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gs new" sheetId="1" r:id="rId3"/>
    <sheet state="visible" name="what's R0" sheetId="2" r:id="rId4"/>
    <sheet state="visible" name="dropoff" sheetId="3" r:id="rId5"/>
    <sheet state="visible" name="outrageous facts" sheetId="4" r:id="rId6"/>
    <sheet state="visible" name="notes" sheetId="5" r:id="rId7"/>
    <sheet state="visible" name="original data" sheetId="6" r:id="rId8"/>
    <sheet state="visible" name="bugs for vz" sheetId="7" r:id="rId9"/>
    <sheet state="visible" name="physicians per 1,000" sheetId="8" r:id="rId10"/>
    <sheet state="visible" name="amends" sheetId="9" r:id="rId11"/>
    <sheet state="visible" name="bugs" sheetId="10" r:id="rId12"/>
  </sheets>
  <definedNames/>
  <calcPr/>
</workbook>
</file>

<file path=xl/sharedStrings.xml><?xml version="1.0" encoding="utf-8"?>
<sst xmlns="http://schemas.openxmlformats.org/spreadsheetml/2006/main" count="4255" uniqueCount="1478">
  <si>
    <t>CHARACTERISTICS</t>
  </si>
  <si>
    <t>CONTAGIOUSNESS</t>
  </si>
  <si>
    <t>DEADLINESS</t>
  </si>
  <si>
    <t>NOTORIETY</t>
  </si>
  <si>
    <t>TRANSMISSION</t>
  </si>
  <si>
    <t>SURVIVAL TIME</t>
  </si>
  <si>
    <t>INFECTIOUS DOSE</t>
  </si>
  <si>
    <t>SYMPTOMOLOGY</t>
  </si>
  <si>
    <t xml:space="preserve">INCIDENCE  </t>
  </si>
  <si>
    <t>FATALITIES</t>
  </si>
  <si>
    <t>DALYs (Disability-adjusted life years)</t>
  </si>
  <si>
    <t>MOST VULNERABLE</t>
  </si>
  <si>
    <t>TREATMENT</t>
  </si>
  <si>
    <t>GENERAL SOURCES</t>
  </si>
  <si>
    <t>Old sources for deaths</t>
  </si>
  <si>
    <t>N</t>
  </si>
  <si>
    <t>Disease name</t>
  </si>
  <si>
    <t>Alternative name</t>
  </si>
  <si>
    <t>Pathogen type</t>
  </si>
  <si>
    <t>Pathogen name</t>
  </si>
  <si>
    <t>Pathogen size</t>
  </si>
  <si>
    <t>Pathogen size, grouped</t>
  </si>
  <si>
    <t>Pathogen size note</t>
  </si>
  <si>
    <t>Source</t>
  </si>
  <si>
    <t>R0, average estimate</t>
  </si>
  <si>
    <t>Contagiousness category</t>
  </si>
  <si>
    <t>R0 lower</t>
  </si>
  <si>
    <t>R0 upper</t>
  </si>
  <si>
    <t>old values</t>
  </si>
  <si>
    <t>Note</t>
  </si>
  <si>
    <t>Source 1</t>
  </si>
  <si>
    <t>Source 2</t>
  </si>
  <si>
    <t>Source 3</t>
  </si>
  <si>
    <t>Story?</t>
  </si>
  <si>
    <t>Case fatality rate, %</t>
  </si>
  <si>
    <t>Google hits</t>
  </si>
  <si>
    <t>Google News hits</t>
  </si>
  <si>
    <t>News hits as % general hits</t>
  </si>
  <si>
    <t>Notoriety to fatalities ratio</t>
  </si>
  <si>
    <t>Search term used</t>
  </si>
  <si>
    <t xml:space="preserve">Primary mode of transmission </t>
  </si>
  <si>
    <t>Story</t>
  </si>
  <si>
    <t>Transmission note</t>
  </si>
  <si>
    <t>Survival time on surfaces</t>
  </si>
  <si>
    <t>Survival in ideal conditions (ie. blood, faeces)</t>
  </si>
  <si>
    <t>Ideal conditions note</t>
  </si>
  <si>
    <t>Infectious dose</t>
  </si>
  <si>
    <t>Incubation period, average</t>
  </si>
  <si>
    <t>Incubation period, range</t>
  </si>
  <si>
    <t>Incubation period source</t>
  </si>
  <si>
    <t>Viral load in acute stage</t>
  </si>
  <si>
    <t>Viral load sources</t>
  </si>
  <si>
    <t>Global</t>
  </si>
  <si>
    <t>United States</t>
  </si>
  <si>
    <t>Europe</t>
  </si>
  <si>
    <t>Africa</t>
  </si>
  <si>
    <t>Notes</t>
  </si>
  <si>
    <t>Source 4</t>
  </si>
  <si>
    <t>Source 5</t>
  </si>
  <si>
    <t>Source 6</t>
  </si>
  <si>
    <t>Source 7</t>
  </si>
  <si>
    <t>Source 8</t>
  </si>
  <si>
    <t>Populations</t>
  </si>
  <si>
    <t>Hotspots</t>
  </si>
  <si>
    <t>Primary treatment</t>
  </si>
  <si>
    <t>Effectiveness</t>
  </si>
  <si>
    <t>Resistance</t>
  </si>
  <si>
    <t>Containment level required</t>
  </si>
  <si>
    <t>http://www.phac-aspc.gc.ca/lab-bio/res/psds-ftss/index-eng.php#v</t>
  </si>
  <si>
    <t>X = not plotted</t>
  </si>
  <si>
    <t>length or (if spherical), diameter of virion, bacterium or parasite, nm</t>
  </si>
  <si>
    <t>R0 / basic reproduction number</t>
  </si>
  <si>
    <t>Based on R0. &lt; 1 or 1: not very. 1 &lt; 3: quite. 3 &lt; 5: very. 5 &lt; 10: highly. 10+: extremely</t>
  </si>
  <si>
    <t>healthy adult</t>
  </si>
  <si>
    <t>(.co.uk) date retreived Jan 2018</t>
  </si>
  <si>
    <t>2000-2018, data retreived 3/1/2018</t>
  </si>
  <si>
    <t>inflammation rating, higher = disproportionately more coverage</t>
  </si>
  <si>
    <t>Google hits / world case fatality rate</t>
  </si>
  <si>
    <t>days</t>
  </si>
  <si>
    <t>hours</t>
  </si>
  <si>
    <t>hours, lower estimate</t>
  </si>
  <si>
    <t>pathogen particles required to infect
 (* = animal dose)</t>
  </si>
  <si>
    <t>http://www.plospathogens.org/article/info%3Adoi%2F10.1371%2Fjournal.ppat.1002512</t>
  </si>
  <si>
    <t>http://www.phidias.us/hazard/query/query_detail.php?c_hazard_ID=67</t>
  </si>
  <si>
    <t>virus particles / 1mL</t>
  </si>
  <si>
    <t>New cases per year</t>
  </si>
  <si>
    <t>http://www.who.int/healthinfo/global_burden_disease/estimates/en/index1.html</t>
  </si>
  <si>
    <t>http://www.cdc.gov/mmwr/PDF/wk/mm6153.pdf</t>
  </si>
  <si>
    <t>http://en.wikipedia.org/wiki/Human_mortality_from_H5N1</t>
  </si>
  <si>
    <t>Years lived with disease or lost to early mortality</t>
  </si>
  <si>
    <t>Who gets infected the most?</t>
  </si>
  <si>
    <t>Nations, areas</t>
  </si>
  <si>
    <t>level</t>
  </si>
  <si>
    <t>Anthrax (untreated)</t>
  </si>
  <si>
    <t>Woolsorters' disease</t>
  </si>
  <si>
    <t>bacterium</t>
  </si>
  <si>
    <t>Bacillus anthracis</t>
  </si>
  <si>
    <t>1 µm &lt; 10 µm</t>
  </si>
  <si>
    <t>width of 1.0–1.2 µm and a length of 3–5 µm.</t>
  </si>
  <si>
    <t>https://en.wikipedia.org/wiki/Bacillus_anthracis</t>
  </si>
  <si>
    <t>highly</t>
  </si>
  <si>
    <t>airborne</t>
  </si>
  <si>
    <t>70 years!</t>
  </si>
  <si>
    <t>http://en.wikipedia.org/wiki/Infectious_dose</t>
  </si>
  <si>
    <t>-</t>
  </si>
  <si>
    <t>https://www.ll.mit.edu/publications/journal/pdf/vol17_no1/17_1_6Jamrog.pdf</t>
  </si>
  <si>
    <t>https://www.google.com/search?sourceid=chrome-psyapi2&amp;ion=1&amp;espv=2&amp;ie=UTF-8&amp;q=anthrax%20case%20fatality%20rate</t>
  </si>
  <si>
    <t>Bubonic plague (treated)</t>
  </si>
  <si>
    <t>Black Death</t>
  </si>
  <si>
    <t>Yersinia pestis</t>
  </si>
  <si>
    <t>Size: 0.5-0.8 x 1.0-2.0 µm</t>
  </si>
  <si>
    <t>https://www.aabb.org/tm/eid/Documents/212s.pdf</t>
  </si>
  <si>
    <t>not very</t>
  </si>
  <si>
    <t>bite</t>
  </si>
  <si>
    <t>fleas that have fed on rodents</t>
  </si>
  <si>
    <t>human blood</t>
  </si>
  <si>
    <t>http://www.cdc.gov/biosafety/publications/bmbl5/BMBL5_sect_VIII_a.pdf</t>
  </si>
  <si>
    <t>10-40,000,000</t>
  </si>
  <si>
    <t>1-7</t>
  </si>
  <si>
    <t>1-2000 cases a year, mortality rate unknown http://www.cdc.gov/plague/maps/</t>
  </si>
  <si>
    <t>globally 1-2000 cases a year, mortality rate unknown esp. in undeveloped countires http://www.cdc.gov/plague/maps/</t>
  </si>
  <si>
    <t>http://www.plosone.org/article/info%3Adoi%2F10.1371%2Fjournal.pone.0008401</t>
  </si>
  <si>
    <t>http://en.wikipedia.org/wiki/List_of_human_disease_case_fatality_rates</t>
  </si>
  <si>
    <t>Bubonic plague (untreated)</t>
  </si>
  <si>
    <t>Antibiotics: streptomycin, gentamycin, chloramphenicol</t>
  </si>
  <si>
    <t>Effective if treatment begins within 24-36 hours of onset</t>
  </si>
  <si>
    <t>C. difficile</t>
  </si>
  <si>
    <t>Clostridium difficile</t>
  </si>
  <si>
    <t>mean spore length 1–1.5 µm, mean diameter 0.5–0.7 µm</t>
  </si>
  <si>
    <t>https://academic.oup.com/cid/article/51/9/1104/293194</t>
  </si>
  <si>
    <t>quite</t>
  </si>
  <si>
    <t>animal R0 figure</t>
  </si>
  <si>
    <t>fecal-oral</t>
  </si>
  <si>
    <t>&lt;100</t>
  </si>
  <si>
    <t>http://wwwnc.cdc.gov/eid/article/15/5/08-1186_article</t>
  </si>
  <si>
    <t>http://www.bio-protocol.org/e1002</t>
  </si>
  <si>
    <t>http://www.aricjournal.com/content/1/1/20</t>
  </si>
  <si>
    <t>http://www.nhs.uk/chq/Pages/how-long-do-bacteria-and-viruses-live-outside-the-body.aspx</t>
  </si>
  <si>
    <t>http://www.ncbi.nlm.nih.gov/pubmed/21558767</t>
  </si>
  <si>
    <t>http://wwwnc.cdc.gov/eid/article/18/2/10-1611_article</t>
  </si>
  <si>
    <t>Campylobacter</t>
  </si>
  <si>
    <t>Campylobacter, various species</t>
  </si>
  <si>
    <t>Data for C. jejuni: 4µm length, 0.2-0.5µm width</t>
  </si>
  <si>
    <t>http://www.ppdictionary.com/bacteria/gnbac/jejuni.htm</t>
  </si>
  <si>
    <t>food</t>
  </si>
  <si>
    <t>in cold water</t>
  </si>
  <si>
    <t>http://wwwnc.cdc.gov/travel/yellowbook/2014/chapter-3-infectious-diseases-related-to-travel/campylobacteriosis</t>
  </si>
  <si>
    <t>http://apps.who.int/iris/bitstream/10665/80751/1/9789241564601_eng.pdf</t>
  </si>
  <si>
    <t>http://www.phac-aspc.gc.ca/lab-bio/res/psds-ftss/campylobacter-coli-eng.php</t>
  </si>
  <si>
    <t>http://www.mssanz.org.au/modsim2011/B2/parshotam.pdf</t>
  </si>
  <si>
    <t>http://www.ncbi.nlm.nih.gov/pmc/articles/PMC1236927/</t>
  </si>
  <si>
    <t>Chicken pox</t>
  </si>
  <si>
    <t>Varicella</t>
  </si>
  <si>
    <t>virus</t>
  </si>
  <si>
    <t>Varicella zoster</t>
  </si>
  <si>
    <t>100 nm &lt; 1 µm</t>
  </si>
  <si>
    <t>150-200 nm diameter</t>
  </si>
  <si>
    <t>https://www.canada.ca/en/public-health/services/laboratory-biosafety-biosecurity/pathogen-safety-data-sheets-risk-assessment/varicella-zoster-virus.html</t>
  </si>
  <si>
    <t>unknown</t>
  </si>
  <si>
    <t>http://www.phac-aspc.gc.ca/lab-bio/res/psds-ftss/var-zo-eng.php</t>
  </si>
  <si>
    <t>2016, both sexes, Varicella and herpes zoster</t>
  </si>
  <si>
    <t>http://ghdx.healthdata.org/gbd-results-tool</t>
  </si>
  <si>
    <t>2016, Varicella and herpes zoster</t>
  </si>
  <si>
    <t>http://www.msdsonline.com/resources/msds-resources/free-safety-data-sheet-index/varicella-zoster-virus.aspx</t>
  </si>
  <si>
    <t>http://jcm.asm.org/content/38/6/2447/F1.expansion.html</t>
  </si>
  <si>
    <t>Chikungunya</t>
  </si>
  <si>
    <t>Chikungunya virus</t>
  </si>
  <si>
    <t>&lt;100 nm</t>
  </si>
  <si>
    <t>60-70 nm diameter</t>
  </si>
  <si>
    <t>http://www.chikungunyavirusnet.com/chikungunya-virus.html</t>
  </si>
  <si>
    <t>very</t>
  </si>
  <si>
    <t>2.8% in children, 1.6% in old people</t>
  </si>
  <si>
    <t>aedes mosquito</t>
  </si>
  <si>
    <t>https://ecdc.europa.eu/sites/portal/files/media/en/publications/Publications/0804_MER_Chikungunya_Modelling.pdf</t>
  </si>
  <si>
    <t>http://www.who.int/mediacentre/factsheets/fs327/en/</t>
  </si>
  <si>
    <t>Cholera</t>
  </si>
  <si>
    <t>Vibro cholerae, some strains</t>
  </si>
  <si>
    <t>1.3 µm long, 0.3 µm wide</t>
  </si>
  <si>
    <t>https://www.mrc-lmb.cam.ac.uk/genomes/madanm/articles/cholera.htm</t>
  </si>
  <si>
    <t>infectious dose is serotypes O139, O1</t>
  </si>
  <si>
    <t>estimated. http://www.scielosp.org/scielo.php?pid=S0042-96862012000300013&amp;script=sci_arttext</t>
  </si>
  <si>
    <t>estimated. AFR-D + AFR-E endemic + African non-endemic countries http://www.scielosp.org/scielo.php?pid=S0042-96862012000300013&amp;script=sci_arttext</t>
  </si>
  <si>
    <t>http://www.nature.com/srep/2013/130110/srep00997/full/srep00997.html</t>
  </si>
  <si>
    <t>http://www.who.int/gho/epidemic_diseases/cholera/case_fatality_rate/en/</t>
  </si>
  <si>
    <t>Common cold</t>
  </si>
  <si>
    <t>Rhinovirus</t>
  </si>
  <si>
    <t>Many viral strains. Rhinoviruses most common.</t>
  </si>
  <si>
    <t>Rhinovirus is one of the smallest types of virus, with a diameter of around 30 nanometers. Most other viruses such as vaccinia or smallpox are around ten times this size, with diameters of about 300 nanometers.</t>
  </si>
  <si>
    <t>https://www.news-medical.net/health/What-is-Rhinovirus.aspx</t>
  </si>
  <si>
    <t>nasal mucous</t>
  </si>
  <si>
    <t>http://pathmicro.med.sc.edu/virol/rhino.htm</t>
  </si>
  <si>
    <t>http://www.phac-aspc.gc.ca/lab-bio/res/psds-ftss/rhinovirus-eng.php</t>
  </si>
  <si>
    <t>http://books.google.co.uk/books?id=5uMf4qCmghEC&amp;pg=PA201&amp;lpg=PA201&amp;dq=rhinovirus+%22basic+reproductive+number%22+OR+%22basic+reproductive+rate%22&amp;source=bl&amp;ots=M5hiyWlzzL&amp;sig=NG0Ydv1t-UJ3o1GGGeyLMkP5KHE&amp;hl=en&amp;sa=X&amp;ei=hpo3VLWrJebB7Aa9xIHIBw&amp;redir_esc=y#v=onepage&amp;q=rhinovirus%20%22basic%20reproductive%20number%22%20OR%20%22basic%20reproductive%20rate%22&amp;f=false</t>
  </si>
  <si>
    <t>Dengue fever</t>
  </si>
  <si>
    <t>Dengue fever virus</t>
  </si>
  <si>
    <t>40-60 nm</t>
  </si>
  <si>
    <t>https://www.canada.ca/en/public-health/services/laboratory-biosafety-biosecurity/pathogen-safety-data-sheets-risk-assessment/dengue-fever-virus-1-2-3-4-pathogen-safety-data-sheet.html</t>
  </si>
  <si>
    <t>http://www.phac-aspc.gc.ca/lab-bio/res/psds-ftss/msds50e-eng.php</t>
  </si>
  <si>
    <t>2016, both sexes</t>
  </si>
  <si>
    <t>http://www.idpjournal.com/content/3/1/12</t>
  </si>
  <si>
    <t>http://www.cdc.gov/dengue/faqFacts/fact.html</t>
  </si>
  <si>
    <t>Diphtheria</t>
  </si>
  <si>
    <t>Corynebacterium diphtheriae</t>
  </si>
  <si>
    <t>Corynebacterium genus: 2-6µm long, 0.5µm diameter</t>
  </si>
  <si>
    <t>https://en.wikipedia.org/wiki/Corynebacterium</t>
  </si>
  <si>
    <t>body fluids</t>
  </si>
  <si>
    <t>http://www.phac-aspc.gc.ca/lab-bio/res/psds-ftss/msds51e-eng.php</t>
  </si>
  <si>
    <t>http://www.cdc.gov/diphtheria/clinicians.html</t>
  </si>
  <si>
    <t>E. coli</t>
  </si>
  <si>
    <t xml:space="preserve">Escherichia coli </t>
  </si>
  <si>
    <t>2µm long, 0.5µm wide</t>
  </si>
  <si>
    <t>http://ecoliwiki.net/colipedia/index.php/Escherichia_coli</t>
  </si>
  <si>
    <t>~</t>
  </si>
  <si>
    <t>infectious dose varies in different strains, can be as low as 10-100 organisms</t>
  </si>
  <si>
    <t>1,497,724 deaths from diarrhea in 2012 (WHO GBD 2014). enteropathogenic + enterotoxigenic E. coli: est. 17.1% of childhood diarrhea deaths, applied to total. (no estimate proportion available for all diarrhea deaths incl. adults). http://www.ncbi.nlm.nih.gov/pubmed/24023773; http://www.ncbi.nlm.nih.gov/pmc/articles/PMC3762858/#!po=34.3750</t>
  </si>
  <si>
    <t>602,717 deaths from diarrhea in 2012 (WHO GBD 2014). enteropathogenic + enterotoxigenic E. coli: est. 17.1% of childhood diarrhea deaths, applied to total. (no estimate proportion available for all diarrhea deaths incl. adults(. http://www.ncbi.nlm.nih.gov/pubmed/24023773; http://www.ncbi.nlm.nih.gov/pmc/articles/PMC3762858/#!po=34.3750</t>
  </si>
  <si>
    <t>http://aem.asm.org/content/69/7/3687</t>
  </si>
  <si>
    <t>http://www.who.int/mediacentre/factsheets/fs125/en/</t>
  </si>
  <si>
    <t>http://www.phac-aspc.gc.ca/lab-bio/res/psds-ftss/escherichia-coli-eng.php#footnote14</t>
  </si>
  <si>
    <t>Ebola</t>
  </si>
  <si>
    <t>Ebola virus disease</t>
  </si>
  <si>
    <t>Ebolavirus, various species</t>
  </si>
  <si>
    <t>10 µm &lt; 100 µm</t>
  </si>
  <si>
    <t>Ebolavirions are 80 nanometers (nm) in width and may be as long as 14,000 nm</t>
  </si>
  <si>
    <t>https://en.wikipedia.org/wiki/Ebola_virus_disease#cite_note-Chippaux2014-36</t>
  </si>
  <si>
    <t>87 day survival in semen</t>
  </si>
  <si>
    <t>https://www.google.com/url?sa=t&amp;rct=j&amp;q=&amp;esrc=s&amp;source=web&amp;cd=1&amp;ved=0CB8QFjAA&amp;url=http%3A%2F%2Fwww.phac-aspc.gc.ca%2Flab-bio%2Fres%2Fpsds-ftss%2Febola-eng.php&amp;ei=KSJEVI_mCqPg7QaIooDgBg&amp;usg=AFQjCNEiBmo7OAsASyqJsRY3QzjgQr2NjA&amp;sig2=JvZD-hqLKkrlbH-lA6i-3A</t>
  </si>
  <si>
    <t>http://www.who.int/mediacentre/factsheets/fs103/en/</t>
  </si>
  <si>
    <t>http://www.cdc.gov/vhf/ebola/transmission/qas.html</t>
  </si>
  <si>
    <t>http://www.phac-aspc.gc.ca/lab-bio/res/psds-ftss/ebola-eng.php</t>
  </si>
  <si>
    <t>http://en.wikipedia.org/wiki/Basic_reproduction_number</t>
  </si>
  <si>
    <t>http://currents.plos.org/outbreaks/article/estimating-the-reproduction-number-of-zaire-ebolavirus-ebov-during-the-2014-outbreak-in-west-africa/</t>
  </si>
  <si>
    <t>http://www.nytimes.com/2014/10/14/us/questions-rise-on-preparations-at-hospitals-to-deal-with-ebola.html?_r=0</t>
  </si>
  <si>
    <t>Echinococcosis</t>
  </si>
  <si>
    <t>Tapeworm</t>
  </si>
  <si>
    <t>parasite</t>
  </si>
  <si>
    <t>Echinococcus granulosus and Echinococcus multilocularis (worms)</t>
  </si>
  <si>
    <t>&gt; 1 mm</t>
  </si>
  <si>
    <t>Granulosus: ~2-7 millimeters in length. Multilocularis: ~1-4mm long</t>
  </si>
  <si>
    <t>https://www.cdc.gov/parasites/echinococcosis/gen_info/index.html</t>
  </si>
  <si>
    <t>Xinjiang, China: R0=1.67 in one paper, 1.23 in another</t>
  </si>
  <si>
    <t>https://www.ncbi.nlm.nih.gov/pubmed/23669505</t>
  </si>
  <si>
    <t>https://www.ncbi.nlm.nih.gov/pubmed/29161869</t>
  </si>
  <si>
    <t>not fatal, though multiocular echinococcosis is</t>
  </si>
  <si>
    <t>2016, both sexes, Cystic echinococcosis</t>
  </si>
  <si>
    <t>2016, Cystic echinococcosis</t>
  </si>
  <si>
    <t>https://www.canada.ca/en/public-health/services/laboratory-biosafety-biosecurity/pathogen-safety-data-sheets-risk-assessment/echinococcus-granulosus-pathogen-safety-data-sheet.html</t>
  </si>
  <si>
    <t>Guinea worm disease (untreated)</t>
  </si>
  <si>
    <t>Dracunculiasis</t>
  </si>
  <si>
    <t>Dracunculus medinensis (worm)</t>
  </si>
  <si>
    <t>Disease is caused by female worm, which is up to a metre long - among the longest nematodes infecting humans</t>
  </si>
  <si>
    <t>https://mysite.science.uottawa.ca/rsmith43/GuineaWorm.pdf</t>
  </si>
  <si>
    <t>extremely</t>
  </si>
  <si>
    <t xml:space="preserve">Values are theoretical. 20 is value without intervention. Values read from Table 7 in source. Guinea-worm disease is being successfully tackled (R0 &lt; 1) and is on the verge of eradication. Since 1986, there has been a 98% reduction in guinea worm disease worldwide, achieved primarily through community-based programs. These programs have educated local populations on how to filter drinking water to remove the parasite and how to prevent those with ulcers from infecting drinking-water sources. </t>
  </si>
  <si>
    <t>Guinea worm disease is mega-contagious when untreated, but it's on the brink of eradication thanks to better treatment. Only 27 people were infected with Guinea worm in 2016, all of them in Africa.</t>
  </si>
  <si>
    <t>waterborne</t>
  </si>
  <si>
    <t>Spreads through drinking water contaminated with water fleas that have swallowed the larva, which remain intact in the digestive system. The female larvae grow into adult worms 60-100cm long and 0.1-0.2cm across. This takes 10-14 months. The worms then migrate to extremities such as the feet, and try to break through the skin. The worm can be removed by surgery or by pulling it out, often by wrapping it around a stick. This can take months: worms can be a metre long and only 1-2cm can be removed per day.</t>
  </si>
  <si>
    <t>Drinking water containing copepods (water fleas) that are infected with Dracunculiasis medinensis larvae.</t>
  </si>
  <si>
    <t>2016, both sexes, Guinea worm disease</t>
  </si>
  <si>
    <t>None - prevention only</t>
  </si>
  <si>
    <t>https://www.science.gov/topicpages/d/dracunculiasis+guinea+worm.html</t>
  </si>
  <si>
    <t>Hand, foot and mouth</t>
  </si>
  <si>
    <t>HFMD</t>
  </si>
  <si>
    <t>Coxsackievirus A16</t>
  </si>
  <si>
    <t>Coxsackievirus A16 is most common cause (30-32 nm diameter), Enterovirus 71 second most common. Other viruses can also cause the disease.</t>
  </si>
  <si>
    <t>https://www.ncbi.nlm.nih.gov/pmc/articles/PMC3511423/</t>
  </si>
  <si>
    <t>R0 = average across virus types</t>
  </si>
  <si>
    <t>soil</t>
  </si>
  <si>
    <t>http://wwwnc.cdc.gov/eid/article/9/1/02-0112_article</t>
  </si>
  <si>
    <t>http://www.antimicrobialtestlaboratories.com/coxsackievirus.htm</t>
  </si>
  <si>
    <t>http://www.oie.int/doc/ged/D8191.PDF</t>
  </si>
  <si>
    <t>http://www.phac-aspc.gc.ca/lab-bio/res/psds-ftss/msds44e-eng.php</t>
  </si>
  <si>
    <t>http://www.who.int/water_sanitation_health/bathing/recreadischap6.pdf</t>
  </si>
  <si>
    <t>http://www.ncbi.nlm.nih.gov/pmc/articles/PMC4050796/</t>
  </si>
  <si>
    <t>Hantavirus</t>
  </si>
  <si>
    <t>Hantavirus hemorrhagic fever with renal syndrome (HFRS) and hantavirus pulmonary syndrome (HPS)</t>
  </si>
  <si>
    <t>120-160 nm diameter</t>
  </si>
  <si>
    <t>https://en.wikipedia.org/wiki/Orthohantavirus</t>
  </si>
  <si>
    <t>varies by strain</t>
  </si>
  <si>
    <t>airborne, fecal-oral</t>
  </si>
  <si>
    <t>Transmitted by rodent urine &amp; faeces, person-to-person is rare,</t>
  </si>
  <si>
    <t>7-28</t>
  </si>
  <si>
    <t>https://www.ncbi.nlm.nih.gov/pmc/articles/PMC4286007/</t>
  </si>
  <si>
    <t>EU: 2014</t>
  </si>
  <si>
    <t>https://ecdc.europa.eu/en/publications-data/hantavirus-infection-annual-epidemiological-report-2016-2014-data</t>
  </si>
  <si>
    <t>https://www.canada.ca/en/public-health/services/laboratory-biosafety-biosecurity/pathogen-safety-data-sheets-risk-assessment/hantavirus.html</t>
  </si>
  <si>
    <t>US: 2016</t>
  </si>
  <si>
    <t>https://books.google.co.uk/books?id=vYxFAAAAYAAJ&amp;q=hantavirus+r0+OR+%22basic+reproduction+number%22+OR+%22basic+reproductive+rate%22&amp;dq=hantavirus+r0+OR+%22basic+reproduction+number%22+OR+%22basic+reproductive+rate%22&amp;hl=en&amp;sa=X&amp;ved=0ahUKEwjuvLuhhsnYAhUGI8AKHTijDfIQ6AEIYjAN</t>
  </si>
  <si>
    <t>https://www.cdc.gov/hantavirus/technical/hanta/virology.html</t>
  </si>
  <si>
    <t>https://www.ccohs.ca/oshanswers/diseases/hantavir.html</t>
  </si>
  <si>
    <t>https://www.cdc.gov/hantavirus/technical/hps/faq.html</t>
  </si>
  <si>
    <t>https://emedicine.medscape.com/article/236425-clinical</t>
  </si>
  <si>
    <t>https://www.cdc.gov/hantavirus/surveillance/annual-cases.html</t>
  </si>
  <si>
    <t>https://books.google.co.uk/books?id=B58bCAAAQBAJ&amp;pg=PA7&amp;dq=hantavirus+r0+OR+%22basic+reproduction+number%22+OR+%22basic+reproductive+rate%22&amp;hl=en&amp;sa=X&amp;ved=0ahUKEwjuvLuhhsnYAhUGI8AKHTijDfIQ6AEIRTAG#v=onepage&amp;q=hantavirus%20r0%20OR%20%22basic%20reproduction%20number%22%20OR%20%22basic%20reproductive%20rate%22&amp;f=false</t>
  </si>
  <si>
    <t>Helminthiases</t>
  </si>
  <si>
    <t>Parasitic worm infection</t>
  </si>
  <si>
    <t>Any parasitic worm</t>
  </si>
  <si>
    <t>Size of parasitic roundworm Ascaris lumbricoides. 15-35 cm long!</t>
  </si>
  <si>
    <t>https://emedicine.medscape.com/article/788398-overview#a5</t>
  </si>
  <si>
    <t>http://onlinelibrary.wiley.com/store/10.1111/j.1365-2656.2006.01154.x/asset/j.1365-2656.2006.01154.x.pdf?v=1&amp;t=jcahev3z&amp;s=d04f7bc9cf185ca7d8ff0a285e5a0a51c92fdb8b</t>
  </si>
  <si>
    <t>Soil contaminated with human feces</t>
  </si>
  <si>
    <t>NA</t>
  </si>
  <si>
    <t>Prevalence 1.5 billion i.e. 1.5 billion people globally - 24% of world's population - are infected with soil-transmitted helminths</t>
  </si>
  <si>
    <t>http://www.who.int/mediacentre/factsheets/fs366/en/</t>
  </si>
  <si>
    <t>Hepatitis A</t>
  </si>
  <si>
    <t>Hepatitis A virus</t>
  </si>
  <si>
    <t>27-32 nm diameter</t>
  </si>
  <si>
    <t>https://virologyj.biomedcentral.com/articles/10.1186/1743-422X-6-204</t>
  </si>
  <si>
    <t>US. Van Effelterre et al 2006: The value of the R0 for HA in the United States estimated from the model is, depending on model assumptions, 1.31–1.55 in region 1, 1.27–1.44 in region 2, and 1.11–1.30 in region 3.</t>
  </si>
  <si>
    <t>https://academic.oup.com/cid/article/43/2/158/333597</t>
  </si>
  <si>
    <t>Closely associated with unsafe water or food, inadequate sanitation and poor personal hygiene.</t>
  </si>
  <si>
    <t>https://www.canada.ca/en/public-health/services/laboratory-biosafety-biosecurity/pathogen-safety-data-sheets-risk-assessment/hepatitis-a-virus.html</t>
  </si>
  <si>
    <t>15-50</t>
  </si>
  <si>
    <t>2016, both sexes, Acute hepatitis A. However seroprevalence data suggest tens of millions of infections occur each year.</t>
  </si>
  <si>
    <t>2016, Acute</t>
  </si>
  <si>
    <t>Drug users, travellers, gay men</t>
  </si>
  <si>
    <t>Developing countries: Central and South America, Africa, India, Middle East and Asia</t>
  </si>
  <si>
    <t>http://www.who.int/mediacentre/factsheets/fs328/en/</t>
  </si>
  <si>
    <t>Hepatitis B</t>
  </si>
  <si>
    <t>Hepatitis B virus</t>
  </si>
  <si>
    <t>diameter</t>
  </si>
  <si>
    <t>https://www.ncbi.nlm.nih.gov/pmc/articles/PMC2809016/</t>
  </si>
  <si>
    <t>'extraordinarily small'</t>
  </si>
  <si>
    <t>http://infectionnet.org/notes/hepatitis-viruses/</t>
  </si>
  <si>
    <t>http://www.cdc.gov/vaccines/pubs/surv-manual/chpt04-hepb.pdf</t>
  </si>
  <si>
    <t>http://www.phac-aspc.gc.ca/lab-bio/res/psds-ftss/hepatitis-b-eng.php</t>
  </si>
  <si>
    <t>http://www.ncbi.nlm.nih.gov/pubmed/21040731</t>
  </si>
  <si>
    <t>http://link.springer.com/article/10.1007%2Fs00477-013-0776-0#page-1</t>
  </si>
  <si>
    <t>HIV (treated)</t>
  </si>
  <si>
    <t>Human immunodeficiency virus</t>
  </si>
  <si>
    <t>https://en.wikipedia.org/wiki/HIV#cite_note-Microbiology3-20</t>
  </si>
  <si>
    <t>sexual contact</t>
  </si>
  <si>
    <t>1-65000</t>
  </si>
  <si>
    <t>50% infective dose 1 virion (min) to 65,000</t>
  </si>
  <si>
    <t>http://pathmicro.med.sc.edu/lecture/hiv3.htm</t>
  </si>
  <si>
    <t>2016, both sexes, all HIV/AIDS</t>
  </si>
  <si>
    <t>2016, All HIV/AIDS</t>
  </si>
  <si>
    <t>http://www.aidsmap.com/Wide-variations-between-US-states-in-HIV-mortality-rates/page/2117475/</t>
  </si>
  <si>
    <t>http://www.aidsmap.com/Survival-outside-the-body/page/1321278/</t>
  </si>
  <si>
    <t>http://www.bmj.com/rapid-response/2011/11/01/hiv-survival-outside-body</t>
  </si>
  <si>
    <t>http://www.phac-aspc.gc.ca/lab-bio/res/psds-ftss/hiv-vih-eng.php</t>
  </si>
  <si>
    <t>http://www.academia.edu/1746565/Epidemiologic_Concepts_for_the_Prevention_and_Control_of_Infectious_Diseases</t>
  </si>
  <si>
    <t>http://www.ncbi.nlm.nih.gov/pubmed/19948896</t>
  </si>
  <si>
    <t>HIV (untreated)</t>
  </si>
  <si>
    <t>Influenza (bird flu)</t>
  </si>
  <si>
    <t>Avian flu</t>
  </si>
  <si>
    <t>Influenza A virus (H5N1)</t>
  </si>
  <si>
    <t>80-120 nm diameter</t>
  </si>
  <si>
    <t>https://www.aabb.org/tm/eid/Documents/113s.pdf</t>
  </si>
  <si>
    <t>"bird flu"</t>
  </si>
  <si>
    <t>https://microbewiki.kenyon.edu/index.php/H5N1_Influenza_A</t>
  </si>
  <si>
    <t>http://www.phac-aspc.gc.ca/lab-bio/res/psds-ftss/influenza-a-eng.php</t>
  </si>
  <si>
    <t>http://www.nature.com/srep/2013/130710/srep02175/full/srep02175.html</t>
  </si>
  <si>
    <t>Those in areas with infected wild rodents or domestic animals</t>
  </si>
  <si>
    <t>http://en.wikipedia.org/wiki/Influenza_A_virus_subtype_H5N1</t>
  </si>
  <si>
    <t>Influenza (seasonal flu)</t>
  </si>
  <si>
    <t>Influenza viruses, various species</t>
  </si>
  <si>
    <t xml:space="preserve">In general, the virus's morphology is spherical with particles 50 to 120 nm in diameter, or filamentous virions 20 nm in diameter and 200 to 300 (–3000) nm long. Size for spherical form. </t>
  </si>
  <si>
    <t>https://en.wikipedia.org/wiki/Orthomyxoviridae</t>
  </si>
  <si>
    <t>"seasonal flu"</t>
  </si>
  <si>
    <t>range 250-500,000. http://www.who.int/mediacentre/factsheets/fs211/en/</t>
  </si>
  <si>
    <t>unknown. http://jid.oxfordjournals.org/content/206/suppl_1/S1.full.pdf+html</t>
  </si>
  <si>
    <t>http://www.phac-aspc.gc.ca/lab-bio/res/psds-ftss/influenza-grippe-b-c-eng.php</t>
  </si>
  <si>
    <t>Influenza (Spanish flu)</t>
  </si>
  <si>
    <t>1918 pandemic</t>
  </si>
  <si>
    <t>Influenza A virus (H1N1)</t>
  </si>
  <si>
    <t>https://www.aabb.org/tm/eid/Documents/110s.pdf</t>
  </si>
  <si>
    <t>"Spanish flu"</t>
  </si>
  <si>
    <t>http://wwwnc.cdc.gov/eid/article/12/11/06-0426_article</t>
  </si>
  <si>
    <t>https://www.google.com/url?sa=t&amp;rct=j&amp;q=&amp;esrc=s&amp;source=web&amp;cd=6&amp;ved=0CE4QFjAF&amp;url=http%3A%2F%2Fwww.mdpi.com%2F1999-4915%2F2%2F8%2F1530%2Fpdf&amp;ei=PvBEVKO5Hcau7Abyy4GADw&amp;usg=AFQjCNGSB-f7wflPOcjC933IbtZwfvUtPA&amp;sig2=rCX6dQtdVhSGXsBFXF-VIQ</t>
  </si>
  <si>
    <t>est. 50-100m, 1918-19</t>
  </si>
  <si>
    <t>http://wwwnc.cdc.gov/eid/article/12/1/05-0979_article</t>
  </si>
  <si>
    <t>https://www.google.com/url?sa=t&amp;rct=j&amp;q=&amp;esrc=s&amp;source=web&amp;cd=1&amp;ved=0CCgQFjAA&amp;url=http%3A%2F%2Fcis.uchicago.edu%2Foutreach%2Fsummerinstitute%2Fepidemics%2Fpresentations%2FWeber.ppt&amp;ei=b5U3VNP_DoTP7gb6joGwDQ&amp;usg=AFQjCNFw3QCdUNXC11CgV8_D__3LyaGt5w&amp;sig2=dfHcL3cMQqk-P8xOJqUTrg</t>
  </si>
  <si>
    <t>Influenza (swine flu)</t>
  </si>
  <si>
    <t>"swine flu"</t>
  </si>
  <si>
    <t>2009, during first year virus circulated. http://www.thelancet.com/journals/laninf/article/PIIS1473-3099(12)70121-4/fulltext</t>
  </si>
  <si>
    <t>http://www.panama-guide.com/article.php/20090517152331424</t>
  </si>
  <si>
    <t>http://www.cidrap.umn.edu/news-perspective/2013/01/study-puts-global-2009-pandemic-h1n1-infection-rate-24</t>
  </si>
  <si>
    <t>Leishmaniasis</t>
  </si>
  <si>
    <t>Kala-azar, Dum-Dum fever</t>
  </si>
  <si>
    <t>Leishmania parasites</t>
  </si>
  <si>
    <t>3-5 µm</t>
  </si>
  <si>
    <t>https://www.canada.ca/en/public-health/services/laboratory-biosafety-biosecurity/pathogen-safety-data-sheets-risk-assessment/leishmania.html</t>
  </si>
  <si>
    <t xml:space="preserve">5.9: dogs: canine outbreak in Brazil. 11: dogs, canine outbreak on Malta. No data for humans. </t>
  </si>
  <si>
    <t>https://www.ncbi.nlm.nih.gov/pubmed/10190170</t>
  </si>
  <si>
    <t>https://www.ncbi.nlm.nih.gov/pubmed/1437274</t>
  </si>
  <si>
    <t>sandfly</t>
  </si>
  <si>
    <t>At least a week to many months</t>
  </si>
  <si>
    <t>Malnourished people, migrants or those living near them, those affected by climate change</t>
  </si>
  <si>
    <t>http://www.who.int/mediacentre/factsheets/fs375/en/</t>
  </si>
  <si>
    <t>Resistance against sodium antimony gluconate has been documented for all species</t>
  </si>
  <si>
    <t>Leprosy</t>
  </si>
  <si>
    <t>Hansen's disease</t>
  </si>
  <si>
    <t>Mycobacterium leprae or Mycobacterium lepromatosis</t>
  </si>
  <si>
    <t>Mycobacterium leprae is 1-8µm long, 0.2-0.5µm diameter</t>
  </si>
  <si>
    <t>https://en.wikipedia.org/wiki/Mycobacterium_leprae#cite_note-3</t>
  </si>
  <si>
    <t>https://www.ncbi.nlm.nih.gov/pmc/articles/PMC1381230/?page=3</t>
  </si>
  <si>
    <t>droplets from nose and mouth during close and frequent contact with infected person</t>
  </si>
  <si>
    <t>https://www.canada.ca/en/public-health/services/laboratory-biosafety-biosecurity/pathogen-safety-data-sheets-risk-assessment/mycobacterium.html</t>
  </si>
  <si>
    <t>Multidrug therapy: dapsone, rifampicin, Clofazimine</t>
  </si>
  <si>
    <t>Some resistance to dapsone</t>
  </si>
  <si>
    <t>http://www.who.int/mediacentre/factsheets/fs101/en/</t>
  </si>
  <si>
    <t>Lyme disease</t>
  </si>
  <si>
    <t>Lyme borreliosis</t>
  </si>
  <si>
    <t>Borrelia, various species</t>
  </si>
  <si>
    <t>Borrelia genus has 52 species; 21 cause Lyme disease. Helical cells are 0.2–0.5 µm by 3–30 µm</t>
  </si>
  <si>
    <t>http://onlinelibrary.wiley.com/doi/10.1002/9781118960608.gbm01246/abstract</t>
  </si>
  <si>
    <t>50000*</t>
  </si>
  <si>
    <t>http://www.plosone.org/article/info%3Adoi%2F10.1371%2Fjournal.pone.0101009</t>
  </si>
  <si>
    <t>http://www.cdc.gov/anaplasmosis/stats/</t>
  </si>
  <si>
    <t>http://izt.ciens.ucv.ve/ecologia/Archivos/ECO_POB%202008/ECOPO6_2008/Hartemink%20y%20col%202008.pdf</t>
  </si>
  <si>
    <t>Lymphatic filariasis</t>
  </si>
  <si>
    <t>Elephantiasis</t>
  </si>
  <si>
    <t>Wuchereria bancrofti, Brugia malayi, and Brugia timori</t>
  </si>
  <si>
    <t>Measurement is for W. bancrofti, female worm - 50-100mm long and 300µm wide. Three types of worms cause the disease: Wuchereria bancrofti, Brugia malayi, and Brugia timori, with Wuchereria bancrofti being the most common</t>
  </si>
  <si>
    <t>https://web.stanford.edu/group/parasites/ParaSites2006/Lymphatic_filariasis/Introduction.htm</t>
  </si>
  <si>
    <t>Sub-Saharan Africa: Mathematical modelling showed that the reproduction number (R0) estimates vary from 2.7 to 30, with large variations between and within regions.</t>
  </si>
  <si>
    <t>https://parasitesandvectors.biomedcentral.com/articles/10.1186/s13071-015-1166-x</t>
  </si>
  <si>
    <t>nematodes (roundworms) of the family Filariodidea transmitted via mosquitos</t>
  </si>
  <si>
    <t>Brugia spp.</t>
  </si>
  <si>
    <t>https://www.canada.ca/en/public-health/services/laboratory-biosafety-biosecurity/pathogen-safety-data-sheets-risk-assessment/brugia-pathogen-safety-data-sheet.html</t>
  </si>
  <si>
    <t>many years</t>
  </si>
  <si>
    <t>Microfilariae are found in the blood 3 to 12 months after infection Footnote 4 Footnote 7 . The infection remains asymptomatic in many cases for years, although microfilariae are circulating in the blood</t>
  </si>
  <si>
    <t>Drug: Diethylcarbamazine is drug of choice. Also ivermectin, albendazole, and doxycycline. Preventive chemotherapy</t>
  </si>
  <si>
    <t xml:space="preserve">Limited. Diethylcarbamazine has a limited action against adult worms. </t>
  </si>
  <si>
    <t>None reported</t>
  </si>
  <si>
    <t>Malaria (P. falciparum)</t>
  </si>
  <si>
    <t>Plasmodium falciparum</t>
  </si>
  <si>
    <t>Diameter for asexual forms. Asexual forms: ring shaped, 1-2 microns. Sexual forms: banana shaped, 7-14 microns.</t>
  </si>
  <si>
    <t>http://www.austincc.edu/microbio/2704w/pf.htm</t>
  </si>
  <si>
    <t>astronomically</t>
  </si>
  <si>
    <t>~1</t>
  </si>
  <si>
    <t>&gt;3000</t>
  </si>
  <si>
    <t>Smith et al 2007: Estimates of the basic reproductive number (R0) ranged from near one to more than 3,000 in a sample of 121 African populations. Median was 115. Johnston et al 2013: For malaria, R0 can be expressed as the product of the vectorial capacity (the number of infectious mosquito bites that result from mosquitoes taking blood meals on a fully infectious human in a single day), the duration of the human infectious period, and the efficiency of transmission from humans to mosquitoes. Previous value of 80 was estimate for Northern Nigeria in 1970s.</t>
  </si>
  <si>
    <t>http://journals.plos.org/plosbiology/article?id=10.1371/journal.pbio.0050042</t>
  </si>
  <si>
    <t>https://www.ncbi.nlm.nih.gov/pmc/articles/PMC3630126/</t>
  </si>
  <si>
    <t>https://books.google.co.uk/books?id=HT0--xXBguQC&amp;pg=PA409&amp;lpg=PA409&amp;dq=p+malariae+R0&amp;source=bl&amp;ots=IdheOUXXlg&amp;sig=P2BjZqar0hMywV04BgBfjDyEASw&amp;hl=en&amp;sa=X&amp;ved=0ahUKEwijzL6ootDYAhXI1qQKHZrpARwQ6AEIWzAG#v=onepage&amp;q=p%20malariae%20R0&amp;f=false</t>
  </si>
  <si>
    <t>Can be ultra-contagious because one infected person can be bitten by many mosquitos, who then go on to bite many people each. But contagiousness varies a lot by area: one study (Smith et al 2007) found the R0 of P. falciparum ranged from about 1 to over 3000 in different parts of Africa.</t>
  </si>
  <si>
    <t>1 to 10</t>
  </si>
  <si>
    <t>infectious dose for unspecified malaria strain</t>
  </si>
  <si>
    <t>http://www.malariasite.com/malaria/Transmission.htm</t>
  </si>
  <si>
    <t>2016, both sexes, all Malaria types</t>
  </si>
  <si>
    <t>2016, All malaria</t>
  </si>
  <si>
    <t>http://www.malariajournal.com/content/11/1/19</t>
  </si>
  <si>
    <t>http://www.plosbiology.org/article/info%3Adoi%2F10.1371%2Fjournal.pbio.0050042</t>
  </si>
  <si>
    <t>http://ocw.jhsph.edu/courses/publichealthbiology/PDFs/Lecture2.pdf</t>
  </si>
  <si>
    <t>X</t>
  </si>
  <si>
    <t>Malaria (P. malariae)</t>
  </si>
  <si>
    <t>Plasmodium malariae</t>
  </si>
  <si>
    <t>Mean oocyst diameter after 14 days of incubation in Collins et al</t>
  </si>
  <si>
    <t>http://cmr.asm.org/content/20/4/579.full</t>
  </si>
  <si>
    <t>Estimate for Northern Nigeria in 1970s</t>
  </si>
  <si>
    <t>Marburg</t>
  </si>
  <si>
    <t>Marburg haemmorhagic fever</t>
  </si>
  <si>
    <t>Marburg virus</t>
  </si>
  <si>
    <t>Diameter 80 nm</t>
  </si>
  <si>
    <t>https://www.canada.ca/en/public-health/services/laboratory-biosafety-biosecurity/pathogen-safety-data-sheets-risk-assessment/marburg-virus.html</t>
  </si>
  <si>
    <t>Angola 2005 epidemic</t>
  </si>
  <si>
    <t>http://journals.plos.org/plosone/article?id=10.1371/journal.pone.0050948</t>
  </si>
  <si>
    <t>http://www.who.int/mediacentre/factsheets/fs_marburg/en/</t>
  </si>
  <si>
    <t>to humans from fruit bats, then human-to-human</t>
  </si>
  <si>
    <t>In 1967, simultaneous outbreaks in Marburg, Frankfurt (Germany), and Belgrade (Yugoslavia, now Serbia) were reported following the handling of viscera, body fluids, and/or kidney tissue cultures from African green monkeys imported from Uganda</t>
  </si>
  <si>
    <t>Healthcare workers</t>
  </si>
  <si>
    <t>Uganda, Angola, DRC</t>
  </si>
  <si>
    <t>None yet proven</t>
  </si>
  <si>
    <t>Measles</t>
  </si>
  <si>
    <t>Measles virus</t>
  </si>
  <si>
    <t>300-1000 nm diameter</t>
  </si>
  <si>
    <t>https://www.ncbi.nlm.nih.gov/pubmed/6540797</t>
  </si>
  <si>
    <t>http://www.biomedcentral.com/1741-7015/7/16</t>
  </si>
  <si>
    <t>http://en.wikipedia.org/wiki/Measles</t>
  </si>
  <si>
    <t>http://www.cdc.gov/measles/about/transmission.html</t>
  </si>
  <si>
    <t>Meningitis (meningococcal, treated)</t>
  </si>
  <si>
    <t>Meningococcal disease</t>
  </si>
  <si>
    <t xml:space="preserve">Neisseria meningitidis </t>
  </si>
  <si>
    <t>0.6-0.8 µm</t>
  </si>
  <si>
    <t>http://medchrome.com/basic-science/microbiology/microbiology-of-neisseria-meningitidis/</t>
  </si>
  <si>
    <t>serogroup C meningococci</t>
  </si>
  <si>
    <t>https://www.ncbi.nlm.nih.gov/pmc/articles/PMC3988355/</t>
  </si>
  <si>
    <t xml:space="preserve">If treated. Even when the disease is diagnosed early and adequate treatment is started, 8% to 15% of patients die, often within 24 to 48 hours after the onset of symptoms. </t>
  </si>
  <si>
    <t>http://www.who.int/mediacentre/factsheets/fs141/en/</t>
  </si>
  <si>
    <t>"meningitis" AND "meningococcal"</t>
  </si>
  <si>
    <t>airborne, body fluids</t>
  </si>
  <si>
    <t>person-to-person transmission through respiratory droplets. 1-10% of the population carries N. meningitidis, the bacterium, in their throat at any given time, rising to 10-25% in epidemics.</t>
  </si>
  <si>
    <t>https://www.canada.ca/en/public-health/services/laboratory-biosafety-biosecurity/pathogen-safety-data-sheets-risk-assessment/neisseria-meningitidis.html</t>
  </si>
  <si>
    <t>Babies, preschool children, young people</t>
  </si>
  <si>
    <t>The 'meningitis belt' – an area of sub-Saharan Africa stretching from Senegal to Ethiopia</t>
  </si>
  <si>
    <t>Antibiotics including penicillin, ampicillin and ceftriaxone</t>
  </si>
  <si>
    <t>Limited.</t>
  </si>
  <si>
    <t>Meningitis (meningococcal, untreated)</t>
  </si>
  <si>
    <t>If untreated, meningococcal meningitis is fatal in 50% of cases and may result in brain damage, hearing loss or disability in 10% to 20% of survivors.</t>
  </si>
  <si>
    <t xml:space="preserve">Limited. </t>
  </si>
  <si>
    <t>MERS</t>
  </si>
  <si>
    <t>Middle East Respiratory Syndrome, Camel flu</t>
  </si>
  <si>
    <t>MERS coronavirus</t>
  </si>
  <si>
    <t>Enveloped, spherical particles, 118-136 nm in diameter, with spikes that project 16-21 nm from the virion envelope. A</t>
  </si>
  <si>
    <t>https://www.aabb.org/tm/eid/Documents/middle-east-respiratory-syndrome-coronavirus.pdf</t>
  </si>
  <si>
    <t>http://www.ehs.colostate.edu/WOHSP/Illness_Policy_Info_Emergency_Response_Packets/Agent_Fact_Sheets/Middle_East_Respiratory_Syndrome_Virus_Fact_Sheet.pdf</t>
  </si>
  <si>
    <t>June 2013-June 2014. 209 deaths to 11 June, 2014 minus 38 deaths to 20 June, 2013. http://www.who.int/csr/disease/coronavirus_infections/MERS-CoV_summary_update_20140611.pdf; http://www.who.int/csr/disease/coronavirus_infections/update_20130620/en/</t>
  </si>
  <si>
    <t>Oct 2013-OCt 2014, 1 in Algeria http://www.reuters.com/article/2014/06/10/us-health-mers-algeria-idUSKBN0EL1P820140610; 1 in Egypt (suspected) http://www.reuters.com/article/2014/05/05/us-health-mers-egypt-idUSKBN0DL0BQ20140505. 1 death in Tunisia in April 2013 (not counted here) http://www.cidrap.umn.edu/news-perspective/2014/06/report-tunisian-mers-cases-shows-testing-challenges</t>
  </si>
  <si>
    <t>http://www.eurosurveillance.org/ViewArticle.aspx?ArticleId=20590</t>
  </si>
  <si>
    <t>http://www.sciencedirect.com/science/article/pii/S120197121401491X</t>
  </si>
  <si>
    <t>MRSA</t>
  </si>
  <si>
    <t>Methicillin-resistant Staphylococcus aureus</t>
  </si>
  <si>
    <t>Staphylococcus aureus</t>
  </si>
  <si>
    <t>Spherical, about 1 micron in diameter</t>
  </si>
  <si>
    <t>https://en.wikipedia.org/wiki/Methicillin-resistant_Staphylococcus_aureus</t>
  </si>
  <si>
    <t>surfaces</t>
  </si>
  <si>
    <t>https://www.google.com/url?sa=t&amp;rct=j&amp;q=&amp;esrc=s&amp;source=web&amp;cd=9&amp;ved=0CFsQFjAI&amp;url=http%3A%2F%2Fwww.phac-aspc.gc.ca%2Flab-bio%2Fres%2Fpsds-ftss%2Fstaphylococcus-aureus-eng.php&amp;ei=KSJEVI_mCqPg7QaIooDgBg&amp;usg=AFQjCNG5JOHXYqZwCmKvVZ8zVdxFT69ROg&amp;sig2=47gsLPgoNtv49wVRWGlUqA</t>
  </si>
  <si>
    <t>http://www.phac-aspc.gc.ca/lab-bio/res/psds-ftss/staphylococcus-aureus-eng.php</t>
  </si>
  <si>
    <t>http://www.crd.york.ac.uk/crdweb/ShowRecord.asp?ID=22010001059#.VDeZP9R4q5w</t>
  </si>
  <si>
    <t>http://www.medicinenet.com/mrsa_infection/page7.htm</t>
  </si>
  <si>
    <t>Mumps</t>
  </si>
  <si>
    <t>Mumps rubulavirus</t>
  </si>
  <si>
    <t>Roughly spherical, about 200 nm diameter</t>
  </si>
  <si>
    <t>https://en.wikipedia.org/wiki/Mumps_virus#cite_note-Hviid2008-2</t>
  </si>
  <si>
    <t>http://www.health.gov.au/internet/immunise/publishing.nsf/content/handbook10-4-11</t>
  </si>
  <si>
    <t>Norovirus</t>
  </si>
  <si>
    <t>Norwalk virus</t>
  </si>
  <si>
    <t>Noroviruses, various serotypes</t>
  </si>
  <si>
    <t>Spherical, 26-35nm</t>
  </si>
  <si>
    <t>https://www.cdc.gov/nceh/vsp/cruiselines/norovirus_summary_doc.htm#modalIdString_CDCTable_0</t>
  </si>
  <si>
    <t>fecal-oral, surfaces</t>
  </si>
  <si>
    <t>less than 10</t>
  </si>
  <si>
    <t>https://www.canada.ca/en/public-health/services/laboratory-biosafety-biosecurity/pathogen-safety-data-sheets-risk-assessment/norovirus-pathogen-safety-data-sheet.html</t>
  </si>
  <si>
    <t>est. for all caliciviruses, 9.9% of deaths from diarrhea among children under 5 http://www.ncbi.nlm.nih.gov/pmc/articles/PMC3762858/#!po=34.3750, applied to 1,497,724 total global deaths from diarrhea, incl. adults (2012, WHO GBD). another estimate: 218,000 child deaths / year. http://www.ghjournal.org/the-epidemiology-of-noroviruses-in-ghana-a-case-study-of-norovirus-detection/</t>
  </si>
  <si>
    <t>602,717 deaths in Africa from diarrhea in 2012 (WHO GBD 2014). 9.9% of child diarrhea deaths from caliciviruses (incl. norovirus). http://www.ncbi.nlm.nih.gov/pmc/articles/PMC3762858/</t>
  </si>
  <si>
    <t>http://www.cdc.gov/hicpac/norovirus/tables/evidence-table-q3-ron.html</t>
  </si>
  <si>
    <t>http://wwwnc.cdc.gov/eid/article/19/8/13-0472-t3</t>
  </si>
  <si>
    <t>https://www.cdc.gov/hai/pdfs/norovirus/229110-ANoroCaseFactSheet508.pdf</t>
  </si>
  <si>
    <t>http://wwwnc.cdc.gov/eid/article/19/8/13-0465_article</t>
  </si>
  <si>
    <t>Pneumonia (pneumococcal)</t>
  </si>
  <si>
    <t>Streptococcus pneumoniae</t>
  </si>
  <si>
    <t>0.5-1.25µm diameter, spherical. Pneumonia can also be caused by other bacteria, viruses and fungi</t>
  </si>
  <si>
    <t>https://microbewiki.kenyon.edu/index.php/Streptococcus_pneumoniae</t>
  </si>
  <si>
    <t>Pneumococcal disease, Finnish model: the basic reproduction number is 2.0 (range of plausible values 1.9–3.7)</t>
  </si>
  <si>
    <t>http://journals.plos.org/plosone/article?id=10.1371/journal.pone.0056079</t>
  </si>
  <si>
    <t>Mortality rate of pneumococcal pneumonia is 5 – 10% despite antimicrobial treatment</t>
  </si>
  <si>
    <t>https://www.canada.ca/en/public-health/services/laboratory-biosafety-biosecurity/pathogen-safety-data-sheets-risk-assessment/streptococcus-pneumoniae.html</t>
  </si>
  <si>
    <t>coughing, sneezing, kissing</t>
  </si>
  <si>
    <t>1-3, speculated</t>
  </si>
  <si>
    <t>Pneumonic plague (untreated)</t>
  </si>
  <si>
    <t>http://microbewiki.kenyon.edu/index.php/Yersinia_pseudotuberculosis_infection</t>
  </si>
  <si>
    <t>1-4</t>
  </si>
  <si>
    <t>http://www.researchgate.net/publication/6993284_Transmission_potential_of_primary_pneumonic_plague_time_inhomogeneous_evaluation_based_on_historical_documents_of_the_transmission_network</t>
  </si>
  <si>
    <t>http://www.cfsph.iastate.edu/Factsheets/pdfs/plague.pdf</t>
  </si>
  <si>
    <t>https://public.health.oregon.gov/DiseasesConditions/CommunicableDisease/ReportingCommunicableDisease/ReportingGuidelines/Documents/plague.pdf</t>
  </si>
  <si>
    <t>Polio</t>
  </si>
  <si>
    <t>Poliovirus</t>
  </si>
  <si>
    <t>Diameter. Roughly spherical (icosahedral)</t>
  </si>
  <si>
    <t>https://www.sciencedirect.com/topics/immunology-and-microbiology/poliovirus</t>
  </si>
  <si>
    <t>416 cases in 2013, http://www.polioeradication.org/dataandmonitoring/poliothisweek.aspx assuming case fatality rate of 5%, rounded to nearest 5</t>
  </si>
  <si>
    <t>274 cases in Africa in 2013, http://www.polioeradication.org/dataandmonitoring/poliothisweek.aspx, assuming case fatality rate of 5%, rounded to nearest 5</t>
  </si>
  <si>
    <t>Rabies (treated)</t>
  </si>
  <si>
    <t>Lyssaviruses, various species</t>
  </si>
  <si>
    <t>Lyssavirions have helical symmetry, with a length of about 180 nm and a cross-section of about 75 nm</t>
  </si>
  <si>
    <t>https://en.wikipedia.org/wiki/Rabies#cite_note-Sherris-21</t>
  </si>
  <si>
    <t>deaths due to vaccine complications (not sure what this means DM)</t>
  </si>
  <si>
    <t>2016, both sexes, all Rabies</t>
  </si>
  <si>
    <t>2016, All rabies</t>
  </si>
  <si>
    <t>Asia and Africa. India has the highest rate of human rabies in the world, primarily because of stray dogs,[83] whose number has greatly increased since a 2001 law forbade the killing of dogs.[84] Effective control and treatment of rabies in India is also hindered by a form of mass hysteria known as puppy pregnancy syndrome (PPS). Dog bite victims with PPS (both male and female) become convinced that puppies are growing inside them, and often seek help from faith healers rather than from conventional medical services.[85] An estimated 20,000 people die every year from rabies in India — more than a third of the global toll.[84]</t>
  </si>
  <si>
    <t>https://en.wikipedia.org/wiki/Rabies</t>
  </si>
  <si>
    <t>https://en.wikipedia.org/wiki/Puppy_pregnancy_syndrome</t>
  </si>
  <si>
    <t>Vaccine, washing the wound</t>
  </si>
  <si>
    <t>Vaccine given before onset of symptoms is 100% effective</t>
  </si>
  <si>
    <t>https://www.scientificamerican.com/article/jeanna-giese-rabies-survivor/</t>
  </si>
  <si>
    <t>http://books.google.co.uk/books?id=TRyXTLXNA2YC&amp;pg=PA662&amp;lpg=PA662&amp;dq=rabies+%22fatality+rate%22+vaccinated&amp;source=bl&amp;ots=sZQ1wRKW68&amp;sig=Cd7arUDNIjuxRgSWLpLfaJHupPI&amp;hl=en&amp;sa=X&amp;ei=zks-VPOGBoKS7AaQ0YCAAw&amp;redir_esc=y#v=onepage&amp;q=rabies%20%22fatality%20rate%22%20vaccinated&amp;f=false</t>
  </si>
  <si>
    <t>Rabies (untreated)</t>
  </si>
  <si>
    <t>https://www.google.com/url?sa=t&amp;rct=j&amp;q=&amp;esrc=s&amp;source=web&amp;cd=20&amp;ved=0CK0BEBYwEw&amp;url=http%3A%2F%2Fwww.phac-aspc.gc.ca%2Flab-bio%2Fres%2Fpsds-ftss%2Frab-eng.php&amp;ei=KSJEVI_mCqPg7QaIooDgBg&amp;usg=AFQjCNGZx7rlokxJlDVWP2WN6zhrTBqjfw&amp;sig2=k7X40YGQV2VTtm7e94Pq7w</t>
  </si>
  <si>
    <t>http://www.phac-aspc.gc.ca/lab-bio/res/psds-ftss/rab-eng.php</t>
  </si>
  <si>
    <t>http://www.plosbiology.org/article/info%3Adoi%2F10.1371%2Fjournal.pbio.1000053</t>
  </si>
  <si>
    <t>Rotavirus</t>
  </si>
  <si>
    <t>Rotaviruses, various species</t>
  </si>
  <si>
    <t>Diameter. Rotavirus A is most common and causes &gt;90% of roatvirus infections in humans.</t>
  </si>
  <si>
    <t>https://viralzone.expasy.org/107?outline=all_by_species</t>
  </si>
  <si>
    <t>mostly causes death in children &amp; infants</t>
  </si>
  <si>
    <t>http://www.cdc.gov/vaccines/pubs/surv-manual/chpt13-rotavirus.html</t>
  </si>
  <si>
    <t>2008. children &lt;5 http://www.cdc.gov/rotavirus/surveillance.html http://www.historyofvaccines.org/content/articles/rotavirus</t>
  </si>
  <si>
    <t>2008. http://www.path.org/publications/files/VAD_rotavirus_africa_fs.pdf</t>
  </si>
  <si>
    <t>http://www.plosone.org/article/info%3Adoi%2F10.1371%2Fjournal.pone.0042320#pone-0042320-t003</t>
  </si>
  <si>
    <t>http://wwwnc.cdc.gov/eid/article/20/1/13-0019_article</t>
  </si>
  <si>
    <t>http://www.phac-aspc.gc.ca/lab-bio/res/psds-ftss/rotavirus-eng.php</t>
  </si>
  <si>
    <t>Rubella</t>
  </si>
  <si>
    <t>German measles</t>
  </si>
  <si>
    <t>Rubella virus</t>
  </si>
  <si>
    <t>Spherical, 40-80nm diameter</t>
  </si>
  <si>
    <t>http://www.ppdictionary.com/viruses/rubella.htm</t>
  </si>
  <si>
    <t>10-60</t>
  </si>
  <si>
    <t>http://www.phac-aspc.gc.ca/lab-bio/res/psds-ftss/rub-eng.php</t>
  </si>
  <si>
    <t>Salmonella</t>
  </si>
  <si>
    <t>Salmonella enterica</t>
  </si>
  <si>
    <t>Rod-shaped, 0.7-1.5 by 2.0-5.0µm in size</t>
  </si>
  <si>
    <t>https://www.msdsonline.com/resources/msds-resources/free-safety-data-sheet-index/salmonella-enterica-spp/</t>
  </si>
  <si>
    <t>wet swine faeces, one strain can survive for 6 years on rubber &amp; concrete!</t>
  </si>
  <si>
    <t>http://wwwnc.cdc.gov/travel/yellowbook/2014/chapter-3-infectious-diseases-related-to-travel/salmonellosis-nontyphoidal</t>
  </si>
  <si>
    <t>2006 estimate. global estimate in this paper is 155,000. http://cid.oxfordjournals.org/content/50/6/882/F2.expansion.html</t>
  </si>
  <si>
    <t>http://www.sciencedirect.com/science/article/pii/S002555641300148X</t>
  </si>
  <si>
    <t>http://jid.oxfordjournals.org/content/198/1/109.long</t>
  </si>
  <si>
    <t>SARS</t>
  </si>
  <si>
    <t>SARS coronavirus</t>
  </si>
  <si>
    <t>Kidney-or rod-shaped particles, 100-130nm diameter</t>
  </si>
  <si>
    <t>https://www.aabb.org/tm/eid/Documents/150s.pdf</t>
  </si>
  <si>
    <t>respiratory secretions</t>
  </si>
  <si>
    <t>since 2004, no new cases anywhere in world. http://www.cdc.gov/sars/media/</t>
  </si>
  <si>
    <t>http://www.cdc.gov/sars/media/</t>
  </si>
  <si>
    <t>http://wwwnc.cdc.gov/eid/article/11/8/pdfs/04-0449.pdf</t>
  </si>
  <si>
    <t>http://en.wikipedia.org/wiki/Severe_acute_respiratory_syndrome</t>
  </si>
  <si>
    <t>Scarlet fever</t>
  </si>
  <si>
    <t>Group A streptococcus: Streptococcus pyogenes and streptococcus dysgalactiae</t>
  </si>
  <si>
    <t>Cocci are less than 2µm long and form chains and large colonies greater than 0.5mm in size</t>
  </si>
  <si>
    <t>https://www.msdsonline.com/resources/msds-resources/free-safety-data-sheet-index/streptococcus-pyogenes/</t>
  </si>
  <si>
    <t>http://www.phac-aspc.gc.ca/lab-bio/res/psds-ftss/strep-pyogenes-eng.php</t>
  </si>
  <si>
    <t>http://www.emedicinehealth.com/scarlet_fever/page10_em.htm</t>
  </si>
  <si>
    <t>Schistosomiasis</t>
  </si>
  <si>
    <t>Snail fever, Bilharzia</t>
  </si>
  <si>
    <t>Parasitic flatworms called schistosomes</t>
  </si>
  <si>
    <t xml:space="preserve">Adult worms tend to be 10–20 mm (0.39–0.79 in) long </t>
  </si>
  <si>
    <t>https://en.wikipedia.org/wiki/Schistosoma</t>
  </si>
  <si>
    <t>Mali, Schistosoma spp.</t>
  </si>
  <si>
    <t>http://www.pnas.org/content/94/1/338.full.pdf</t>
  </si>
  <si>
    <t>Parasites infect freshwater snails</t>
  </si>
  <si>
    <t>Tropical and subtropical areas of Africa, Asia, South America. 92% of those requiring treatment live in Africa.</t>
  </si>
  <si>
    <t>http://www.who.int/mediacentre/factsheets/fs115/en/</t>
  </si>
  <si>
    <t>https://www.canada.ca/en/public-health/services/laboratory-biosafety-biosecurity/pathogen-safety-data-sheets-risk-assessment/schistosoma-pathogen-safety-data-sheet.html</t>
  </si>
  <si>
    <t>Shigellosis</t>
  </si>
  <si>
    <t>Shigella, various species</t>
  </si>
  <si>
    <t>Their cells are 0.4 to 0.6 micrometre across by 1 to 3 micrometres long.</t>
  </si>
  <si>
    <t>https://www.britannica.com/science/Shigella#ref142717</t>
  </si>
  <si>
    <t>US, disease is underreported</t>
  </si>
  <si>
    <t>https://www.ncbi.nlm.nih.gov/pubmed/24008913</t>
  </si>
  <si>
    <t>1 - intramuscular</t>
  </si>
  <si>
    <t>Sleeping sickness</t>
  </si>
  <si>
    <t>African trypanosomiasis</t>
  </si>
  <si>
    <t>Trypanosoma brucei gambiense or T. brucei rhodesiense</t>
  </si>
  <si>
    <t>T. b. gambiense 16-30µm long, T. b. rhodesiense 18-30µm long</t>
  </si>
  <si>
    <t>http://parasite.org.au/para-site/text/brucei-text.html</t>
  </si>
  <si>
    <t>0.423 median R0 estimate for T. b. gambiense, 1.218 median R0 estimate for T. b. rhodiesiense. Can vary widely</t>
  </si>
  <si>
    <t>https://www.ncbi.nlm.nih.gov/pmc/articles/PMC3282146/</t>
  </si>
  <si>
    <t>tsetse fly</t>
  </si>
  <si>
    <t>2016, both sexes, African trypanosomiasis</t>
  </si>
  <si>
    <t>2016, African trypanosomiasis</t>
  </si>
  <si>
    <t>http://www.who.int/features/qa/52/en/</t>
  </si>
  <si>
    <t>Smallpox</t>
  </si>
  <si>
    <t>Variola virus</t>
  </si>
  <si>
    <t>Brick-shaped virion approximately 200 nm in diameter, 250 to 300 nm long, and 250 nm high</t>
  </si>
  <si>
    <t>http://www.cidrap.umn.edu/infectious-disease-topics/smallpox</t>
  </si>
  <si>
    <t>http://www.absa.org/abj/abj/040903nicas.pdf</t>
  </si>
  <si>
    <t>eradicated</t>
  </si>
  <si>
    <t>Syphilis (untreated)</t>
  </si>
  <si>
    <t>Treponema pallidum</t>
  </si>
  <si>
    <t>Helically coiled microorganism usually 6–15 µm long and 0.1–0.2 µm wide</t>
  </si>
  <si>
    <t>https://en.wikipedia.org/wiki/Treponema_pallidum</t>
  </si>
  <si>
    <t>our calcs</t>
  </si>
  <si>
    <t>http://www.ncbi.nlm.nih.gov/pmc/articles/PMC1360276/</t>
  </si>
  <si>
    <t>2016, both sexes, all Syphilis</t>
  </si>
  <si>
    <t>2016, All syphilis</t>
  </si>
  <si>
    <t>http://en.wikipedia.org/wiki/Syphilis</t>
  </si>
  <si>
    <t>http://www.ncbi.nlm.nih.gov/pmc/articles/PMC2476079/?page=1</t>
  </si>
  <si>
    <t>Tuberculosis (untreated)</t>
  </si>
  <si>
    <t xml:space="preserve">Mycobacterium tuberculosis </t>
  </si>
  <si>
    <t>Rod-shaped. The rods are 2-4 micrometers in length and 0.2-0.5 um in width.</t>
  </si>
  <si>
    <t>http://textbookofbacteriology.net/tuberculosis.html</t>
  </si>
  <si>
    <t>wood, faeces</t>
  </si>
  <si>
    <t>&lt;10</t>
  </si>
  <si>
    <t>https://www.google.com/url?sa=t&amp;rct=j&amp;q=&amp;esrc=s&amp;source=web&amp;cd=13&amp;ved=0CHkQFjAM&amp;url=http%3A%2F%2Fwww.phac-aspc.gc.ca%2Flab-bio%2Fres%2Fpsds-ftss%2Ftuber-eng.php&amp;ei=KSJEVI_mCqPg7QaIooDgBg&amp;usg=AFQjCNFifPMWHqE30pqhPTge6aPlMeTVug&amp;sig2=om5rubwGRsmTwETKmR05oA</t>
  </si>
  <si>
    <t>2016, All tuberculosis</t>
  </si>
  <si>
    <t>http://en.wikipedia.org/wiki/Tuberculosis</t>
  </si>
  <si>
    <t>http://www.phac-aspc.gc.ca/lab-bio/res/psds-ftss/tuber-eng.php</t>
  </si>
  <si>
    <t>Typhoid</t>
  </si>
  <si>
    <t>Salmonella enterica, serotype Typhi</t>
  </si>
  <si>
    <t xml:space="preserve">fatality: 1-4% if treated </t>
  </si>
  <si>
    <t>http://www.phac-aspc.gc.ca/lab-bio/res/psds-ftss/salmonella-ent-eng.php</t>
  </si>
  <si>
    <t>Antibiotics such as Ciprofloxacin</t>
  </si>
  <si>
    <t>Resistant strains have been discovered</t>
  </si>
  <si>
    <t>https://microbewiki.kenyon.edu/index.php/Salmonella_enterica_serovar_Typhi</t>
  </si>
  <si>
    <t>http://www.plosntds.org/article/info%3Adoi%2F10.1371%2Fjournal.pntd.0002642</t>
  </si>
  <si>
    <t>http://www.ncbi.nlm.nih.gov/pmc/articles/PMC3484760/</t>
  </si>
  <si>
    <t>http://www.mayoclinic.org/diseases-conditions/typhoid-fever/basics/causes/con-20028553</t>
  </si>
  <si>
    <t>vCJD</t>
  </si>
  <si>
    <t>Variant Creutzfeldt-Jakob disease</t>
  </si>
  <si>
    <t>prion</t>
  </si>
  <si>
    <t>Misfolded PRNP (prion protein)</t>
  </si>
  <si>
    <t>varies</t>
  </si>
  <si>
    <t>Size of plaques varies widely according to power-law function</t>
  </si>
  <si>
    <t>https://www.ncbi.nlm.nih.gov/pubmed/16816906</t>
  </si>
  <si>
    <t>Hypothetical R0 via blood transfusion transmission, UK</t>
  </si>
  <si>
    <t>Controversy about beef, not very transmissable via blood transfusion even without safeguards.</t>
  </si>
  <si>
    <t>Always fatal, death usually within one year of onset</t>
  </si>
  <si>
    <t>https://www.cdc.gov/prions/vcjd/about.html</t>
  </si>
  <si>
    <t>several years</t>
  </si>
  <si>
    <t>incredibly resilient, resistant to all common disinfectants &amp; alcohols, immersion of undiluted bleach for 1 hour is only partially effective,  Resistant to ultraviolet and ionizing radiation, ultrasonication, nucleases, boiling, heat; autoclaving - 15 to 30 min at 121·C or 132·C will not effectively inactivate pathogen, 1 hour at 132·C is recommended), only sodium hydroxide for 1 hour is effective</t>
  </si>
  <si>
    <t>450-730</t>
  </si>
  <si>
    <t>https://www.canada.ca/en/public-health/services/laboratory-biosafety-biosecurity/pathogen-safety-data-sheets-risk-assessment/creutzfeldt-jakob-agent-kuru-agent.html</t>
  </si>
  <si>
    <t>West Nile fever</t>
  </si>
  <si>
    <t>West Nile virus</t>
  </si>
  <si>
    <t>Icosahedral, 40-60nm diameter</t>
  </si>
  <si>
    <t>http://www.avianbiotech.com/diseases/WestNile.htm</t>
  </si>
  <si>
    <t>mosquitoes, ticks. human-to-human transmission can occur via infected breast milk, organ transplantation, blood transfusion, and via vertical transmission (from mother to child during pregnancy)</t>
  </si>
  <si>
    <t>2-14</t>
  </si>
  <si>
    <t>https://www.canada.ca/en/public-health/services/laboratory-biosafety-biosecurity/pathogen-safety-data-sheets-risk-assessment/west-nile-virus.html</t>
  </si>
  <si>
    <t>Whooping cough</t>
  </si>
  <si>
    <t>Pertussis</t>
  </si>
  <si>
    <t>Bordetella pertussis</t>
  </si>
  <si>
    <t>Approximately 0.8 μm by 0.4 μm</t>
  </si>
  <si>
    <t>https://www.ncbi.nlm.nih.gov/books/NBK7813/</t>
  </si>
  <si>
    <t>death rate in infants</t>
  </si>
  <si>
    <t>coughs and sneezes</t>
  </si>
  <si>
    <t>https://www.google.com/url?sa=t&amp;rct=j&amp;q=&amp;esrc=s&amp;source=web&amp;cd=23&amp;ved=0CMUBEBYwFg&amp;url=http%3A%2F%2Fwww.phac-aspc.gc.ca%2Flab-bio%2Fres%2Fpsds-ftss%2Fbordetella-pertussis-eng.php&amp;ei=KSJEVI_mCqPg7QaIooDgBg&amp;usg=AFQjCNFEMnwoU5HbhHgLtrfXp7JJxY6zfA&amp;sig2=t9soKF3TSHfUWcMOLbNnRQ</t>
  </si>
  <si>
    <t>6-20</t>
  </si>
  <si>
    <t>https://en.wikipedia.org/wiki/Bordetella_pertussis#cite_note-1</t>
  </si>
  <si>
    <t>http://www.jove.com/visualize/abstract/24227794/resident-microbiota-affect-bordetella-pertussis-infectious-dose-host</t>
  </si>
  <si>
    <t>http://www.who.int/immunization/monitoring_surveillance/burden/vpd/surveillance_type/passive/pertussis_standards/en/</t>
  </si>
  <si>
    <t>http://microbewiki.kenyon.edu/index.php/Haemophilus_pertussis_(Whooping_Cough)#Infectious_dose.2C_incubation.2C_and_colonization</t>
  </si>
  <si>
    <t>Yellow fever</t>
  </si>
  <si>
    <t>Yellow fever virus</t>
  </si>
  <si>
    <t>40-60 nm diameter</t>
  </si>
  <si>
    <t>https://study.com/academy/lesson/yellow-fever-virus-structure-and-function.html</t>
  </si>
  <si>
    <t>calced</t>
  </si>
  <si>
    <t>Those suffering from acute illness. WHO: 'Although most infections are asymptomatic, some lead to an acute illness characterized by two phases. Initially, there is fever, muscular pain, headache, chills, anorexia, nausea and/or vomiting, often with bradycardia. About 15% of patients progress to a second phase after a few days, with resurgence of fever, development of jaundice, abdominal pain, vomiting and haemorrhagic manifestations; up to half of these patients die 10–14 days after the onset of illness.' Canada.ca: 'The case fatality rate of patients who develop hepatic and renal failure is 20 to nearly 50 %'</t>
  </si>
  <si>
    <t>http://www.who.int/ith/diseases/yf/en/</t>
  </si>
  <si>
    <t>mosquito</t>
  </si>
  <si>
    <t>survives best at low temperatures below -60°F</t>
  </si>
  <si>
    <t>https://www.canada.ca/en/public-health/services/laboratory-biosafety-biosecurity/pathogen-safety-data-sheets-risk-assessment/yellow-fever-virus.html</t>
  </si>
  <si>
    <t>http://www.who.int/mediacentre/factsheets/fs100/en/</t>
  </si>
  <si>
    <t>Tropical regions of Africa and South America</t>
  </si>
  <si>
    <t>No anti-viral drug available, but treatment for symptoms of dehydration, liver and kidney failure improves outcomes</t>
  </si>
  <si>
    <t>http://www.scielo.br/scielo.php?script=sci_arttext&amp;pid=S0034-89102003000400013</t>
  </si>
  <si>
    <t>Zika</t>
  </si>
  <si>
    <t>Zika virus disease</t>
  </si>
  <si>
    <t>Zika virus</t>
  </si>
  <si>
    <t>Spherical</t>
  </si>
  <si>
    <t>https://phil.cdc.gov/details.aspx?pid=20487</t>
  </si>
  <si>
    <t>Various R0 estimates: 3.8 Barranquila, Colombia, 2015. 2.33 Rio de Janeiro, 2016. 4.3-5.8 Yap Island, 2007. 1.8-2.0 French Polynesia, 2013-14. Colombia 3, 3.9, and 6.6.</t>
  </si>
  <si>
    <t>https://www.ncbi.nlm.nih.gov/pubmed/27846442</t>
  </si>
  <si>
    <t>https://www.ncbi.nlm.nih.gov/pubmed/28240195</t>
  </si>
  <si>
    <t>https://www.ncbi.nlm.nih.gov/pubmed/26923081</t>
  </si>
  <si>
    <t>bite, sexual contact</t>
  </si>
  <si>
    <t>defined as the average number of new infections initiated by a single individual in a completely susceptible population during the individual's infectious period.</t>
  </si>
  <si>
    <t xml:space="preserve">For macroparasites, R0 is defined as the average number of female offspring produced by a female worm (or worm pair) that both infected the definitive human host and survived to reproductive maturity, in a totally susceptible population. </t>
  </si>
  <si>
    <t>http://www.sciencedirect.com/topics/medicine-and-dentistry/infectious-disease-epidemiology</t>
  </si>
  <si>
    <t>For microparasites,
such as viruses or parasitic protozoa, R0 represents
the number of secondary cases produced in a fully susceptible
host population by a single primary case over its entire
infectious period. For macroparasites, such as the parasitic
helminths, R0 represents the number of adult female parasites
produced per adult female parasite over her reproductive
lifespan in the absence of density-dependent constraints on
population growth. In both cases R0 must be greater than one
for endemic or epidemic infection to be possible.</t>
  </si>
  <si>
    <t>The basic reproduction number R0 is the number of secondary cases which one case would produce in a completely susceptible population. It depends on the duration of the infectious period, the probability of infecting a susceptible individual during one contact, and the number of new susceptible individuals contacted per unit of time. Therefore R0 may vary considerably for different infectious diseases but also for the same disease in different populations.</t>
  </si>
  <si>
    <t>https://www.ncbi.nlm.nih.gov/pubmed/8261248</t>
  </si>
  <si>
    <t>If R0&gt;1 then the epidemic will be self-sustaining. But significant numbers of secondary cases can arise even if R0 &lt; 1</t>
  </si>
  <si>
    <t>https://www.fda.gov/ohrms/dockets/ac/05/slides/2005-4189S1_5.pdf</t>
  </si>
  <si>
    <t xml:space="preserve">R0 is defined as the number of secondary cases that an index case would generate in a population without previous exposure to the disease. R0 serves as a threshold criterion for transmission: if the R0 of an area is below 1, the disease will eventually become extinct; if above 1, the disease will spread. </t>
  </si>
  <si>
    <t>NB without previous exposure to the disease, completely susceptible population</t>
  </si>
  <si>
    <t>"yellow fever" R0 OR "basic reproductive rate" OR "basic reproduction number"</t>
  </si>
  <si>
    <t>SURVIVAL OUTSIDE HOST: Serotype Choleraesuis can survive in wet swine feces for at least 3 months and in dry swine feces for at least 13 months (21). Serotype Dublin can survive in feces spread on concrete, rubber, and polyester for almost six years (17). Serotype Typhimurium can survive in cattle slurry for 19-60 days, cattle manure for 48 days, soil for 231 days, and water for up to 152 days (22, 23). Flies have been shown to excrete certain serotypes for 8 days and bed bugs can excrete bacilli for up to 21 days (15, 24). Certain serotypes have been shown to survive on fingertips for up to 80 minutes, depending on the inoculum size (25). Salmonella serotypes have been found to live up to 63 days on lettuce, 231 days on parsley, 32 weeks in pecans, 10 months on refrigerated cheddar cheese, 9 months in butter, up to 63 days in frozen yogurt, and up to 20 weeks on frozen minced beef and chicken (26-28).</t>
  </si>
  <si>
    <t>India has the highest rate of human rabies in the world, primarily because of stray dogs,[83] whose number has greatly increased since a 2001 law forbade the killing of dogs.[84] Effective control and treatment of rabies in India is also hindered by a form of mass hysteria known as puppy pregnancy syndrome (PPS). Dog bite victims with PPS (both male and female) become convinced that puppies are growing inside them, and often seek help from faith healers rather than from conventional medical services.[85] An estimated 20,000 people die every year from rabies in India — more than a third of the global toll.[84]</t>
  </si>
  <si>
    <t>https://blogs.scientificamerican.com/bering-in-mind/puppy-pregnancy-syndrome-men-who-are-pregnant-with-dogs/</t>
  </si>
  <si>
    <t>R0 is defined as the expected average number of secondary infections that result from a single contagious person in a fully susceptible population.</t>
  </si>
  <si>
    <t>Direct estimates of R0 are unavailable for most zoonotic pathogens.</t>
  </si>
  <si>
    <t>Andes</t>
  </si>
  <si>
    <t>Australian bat lyssavirus</t>
  </si>
  <si>
    <t>B19</t>
  </si>
  <si>
    <t>Bagaza</t>
  </si>
  <si>
    <t>Banna</t>
  </si>
  <si>
    <t>Barmah Forest</t>
  </si>
  <si>
    <t>California encephalitis</t>
  </si>
  <si>
    <t>Cercopithecine herpes</t>
  </si>
  <si>
    <t>Crimean-Congo hemorrhagic fever</t>
  </si>
  <si>
    <t>Dengue</t>
  </si>
  <si>
    <t>Eastern equine encephalitis</t>
  </si>
  <si>
    <t>Tickborne encephalitis</t>
  </si>
  <si>
    <t>Guama</t>
  </si>
  <si>
    <t>Guanarito</t>
  </si>
  <si>
    <t>Hantaan</t>
  </si>
  <si>
    <t>Hendra</t>
  </si>
  <si>
    <t>Hepatitis C</t>
  </si>
  <si>
    <t>Hepatitis E</t>
  </si>
  <si>
    <t>Hepatitis G</t>
  </si>
  <si>
    <t>Human astrovirus</t>
  </si>
  <si>
    <t>Human enterovirus B</t>
  </si>
  <si>
    <t>Human herpesvirus 1</t>
  </si>
  <si>
    <t>Human herpesvirus 2</t>
  </si>
  <si>
    <t>Human herpesvirus 3</t>
  </si>
  <si>
    <t>Human herpesvirus 5</t>
  </si>
  <si>
    <t>Human herpesvirus 8</t>
  </si>
  <si>
    <t>Human immunodeficiency virus 1</t>
  </si>
  <si>
    <t>Human immunodeficiency virus 2</t>
  </si>
  <si>
    <t>Human papillomavirus</t>
  </si>
  <si>
    <t>Human T-lymphotropic virus 1</t>
  </si>
  <si>
    <t>Human T-lymphotropic virus 2</t>
  </si>
  <si>
    <t>Influenza A</t>
  </si>
  <si>
    <t>Japanese encephalitis</t>
  </si>
  <si>
    <t>Junin</t>
  </si>
  <si>
    <t>Kyasanur Forest disease</t>
  </si>
  <si>
    <t>Laguna Negra</t>
  </si>
  <si>
    <t>Lassa</t>
  </si>
  <si>
    <t>Machupo</t>
  </si>
  <si>
    <t>Mayaro</t>
  </si>
  <si>
    <t>Menangle</t>
  </si>
  <si>
    <t>Monkeypox</t>
  </si>
  <si>
    <t>Murray Valley encephalitis</t>
  </si>
  <si>
    <t>Nipah</t>
  </si>
  <si>
    <t>Norwalk</t>
  </si>
  <si>
    <t>O'nyong-nyong</t>
  </si>
  <si>
    <t>Oropouche</t>
  </si>
  <si>
    <t>Picobirnavirus</t>
  </si>
  <si>
    <t>Puumala</t>
  </si>
  <si>
    <t>Rabies</t>
  </si>
  <si>
    <t>Reston Ebola</t>
  </si>
  <si>
    <t>Rift Valley fever</t>
  </si>
  <si>
    <t>Ross River</t>
  </si>
  <si>
    <t>Rotavirus A</t>
  </si>
  <si>
    <t>Rotavirus B</t>
  </si>
  <si>
    <t>Rotavirus C</t>
  </si>
  <si>
    <t>Sabia</t>
  </si>
  <si>
    <t>Salehabad</t>
  </si>
  <si>
    <t>Sandfly fever Naples</t>
  </si>
  <si>
    <t>Severe acute respiratory syndrome coronavirus</t>
  </si>
  <si>
    <t>Seoul</t>
  </si>
  <si>
    <t>Sin Nombre</t>
  </si>
  <si>
    <t>Sindbis</t>
  </si>
  <si>
    <t>St. Louis encephalitis</t>
  </si>
  <si>
    <t>Venezuelan equine encephalitis</t>
  </si>
  <si>
    <t>Wesselsbron</t>
  </si>
  <si>
    <t>West Nile</t>
  </si>
  <si>
    <t>Western equine encephalitis</t>
  </si>
  <si>
    <t>Zaire Ebola</t>
  </si>
  <si>
    <t>Bovine spongiform encephalopathy agent</t>
  </si>
  <si>
    <t>Bacteria and rickettsia</t>
  </si>
  <si>
    <t>Aeromonas caviae</t>
  </si>
  <si>
    <t>A. hydrophila</t>
  </si>
  <si>
    <t>A. veronii (var. sobria)</t>
  </si>
  <si>
    <t>Anaplasma phagocytophila</t>
  </si>
  <si>
    <t>Borrelia burgdorferi</t>
  </si>
  <si>
    <t>Brucella melitensis</t>
  </si>
  <si>
    <t>Campylobacter fetus</t>
  </si>
  <si>
    <t>C. jejuni</t>
  </si>
  <si>
    <t>Chlamydia trachomatis</t>
  </si>
  <si>
    <t>Clostridium botulinum</t>
  </si>
  <si>
    <t>Corynebacterium amycolatum</t>
  </si>
  <si>
    <t>C. diphtheriae</t>
  </si>
  <si>
    <t>Ehrlichia chaffeensis</t>
  </si>
  <si>
    <t>E. ewingii</t>
  </si>
  <si>
    <t>Enterococcus faecalis</t>
  </si>
  <si>
    <t>E. faecium</t>
  </si>
  <si>
    <t>Escherichia coli</t>
  </si>
  <si>
    <t>Francisella tularensis</t>
  </si>
  <si>
    <t>Haemophilus ducreyi</t>
  </si>
  <si>
    <t>H. influenzae</t>
  </si>
  <si>
    <t>Klebsiella pneumoniae</t>
  </si>
  <si>
    <t>Legionella pneumophila</t>
  </si>
  <si>
    <t>Leptospira interrogans</t>
  </si>
  <si>
    <t>Listeria monocytogenes</t>
  </si>
  <si>
    <t>Mycobacterium avium</t>
  </si>
  <si>
    <t>M. bovis</t>
  </si>
  <si>
    <t>M. fortuitum</t>
  </si>
  <si>
    <t>M. haemophilum</t>
  </si>
  <si>
    <t>M. leprae</t>
  </si>
  <si>
    <t>M. marinum</t>
  </si>
  <si>
    <t>M. tuberculosis</t>
  </si>
  <si>
    <t>M. ulcerans</t>
  </si>
  <si>
    <t>Neisseria gonorrhoeae</t>
  </si>
  <si>
    <t>N. meningitides</t>
  </si>
  <si>
    <t>Pseudomonas aeruginosa</t>
  </si>
  <si>
    <t>Rickettsia prowazekii</t>
  </si>
  <si>
    <t>Salmonella enteritidis</t>
  </si>
  <si>
    <t>S. typhi</t>
  </si>
  <si>
    <t>S. typhimurium</t>
  </si>
  <si>
    <t>Serratia marcescens</t>
  </si>
  <si>
    <t>Shigella dysenteriae</t>
  </si>
  <si>
    <t>S. epidermidis</t>
  </si>
  <si>
    <t>S. pyogenes</t>
  </si>
  <si>
    <t>Vibrio cholerae</t>
  </si>
  <si>
    <t>V. parahaemolyticus</t>
  </si>
  <si>
    <t>V. vulnificus</t>
  </si>
  <si>
    <t>Yersinia enterocolitica</t>
  </si>
  <si>
    <t>Y. pestis</t>
  </si>
  <si>
    <t>Fungi</t>
  </si>
  <si>
    <t>Aspergillus fumigatus</t>
  </si>
  <si>
    <t>Blastomyces dermatitidis</t>
  </si>
  <si>
    <t>Candida albicans</t>
  </si>
  <si>
    <t>Candida glabrata</t>
  </si>
  <si>
    <t>C. krusei</t>
  </si>
  <si>
    <t>Coccidioides immitis</t>
  </si>
  <si>
    <t>Cryptococcus neoformans</t>
  </si>
  <si>
    <t>Fusarium moniliforme</t>
  </si>
  <si>
    <t>F. oxysporum</t>
  </si>
  <si>
    <t>F. solani</t>
  </si>
  <si>
    <t>Histoplasma capsulatum</t>
  </si>
  <si>
    <t>Malassezia pachydermatis</t>
  </si>
  <si>
    <t>Penicillium marneffei</t>
  </si>
  <si>
    <t>Pneumocystis carinii</t>
  </si>
  <si>
    <t>Scedosporium prolificans</t>
  </si>
  <si>
    <t>Trichosporon beigelii</t>
  </si>
  <si>
    <t>Encephalitozoon cuniculi</t>
  </si>
  <si>
    <t>E. hellem</t>
  </si>
  <si>
    <t>E. intestinalis</t>
  </si>
  <si>
    <t>Enterocytozoon bieneusi</t>
  </si>
  <si>
    <t>Nosema connori</t>
  </si>
  <si>
    <t>Trachipleistophora hominis</t>
  </si>
  <si>
    <t>Protozoa</t>
  </si>
  <si>
    <t>Babesia microti</t>
  </si>
  <si>
    <t>Cryptosporidium hominis</t>
  </si>
  <si>
    <t>C. parvum</t>
  </si>
  <si>
    <t>Cyclospora cayetanensis</t>
  </si>
  <si>
    <t>Giardia duodenalis</t>
  </si>
  <si>
    <t>Isospora belli</t>
  </si>
  <si>
    <t>Leishmania donovani</t>
  </si>
  <si>
    <t>L. infantum</t>
  </si>
  <si>
    <t>P. vivax</t>
  </si>
  <si>
    <t>Toxoplasma gondii</t>
  </si>
  <si>
    <t>Trichomonas vaginalis</t>
  </si>
  <si>
    <t>Trypanosoma brucei</t>
  </si>
  <si>
    <t>T. cruzi</t>
  </si>
  <si>
    <t>Helminths</t>
  </si>
  <si>
    <t>Anisakis simplex</t>
  </si>
  <si>
    <t>Echinococcus granulosus</t>
  </si>
  <si>
    <t>Loa loa</t>
  </si>
  <si>
    <t>Metorchis conjunctus</t>
  </si>
  <si>
    <t>Onchocerca volvulus</t>
  </si>
  <si>
    <t>Schistosoma mansoni</t>
  </si>
  <si>
    <t>Strongyloides stercoralis</t>
  </si>
  <si>
    <t>Taenia solium</t>
  </si>
  <si>
    <t>Trichinella spiralis</t>
  </si>
  <si>
    <t>Wuchereria bancrofti</t>
  </si>
  <si>
    <t>S. Gallinarium</t>
  </si>
  <si>
    <t>https://wwwnc.cdc.gov/eid/pdfs/vol6no5_pdf-version.pdf</t>
  </si>
  <si>
    <t>S. Enteritidis</t>
  </si>
  <si>
    <t>S. haematobium</t>
  </si>
  <si>
    <t>https://wwwnc.cdc.gov/eid/pdfs/vol6no6_pdf-version.pdf</t>
  </si>
  <si>
    <t>Actinobacillus spp.</t>
  </si>
  <si>
    <t>Actinomyces spp.</t>
  </si>
  <si>
    <t>Adenovirus (types 1, 2, 3, 4, 5 and 7)</t>
  </si>
  <si>
    <t>Adenovirus (types 40 and 41)</t>
  </si>
  <si>
    <t>Aerococcus spp.</t>
  </si>
  <si>
    <t>Aeromonas hydrophila</t>
  </si>
  <si>
    <t>Ancylostoma duodenale</t>
  </si>
  <si>
    <t>Angiostrongylus cantonensis</t>
  </si>
  <si>
    <t>Ascaris spp.</t>
  </si>
  <si>
    <t>Aspergillus spp.</t>
  </si>
  <si>
    <t>B</t>
  </si>
  <si>
    <t>Bacillus cereus</t>
  </si>
  <si>
    <t>Bacteroides spp.</t>
  </si>
  <si>
    <t>Balantidium coli</t>
  </si>
  <si>
    <t>Bartonella bacilliformis</t>
  </si>
  <si>
    <t>Bartonella henselae</t>
  </si>
  <si>
    <t>Bartonella quintana</t>
  </si>
  <si>
    <t>Bordetella bronchiseptica</t>
  </si>
  <si>
    <t>Bovine Spongiform Encephalopathy Agent(External link)(prepared by CFIA)</t>
  </si>
  <si>
    <t>Branhamella catarrhalis</t>
  </si>
  <si>
    <t>Brucella spp. (B. abortus, B. canis, B. melitensis, B. suis)</t>
  </si>
  <si>
    <t>Burkholderia (Pseudomonas) mallei</t>
  </si>
  <si>
    <t>Burkholderia (Pseudomonas) pseudomallei</t>
  </si>
  <si>
    <t>C</t>
  </si>
  <si>
    <t>California serogroup</t>
  </si>
  <si>
    <t>Campylobacter coli</t>
  </si>
  <si>
    <t>Campylobacter jejuni</t>
  </si>
  <si>
    <t>Capnocytophaga spp.</t>
  </si>
  <si>
    <t>Chlamydia psittaci</t>
  </si>
  <si>
    <t>Citrobacter spp.</t>
  </si>
  <si>
    <t>Clonorchis sinensis</t>
  </si>
  <si>
    <t>Clostridium perfringens</t>
  </si>
  <si>
    <t>Clostridium tetani</t>
  </si>
  <si>
    <t>Clostridium spp. (with the exception of those species listed above)</t>
  </si>
  <si>
    <t>Coccidioides spp.</t>
  </si>
  <si>
    <t>Colorado tick fever virus</t>
  </si>
  <si>
    <t>Coxiella burnetii</t>
  </si>
  <si>
    <t>Coxsackievirus</t>
  </si>
  <si>
    <t>Creutzfeldt-Jakob agent, Kuru agent</t>
  </si>
  <si>
    <t>Crimean-Congo hemorrhagic fever virus</t>
  </si>
  <si>
    <t>Cryptosporidium parvum</t>
  </si>
  <si>
    <t>Cyclospora spp.</t>
  </si>
  <si>
    <t>Cytomegalovirus</t>
  </si>
  <si>
    <t>D</t>
  </si>
  <si>
    <t>Dengue virus (1, 2, 3, 4)</t>
  </si>
  <si>
    <t>Diphtheroids</t>
  </si>
  <si>
    <t>E</t>
  </si>
  <si>
    <t>Eastern (Western) equine encephalitis virus</t>
  </si>
  <si>
    <t>Ebola virus</t>
  </si>
  <si>
    <t>Echinococcus multilocularis</t>
  </si>
  <si>
    <t>Echovirus</t>
  </si>
  <si>
    <t>Edwardsiella tarda</t>
  </si>
  <si>
    <t>Entamoeba histolytica</t>
  </si>
  <si>
    <t>Enterobacter spp.</t>
  </si>
  <si>
    <t>Enterococcus faecalis and faecium</t>
  </si>
  <si>
    <t>Enterovirus 70</t>
  </si>
  <si>
    <t>Epidermophyton floccosum, Microsporum spp. Trichophyton spp.</t>
  </si>
  <si>
    <t>Epstein-Barr virus</t>
  </si>
  <si>
    <t>Escherichia coli, enterohemorrhagic</t>
  </si>
  <si>
    <t>Escherichia coli, enteroinvasive</t>
  </si>
  <si>
    <t>Escherichia coli, enteropathogenic</t>
  </si>
  <si>
    <t>Escherichia coli, enterotoxigenic</t>
  </si>
  <si>
    <t>F</t>
  </si>
  <si>
    <t>Fasciola hepatica</t>
  </si>
  <si>
    <t>Fusobacterium spp.</t>
  </si>
  <si>
    <t>G</t>
  </si>
  <si>
    <t>Gemella haemolysans</t>
  </si>
  <si>
    <t>Giardia lamblia</t>
  </si>
  <si>
    <t>H</t>
  </si>
  <si>
    <t>Haemophilus influenzae (group b)</t>
  </si>
  <si>
    <t>Helicobacter pylori</t>
  </si>
  <si>
    <t>Hepatitis C virus</t>
  </si>
  <si>
    <t>Hepatitis D virus</t>
  </si>
  <si>
    <t>Hepatitis E virus</t>
  </si>
  <si>
    <t>Herpes simplex virus</t>
  </si>
  <si>
    <t>Herpesvirus simiae</t>
  </si>
  <si>
    <t>Human coronavirus</t>
  </si>
  <si>
    <t>Human parainfluenza virus</t>
  </si>
  <si>
    <t>Human rotavirus</t>
  </si>
  <si>
    <t>Human T-lymphotrophic virus</t>
  </si>
  <si>
    <t>I</t>
  </si>
  <si>
    <t>Influenza A virus (subtypes H5, H7, H9)</t>
  </si>
  <si>
    <t>Influenza Virus Type A (excluding 1918 influenza A (H1N1) strain and subtypes H5, H7 and H9)</t>
  </si>
  <si>
    <t>Influenza Virus (B and C)</t>
  </si>
  <si>
    <t>J</t>
  </si>
  <si>
    <t>Japanese encephalitis virus</t>
  </si>
  <si>
    <t>Junin virus</t>
  </si>
  <si>
    <t>K</t>
  </si>
  <si>
    <t>Klebsiella spp.</t>
  </si>
  <si>
    <t>Kyasanur Forest disease virus</t>
  </si>
  <si>
    <t>L</t>
  </si>
  <si>
    <t>Lactobacillus spp.</t>
  </si>
  <si>
    <t>Lassa virus</t>
  </si>
  <si>
    <t>Leishmania spp.</t>
  </si>
  <si>
    <t>Lymphocytic choriomeningitis virus</t>
  </si>
  <si>
    <t>M</t>
  </si>
  <si>
    <t>Machupo virus</t>
  </si>
  <si>
    <t>Mayaro virus</t>
  </si>
  <si>
    <t>Micrococcus spp.</t>
  </si>
  <si>
    <t>Monkeypox virus</t>
  </si>
  <si>
    <t>Moraxella spp.</t>
  </si>
  <si>
    <t>Murray Valley encephalitis virus</t>
  </si>
  <si>
    <t>Mycobacterium spp. (excluding M. tuberculosis, and members of the Mycobacterium tuberculosis complex)</t>
  </si>
  <si>
    <t>Mycobacterium Tuberculosis Complex</t>
  </si>
  <si>
    <t>Mycoplasma genitalium</t>
  </si>
  <si>
    <t>Mycoplasma hominis</t>
  </si>
  <si>
    <t>Mycoplasma pneumonia</t>
  </si>
  <si>
    <t>Mycoplasma spp.</t>
  </si>
  <si>
    <t>Naegleria fowleri</t>
  </si>
  <si>
    <t>Necator americanus</t>
  </si>
  <si>
    <t>Neisseria meningitidis</t>
  </si>
  <si>
    <t>Neisseria spp. (other than N. gonorrhoeae and N. meningitidis)</t>
  </si>
  <si>
    <t>Nipah Virus</t>
  </si>
  <si>
    <t>Nocardia spp.</t>
  </si>
  <si>
    <t>O</t>
  </si>
  <si>
    <t>Omsk hemorrhagic fever virus</t>
  </si>
  <si>
    <t>O'Nyong-Nyong virus</t>
  </si>
  <si>
    <t>Opisthorchis spp.</t>
  </si>
  <si>
    <t>P</t>
  </si>
  <si>
    <t>Parvovirus B19</t>
  </si>
  <si>
    <t>Pasteurella spp.</t>
  </si>
  <si>
    <t>Peptococcus niger</t>
  </si>
  <si>
    <t>Peptostreptococcus spp.</t>
  </si>
  <si>
    <t>Plesiomonas shigelloides</t>
  </si>
  <si>
    <t>Powassan encephalitis virus</t>
  </si>
  <si>
    <t>Proteus spp.</t>
  </si>
  <si>
    <t>Pseudomonas spp. (excluding B. mallei, B. pseudomallei)</t>
  </si>
  <si>
    <t>R</t>
  </si>
  <si>
    <t>Rabies virus</t>
  </si>
  <si>
    <t>Respiratory syncytial virus</t>
  </si>
  <si>
    <t>Rickettsia akari</t>
  </si>
  <si>
    <t>Rickettsia rickettsii</t>
  </si>
  <si>
    <t>Ross river virus</t>
  </si>
  <si>
    <t>S</t>
  </si>
  <si>
    <t>Salmonella enterica spp. (formerly Salmonella choleraesuis)</t>
  </si>
  <si>
    <t>Severe Acute Respiratory Syndrome (SARS) associated Coronavirus</t>
  </si>
  <si>
    <t>Schistosoma spp.</t>
  </si>
  <si>
    <t>Semliki Forest virus</t>
  </si>
  <si>
    <t>Serratia spp.</t>
  </si>
  <si>
    <t>Shigella spp.</t>
  </si>
  <si>
    <t>Sindbis virus</t>
  </si>
  <si>
    <t>Sporothrix schenckii</t>
  </si>
  <si>
    <t>Streptobacillus moniliformis</t>
  </si>
  <si>
    <t>Streptococcus agalactiae</t>
  </si>
  <si>
    <t>Streptococcus faecalis (see Enterococcus faecalis)</t>
  </si>
  <si>
    <t>Streptococcus pyogenes</t>
  </si>
  <si>
    <t>Streptococcus salivarius</t>
  </si>
  <si>
    <t>T</t>
  </si>
  <si>
    <t>Taenia saginata</t>
  </si>
  <si>
    <t>Toxocara canis, T. cati</t>
  </si>
  <si>
    <t>Trichinella spp.</t>
  </si>
  <si>
    <t>Trichuris trichiura</t>
  </si>
  <si>
    <t>U</t>
  </si>
  <si>
    <t>Ureaplasma urealyticum</t>
  </si>
  <si>
    <t>V</t>
  </si>
  <si>
    <t>Vaccinia virus</t>
  </si>
  <si>
    <t>Varicella-zoster virus</t>
  </si>
  <si>
    <t>Vesicular stomatitis virus</t>
  </si>
  <si>
    <t>Vibrio cholerae, serovar 01</t>
  </si>
  <si>
    <t>Vibrio parahaemolyticus</t>
  </si>
  <si>
    <t>W</t>
  </si>
  <si>
    <t>West Nile Virus</t>
  </si>
  <si>
    <t>Y</t>
  </si>
  <si>
    <t>Yersinia pseudotuberculosis</t>
  </si>
  <si>
    <t xml:space="preserve">case fatality rate </t>
  </si>
  <si>
    <t xml:space="preserve">average basic reproductive rate </t>
  </si>
  <si>
    <t xml:space="preserve">primary mode of transmission </t>
  </si>
  <si>
    <t>survival time on surfaces</t>
  </si>
  <si>
    <t>survival in ideal conditions (ie. blood, faeces)</t>
  </si>
  <si>
    <t>note</t>
  </si>
  <si>
    <t>pathogen type</t>
  </si>
  <si>
    <t>infectious dose</t>
  </si>
  <si>
    <t>average incubation period</t>
  </si>
  <si>
    <t>viral load in acute stage</t>
  </si>
  <si>
    <t>yearly fatalities</t>
  </si>
  <si>
    <t>lower R0</t>
  </si>
  <si>
    <t>upper R0</t>
  </si>
  <si>
    <t>survival time on surfaces, room temp (hours)</t>
  </si>
  <si>
    <t>lower</t>
  </si>
  <si>
    <t>infectious dose second source</t>
  </si>
  <si>
    <t>infectious dose third source</t>
  </si>
  <si>
    <t>sources</t>
  </si>
  <si>
    <t>individual links given in hidden columns to right, where different</t>
  </si>
  <si>
    <t>grey = not plotted</t>
  </si>
  <si>
    <t>also known as "R0"</t>
  </si>
  <si>
    <t>World, rounded</t>
  </si>
  <si>
    <t>World, raw</t>
  </si>
  <si>
    <t>US, rounded</t>
  </si>
  <si>
    <t>Africa, rounded</t>
  </si>
  <si>
    <t>Africa, raw</t>
  </si>
  <si>
    <t>Bird Flu (H5N1)</t>
  </si>
  <si>
    <t>airborne droplet</t>
  </si>
  <si>
    <t>Bubonic Plague (untreated)</t>
  </si>
  <si>
    <t>bites</t>
  </si>
  <si>
    <t>C.Difficile</t>
  </si>
  <si>
    <t>in cold water, animal R0 figure</t>
  </si>
  <si>
    <t>Chicken Pox</t>
  </si>
  <si>
    <t>http://www.who.int/immunization/sage/meetings/2014/april/2_SAGE_April_VZV_Seward_Varicella.pdf?ua=1</t>
  </si>
  <si>
    <t>Dengue Fever</t>
  </si>
  <si>
    <t>E.coli</t>
  </si>
  <si>
    <t>2014, as of Oct 14, 2014, http://www.cdc.gov/vhf/ebola/outbreaks/2014-west-africa/case-counts.html</t>
  </si>
  <si>
    <t>Hand, Foot and Mouth</t>
  </si>
  <si>
    <t>soil, R0 = averge across virus types</t>
  </si>
  <si>
    <t>acute, 2012</t>
  </si>
  <si>
    <t>both treated and untreated, 2012</t>
  </si>
  <si>
    <t>2012, treated and untreated</t>
  </si>
  <si>
    <t>Influenza Pandemic 1918</t>
  </si>
  <si>
    <t>75,000,000 (1918-19)</t>
  </si>
  <si>
    <t>650,000 (1918-19)</t>
  </si>
  <si>
    <t>Lyme Disease</t>
  </si>
  <si>
    <t>unspecified strain, 2012</t>
  </si>
  <si>
    <t>2012, unspecified strain</t>
  </si>
  <si>
    <t>18-1000</t>
  </si>
  <si>
    <t>http://www.cdc.gov/mmwr/preview/mmwrhtml/rr6003a1.htm</t>
  </si>
  <si>
    <t>Pertussis (Whooping Cough)</t>
  </si>
  <si>
    <t>Pneumonic Plague (untreated)</t>
  </si>
  <si>
    <t>deaths due to vaccine complications</t>
  </si>
  <si>
    <t>nasal mucous, estimated R0</t>
  </si>
  <si>
    <t>20 - can't substantiate</t>
  </si>
  <si>
    <t>Scarlet Fever</t>
  </si>
  <si>
    <t>Seasonal Flu</t>
  </si>
  <si>
    <t>Swine Flu (H1N1)</t>
  </si>
  <si>
    <t>360,000 (during 2009 pandemic)</t>
  </si>
  <si>
    <t>12,500 (during 2009 pandemic</t>
  </si>
  <si>
    <t>http://www.cdc.gov/nczved/divisions/dfbmd/diseases/typhoid_fever/technical.html</t>
  </si>
  <si>
    <t>infectiousness similar to "Dengue"</t>
  </si>
  <si>
    <t>bug</t>
  </si>
  <si>
    <t>size</t>
  </si>
  <si>
    <t>Doctors per 1,000 people</t>
  </si>
  <si>
    <t>Source: World Bank World Development Indicators</t>
  </si>
  <si>
    <t>http://wdi.worldbank.org/table/2.15</t>
  </si>
  <si>
    <t>Health expenditure</t>
  </si>
  <si>
    <t>Health workers</t>
  </si>
  <si>
    <t>Hospital beds</t>
  </si>
  <si>
    <t>Completeness of birth registration</t>
  </si>
  <si>
    <t>Total</t>
  </si>
  <si>
    <t>Public</t>
  </si>
  <si>
    <t>Out of pocket</t>
  </si>
  <si>
    <t>External resources</t>
  </si>
  <si>
    <t>Per capita</t>
  </si>
  <si>
    <t>Physicians</t>
  </si>
  <si>
    <t>Nurses and midwives</t>
  </si>
  <si>
    <t>Community health workers</t>
  </si>
  <si>
    <t>% of GDP</t>
  </si>
  <si>
    <t>% of total</t>
  </si>
  <si>
    <t>$</t>
  </si>
  <si>
    <t>PPP $</t>
  </si>
  <si>
    <t>per 1,000 people</t>
  </si>
  <si>
    <t>%</t>
  </si>
  <si>
    <t>2007-2012</t>
  </si>
  <si>
    <t>2007-2013</t>
  </si>
  <si>
    <t>2007-2014</t>
  </si>
  <si>
    <t>2007-2015</t>
  </si>
  <si>
    <t>2007-2016</t>
  </si>
  <si>
    <t>Afghanistan</t>
  </si>
  <si>
    <t>..</t>
  </si>
  <si>
    <t>Albania</t>
  </si>
  <si>
    <t>Algeria</t>
  </si>
  <si>
    <t>American Samoa</t>
  </si>
  <si>
    <t>Andorra</t>
  </si>
  <si>
    <t>Angola</t>
  </si>
  <si>
    <t>Antigua and Barbuda</t>
  </si>
  <si>
    <t>Argentina</t>
  </si>
  <si>
    <t>Armenia</t>
  </si>
  <si>
    <t>Aruba</t>
  </si>
  <si>
    <t>Australia</t>
  </si>
  <si>
    <t>Austria</t>
  </si>
  <si>
    <t>Azerbaijan</t>
  </si>
  <si>
    <t>Bahamas, The</t>
  </si>
  <si>
    <t>Bahrain</t>
  </si>
  <si>
    <t>Bangladesh</t>
  </si>
  <si>
    <t>Barbados</t>
  </si>
  <si>
    <t>Belarus</t>
  </si>
  <si>
    <t>Belgium</t>
  </si>
  <si>
    <t>Belize</t>
  </si>
  <si>
    <t>Benin</t>
  </si>
  <si>
    <t>Bermuda</t>
  </si>
  <si>
    <t>Bhutan</t>
  </si>
  <si>
    <t>Bolivia</t>
  </si>
  <si>
    <t>Bosnia and Herzegovina</t>
  </si>
  <si>
    <t>Botswana</t>
  </si>
  <si>
    <t>Brazil</t>
  </si>
  <si>
    <t>Brunei Darussalam</t>
  </si>
  <si>
    <t>Bulgaria</t>
  </si>
  <si>
    <t>Burkina Faso</t>
  </si>
  <si>
    <t>Burundi</t>
  </si>
  <si>
    <t>Cabo Verde</t>
  </si>
  <si>
    <t>Cambodia</t>
  </si>
  <si>
    <t>Cameroon</t>
  </si>
  <si>
    <t>Canada</t>
  </si>
  <si>
    <t>Cayman Islands</t>
  </si>
  <si>
    <t>Central African Republic</t>
  </si>
  <si>
    <t>Chad</t>
  </si>
  <si>
    <t>Channel Islands</t>
  </si>
  <si>
    <t>Chile</t>
  </si>
  <si>
    <t>China</t>
  </si>
  <si>
    <t>Hong Kong SAR, China</t>
  </si>
  <si>
    <t>Macao SAR, China</t>
  </si>
  <si>
    <t>Colombia</t>
  </si>
  <si>
    <t>Comoros</t>
  </si>
  <si>
    <t>Congo, Dem. Rep.</t>
  </si>
  <si>
    <t>Congo, Rep.</t>
  </si>
  <si>
    <t>Costa Rica</t>
  </si>
  <si>
    <t>Cote d'Ivoire</t>
  </si>
  <si>
    <t>Croatia</t>
  </si>
  <si>
    <t>Cuba</t>
  </si>
  <si>
    <t>Curacao</t>
  </si>
  <si>
    <t>Cyprus</t>
  </si>
  <si>
    <t>Czech Republic</t>
  </si>
  <si>
    <t>Denmark</t>
  </si>
  <si>
    <t>Djibouti</t>
  </si>
  <si>
    <t>Dominica</t>
  </si>
  <si>
    <t>Dominican Republic</t>
  </si>
  <si>
    <t>Ecuador</t>
  </si>
  <si>
    <t>Egypt, Arab Rep.</t>
  </si>
  <si>
    <t>El Salvador</t>
  </si>
  <si>
    <t>Equatorial Guinea</t>
  </si>
  <si>
    <t>Eritrea</t>
  </si>
  <si>
    <t>Estonia</t>
  </si>
  <si>
    <t>Ethiopia</t>
  </si>
  <si>
    <t>Faeroe Islands</t>
  </si>
  <si>
    <t>Fiji</t>
  </si>
  <si>
    <t>Finland</t>
  </si>
  <si>
    <t>France</t>
  </si>
  <si>
    <t>French Polynesia</t>
  </si>
  <si>
    <t>Gabon</t>
  </si>
  <si>
    <t>Gambia, The</t>
  </si>
  <si>
    <t>Georgia</t>
  </si>
  <si>
    <t>Germany</t>
  </si>
  <si>
    <t>Ghana</t>
  </si>
  <si>
    <t>Greece</t>
  </si>
  <si>
    <t>Greenland</t>
  </si>
  <si>
    <t>Grenada</t>
  </si>
  <si>
    <t>Guam</t>
  </si>
  <si>
    <t>Guatemala</t>
  </si>
  <si>
    <t>Guinea</t>
  </si>
  <si>
    <t>Guinea-Bissau</t>
  </si>
  <si>
    <t>Guyana</t>
  </si>
  <si>
    <t>Haiti</t>
  </si>
  <si>
    <t>Honduras</t>
  </si>
  <si>
    <t>Hungary</t>
  </si>
  <si>
    <t>Iceland</t>
  </si>
  <si>
    <t>India</t>
  </si>
  <si>
    <t>Indonesia</t>
  </si>
  <si>
    <t>Iran, Islamic Rep.</t>
  </si>
  <si>
    <t>Iraq</t>
  </si>
  <si>
    <t>Ireland</t>
  </si>
  <si>
    <t>Isle of Man</t>
  </si>
  <si>
    <t>Israel</t>
  </si>
  <si>
    <t>Italy</t>
  </si>
  <si>
    <t>Jamaica</t>
  </si>
  <si>
    <t>Japan</t>
  </si>
  <si>
    <t>Jordan</t>
  </si>
  <si>
    <t>Kazakhstan</t>
  </si>
  <si>
    <t>Kenya</t>
  </si>
  <si>
    <t>Kiribati</t>
  </si>
  <si>
    <t>Korea, Dem. Rep.</t>
  </si>
  <si>
    <t>Korea, Rep.</t>
  </si>
  <si>
    <t>Kosovo</t>
  </si>
  <si>
    <t>Kuwait</t>
  </si>
  <si>
    <t>Kyrgyz Republic</t>
  </si>
  <si>
    <t>Lao PDR</t>
  </si>
  <si>
    <t>Latvia</t>
  </si>
  <si>
    <t>Lebanon</t>
  </si>
  <si>
    <t>Lesotho</t>
  </si>
  <si>
    <t>Liberia</t>
  </si>
  <si>
    <t>Libya</t>
  </si>
  <si>
    <t>Liechtenstein</t>
  </si>
  <si>
    <t>Lithuania</t>
  </si>
  <si>
    <t>Luxembourg</t>
  </si>
  <si>
    <t>Macedonia, FYR</t>
  </si>
  <si>
    <t>Madagascar</t>
  </si>
  <si>
    <t>Malawi</t>
  </si>
  <si>
    <t>Malaysia</t>
  </si>
  <si>
    <t>Maldives</t>
  </si>
  <si>
    <t>Mali</t>
  </si>
  <si>
    <t>Malta</t>
  </si>
  <si>
    <t>Marshall Islands</t>
  </si>
  <si>
    <t>Mauritania</t>
  </si>
  <si>
    <t>Mauritius</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</si>
  <si>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</si>
  <si>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</si>
  <si>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</si>
  <si>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</si>
  <si>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</si>
  <si>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</si>
  <si>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</si>
  <si>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</si>
  <si>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</si>
  <si>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</si>
  <si>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</si>
  <si>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</si>
  <si>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</si>
  <si>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</si>
  <si>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</si>
  <si>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</si>
  <si>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</si>
  <si>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</si>
  <si>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</si>
  <si>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</si>
  <si>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</si>
  <si>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</si>
  <si>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</si>
  <si>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</si>
  <si>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</si>
  <si>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</si>
  <si>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</si>
  <si>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</si>
  <si>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</si>
  <si>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</si>
  <si>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</si>
  <si>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</si>
  <si>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Russian Federation</t>
  </si>
  <si>
    <t>Rwanda</t>
  </si>
  <si>
    <t>Samoa</t>
  </si>
  <si>
    <t>San Marino</t>
  </si>
  <si>
    <t>Sao Tome and Principe</t>
  </si>
  <si>
    <t>Saudi Arabia</t>
  </si>
  <si>
    <t>Senegal</t>
  </si>
  <si>
    <t>Serbia</t>
  </si>
  <si>
    <t>Seychelles</t>
  </si>
  <si>
    <t>Sierra Leone</t>
  </si>
  <si>
    <t>Singapore</t>
  </si>
  <si>
    <t>Sint Maarten (Dutch part)</t>
  </si>
  <si>
    <t>Slovak Republic</t>
  </si>
  <si>
    <t>Slovenia</t>
  </si>
  <si>
    <t>Solomon Islands</t>
  </si>
  <si>
    <t>Somalia</t>
  </si>
  <si>
    <t>South Africa</t>
  </si>
  <si>
    <t>South Sudan</t>
  </si>
  <si>
    <t>Spain</t>
  </si>
  <si>
    <t>Sri Lanka</t>
  </si>
  <si>
    <t>St. Kitts and Nevis</t>
  </si>
  <si>
    <t>St. Lucia</t>
  </si>
  <si>
    <t>St. Martin (French part)</t>
  </si>
  <si>
    <t>St. Vincent and the Grenadines</t>
  </si>
  <si>
    <t>Sudan</t>
  </si>
  <si>
    <t>Suriname</t>
  </si>
  <si>
    <t>Swaziland</t>
  </si>
  <si>
    <t>Sweden</t>
  </si>
  <si>
    <t>Switzerland</t>
  </si>
  <si>
    <t>Syrian Arab Republic</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</si>
  <si>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</si>
  <si>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</si>
  <si>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</si>
  <si>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</si>
  <si>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</si>
  <si>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</si>
  <si>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</si>
  <si>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</si>
  <si>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</si>
  <si>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</si>
  <si>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</si>
  <si>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</si>
  <si>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</si>
  <si>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</si>
  <si>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</si>
  <si>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</si>
  <si>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Uruguay</t>
  </si>
  <si>
    <t>Uzbekistan</t>
  </si>
  <si>
    <t>Vanuatu</t>
  </si>
  <si>
    <t>Venezuela, RB</t>
  </si>
  <si>
    <t>Vietnam</t>
  </si>
  <si>
    <t>Virgin Islands (U.S.)</t>
  </si>
  <si>
    <t>West Bank and Gaza</t>
  </si>
  <si>
    <t>Yemen, Rep.</t>
  </si>
  <si>
    <t>Zambia</t>
  </si>
  <si>
    <t>Zimbabwe</t>
  </si>
  <si>
    <t>World</t>
  </si>
  <si>
    <t>Low income</t>
  </si>
  <si>
    <t>Middle income</t>
  </si>
  <si>
    <t>Lower middle income</t>
  </si>
  <si>
    <t>Upper middle income</t>
  </si>
  <si>
    <t>Low &amp; middle income</t>
  </si>
  <si>
    <t>East Asia &amp; Pacific</t>
  </si>
  <si>
    <t>Europe &amp; Central Asia</t>
  </si>
  <si>
    <t>Latin America &amp; Caribbean</t>
  </si>
  <si>
    <t>Middle East &amp; North Africa</t>
  </si>
  <si>
    <t>South Asia</t>
  </si>
  <si>
    <t>Sub-Saharan Africa</t>
  </si>
  <si>
    <t>High income</t>
  </si>
  <si>
    <t>Euro area</t>
  </si>
  <si>
    <t>date</t>
  </si>
  <si>
    <t>typhoid transmission changed to fecal-oral</t>
  </si>
  <si>
    <t>tuberculosis R0 changed from 5.7 to 10</t>
  </si>
  <si>
    <t>http://www.hsph.harvard.edu/review/review_fall_03/sars.html</t>
  </si>
  <si>
    <t xml:space="preserve">Norovirus: added incubation period </t>
  </si>
  <si>
    <t>https://www.google.co.uk/search?q=%22yellow+fever%22+R0+OR+%22basic+reproductive+rate%22+OR+%22basic+reproduction+number%22&amp;oq=%22yellow+fever%22+R0+OR+%22basic+reproductive+rate%22+OR+%22basic+reproduction+number%22&amp;aqs=chrome..69i57.18806j0j7&amp;sourceid=chrome&amp;ie=UTF-8</t>
  </si>
  <si>
    <t>WORKINGS</t>
  </si>
  <si>
    <t>SOURCES</t>
  </si>
  <si>
    <t>viral load</t>
  </si>
  <si>
    <t>fatalities</t>
  </si>
  <si>
    <t>R0</t>
  </si>
  <si>
    <t>general google</t>
  </si>
  <si>
    <t>google news</t>
  </si>
  <si>
    <t>news to general ratio</t>
  </si>
  <si>
    <t>notoriety to fatalities</t>
  </si>
  <si>
    <t>transmission note</t>
  </si>
  <si>
    <t>ideal conditions note</t>
  </si>
  <si>
    <t>infectious dose note</t>
  </si>
  <si>
    <t>incubation range</t>
  </si>
  <si>
    <t>virus / pathogen size</t>
  </si>
  <si>
    <t>burden / cost</t>
  </si>
  <si>
    <t>World fatalities</t>
  </si>
  <si>
    <t>notes</t>
  </si>
  <si>
    <t>US fatalities</t>
  </si>
  <si>
    <t>AFRICA fatalities</t>
  </si>
  <si>
    <t>EU fatalities</t>
  </si>
  <si>
    <t>fatality notes</t>
  </si>
  <si>
    <t>incidence World</t>
  </si>
  <si>
    <t>incidence USA</t>
  </si>
  <si>
    <t>incidence EU</t>
  </si>
  <si>
    <t>incidence AFRICA</t>
  </si>
  <si>
    <t>incidence notes</t>
  </si>
  <si>
    <t>victims - who gets infected the most?</t>
  </si>
  <si>
    <t>hotspots</t>
  </si>
  <si>
    <t>treatment</t>
  </si>
  <si>
    <t>treatment resistance</t>
  </si>
  <si>
    <t>treatment effectiveness</t>
  </si>
  <si>
    <t>containment level required</t>
  </si>
  <si>
    <t>general</t>
  </si>
  <si>
    <t>incidence</t>
  </si>
  <si>
    <t>alt name</t>
  </si>
  <si>
    <t>also known as "R0" and 'basic reproduction number'</t>
  </si>
  <si>
    <t>google hits / world fatality rate</t>
  </si>
  <si>
    <t>virus particles / 1mL blood</t>
  </si>
  <si>
    <t>nm</t>
  </si>
  <si>
    <t>DALY's?</t>
  </si>
  <si>
    <t>year</t>
  </si>
  <si>
    <t>nations, areas</t>
  </si>
  <si>
    <t>check</t>
  </si>
  <si>
    <t>Enterovirus D68</t>
  </si>
  <si>
    <t>R0 = averge across virus types</t>
  </si>
  <si>
    <t xml:space="preserve">soil, </t>
  </si>
  <si>
    <t>1918-19</t>
  </si>
  <si>
    <t>Middle East Respiratory Syndrome</t>
  </si>
  <si>
    <t>Common Cold</t>
  </si>
  <si>
    <t xml:space="preserve">nasal mucous, </t>
  </si>
  <si>
    <t>variola virus</t>
  </si>
  <si>
    <t>(during 2009 pandemic)</t>
  </si>
  <si>
    <t>varies per strain</t>
  </si>
  <si>
    <t>transmitted by rodent urine &amp; faeces, person-to-person is rare,</t>
  </si>
  <si>
    <t>need cite</t>
  </si>
  <si>
    <t>mosquito, Human-to-human transmission can occur via infected breast milk, organ transplantation, blood transfusion, and via vertical transmission (from mother to child during pregnancy</t>
  </si>
  <si>
    <t>Pneumonia</t>
  </si>
  <si>
    <t>kuru agent</t>
  </si>
  <si>
    <t>Yellow Fever</t>
  </si>
  <si>
    <t>calc'ed - check</t>
  </si>
  <si>
    <t>Meningitis</t>
  </si>
  <si>
    <t>tapeworm</t>
  </si>
  <si>
    <t>snail fever</t>
  </si>
  <si>
    <t>Ninety percent of visceral leishmaniasis cases occur in Bangladesh, Brazil, India, Nepal, and Sudan; ninety percent of cutaneous leishmaniasis cases occur in Afghanistan, Algeria, Brazil, Iran, Peru, Saudi Arabia, and SyriaFootnote4Footnote8.</t>
  </si>
  <si>
    <t>Sleeping Sickness</t>
  </si>
  <si>
    <t>human African trypanosomiasis</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</si>
</sst>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0.0"/>
    <numFmt numFmtId="165" formatCode="0.0%"/>
    <numFmt numFmtId="166" formatCode="0.0"/>
    <numFmt numFmtId="167" formatCode="#,###"/>
    <numFmt numFmtId="168" formatCode="d-m"/>
    <numFmt numFmtId="169" formatCode="#,##0.000"/>
    <numFmt numFmtId="170" formatCode="d/m/yyyy"/>
  </numFmts>
  <fonts count="71">
    <font>
      <sz val="10.0"/>
      <color rgb="FF000000"/>
      <name val="Arial"/>
    </font>
    <font>
      <b/>
      <sz val="10.0"/>
      <color rgb="FF000000"/>
    </font>
    <font>
      <b/>
    </font>
    <font>
      <b/>
      <color rgb="FFFF00FF"/>
    </font>
    <font>
      <b/>
      <color rgb="FF999999"/>
    </font>
    <font>
      <b/>
      <color rgb="FF000000"/>
    </font>
    <font>
      <b/>
      <color rgb="FFB7B7B7"/>
    </font>
    <font>
      <color rgb="FF999999"/>
    </font>
    <font>
      <b/>
      <sz val="10.0"/>
      <color rgb="FF999999"/>
    </font>
    <font/>
    <font>
      <b/>
      <name val="Arial"/>
    </font>
    <font>
      <u/>
      <color rgb="FF999999"/>
    </font>
    <font>
      <b/>
      <sz val="9.0"/>
      <color rgb="FF999999"/>
    </font>
    <font>
      <sz val="9.0"/>
      <color rgb="FF000000"/>
    </font>
    <font>
      <sz val="9.0"/>
      <color rgb="FF999999"/>
    </font>
    <font>
      <color rgb="FF000000"/>
    </font>
    <font>
      <sz val="9.0"/>
      <color rgb="FFFF00FF"/>
    </font>
    <font>
      <sz val="10.0"/>
      <color rgb="FF999999"/>
    </font>
    <font>
      <u/>
      <sz val="9.0"/>
      <color rgb="FF999999"/>
    </font>
    <font>
      <u/>
      <color rgb="FF999999"/>
    </font>
    <font>
      <sz val="10.0"/>
      <color rgb="FF999999"/>
      <name val="Arial"/>
    </font>
    <font>
      <color rgb="FFB7B7B7"/>
    </font>
    <font>
      <u/>
      <color rgb="FF999999"/>
    </font>
    <font>
      <u/>
      <color rgb="FF999999"/>
    </font>
    <font>
      <color rgb="FF999999"/>
      <name val="Arial"/>
    </font>
    <font>
      <color rgb="FF000000"/>
      <name val="Arial"/>
    </font>
    <font>
      <name val="Arial"/>
    </font>
    <font>
      <u/>
      <color rgb="FF999999"/>
    </font>
    <font>
      <color rgb="FFFF00FF"/>
    </font>
    <font>
      <sz val="10.0"/>
      <color rgb="FFFF00FF"/>
    </font>
    <font>
      <color rgb="FF000000"/>
      <name val="Helvetica"/>
    </font>
    <font>
      <color rgb="FF999999"/>
      <name val="Helvetica"/>
    </font>
    <font>
      <sz val="10.0"/>
      <color rgb="FF999999"/>
      <name val="Helvetica"/>
    </font>
    <font>
      <u/>
      <sz val="10.0"/>
      <color rgb="FF999999"/>
      <name val="Helvetica"/>
    </font>
    <font>
      <u/>
      <color rgb="FF999999"/>
      <name val="Arial"/>
    </font>
    <font>
      <u/>
      <sz val="10.0"/>
      <color rgb="FF999999"/>
    </font>
    <font>
      <u/>
      <color rgb="FF0000FF"/>
    </font>
    <font>
      <sz val="10.0"/>
    </font>
    <font>
      <u/>
      <color rgb="FF0000FF"/>
    </font>
    <font>
      <sz val="11.0"/>
      <color rgb="FF000000"/>
      <name val="Lato"/>
    </font>
    <font>
      <sz val="12.0"/>
      <color rgb="FF000000"/>
      <name val="Lato"/>
    </font>
    <font>
      <i/>
      <sz val="11.0"/>
      <color rgb="FF000000"/>
      <name val="Lato"/>
    </font>
    <font>
      <u/>
      <sz val="12.0"/>
      <color rgb="FF7834BC"/>
      <name val="Helvetica"/>
    </font>
    <font>
      <b/>
      <sz val="17.0"/>
      <color rgb="FF333333"/>
      <name val="Helvetica"/>
    </font>
    <font>
      <b/>
      <sz val="24.0"/>
      <color rgb="FF000000"/>
    </font>
    <font>
      <b/>
      <color rgb="FFCCCCCC"/>
    </font>
    <font>
      <u/>
      <color rgb="FF0000FF"/>
    </font>
    <font>
      <u/>
      <color rgb="FFB7B7B7"/>
    </font>
    <font>
      <u/>
      <color rgb="FFB7B7B7"/>
    </font>
    <font>
      <color rgb="FFCCCCCC"/>
    </font>
    <font>
      <u/>
      <color rgb="FFB7B7B7"/>
    </font>
    <font>
      <u/>
      <color rgb="FF000000"/>
    </font>
    <font>
      <u/>
      <color rgb="FFB7B7B7"/>
    </font>
    <font>
      <u/>
      <color rgb="FF999999"/>
    </font>
    <font>
      <u/>
      <color rgb="FF999999"/>
    </font>
    <font>
      <u/>
      <color rgb="FF0000FF"/>
    </font>
    <font>
      <u/>
      <color rgb="FF000000"/>
    </font>
    <font>
      <u/>
      <color rgb="FF000000"/>
    </font>
    <font>
      <u/>
      <color rgb="FF0000FF"/>
    </font>
    <font>
      <color rgb="FF6AA84F"/>
    </font>
    <font>
      <u/>
      <color rgb="FF000000"/>
      <name val="Arial"/>
    </font>
    <font>
      <sz val="10.0"/>
      <color rgb="FF000000"/>
    </font>
    <font>
      <sz val="10.0"/>
      <color rgb="FFB7B7B7"/>
    </font>
    <font>
      <u/>
      <sz val="10.0"/>
      <color rgb="FF000000"/>
    </font>
    <font>
      <b/>
      <u/>
      <color rgb="FF000000"/>
    </font>
    <font>
      <u/>
      <color rgb="FFB7B7B7"/>
    </font>
    <font>
      <u/>
      <color rgb="FF000000"/>
    </font>
    <font>
      <sz val="9.0"/>
      <color rgb="FFB7B7B7"/>
      <name val="Helvetica"/>
    </font>
    <font>
      <u/>
      <color rgb="FF0000FF"/>
    </font>
    <font>
      <u/>
      <sz val="9.0"/>
      <color rgb="FF7834BC"/>
      <name val="Helvetica"/>
    </font>
    <font>
      <color rgb="FF333333"/>
      <name val="Helvetica"/>
    </font>
  </fonts>
  <fills count="9">
    <fill>
      <patternFill patternType="none"/>
    </fill>
    <fill>
      <patternFill patternType="lightGray"/>
    </fill>
    <fill>
      <patternFill patternType="solid">
        <fgColor rgb="FFFFFFFF"/>
        <bgColor rgb="FFFFFFFF"/>
      </patternFill>
    </fill>
    <fill>
      <patternFill patternType="solid">
        <fgColor rgb="FFB7B7B7"/>
        <bgColor rgb="FFB7B7B7"/>
      </patternFill>
    </fill>
    <fill>
      <patternFill patternType="solid">
        <fgColor rgb="FFF5F5F5"/>
        <bgColor rgb="FFF5F5F5"/>
      </patternFill>
    </fill>
    <fill>
      <patternFill patternType="solid">
        <fgColor rgb="FF0075C9"/>
        <bgColor rgb="FF0075C9"/>
      </patternFill>
    </fill>
    <fill>
      <patternFill patternType="solid">
        <fgColor rgb="FFEFEFEF"/>
        <bgColor rgb="FFEFEFEF"/>
      </patternFill>
    </fill>
    <fill>
      <patternFill patternType="solid">
        <fgColor rgb="FFF9F9F9"/>
        <bgColor rgb="FFF9F9F9"/>
      </patternFill>
    </fill>
    <fill>
      <patternFill patternType="solid">
        <fgColor rgb="FFEEEEEE"/>
        <bgColor rgb="FFEEEEEE"/>
      </patternFill>
    </fill>
  </fills>
  <borders count="1">
    <border/>
  </borders>
  <cellStyleXfs count="1">
    <xf borderId="0" fillId="0" fontId="0" numFmtId="0" applyAlignment="1" applyFont="1"/>
  </cellStyleXfs>
  <cellXfs count="382">
    <xf borderId="0" fillId="0" fontId="0" numFmtId="0" xfId="0" applyAlignment="1" applyFont="1">
      <alignment readingOrder="0" shrinkToFit="0" vertical="bottom" wrapText="0"/>
    </xf>
    <xf borderId="0" fillId="2" fontId="1" numFmtId="0" xfId="0" applyAlignment="1" applyFill="1" applyFont="1">
      <alignment readingOrder="0" shrinkToFit="0" vertical="top" wrapText="0"/>
    </xf>
    <xf borderId="0" fillId="0" fontId="2" numFmtId="0" xfId="0" applyAlignment="1" applyFont="1">
      <alignment horizontal="left" readingOrder="0" shrinkToFit="0" vertical="top" wrapText="1"/>
    </xf>
    <xf borderId="0" fillId="0" fontId="3" numFmtId="3" xfId="0" applyAlignment="1" applyFont="1" applyNumberFormat="1">
      <alignment horizontal="left" readingOrder="0" shrinkToFit="0" vertical="top" wrapText="1"/>
    </xf>
    <xf borderId="0" fillId="0" fontId="4" numFmtId="3" xfId="0" applyAlignment="1" applyFont="1" applyNumberFormat="1">
      <alignment horizontal="left" readingOrder="0" shrinkToFit="0" vertical="top" wrapText="1"/>
    </xf>
    <xf borderId="0" fillId="3" fontId="5" numFmtId="3" xfId="0" applyAlignment="1" applyFill="1" applyFont="1" applyNumberFormat="1">
      <alignment readingOrder="0" shrinkToFit="0" vertical="top" wrapText="1"/>
    </xf>
    <xf borderId="0" fillId="0" fontId="2" numFmtId="0" xfId="0" applyAlignment="1" applyFont="1">
      <alignment readingOrder="0" vertical="top"/>
    </xf>
    <xf borderId="0" fillId="0" fontId="4" numFmtId="0" xfId="0" applyAlignment="1" applyFont="1">
      <alignment horizontal="right" readingOrder="0" shrinkToFit="0" vertical="top" wrapText="1"/>
    </xf>
    <xf borderId="0" fillId="0" fontId="2" numFmtId="0" xfId="0" applyAlignment="1" applyFont="1">
      <alignment shrinkToFit="0" vertical="top" wrapText="0"/>
    </xf>
    <xf borderId="0" fillId="0" fontId="5" numFmtId="0" xfId="0" applyAlignment="1" applyFont="1">
      <alignment vertical="top"/>
    </xf>
    <xf borderId="0" fillId="0" fontId="2" numFmtId="0" xfId="0" applyAlignment="1" applyFont="1">
      <alignment readingOrder="0" shrinkToFit="0" vertical="top" wrapText="1"/>
    </xf>
    <xf borderId="0" fillId="0" fontId="4" numFmtId="0" xfId="0" applyAlignment="1" applyFont="1">
      <alignment readingOrder="0" shrinkToFit="0" vertical="top" wrapText="1"/>
    </xf>
    <xf borderId="0" fillId="0" fontId="5" numFmtId="3" xfId="0" applyAlignment="1" applyFont="1" applyNumberFormat="1">
      <alignment readingOrder="0" shrinkToFit="0" vertical="top" wrapText="1"/>
    </xf>
    <xf borderId="0" fillId="0" fontId="5" numFmtId="0" xfId="0" applyAlignment="1" applyFont="1">
      <alignment readingOrder="0" shrinkToFit="0" vertical="top" wrapText="1"/>
    </xf>
    <xf borderId="0" fillId="0" fontId="5" numFmtId="164" xfId="0" applyAlignment="1" applyFont="1" applyNumberFormat="1">
      <alignment readingOrder="0" shrinkToFit="0" vertical="top" wrapText="1"/>
    </xf>
    <xf borderId="0" fillId="0" fontId="3" numFmtId="4" xfId="0" applyAlignment="1" applyFont="1" applyNumberFormat="1">
      <alignment readingOrder="0" shrinkToFit="0" vertical="top" wrapText="1"/>
    </xf>
    <xf borderId="0" fillId="0" fontId="4" numFmtId="4" xfId="0" applyAlignment="1" applyFont="1" applyNumberFormat="1">
      <alignment readingOrder="0" shrinkToFit="0" vertical="top" wrapText="1"/>
    </xf>
    <xf borderId="0" fillId="3" fontId="6" numFmtId="0" xfId="0" applyAlignment="1" applyFont="1">
      <alignment readingOrder="0" shrinkToFit="0" vertical="top" wrapText="1"/>
    </xf>
    <xf borderId="0" fillId="0" fontId="5"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0" fontId="2" numFmtId="0" xfId="0" applyAlignment="1" applyFont="1">
      <alignment horizontal="left" readingOrder="0" shrinkToFit="0" vertical="top" wrapText="0"/>
    </xf>
    <xf borderId="0" fillId="0" fontId="7" numFmtId="0" xfId="0" applyFont="1"/>
    <xf borderId="0" fillId="0" fontId="2" numFmtId="0" xfId="0" applyAlignment="1" applyFont="1">
      <alignment horizontal="right" readingOrder="0" shrinkToFit="0" vertical="top" wrapText="1"/>
    </xf>
    <xf borderId="0" fillId="0" fontId="8" numFmtId="0" xfId="0" applyAlignment="1" applyFont="1">
      <alignment horizontal="left" readingOrder="0" shrinkToFit="0" vertical="top" wrapText="0"/>
    </xf>
    <xf borderId="0" fillId="0" fontId="4" numFmtId="0" xfId="0" applyAlignment="1" applyFont="1">
      <alignment readingOrder="0" shrinkToFit="0" vertical="top" wrapText="0"/>
    </xf>
    <xf borderId="0" fillId="3" fontId="2"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3" fontId="3" numFmtId="3" xfId="0" applyAlignment="1" applyFont="1" applyNumberFormat="1">
      <alignment horizontal="left" readingOrder="0" shrinkToFit="0" vertical="top" wrapText="1"/>
    </xf>
    <xf borderId="0" fillId="0" fontId="5" numFmtId="3" xfId="0" applyAlignment="1" applyFont="1" applyNumberFormat="1">
      <alignment horizontal="left" readingOrder="0" shrinkToFit="0" vertical="top" wrapText="1"/>
    </xf>
    <xf borderId="0" fillId="0" fontId="8" numFmtId="3" xfId="0" applyAlignment="1" applyFont="1" applyNumberFormat="1">
      <alignment horizontal="left" readingOrder="0" shrinkToFit="0" vertical="top" wrapText="0"/>
    </xf>
    <xf borderId="0" fillId="0" fontId="4" numFmtId="0" xfId="0" applyAlignment="1" applyFont="1">
      <alignment readingOrder="0" shrinkToFit="0" vertical="top" wrapText="1"/>
    </xf>
    <xf borderId="0" fillId="0" fontId="4" numFmtId="0" xfId="0" applyAlignment="1" applyFont="1">
      <alignment shrinkToFit="0" vertical="top" wrapText="0"/>
    </xf>
    <xf borderId="0" fillId="0" fontId="4" numFmtId="0" xfId="0" applyAlignment="1" applyFont="1">
      <alignment horizontal="left" readingOrder="0" shrinkToFit="0" vertical="top" wrapText="0"/>
    </xf>
    <xf borderId="0" fillId="0" fontId="4" numFmtId="0" xfId="0" applyAlignment="1" applyFont="1">
      <alignment horizontal="left" shrinkToFit="0" vertical="top" wrapText="1"/>
    </xf>
    <xf borderId="0" fillId="0" fontId="4" numFmtId="0" xfId="0" applyAlignment="1" applyFont="1">
      <alignment shrinkToFit="0" vertical="top" wrapText="1"/>
    </xf>
    <xf borderId="0" fillId="0" fontId="5" numFmtId="3" xfId="0" applyAlignment="1" applyFont="1" applyNumberFormat="1">
      <alignment horizontal="left" readingOrder="0" shrinkToFit="0" vertical="top" wrapText="0"/>
    </xf>
    <xf borderId="0" fillId="0" fontId="9" numFmtId="0" xfId="0" applyAlignment="1" applyFont="1">
      <alignment vertical="top"/>
    </xf>
    <xf borderId="0" fillId="0" fontId="4" numFmtId="3" xfId="0" applyAlignment="1" applyFont="1" applyNumberFormat="1">
      <alignment horizontal="left" readingOrder="0" shrinkToFit="0" vertical="top" wrapText="0"/>
    </xf>
    <xf borderId="0" fillId="3" fontId="2" numFmtId="0" xfId="0" applyAlignment="1" applyFont="1">
      <alignment readingOrder="0" vertical="top"/>
    </xf>
    <xf borderId="0" fillId="0" fontId="4" numFmtId="0" xfId="0" applyAlignment="1" applyFont="1">
      <alignment readingOrder="0" shrinkToFit="0" vertical="top" wrapText="0"/>
    </xf>
    <xf borderId="0" fillId="0" fontId="4" numFmtId="0" xfId="0" applyAlignment="1" applyFont="1">
      <alignment readingOrder="0" vertical="top"/>
    </xf>
    <xf borderId="0" fillId="2" fontId="1" numFmtId="0" xfId="0" applyAlignment="1" applyFont="1">
      <alignment readingOrder="0" shrinkToFit="0" vertical="top" wrapText="1"/>
    </xf>
    <xf borderId="0" fillId="0" fontId="5" numFmtId="0" xfId="0" applyAlignment="1" applyFont="1">
      <alignment readingOrder="0" shrinkToFit="0" vertical="top" wrapText="1"/>
    </xf>
    <xf borderId="0" fillId="0" fontId="5" numFmtId="4" xfId="0" applyAlignment="1" applyFont="1" applyNumberFormat="1">
      <alignment readingOrder="0" shrinkToFit="0" vertical="top" wrapText="1"/>
    </xf>
    <xf borderId="0" fillId="0" fontId="8" numFmtId="0" xfId="0" applyAlignment="1" applyFont="1">
      <alignment horizontal="left" readingOrder="0" shrinkToFit="0" vertical="top" wrapText="1"/>
    </xf>
    <xf borderId="0" fillId="0" fontId="10" numFmtId="1" xfId="0" applyAlignment="1" applyFont="1" applyNumberFormat="1">
      <alignment vertical="top"/>
    </xf>
    <xf borderId="0" fillId="0" fontId="10" numFmtId="3" xfId="0" applyAlignment="1" applyFont="1" applyNumberFormat="1">
      <alignment shrinkToFit="0" vertical="top" wrapText="1"/>
    </xf>
    <xf borderId="0" fillId="0" fontId="10" numFmtId="3" xfId="0" applyAlignment="1" applyFont="1" applyNumberFormat="1">
      <alignment vertical="top"/>
    </xf>
    <xf borderId="0" fillId="0" fontId="3" numFmtId="3" xfId="0" applyAlignment="1" applyFont="1" applyNumberFormat="1">
      <alignment horizontal="left" readingOrder="0" shrinkToFit="0" vertical="top" wrapText="1"/>
    </xf>
    <xf borderId="0" fillId="0" fontId="4" numFmtId="0" xfId="0" applyAlignment="1" applyFont="1">
      <alignment horizontal="left" readingOrder="0" shrinkToFit="0" vertical="top" wrapText="1"/>
    </xf>
    <xf borderId="0" fillId="0" fontId="11" numFmtId="0" xfId="0" applyAlignment="1" applyFont="1">
      <alignment readingOrder="0" shrinkToFit="0" vertical="top" wrapText="0"/>
    </xf>
    <xf borderId="0" fillId="0" fontId="7" numFmtId="0" xfId="0" applyAlignment="1" applyFont="1">
      <alignment shrinkToFit="0" vertical="top" wrapText="0"/>
    </xf>
    <xf borderId="0" fillId="2" fontId="12" numFmtId="0" xfId="0" applyAlignment="1" applyFont="1">
      <alignment readingOrder="0" shrinkToFit="0" vertical="top" wrapText="1"/>
    </xf>
    <xf borderId="0" fillId="0" fontId="13" numFmtId="0" xfId="0" applyAlignment="1" applyFont="1">
      <alignment readingOrder="0" shrinkToFit="0" vertical="top" wrapText="1"/>
    </xf>
    <xf borderId="0" fillId="0" fontId="14" numFmtId="0" xfId="0" applyAlignment="1" applyFont="1">
      <alignment horizontal="left" readingOrder="0" shrinkToFit="0" vertical="top" wrapText="1"/>
    </xf>
    <xf borderId="0" fillId="0" fontId="14" numFmtId="3" xfId="0" applyAlignment="1" applyFont="1" applyNumberFormat="1">
      <alignment horizontal="left" readingOrder="0" shrinkToFit="0" vertical="top" wrapText="1"/>
    </xf>
    <xf borderId="0" fillId="0" fontId="14" numFmtId="3" xfId="0" applyAlignment="1" applyFont="1" applyNumberFormat="1">
      <alignment horizontal="left" readingOrder="0" shrinkToFit="0" vertical="top" wrapText="0"/>
    </xf>
    <xf borderId="0" fillId="3" fontId="14" numFmtId="3" xfId="0" applyAlignment="1" applyFont="1" applyNumberFormat="1">
      <alignment readingOrder="0" shrinkToFit="0" vertical="top" wrapText="1"/>
    </xf>
    <xf borderId="0" fillId="0" fontId="14" numFmtId="4" xfId="0" applyAlignment="1" applyFont="1" applyNumberFormat="1">
      <alignment readingOrder="0" shrinkToFit="0" vertical="top" wrapText="1"/>
    </xf>
    <xf borderId="0" fillId="0" fontId="14" numFmtId="4" xfId="0" applyAlignment="1" applyFont="1" applyNumberFormat="1">
      <alignment readingOrder="0" shrinkToFit="0" vertical="top" wrapText="0"/>
    </xf>
    <xf borderId="0" fillId="0" fontId="15" numFmtId="0" xfId="0" applyFont="1"/>
    <xf borderId="0" fillId="0" fontId="14" numFmtId="0" xfId="0" applyAlignment="1" applyFont="1">
      <alignment readingOrder="0" shrinkToFit="0" vertical="top" wrapText="1"/>
    </xf>
    <xf borderId="0" fillId="0" fontId="14" numFmtId="0" xfId="0" applyAlignment="1" applyFont="1">
      <alignment readingOrder="0" shrinkToFit="0" vertical="top" wrapText="0"/>
    </xf>
    <xf borderId="0" fillId="0" fontId="14" numFmtId="3" xfId="0" applyAlignment="1" applyFont="1" applyNumberFormat="1">
      <alignment readingOrder="0" shrinkToFit="0" vertical="top" wrapText="1"/>
    </xf>
    <xf borderId="0" fillId="0" fontId="14" numFmtId="164" xfId="0" applyAlignment="1" applyFont="1" applyNumberFormat="1">
      <alignment readingOrder="0" shrinkToFit="0" vertical="top" wrapText="1"/>
    </xf>
    <xf borderId="0" fillId="3" fontId="14" numFmtId="4" xfId="0" applyAlignment="1" applyFont="1" applyNumberFormat="1">
      <alignment readingOrder="0" shrinkToFit="0" vertical="top" wrapText="1"/>
    </xf>
    <xf borderId="0" fillId="0" fontId="16" numFmtId="4" xfId="0" applyAlignment="1" applyFont="1" applyNumberFormat="1">
      <alignment horizontal="left" readingOrder="0" shrinkToFit="0" vertical="top" wrapText="1"/>
    </xf>
    <xf borderId="0" fillId="0" fontId="13" numFmtId="4" xfId="0" applyAlignment="1" applyFont="1" applyNumberFormat="1">
      <alignment horizontal="left" readingOrder="0" shrinkToFit="0" vertical="top" wrapText="1"/>
    </xf>
    <xf borderId="0" fillId="0" fontId="14" numFmtId="4" xfId="0" applyAlignment="1" applyFont="1" applyNumberFormat="1">
      <alignment horizontal="left" readingOrder="0" shrinkToFit="0" vertical="top" wrapText="1"/>
    </xf>
    <xf borderId="0" fillId="0" fontId="17" numFmtId="0" xfId="0" applyAlignment="1" applyFont="1">
      <alignment horizontal="left" readingOrder="0" shrinkToFit="0" vertical="top" wrapText="0"/>
    </xf>
    <xf borderId="0" fillId="0" fontId="14" numFmtId="0" xfId="0" applyAlignment="1" applyFont="1">
      <alignment horizontal="left" readingOrder="0" shrinkToFit="0" vertical="top" wrapText="0"/>
    </xf>
    <xf borderId="0" fillId="0" fontId="14" numFmtId="0" xfId="0" applyAlignment="1" applyFont="1">
      <alignment shrinkToFit="0" vertical="top" wrapText="0"/>
    </xf>
    <xf borderId="0" fillId="0" fontId="18" numFmtId="0" xfId="0" applyAlignment="1" applyFont="1">
      <alignment horizontal="left" readingOrder="0" shrinkToFit="0" vertical="top" wrapText="1"/>
    </xf>
    <xf borderId="0" fillId="3" fontId="14" numFmtId="0" xfId="0" applyAlignment="1" applyFont="1">
      <alignment horizontal="left" readingOrder="0" shrinkToFit="0" vertical="top" wrapText="1"/>
    </xf>
    <xf borderId="0" fillId="3" fontId="14" numFmtId="3" xfId="0" applyAlignment="1" applyFont="1" applyNumberFormat="1">
      <alignment horizontal="left" readingOrder="0" shrinkToFit="0" vertical="top" wrapText="1"/>
    </xf>
    <xf borderId="0" fillId="0" fontId="17" numFmtId="3" xfId="0" applyAlignment="1" applyFont="1" applyNumberFormat="1">
      <alignment horizontal="left" readingOrder="0" shrinkToFit="0" vertical="top" wrapText="0"/>
    </xf>
    <xf borderId="0" fillId="0" fontId="14" numFmtId="3" xfId="0" applyAlignment="1" applyFont="1" applyNumberFormat="1">
      <alignment horizontal="right" readingOrder="0" shrinkToFit="0" vertical="top" wrapText="1"/>
    </xf>
    <xf borderId="0" fillId="0" fontId="16" numFmtId="3" xfId="0" applyAlignment="1" applyFont="1" applyNumberFormat="1">
      <alignment horizontal="left" readingOrder="0" shrinkToFit="0" vertical="top" wrapText="0"/>
    </xf>
    <xf borderId="0" fillId="0" fontId="16" numFmtId="0" xfId="0" applyAlignment="1" applyFont="1">
      <alignment horizontal="left" readingOrder="0" shrinkToFit="0" vertical="top" wrapText="0"/>
    </xf>
    <xf borderId="0" fillId="0" fontId="14" numFmtId="0" xfId="0" applyAlignment="1" applyFont="1">
      <alignment horizontal="left" shrinkToFit="0" vertical="top" wrapText="0"/>
    </xf>
    <xf borderId="0" fillId="0" fontId="14" numFmtId="3" xfId="0" applyAlignment="1" applyFont="1" applyNumberFormat="1">
      <alignment horizontal="left" readingOrder="0" shrinkToFit="0" vertical="top" wrapText="1"/>
    </xf>
    <xf borderId="0" fillId="3" fontId="14" numFmtId="0" xfId="0" applyAlignment="1" applyFont="1">
      <alignment shrinkToFit="0" vertical="top" wrapText="1"/>
    </xf>
    <xf borderId="0" fillId="2" fontId="15" numFmtId="0" xfId="0" applyAlignment="1" applyFont="1">
      <alignment readingOrder="0" vertical="top"/>
    </xf>
    <xf borderId="0" fillId="2" fontId="5" numFmtId="0" xfId="0" applyAlignment="1" applyFont="1">
      <alignment readingOrder="0" vertical="top"/>
    </xf>
    <xf borderId="0" fillId="0" fontId="15" numFmtId="0" xfId="0" applyAlignment="1" applyFont="1">
      <alignment readingOrder="0" vertical="top"/>
    </xf>
    <xf borderId="0" fillId="0" fontId="9" numFmtId="0" xfId="0" applyAlignment="1" applyFont="1">
      <alignment horizontal="left" readingOrder="0" vertical="top"/>
    </xf>
    <xf borderId="0" fillId="0" fontId="15" numFmtId="3" xfId="0" applyAlignment="1" applyFont="1" applyNumberFormat="1">
      <alignment horizontal="right" readingOrder="0" vertical="top"/>
    </xf>
    <xf borderId="0" fillId="0" fontId="7" numFmtId="3" xfId="0" applyAlignment="1" applyFont="1" applyNumberFormat="1">
      <alignment horizontal="left" readingOrder="0" vertical="top"/>
    </xf>
    <xf borderId="0" fillId="0" fontId="19" numFmtId="3" xfId="0" applyAlignment="1" applyFont="1" applyNumberFormat="1">
      <alignment horizontal="left" readingOrder="0" shrinkToFit="0" vertical="top" wrapText="0"/>
    </xf>
    <xf borderId="0" fillId="3" fontId="15" numFmtId="3" xfId="0" applyAlignment="1" applyFont="1" applyNumberFormat="1">
      <alignment readingOrder="0" vertical="top"/>
    </xf>
    <xf borderId="0" fillId="0" fontId="7" numFmtId="0" xfId="0" applyAlignment="1" applyFont="1">
      <alignment horizontal="right" readingOrder="0" vertical="top"/>
    </xf>
    <xf borderId="0" fillId="0" fontId="20" numFmtId="9" xfId="0" applyAlignment="1" applyFont="1" applyNumberFormat="1">
      <alignment readingOrder="0" shrinkToFit="0" vertical="top" wrapText="0"/>
    </xf>
    <xf borderId="0" fillId="0" fontId="7" numFmtId="9" xfId="0" applyAlignment="1" applyFont="1" applyNumberFormat="1">
      <alignment readingOrder="0" shrinkToFit="0" vertical="top" wrapText="0"/>
    </xf>
    <xf borderId="0" fillId="0" fontId="15" numFmtId="9" xfId="0" applyAlignment="1" applyFont="1" applyNumberFormat="1">
      <alignment readingOrder="0" vertical="top"/>
    </xf>
    <xf borderId="0" fillId="0" fontId="9" numFmtId="165" xfId="0" applyAlignment="1" applyFont="1" applyNumberFormat="1">
      <alignment readingOrder="0" vertical="top"/>
    </xf>
    <xf borderId="0" fillId="0" fontId="15" numFmtId="3" xfId="0" applyAlignment="1" applyFont="1" applyNumberFormat="1">
      <alignment readingOrder="0" vertical="top"/>
    </xf>
    <xf borderId="0" fillId="0" fontId="15" numFmtId="4" xfId="0" applyAlignment="1" applyFont="1" applyNumberFormat="1">
      <alignment readingOrder="0" vertical="top"/>
    </xf>
    <xf borderId="0" fillId="0" fontId="7" numFmtId="3" xfId="0" applyAlignment="1" applyFont="1" applyNumberFormat="1">
      <alignment readingOrder="0" vertical="top"/>
    </xf>
    <xf borderId="0" fillId="3" fontId="21" numFmtId="0" xfId="0" applyAlignment="1" applyFont="1">
      <alignment readingOrder="0" vertical="top"/>
    </xf>
    <xf borderId="0" fillId="0" fontId="9" numFmtId="0" xfId="0" applyAlignment="1" applyFont="1">
      <alignment readingOrder="0" vertical="top"/>
    </xf>
    <xf borderId="0" fillId="0" fontId="15" numFmtId="0" xfId="0" applyAlignment="1" applyFont="1">
      <alignment horizontal="left" readingOrder="0" vertical="top"/>
    </xf>
    <xf borderId="0" fillId="0" fontId="7" numFmtId="0" xfId="0" applyAlignment="1" applyFont="1">
      <alignment horizontal="left" readingOrder="0" vertical="top"/>
    </xf>
    <xf borderId="0" fillId="0" fontId="9" numFmtId="0" xfId="0" applyAlignment="1" applyFont="1">
      <alignment horizontal="right" readingOrder="0" vertical="top"/>
    </xf>
    <xf borderId="0" fillId="0" fontId="17" numFmtId="0" xfId="0" applyAlignment="1" applyFont="1">
      <alignment horizontal="left" shrinkToFit="0" vertical="top" wrapText="0"/>
    </xf>
    <xf borderId="0" fillId="0" fontId="9" numFmtId="3" xfId="0" applyAlignment="1" applyFont="1" applyNumberFormat="1">
      <alignment horizontal="left" readingOrder="0" vertical="top"/>
    </xf>
    <xf borderId="0" fillId="0" fontId="7" numFmtId="0" xfId="0" applyAlignment="1" applyFont="1">
      <alignment readingOrder="0" shrinkToFit="0" vertical="top" wrapText="0"/>
    </xf>
    <xf borderId="0" fillId="0" fontId="7" numFmtId="3" xfId="0" applyAlignment="1" applyFont="1" applyNumberFormat="1">
      <alignment horizontal="right" readingOrder="0" vertical="top"/>
    </xf>
    <xf borderId="0" fillId="3" fontId="9" numFmtId="3" xfId="0" applyAlignment="1" applyFont="1" applyNumberFormat="1">
      <alignment horizontal="left" readingOrder="0" vertical="top"/>
    </xf>
    <xf borderId="0" fillId="0" fontId="7" numFmtId="3" xfId="0" applyAlignment="1" applyFont="1" applyNumberFormat="1">
      <alignment horizontal="left" readingOrder="0" shrinkToFit="0" vertical="top" wrapText="0"/>
    </xf>
    <xf borderId="0" fillId="0" fontId="9" numFmtId="0" xfId="0" applyAlignment="1" applyFont="1">
      <alignment horizontal="left" vertical="top"/>
    </xf>
    <xf borderId="0" fillId="3" fontId="15" numFmtId="3" xfId="0" applyAlignment="1" applyFont="1" applyNumberFormat="1">
      <alignment horizontal="left" readingOrder="0" vertical="top"/>
    </xf>
    <xf borderId="0" fillId="3" fontId="9" numFmtId="0" xfId="0" applyAlignment="1" applyFont="1">
      <alignment horizontal="left" vertical="top"/>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15" numFmtId="3" xfId="0" applyAlignment="1" applyFont="1" applyNumberFormat="1">
      <alignment horizontal="left" readingOrder="0" vertical="top"/>
    </xf>
    <xf borderId="0" fillId="0" fontId="15" numFmtId="3" xfId="0" applyAlignment="1" applyFont="1" applyNumberFormat="1">
      <alignment horizontal="left" readingOrder="0" shrinkToFit="0" vertical="top" wrapText="0"/>
    </xf>
    <xf borderId="0" fillId="3" fontId="9" numFmtId="0" xfId="0" applyAlignment="1" applyFont="1">
      <alignment readingOrder="0" vertical="top"/>
    </xf>
    <xf borderId="0" fillId="0" fontId="22" numFmtId="3" xfId="0" applyAlignment="1" applyFont="1" applyNumberFormat="1">
      <alignment readingOrder="0" shrinkToFit="0" vertical="top" wrapText="0"/>
    </xf>
    <xf borderId="0" fillId="0" fontId="15" numFmtId="166" xfId="0" applyAlignment="1" applyFont="1" applyNumberFormat="1">
      <alignment readingOrder="0" vertical="top"/>
    </xf>
    <xf borderId="0" fillId="0" fontId="7" numFmtId="0" xfId="0" applyAlignment="1" applyFont="1">
      <alignment horizontal="right" vertical="top"/>
    </xf>
    <xf borderId="0" fillId="0" fontId="15" numFmtId="1" xfId="0" applyAlignment="1" applyFont="1" applyNumberFormat="1">
      <alignment horizontal="left" readingOrder="0" shrinkToFit="0" vertical="top" wrapText="0"/>
    </xf>
    <xf borderId="0" fillId="0" fontId="7" numFmtId="1" xfId="0" applyAlignment="1" applyFont="1" applyNumberFormat="1">
      <alignment horizontal="left" readingOrder="0" shrinkToFit="0" vertical="top" wrapText="0"/>
    </xf>
    <xf borderId="0" fillId="0" fontId="9" numFmtId="1" xfId="0" applyAlignment="1" applyFont="1" applyNumberFormat="1">
      <alignment horizontal="right" vertical="top"/>
    </xf>
    <xf borderId="0" fillId="0" fontId="7" numFmtId="0" xfId="0" applyAlignment="1" applyFont="1">
      <alignment horizontal="left" vertical="top"/>
    </xf>
    <xf borderId="0" fillId="3" fontId="9" numFmtId="0" xfId="0" applyAlignment="1" applyFont="1">
      <alignment horizontal="left" readingOrder="0" vertical="top"/>
    </xf>
    <xf quotePrefix="1" borderId="0" fillId="0" fontId="7" numFmtId="0" xfId="0" applyAlignment="1" applyFont="1">
      <alignment horizontal="left" readingOrder="0" vertical="top"/>
    </xf>
    <xf borderId="0" fillId="0" fontId="23" numFmtId="0" xfId="0" applyAlignment="1" applyFont="1">
      <alignment horizontal="left" readingOrder="0" shrinkToFit="0" vertical="top" wrapText="0"/>
    </xf>
    <xf borderId="0" fillId="0" fontId="17" numFmtId="3" xfId="0" applyAlignment="1" applyFont="1" applyNumberFormat="1">
      <alignment readingOrder="0" shrinkToFit="0" vertical="top" wrapText="0"/>
    </xf>
    <xf borderId="0" fillId="0" fontId="7" numFmtId="3" xfId="0" applyAlignment="1" applyFont="1" applyNumberFormat="1">
      <alignment readingOrder="0" shrinkToFit="0" vertical="top" wrapText="0"/>
    </xf>
    <xf borderId="0" fillId="0" fontId="15" numFmtId="3" xfId="0" applyAlignment="1" applyFont="1" applyNumberFormat="1">
      <alignment readingOrder="0" shrinkToFit="0" vertical="top" wrapText="0"/>
    </xf>
    <xf borderId="0" fillId="0" fontId="15" numFmtId="166" xfId="0" applyAlignment="1" applyFont="1" applyNumberFormat="1">
      <alignment vertical="top"/>
    </xf>
    <xf borderId="0" fillId="2" fontId="24" numFmtId="0" xfId="0" applyAlignment="1" applyFont="1">
      <alignment horizontal="left" readingOrder="0" shrinkToFit="0" vertical="top" wrapText="0"/>
    </xf>
    <xf borderId="0" fillId="2" fontId="25" numFmtId="0" xfId="0" applyAlignment="1" applyFont="1">
      <alignment horizontal="left" readingOrder="0" vertical="top"/>
    </xf>
    <xf borderId="0" fillId="0" fontId="15" numFmtId="165" xfId="0" applyAlignment="1" applyFont="1" applyNumberFormat="1">
      <alignment readingOrder="0" vertical="top"/>
    </xf>
    <xf borderId="0" fillId="0" fontId="15" numFmtId="0" xfId="0" applyAlignment="1" applyFont="1">
      <alignment horizontal="left" readingOrder="0" shrinkToFit="0" vertical="top" wrapText="0"/>
    </xf>
    <xf borderId="0" fillId="0" fontId="15" numFmtId="0" xfId="0" applyAlignment="1" applyFont="1">
      <alignment horizontal="right" readingOrder="0" vertical="top"/>
    </xf>
    <xf borderId="0" fillId="3" fontId="15" numFmtId="0" xfId="0" applyAlignment="1" applyFont="1">
      <alignment horizontal="left" readingOrder="0" vertical="top"/>
    </xf>
    <xf borderId="0" fillId="0" fontId="15" numFmtId="0" xfId="0" applyAlignment="1" applyFont="1">
      <alignment horizontal="left" vertical="top"/>
    </xf>
    <xf borderId="0" fillId="3" fontId="15" numFmtId="0" xfId="0" applyAlignment="1" applyFont="1">
      <alignment horizontal="left" vertical="top"/>
    </xf>
    <xf borderId="0" fillId="3" fontId="15" numFmtId="0" xfId="0" applyAlignment="1" applyFont="1">
      <alignment readingOrder="0" vertical="top"/>
    </xf>
    <xf borderId="0" fillId="2" fontId="1" numFmtId="0" xfId="0" applyAlignment="1" applyFont="1">
      <alignment readingOrder="0" vertical="top"/>
    </xf>
    <xf borderId="0" fillId="0" fontId="15" numFmtId="10" xfId="0" applyAlignment="1" applyFont="1" applyNumberFormat="1">
      <alignment readingOrder="0" vertical="top"/>
    </xf>
    <xf borderId="0" fillId="0" fontId="7" numFmtId="10" xfId="0" applyAlignment="1" applyFont="1" applyNumberFormat="1">
      <alignment readingOrder="0" shrinkToFit="0" vertical="top" wrapText="0"/>
    </xf>
    <xf borderId="0" fillId="0" fontId="7" numFmtId="165" xfId="0" applyAlignment="1" applyFont="1" applyNumberFormat="1">
      <alignment readingOrder="0" vertical="top"/>
    </xf>
    <xf borderId="0" fillId="3" fontId="7" numFmtId="0" xfId="0" applyAlignment="1" applyFont="1">
      <alignment horizontal="left" vertical="top"/>
    </xf>
    <xf borderId="0" fillId="3" fontId="7" numFmtId="0" xfId="0" applyAlignment="1" applyFont="1">
      <alignment vertical="top"/>
    </xf>
    <xf borderId="0" fillId="0" fontId="15" numFmtId="167" xfId="0" applyAlignment="1" applyFont="1" applyNumberFormat="1">
      <alignment horizontal="left" readingOrder="0" vertical="top"/>
    </xf>
    <xf borderId="0" fillId="0" fontId="15" numFmtId="167" xfId="0" applyAlignment="1" applyFont="1" applyNumberFormat="1">
      <alignment horizontal="left" readingOrder="0" shrinkToFit="0" vertical="top" wrapText="0"/>
    </xf>
    <xf borderId="0" fillId="0" fontId="15" numFmtId="0" xfId="0" applyAlignment="1" applyFont="1">
      <alignment vertical="top"/>
    </xf>
    <xf borderId="0" fillId="0" fontId="15" numFmtId="166" xfId="0" applyAlignment="1" applyFont="1" applyNumberFormat="1">
      <alignment horizontal="left" shrinkToFit="0" vertical="top" wrapText="0"/>
    </xf>
    <xf borderId="0" fillId="0" fontId="7" numFmtId="166" xfId="0" applyAlignment="1" applyFont="1" applyNumberFormat="1">
      <alignment horizontal="left" shrinkToFit="0" vertical="top" wrapText="0"/>
    </xf>
    <xf borderId="0" fillId="0" fontId="7" numFmtId="166" xfId="0" applyAlignment="1" applyFont="1" applyNumberFormat="1">
      <alignment horizontal="right" vertical="top"/>
    </xf>
    <xf borderId="0" fillId="0" fontId="7" numFmtId="167" xfId="0" applyAlignment="1" applyFont="1" applyNumberFormat="1">
      <alignment horizontal="left" readingOrder="0" vertical="top"/>
    </xf>
    <xf borderId="0" fillId="0" fontId="7" numFmtId="167" xfId="0" applyAlignment="1" applyFont="1" applyNumberFormat="1">
      <alignment horizontal="right" readingOrder="0" vertical="top"/>
    </xf>
    <xf borderId="0" fillId="3" fontId="7" numFmtId="167" xfId="0" applyAlignment="1" applyFont="1" applyNumberFormat="1">
      <alignment horizontal="left" readingOrder="0" vertical="top"/>
    </xf>
    <xf borderId="0" fillId="0" fontId="7" numFmtId="167" xfId="0" applyAlignment="1" applyFont="1" applyNumberFormat="1">
      <alignment horizontal="left" readingOrder="0" shrinkToFit="0" vertical="top" wrapText="0"/>
    </xf>
    <xf borderId="0" fillId="0" fontId="26" numFmtId="3" xfId="0" applyAlignment="1" applyFont="1" applyNumberFormat="1">
      <alignment horizontal="right" vertical="bottom"/>
    </xf>
    <xf borderId="0" fillId="0" fontId="27" numFmtId="0" xfId="0" applyAlignment="1" applyFont="1">
      <alignment readingOrder="0" shrinkToFit="0" wrapText="0"/>
    </xf>
    <xf borderId="0" fillId="3" fontId="7" numFmtId="0" xfId="0" applyAlignment="1" applyFont="1">
      <alignment readingOrder="0" vertical="top"/>
    </xf>
    <xf borderId="0" fillId="0" fontId="9" numFmtId="0" xfId="0" applyAlignment="1" applyFont="1">
      <alignment horizontal="left" readingOrder="0" shrinkToFit="0" vertical="top" wrapText="0"/>
    </xf>
    <xf borderId="0" fillId="0" fontId="9" numFmtId="0" xfId="0" applyAlignment="1" applyFont="1">
      <alignment horizontal="right" vertical="top"/>
    </xf>
    <xf borderId="0" fillId="3" fontId="9" numFmtId="168" xfId="0" applyAlignment="1" applyFont="1" applyNumberFormat="1">
      <alignment horizontal="left" readingOrder="0" vertical="top"/>
    </xf>
    <xf borderId="0" fillId="0" fontId="9" numFmtId="168" xfId="0" applyAlignment="1" applyFont="1" applyNumberFormat="1">
      <alignment horizontal="left" readingOrder="0" vertical="top"/>
    </xf>
    <xf borderId="0" fillId="3" fontId="15" numFmtId="3" xfId="0" applyAlignment="1" applyFont="1" applyNumberFormat="1">
      <alignment horizontal="left" vertical="top"/>
    </xf>
    <xf borderId="0" fillId="0" fontId="15" numFmtId="3" xfId="0" applyAlignment="1" applyFont="1" applyNumberFormat="1">
      <alignment horizontal="right" vertical="top"/>
    </xf>
    <xf borderId="0" fillId="0" fontId="17" numFmtId="3" xfId="0" applyAlignment="1" applyFont="1" applyNumberFormat="1">
      <alignment horizontal="left" shrinkToFit="0" vertical="top" wrapText="0"/>
    </xf>
    <xf borderId="0" fillId="0" fontId="21" numFmtId="3" xfId="0" applyAlignment="1" applyFont="1" applyNumberFormat="1">
      <alignment horizontal="right" vertical="top"/>
    </xf>
    <xf borderId="0" fillId="0" fontId="7" numFmtId="3" xfId="0" applyAlignment="1" applyFont="1" applyNumberFormat="1">
      <alignment horizontal="left" shrinkToFit="0" vertical="top" wrapText="0"/>
    </xf>
    <xf borderId="0" fillId="0" fontId="15" numFmtId="3" xfId="0" applyAlignment="1" applyFont="1" applyNumberFormat="1">
      <alignment horizontal="left" vertical="top"/>
    </xf>
    <xf borderId="0" fillId="0" fontId="15" numFmtId="3" xfId="0" applyAlignment="1" applyFont="1" applyNumberFormat="1">
      <alignment horizontal="left" shrinkToFit="0" vertical="top" wrapText="0"/>
    </xf>
    <xf borderId="0" fillId="3" fontId="9" numFmtId="0" xfId="0" applyAlignment="1" applyFont="1">
      <alignment vertical="top"/>
    </xf>
    <xf borderId="0" fillId="3" fontId="21" numFmtId="0" xfId="0" applyAlignment="1" applyFont="1">
      <alignment vertical="top"/>
    </xf>
    <xf borderId="0" fillId="0" fontId="15" numFmtId="0" xfId="0" applyAlignment="1" applyFont="1">
      <alignment horizontal="left" shrinkToFit="0" vertical="top" wrapText="0"/>
    </xf>
    <xf borderId="0" fillId="0" fontId="9" numFmtId="166" xfId="0" applyAlignment="1" applyFont="1" applyNumberFormat="1">
      <alignment horizontal="right" vertical="top"/>
    </xf>
    <xf borderId="0" fillId="0" fontId="28" numFmtId="0" xfId="0" applyAlignment="1" applyFont="1">
      <alignment readingOrder="0" shrinkToFit="0" vertical="top" wrapText="0"/>
    </xf>
    <xf borderId="0" fillId="0" fontId="9" numFmtId="167" xfId="0" applyAlignment="1" applyFont="1" applyNumberFormat="1">
      <alignment horizontal="left" readingOrder="0" vertical="top"/>
    </xf>
    <xf borderId="0" fillId="3" fontId="9" numFmtId="167" xfId="0" applyAlignment="1" applyFont="1" applyNumberFormat="1">
      <alignment horizontal="left" readingOrder="0" vertical="top"/>
    </xf>
    <xf borderId="0" fillId="2" fontId="5" numFmtId="0" xfId="0" applyAlignment="1" applyFont="1">
      <alignment readingOrder="0" shrinkToFit="0" vertical="top" wrapText="0"/>
    </xf>
    <xf borderId="0" fillId="0" fontId="9" numFmtId="3" xfId="0" applyAlignment="1" applyFont="1" applyNumberFormat="1">
      <alignment horizontal="left" readingOrder="0" shrinkToFit="0" vertical="top" wrapText="0"/>
    </xf>
    <xf borderId="0" fillId="0" fontId="20" numFmtId="0" xfId="0" applyAlignment="1" applyFont="1">
      <alignment readingOrder="0" shrinkToFit="0" vertical="top" wrapText="0"/>
    </xf>
    <xf borderId="0" fillId="0" fontId="9" numFmtId="165" xfId="0" applyAlignment="1" applyFont="1" applyNumberFormat="1">
      <alignment vertical="top"/>
    </xf>
    <xf borderId="0" fillId="0" fontId="15" numFmtId="169" xfId="0" applyAlignment="1" applyFont="1" applyNumberFormat="1">
      <alignment readingOrder="0" vertical="top"/>
    </xf>
    <xf borderId="0" fillId="0" fontId="24" numFmtId="0" xfId="0" applyAlignment="1" applyFont="1">
      <alignment readingOrder="0" shrinkToFit="0" vertical="bottom" wrapText="0"/>
    </xf>
    <xf borderId="0" fillId="0" fontId="2" numFmtId="0" xfId="0" applyAlignment="1" applyFont="1">
      <alignment readingOrder="0"/>
    </xf>
    <xf borderId="0" fillId="0" fontId="15" numFmtId="1" xfId="0" applyAlignment="1" applyFont="1" applyNumberFormat="1">
      <alignment readingOrder="0" vertical="top"/>
    </xf>
    <xf borderId="0" fillId="0" fontId="15" numFmtId="0" xfId="0" applyAlignment="1" applyFont="1">
      <alignment readingOrder="0" shrinkToFit="0" vertical="top" wrapText="0"/>
    </xf>
    <xf borderId="0" fillId="3" fontId="21" numFmtId="166" xfId="0" applyAlignment="1" applyFont="1" applyNumberFormat="1">
      <alignment readingOrder="0" vertical="top"/>
    </xf>
    <xf borderId="0" fillId="0" fontId="15" numFmtId="166" xfId="0" applyAlignment="1" applyFont="1" applyNumberFormat="1">
      <alignment horizontal="left" readingOrder="0" shrinkToFit="0" vertical="top" wrapText="0"/>
    </xf>
    <xf borderId="0" fillId="0" fontId="7" numFmtId="166" xfId="0" applyAlignment="1" applyFont="1" applyNumberFormat="1">
      <alignment horizontal="left" readingOrder="0" shrinkToFit="0" vertical="top" wrapText="0"/>
    </xf>
    <xf borderId="0" fillId="0" fontId="15" numFmtId="166" xfId="0" applyAlignment="1" applyFont="1" applyNumberFormat="1">
      <alignment horizontal="right" readingOrder="0" vertical="top"/>
    </xf>
    <xf borderId="0" fillId="3" fontId="15" numFmtId="167" xfId="0" applyAlignment="1" applyFont="1" applyNumberFormat="1">
      <alignment horizontal="left" readingOrder="0" vertical="top"/>
    </xf>
    <xf borderId="0" fillId="0" fontId="29" numFmtId="0" xfId="0" applyAlignment="1" applyFont="1">
      <alignment horizontal="left" readingOrder="0" shrinkToFit="0" vertical="top" wrapText="0"/>
    </xf>
    <xf borderId="0" fillId="0" fontId="15" numFmtId="3" xfId="0" applyAlignment="1" applyFont="1" applyNumberFormat="1">
      <alignment horizontal="right" readingOrder="0" shrinkToFit="0" vertical="top" wrapText="1"/>
    </xf>
    <xf borderId="0" fillId="0" fontId="9" numFmtId="167" xfId="0" applyAlignment="1" applyFont="1" applyNumberFormat="1">
      <alignment horizontal="left" readingOrder="0" shrinkToFit="0" vertical="top" wrapText="0"/>
    </xf>
    <xf borderId="0" fillId="0" fontId="21" numFmtId="165" xfId="0" applyAlignment="1" applyFont="1" applyNumberFormat="1">
      <alignment readingOrder="0" vertical="top"/>
    </xf>
    <xf borderId="0" fillId="0" fontId="21" numFmtId="166" xfId="0" applyAlignment="1" applyFont="1" applyNumberFormat="1">
      <alignment horizontal="right" vertical="top"/>
    </xf>
    <xf borderId="0" fillId="0" fontId="21" numFmtId="0" xfId="0" applyAlignment="1" applyFont="1">
      <alignment horizontal="right" readingOrder="0" vertical="top"/>
    </xf>
    <xf quotePrefix="1" borderId="0" fillId="0" fontId="9" numFmtId="0" xfId="0" applyAlignment="1" applyFont="1">
      <alignment horizontal="left" readingOrder="0" vertical="top"/>
    </xf>
    <xf borderId="0" fillId="0" fontId="15" numFmtId="164" xfId="0" applyAlignment="1" applyFont="1" applyNumberFormat="1">
      <alignment readingOrder="0" vertical="top"/>
    </xf>
    <xf borderId="0" fillId="3" fontId="25" numFmtId="3" xfId="0" applyAlignment="1" applyFont="1" applyNumberFormat="1">
      <alignment horizontal="left" readingOrder="0" vertical="top"/>
    </xf>
    <xf borderId="0" fillId="2" fontId="25" numFmtId="3" xfId="0" applyAlignment="1" applyFont="1" applyNumberFormat="1">
      <alignment horizontal="right" readingOrder="0" vertical="top"/>
    </xf>
    <xf borderId="0" fillId="0" fontId="20" numFmtId="3" xfId="0" applyAlignment="1" applyFont="1" applyNumberFormat="1">
      <alignment horizontal="left" readingOrder="0" shrinkToFit="0" vertical="top" wrapText="0"/>
    </xf>
    <xf borderId="0" fillId="0" fontId="9" numFmtId="0" xfId="0" applyAlignment="1" applyFont="1">
      <alignment shrinkToFit="0" wrapText="0"/>
    </xf>
    <xf borderId="0" fillId="0" fontId="9" numFmtId="0" xfId="0" applyAlignment="1" applyFont="1">
      <alignment readingOrder="0"/>
    </xf>
    <xf borderId="0" fillId="0" fontId="20" numFmtId="10" xfId="0" applyAlignment="1" applyFont="1" applyNumberFormat="1">
      <alignment readingOrder="0" shrinkToFit="0" vertical="top" wrapText="0"/>
    </xf>
    <xf borderId="0" fillId="2" fontId="30" numFmtId="0" xfId="0" applyAlignment="1" applyFont="1">
      <alignment readingOrder="0" shrinkToFit="0" wrapText="0"/>
    </xf>
    <xf borderId="0" fillId="2" fontId="31" numFmtId="0" xfId="0" applyAlignment="1" applyFont="1">
      <alignment readingOrder="0" shrinkToFit="0" wrapText="0"/>
    </xf>
    <xf borderId="0" fillId="3" fontId="15" numFmtId="3" xfId="0" applyAlignment="1" applyFont="1" applyNumberFormat="1">
      <alignment horizontal="right" readingOrder="0" vertical="top"/>
    </xf>
    <xf borderId="0" fillId="0" fontId="9" numFmtId="0" xfId="0" applyAlignment="1" applyFont="1">
      <alignment readingOrder="0" shrinkToFit="0" wrapText="0"/>
    </xf>
    <xf borderId="0" fillId="2" fontId="7" numFmtId="0" xfId="0" applyAlignment="1" applyFont="1">
      <alignment readingOrder="0" vertical="top"/>
    </xf>
    <xf borderId="0" fillId="2" fontId="4" numFmtId="0" xfId="0" applyAlignment="1" applyFont="1">
      <alignment readingOrder="0" vertical="top"/>
    </xf>
    <xf borderId="0" fillId="0" fontId="7" numFmtId="10" xfId="0" applyAlignment="1" applyFont="1" applyNumberFormat="1">
      <alignment readingOrder="0" vertical="top"/>
    </xf>
    <xf borderId="0" fillId="3" fontId="7" numFmtId="3" xfId="0" applyAlignment="1" applyFont="1" applyNumberFormat="1">
      <alignment horizontal="right" readingOrder="0" vertical="top"/>
    </xf>
    <xf borderId="0" fillId="0" fontId="7" numFmtId="0" xfId="0" applyAlignment="1" applyFont="1">
      <alignment readingOrder="0" vertical="top"/>
    </xf>
    <xf borderId="0" fillId="0" fontId="7" numFmtId="4" xfId="0" applyAlignment="1" applyFont="1" applyNumberFormat="1">
      <alignment readingOrder="0" vertical="top"/>
    </xf>
    <xf borderId="0" fillId="3" fontId="7" numFmtId="0" xfId="0" applyAlignment="1" applyFont="1">
      <alignment horizontal="left" readingOrder="0" vertical="top"/>
    </xf>
    <xf borderId="0" fillId="3" fontId="7" numFmtId="3" xfId="0" applyAlignment="1" applyFont="1" applyNumberFormat="1">
      <alignment horizontal="left" readingOrder="0" vertical="top"/>
    </xf>
    <xf borderId="0" fillId="0" fontId="24" numFmtId="3" xfId="0" applyAlignment="1" applyFont="1" applyNumberFormat="1">
      <alignment horizontal="right" vertical="bottom"/>
    </xf>
    <xf borderId="0" fillId="2" fontId="32" numFmtId="0" xfId="0" applyAlignment="1" applyFont="1">
      <alignment horizontal="left" readingOrder="0" shrinkToFit="0" vertical="top" wrapText="0"/>
    </xf>
    <xf borderId="0" fillId="2" fontId="33" numFmtId="0" xfId="0" applyAlignment="1" applyFont="1">
      <alignment horizontal="left" readingOrder="0" shrinkToFit="0" vertical="top" wrapText="0"/>
    </xf>
    <xf borderId="0" fillId="0" fontId="7" numFmtId="168" xfId="0" applyAlignment="1" applyFont="1" applyNumberFormat="1">
      <alignment horizontal="left" readingOrder="0" vertical="top"/>
    </xf>
    <xf borderId="0" fillId="2" fontId="20" numFmtId="0" xfId="0" applyAlignment="1" applyFont="1">
      <alignment horizontal="left" readingOrder="0" shrinkToFit="0" wrapText="0"/>
    </xf>
    <xf borderId="0" fillId="0" fontId="9" numFmtId="3" xfId="0" applyFont="1" applyNumberFormat="1"/>
    <xf borderId="0" fillId="0" fontId="25" numFmtId="3" xfId="0" applyAlignment="1" applyFont="1" applyNumberFormat="1">
      <alignment horizontal="right" readingOrder="0" vertical="bottom"/>
    </xf>
    <xf borderId="0" fillId="0" fontId="15" numFmtId="1" xfId="0" applyAlignment="1" applyFont="1" applyNumberFormat="1">
      <alignment vertical="top"/>
    </xf>
    <xf borderId="0" fillId="2" fontId="25" numFmtId="0" xfId="0" applyAlignment="1" applyFont="1">
      <alignment horizontal="left" readingOrder="0"/>
    </xf>
    <xf borderId="0" fillId="0" fontId="5" numFmtId="0" xfId="0" applyAlignment="1" applyFont="1">
      <alignment readingOrder="0" vertical="top"/>
    </xf>
    <xf borderId="0" fillId="0" fontId="9" numFmtId="0" xfId="0" applyAlignment="1" applyFont="1">
      <alignment readingOrder="0" shrinkToFit="0" vertical="top" wrapText="0"/>
    </xf>
    <xf borderId="0" fillId="3" fontId="7" numFmtId="3" xfId="0" applyAlignment="1" applyFont="1" applyNumberFormat="1">
      <alignment readingOrder="0" vertical="top"/>
    </xf>
    <xf borderId="0" fillId="0" fontId="7" numFmtId="0" xfId="0" applyAlignment="1" applyFont="1">
      <alignment vertical="top"/>
    </xf>
    <xf borderId="0" fillId="0" fontId="7" numFmtId="9" xfId="0" applyAlignment="1" applyFont="1" applyNumberFormat="1">
      <alignment readingOrder="0" vertical="top"/>
    </xf>
    <xf borderId="0" fillId="3" fontId="28" numFmtId="0" xfId="0" applyAlignment="1" applyFont="1">
      <alignment horizontal="left" readingOrder="0" vertical="top"/>
    </xf>
    <xf borderId="0" fillId="0" fontId="28" numFmtId="0" xfId="0" applyAlignment="1" applyFont="1">
      <alignment horizontal="left" readingOrder="0" vertical="top"/>
    </xf>
    <xf borderId="0" fillId="2" fontId="30" numFmtId="0" xfId="0" applyAlignment="1" applyFont="1">
      <alignment readingOrder="0" shrinkToFit="0" vertical="top" wrapText="0"/>
    </xf>
    <xf borderId="0" fillId="0" fontId="15" numFmtId="0" xfId="0" applyAlignment="1" applyFont="1">
      <alignment horizontal="right" vertical="top"/>
    </xf>
    <xf borderId="0" fillId="3" fontId="15" numFmtId="0" xfId="0" applyAlignment="1" applyFont="1">
      <alignment vertical="top"/>
    </xf>
    <xf borderId="0" fillId="2" fontId="34" numFmtId="0" xfId="0" applyAlignment="1" applyFont="1">
      <alignment horizontal="left" readingOrder="0" shrinkToFit="0" vertical="top" wrapText="0"/>
    </xf>
    <xf borderId="0" fillId="0" fontId="35" numFmtId="0" xfId="0" applyAlignment="1" applyFont="1">
      <alignment horizontal="left" readingOrder="0" shrinkToFit="0" vertical="top" wrapText="0"/>
    </xf>
    <xf borderId="0" fillId="0" fontId="9" numFmtId="1" xfId="0" applyAlignment="1" applyFont="1" applyNumberFormat="1">
      <alignment horizontal="left" vertical="top"/>
    </xf>
    <xf borderId="0" fillId="0" fontId="9" numFmtId="3" xfId="0" applyAlignment="1" applyFont="1" applyNumberFormat="1">
      <alignment horizontal="right" readingOrder="0" vertical="top"/>
    </xf>
    <xf borderId="0" fillId="0" fontId="9" numFmtId="1" xfId="0" applyAlignment="1" applyFont="1" applyNumberFormat="1">
      <alignment vertical="top"/>
    </xf>
    <xf borderId="0" fillId="0" fontId="9" numFmtId="3" xfId="0" applyAlignment="1" applyFont="1" applyNumberFormat="1">
      <alignment readingOrder="0" vertical="top"/>
    </xf>
    <xf borderId="0" fillId="0" fontId="17" numFmtId="0" xfId="0" applyAlignment="1" applyFont="1">
      <alignment shrinkToFit="0" vertical="top" wrapText="0"/>
    </xf>
    <xf borderId="0" fillId="0" fontId="7" numFmtId="3" xfId="0" applyAlignment="1" applyFont="1" applyNumberFormat="1">
      <alignment horizontal="left" vertical="top"/>
    </xf>
    <xf borderId="0" fillId="0" fontId="9" numFmtId="9" xfId="0" applyAlignment="1" applyFont="1" applyNumberFormat="1">
      <alignment readingOrder="0" vertical="top"/>
    </xf>
    <xf borderId="0" fillId="0" fontId="21" numFmtId="3" xfId="0" applyAlignment="1" applyFont="1" applyNumberFormat="1">
      <alignment horizontal="left" vertical="top"/>
    </xf>
    <xf borderId="0" fillId="2" fontId="25" numFmtId="0" xfId="0" applyAlignment="1" applyFont="1">
      <alignment horizontal="left" readingOrder="0" shrinkToFit="0" vertical="top" wrapText="1"/>
    </xf>
    <xf borderId="0" fillId="0" fontId="15" numFmtId="0" xfId="0" applyAlignment="1" applyFont="1">
      <alignment readingOrder="0" shrinkToFit="0" vertical="top" wrapText="1"/>
    </xf>
    <xf borderId="0" fillId="0" fontId="36" numFmtId="0" xfId="0" applyAlignment="1" applyFont="1">
      <alignment readingOrder="0" vertical="top"/>
    </xf>
    <xf borderId="0" fillId="0" fontId="37" numFmtId="0" xfId="0" applyAlignment="1" applyFont="1">
      <alignment readingOrder="0" shrinkToFit="0" vertical="top" wrapText="1"/>
    </xf>
    <xf borderId="0" fillId="0" fontId="9" numFmtId="0" xfId="0" applyAlignment="1" applyFont="1">
      <alignment readingOrder="0" shrinkToFit="0" wrapText="1"/>
    </xf>
    <xf borderId="0" fillId="0" fontId="38" numFmtId="0" xfId="0" applyAlignment="1" applyFont="1">
      <alignment readingOrder="0"/>
    </xf>
    <xf borderId="0" fillId="2" fontId="39" numFmtId="0" xfId="0" applyAlignment="1" applyFont="1">
      <alignment readingOrder="0" vertical="top"/>
    </xf>
    <xf borderId="0" fillId="0" fontId="9" numFmtId="0" xfId="0" applyAlignment="1" applyFont="1">
      <alignment shrinkToFit="0" vertical="top" wrapText="1"/>
    </xf>
    <xf borderId="0" fillId="2" fontId="40" numFmtId="0" xfId="0" applyAlignment="1" applyFont="1">
      <alignment readingOrder="0" vertical="top"/>
    </xf>
    <xf borderId="0" fillId="2" fontId="41" numFmtId="0" xfId="0" applyAlignment="1" applyFont="1">
      <alignment readingOrder="0" vertical="top"/>
    </xf>
    <xf borderId="0" fillId="0" fontId="42" numFmtId="0" xfId="0" applyAlignment="1" applyFont="1">
      <alignment readingOrder="0" vertical="top"/>
    </xf>
    <xf borderId="0" fillId="4" fontId="43" numFmtId="0" xfId="0" applyAlignment="1" applyFill="1" applyFont="1">
      <alignment readingOrder="0" vertical="top"/>
    </xf>
    <xf borderId="0" fillId="2" fontId="44" numFmtId="0" xfId="0" applyAlignment="1" applyFont="1">
      <alignment readingOrder="0" shrinkToFit="0" vertical="top" wrapText="1"/>
    </xf>
    <xf borderId="0" fillId="0" fontId="6" numFmtId="3" xfId="0" applyAlignment="1" applyFont="1" applyNumberFormat="1">
      <alignment horizontal="left" readingOrder="0" shrinkToFit="0" vertical="top" wrapText="1"/>
    </xf>
    <xf borderId="0" fillId="0" fontId="6" numFmtId="0" xfId="0" applyAlignment="1" applyFont="1">
      <alignment horizontal="left" readingOrder="0" vertical="top"/>
    </xf>
    <xf borderId="0" fillId="0" fontId="6" numFmtId="0" xfId="0" applyAlignment="1" applyFont="1">
      <alignment horizontal="left" readingOrder="0" shrinkToFit="0" vertical="top" wrapText="1"/>
    </xf>
    <xf borderId="0" fillId="3" fontId="6" numFmtId="0" xfId="0" applyAlignment="1" applyFont="1">
      <alignment horizontal="left" readingOrder="0" shrinkToFit="0" vertical="top" wrapText="1"/>
    </xf>
    <xf borderId="0" fillId="0" fontId="45" numFmtId="0" xfId="0" applyAlignment="1" applyFont="1">
      <alignment horizontal="left" readingOrder="0" shrinkToFit="0" vertical="top" wrapText="1"/>
    </xf>
    <xf borderId="0" fillId="0" fontId="6" numFmtId="0" xfId="0" applyAlignment="1" applyFont="1">
      <alignment readingOrder="0" shrinkToFit="0" vertical="top" wrapText="1"/>
    </xf>
    <xf borderId="0" fillId="0" fontId="46" numFmtId="0" xfId="0" applyAlignment="1" applyFont="1">
      <alignment readingOrder="0" shrinkToFit="0" vertical="top" wrapText="1"/>
    </xf>
    <xf borderId="0" fillId="0" fontId="21" numFmtId="0" xfId="0" applyAlignment="1" applyFont="1">
      <alignment readingOrder="0" vertical="top"/>
    </xf>
    <xf borderId="0" fillId="0" fontId="47" numFmtId="0" xfId="0" applyAlignment="1" applyFont="1">
      <alignment readingOrder="0" shrinkToFit="0" vertical="top" wrapText="1"/>
    </xf>
    <xf borderId="0" fillId="0" fontId="9" numFmtId="0" xfId="0" applyAlignment="1" applyFont="1">
      <alignment horizontal="left" shrinkToFit="0" vertical="top" wrapText="1"/>
    </xf>
    <xf borderId="0" fillId="0" fontId="9" numFmtId="0" xfId="0" applyAlignment="1" applyFont="1">
      <alignment readingOrder="0" shrinkToFit="0" vertical="top" wrapText="1"/>
    </xf>
    <xf borderId="0" fillId="0" fontId="9" numFmtId="0" xfId="0" applyAlignment="1" applyFont="1">
      <alignment shrinkToFit="0" vertical="top" wrapText="1"/>
    </xf>
    <xf borderId="0" fillId="2" fontId="6" numFmtId="0" xfId="0" applyAlignment="1" applyFont="1">
      <alignment readingOrder="0" shrinkToFit="0" vertical="top" wrapText="1"/>
    </xf>
    <xf borderId="0" fillId="0" fontId="21" numFmtId="0" xfId="0" applyAlignment="1" applyFont="1">
      <alignment readingOrder="0" shrinkToFit="0" vertical="top" wrapText="1"/>
    </xf>
    <xf borderId="0" fillId="0" fontId="21" numFmtId="4" xfId="0" applyAlignment="1" applyFont="1" applyNumberFormat="1">
      <alignment readingOrder="0" shrinkToFit="0" vertical="top" wrapText="1"/>
    </xf>
    <xf borderId="0" fillId="0" fontId="21" numFmtId="4" xfId="0" applyAlignment="1" applyFont="1" applyNumberFormat="1">
      <alignment horizontal="right" readingOrder="0" shrinkToFit="0" vertical="top" wrapText="1"/>
    </xf>
    <xf borderId="0" fillId="0" fontId="21" numFmtId="0" xfId="0" applyAlignment="1" applyFont="1">
      <alignment horizontal="right" readingOrder="0" shrinkToFit="0" vertical="top" wrapText="1"/>
    </xf>
    <xf borderId="0" fillId="0" fontId="21" numFmtId="0" xfId="0" applyAlignment="1" applyFont="1">
      <alignment horizontal="left" readingOrder="0" shrinkToFit="0" vertical="top" wrapText="1"/>
    </xf>
    <xf borderId="0" fillId="3" fontId="21" numFmtId="0" xfId="0" applyAlignment="1" applyFont="1">
      <alignment horizontal="left" readingOrder="0" shrinkToFit="0" vertical="top" wrapText="1"/>
    </xf>
    <xf borderId="0" fillId="0" fontId="21" numFmtId="3" xfId="0" applyAlignment="1" applyFont="1" applyNumberFormat="1">
      <alignment horizontal="left" readingOrder="0" shrinkToFit="0" vertical="top" wrapText="1"/>
    </xf>
    <xf borderId="0" fillId="0" fontId="21" numFmtId="0" xfId="0" applyAlignment="1" applyFont="1">
      <alignment horizontal="left" shrinkToFit="0" vertical="top" wrapText="1"/>
    </xf>
    <xf borderId="0" fillId="0" fontId="48" numFmtId="0" xfId="0" applyAlignment="1" applyFont="1">
      <alignment horizontal="left" readingOrder="0" shrinkToFit="0" vertical="top" wrapText="1"/>
    </xf>
    <xf borderId="0" fillId="0" fontId="9" numFmtId="0" xfId="0" applyAlignment="1" applyFont="1">
      <alignment shrinkToFit="0" wrapText="1"/>
    </xf>
    <xf borderId="0" fillId="0" fontId="21" numFmtId="0" xfId="0" applyAlignment="1" applyFont="1">
      <alignment shrinkToFit="0" vertical="top" wrapText="1"/>
    </xf>
    <xf borderId="0" fillId="0" fontId="21" numFmtId="3" xfId="0" applyAlignment="1" applyFont="1" applyNumberFormat="1">
      <alignment horizontal="left" readingOrder="0" vertical="top"/>
    </xf>
    <xf borderId="0" fillId="0" fontId="21" numFmtId="0" xfId="0" applyAlignment="1" applyFont="1">
      <alignment horizontal="left" readingOrder="0" vertical="top"/>
    </xf>
    <xf borderId="0" fillId="3" fontId="21" numFmtId="0" xfId="0" applyAlignment="1" applyFont="1">
      <alignment horizontal="left" readingOrder="0" vertical="top"/>
    </xf>
    <xf borderId="0" fillId="0" fontId="49" numFmtId="0" xfId="0" applyAlignment="1" applyFont="1">
      <alignment horizontal="left" readingOrder="0" vertical="top"/>
    </xf>
    <xf borderId="0" fillId="0" fontId="21" numFmtId="3" xfId="0" applyAlignment="1" applyFont="1" applyNumberFormat="1">
      <alignment readingOrder="0" vertical="top"/>
    </xf>
    <xf borderId="0" fillId="0" fontId="49" numFmtId="0" xfId="0" applyAlignment="1" applyFont="1">
      <alignment horizontal="left" vertical="top"/>
    </xf>
    <xf borderId="0" fillId="0" fontId="50" numFmtId="0" xfId="0" applyAlignment="1" applyFont="1">
      <alignment readingOrder="0" vertical="top"/>
    </xf>
    <xf borderId="0" fillId="0" fontId="51" numFmtId="0" xfId="0" applyAlignment="1" applyFont="1">
      <alignment readingOrder="0" shrinkToFit="0" vertical="top" wrapText="1"/>
    </xf>
    <xf borderId="0" fillId="0" fontId="15" numFmtId="0" xfId="0" applyAlignment="1" applyFont="1">
      <alignment shrinkToFit="0" vertical="top" wrapText="1"/>
    </xf>
    <xf borderId="0" fillId="0" fontId="15" numFmtId="0" xfId="0" applyAlignment="1" applyFont="1">
      <alignment horizontal="left" shrinkToFit="0" vertical="top" wrapText="1"/>
    </xf>
    <xf borderId="0" fillId="0" fontId="52" numFmtId="0" xfId="0" applyAlignment="1" applyFont="1">
      <alignment horizontal="left" readingOrder="0" vertical="top"/>
    </xf>
    <xf borderId="0" fillId="0" fontId="53" numFmtId="0" xfId="0" applyAlignment="1" applyFont="1">
      <alignment readingOrder="0" shrinkToFit="0" vertical="top" wrapText="1"/>
    </xf>
    <xf borderId="0" fillId="0" fontId="7" numFmtId="0" xfId="0" applyAlignment="1" applyFont="1">
      <alignment shrinkToFit="0" vertical="top" wrapText="1"/>
    </xf>
    <xf borderId="0" fillId="0" fontId="7" numFmtId="0" xfId="0" applyAlignment="1" applyFont="1">
      <alignment horizontal="left" shrinkToFit="0" vertical="top" wrapText="1"/>
    </xf>
    <xf borderId="0" fillId="0" fontId="21" numFmtId="167" xfId="0" applyAlignment="1" applyFont="1" applyNumberFormat="1">
      <alignment horizontal="left" readingOrder="0" vertical="top"/>
    </xf>
    <xf borderId="0" fillId="0" fontId="54" numFmtId="0" xfId="0" applyAlignment="1" applyFont="1">
      <alignment horizontal="left" readingOrder="0" shrinkToFit="0" vertical="top" wrapText="1"/>
    </xf>
    <xf borderId="0" fillId="0" fontId="9" numFmtId="10" xfId="0" applyAlignment="1" applyFont="1" applyNumberFormat="1">
      <alignment readingOrder="0" vertical="top"/>
    </xf>
    <xf borderId="0" fillId="0" fontId="21" numFmtId="0" xfId="0" applyAlignment="1" applyFont="1">
      <alignment horizontal="left" vertical="top"/>
    </xf>
    <xf borderId="0" fillId="0" fontId="28" numFmtId="9" xfId="0" applyAlignment="1" applyFont="1" applyNumberFormat="1">
      <alignment readingOrder="0" vertical="top"/>
    </xf>
    <xf borderId="0" fillId="0" fontId="49" numFmtId="0" xfId="0" applyAlignment="1" applyFont="1">
      <alignment readingOrder="0" shrinkToFit="0" vertical="top" wrapText="1"/>
    </xf>
    <xf borderId="0" fillId="0" fontId="55" numFmtId="0" xfId="0" applyAlignment="1" applyFont="1">
      <alignment horizontal="left" readingOrder="0" shrinkToFit="0" vertical="top" wrapText="1"/>
    </xf>
    <xf borderId="0" fillId="0" fontId="15" numFmtId="2" xfId="0" applyAlignment="1" applyFont="1" applyNumberFormat="1">
      <alignment readingOrder="0" vertical="top"/>
    </xf>
    <xf borderId="0" fillId="0" fontId="15" numFmtId="0" xfId="0" applyAlignment="1" applyFont="1">
      <alignment readingOrder="0" shrinkToFit="0" vertical="top" wrapText="1"/>
    </xf>
    <xf borderId="0" fillId="0" fontId="56" numFmtId="0" xfId="0" applyAlignment="1" applyFont="1">
      <alignment readingOrder="0"/>
    </xf>
    <xf borderId="0" fillId="0" fontId="57" numFmtId="0" xfId="0" applyAlignment="1" applyFont="1">
      <alignment readingOrder="0" vertical="top"/>
    </xf>
    <xf borderId="0" fillId="0" fontId="15" numFmtId="0" xfId="0" applyAlignment="1" applyFont="1">
      <alignment horizontal="left" readingOrder="0" shrinkToFit="0" vertical="top" wrapText="1"/>
    </xf>
    <xf borderId="0" fillId="0" fontId="21" numFmtId="10" xfId="0" applyAlignment="1" applyFont="1" applyNumberFormat="1">
      <alignment readingOrder="0" vertical="top"/>
    </xf>
    <xf borderId="0" fillId="0" fontId="15" numFmtId="2" xfId="0" applyAlignment="1" applyFont="1" applyNumberFormat="1">
      <alignment vertical="top"/>
    </xf>
    <xf borderId="0" fillId="0" fontId="21" numFmtId="166" xfId="0" applyAlignment="1" applyFont="1" applyNumberFormat="1">
      <alignment readingOrder="0" vertical="top"/>
    </xf>
    <xf borderId="0" fillId="0" fontId="21" numFmtId="0" xfId="0" applyAlignment="1" applyFont="1">
      <alignment vertical="top"/>
    </xf>
    <xf borderId="0" fillId="0" fontId="58" numFmtId="0" xfId="0" applyAlignment="1" applyFont="1">
      <alignment readingOrder="0" shrinkToFit="0" wrapText="1"/>
    </xf>
    <xf borderId="0" fillId="0" fontId="7" numFmtId="166" xfId="0" applyAlignment="1" applyFont="1" applyNumberFormat="1">
      <alignment readingOrder="0" vertical="top"/>
    </xf>
    <xf borderId="0" fillId="3" fontId="21" numFmtId="0" xfId="0" applyAlignment="1" applyFont="1">
      <alignment horizontal="left" vertical="top"/>
    </xf>
    <xf borderId="0" fillId="0" fontId="59" numFmtId="0" xfId="0" applyAlignment="1" applyFont="1">
      <alignment readingOrder="0" vertical="top"/>
    </xf>
    <xf borderId="0" fillId="2" fontId="60" numFmtId="0" xfId="0" applyAlignment="1" applyFont="1">
      <alignment horizontal="left" readingOrder="0"/>
    </xf>
    <xf borderId="0" fillId="0" fontId="1" numFmtId="0" xfId="0" applyAlignment="1" applyFont="1">
      <alignment readingOrder="0" shrinkToFit="0" vertical="top" wrapText="1"/>
    </xf>
    <xf borderId="0" fillId="0" fontId="61" numFmtId="0" xfId="0" applyAlignment="1" applyFont="1">
      <alignment shrinkToFit="0" vertical="top" wrapText="1"/>
    </xf>
    <xf borderId="0" fillId="0" fontId="1" numFmtId="0" xfId="0" applyAlignment="1" applyFont="1">
      <alignment shrinkToFit="0" vertical="top" wrapText="1"/>
    </xf>
    <xf borderId="0" fillId="0" fontId="62" numFmtId="0" xfId="0" applyAlignment="1" applyFont="1">
      <alignment readingOrder="0" shrinkToFit="0" vertical="top" wrapText="1"/>
    </xf>
    <xf borderId="0" fillId="0" fontId="63" numFmtId="0" xfId="0" applyAlignment="1" applyFont="1">
      <alignment readingOrder="0" shrinkToFit="0" vertical="top" wrapText="1"/>
    </xf>
    <xf borderId="0" fillId="2" fontId="1" numFmtId="0" xfId="0" applyAlignment="1" applyFont="1">
      <alignment horizontal="center" readingOrder="0" shrinkToFit="0" vertical="top" wrapText="1"/>
    </xf>
    <xf borderId="0" fillId="2" fontId="61" numFmtId="0" xfId="0" applyAlignment="1" applyFont="1">
      <alignment horizontal="center" shrinkToFit="0" vertical="top" wrapText="1"/>
    </xf>
    <xf borderId="0" fillId="2" fontId="61" numFmtId="0" xfId="0" applyAlignment="1" applyFont="1">
      <alignment horizontal="center" readingOrder="0" shrinkToFit="0" vertical="top" wrapText="1"/>
    </xf>
    <xf quotePrefix="1" borderId="0" fillId="2" fontId="61" numFmtId="0" xfId="0" applyAlignment="1" applyFont="1">
      <alignment horizontal="center" readingOrder="0" shrinkToFit="0" vertical="top" wrapText="1"/>
    </xf>
    <xf borderId="0" fillId="2" fontId="1" numFmtId="0" xfId="0" applyAlignment="1" applyFont="1">
      <alignment horizontal="center" shrinkToFit="0" vertical="top" wrapText="1"/>
    </xf>
    <xf quotePrefix="1" borderId="0" fillId="2" fontId="1" numFmtId="0" xfId="0" applyAlignment="1" applyFont="1">
      <alignment horizontal="center" readingOrder="0" shrinkToFit="0" vertical="top" wrapText="1"/>
    </xf>
    <xf borderId="0" fillId="2" fontId="61" numFmtId="0" xfId="0" applyAlignment="1" applyFont="1">
      <alignment horizontal="left" readingOrder="0" vertical="top"/>
    </xf>
    <xf borderId="0" fillId="2" fontId="61" numFmtId="0" xfId="0" applyAlignment="1" applyFont="1">
      <alignment horizontal="right" readingOrder="0" vertical="top"/>
    </xf>
    <xf borderId="0" fillId="2" fontId="1" numFmtId="0" xfId="0" applyAlignment="1" applyFont="1">
      <alignment horizontal="right" readingOrder="0" vertical="top"/>
    </xf>
    <xf borderId="0" fillId="0" fontId="61" numFmtId="0" xfId="0" applyAlignment="1" applyFont="1">
      <alignment vertical="top"/>
    </xf>
    <xf borderId="0" fillId="2" fontId="61" numFmtId="167" xfId="0" applyAlignment="1" applyFont="1" applyNumberFormat="1">
      <alignment horizontal="right" readingOrder="0" vertical="top"/>
    </xf>
    <xf borderId="0" fillId="5" fontId="1" numFmtId="0" xfId="0" applyAlignment="1" applyFill="1" applyFont="1">
      <alignment horizontal="left" readingOrder="0" shrinkToFit="0" vertical="top" wrapText="0"/>
    </xf>
    <xf borderId="0" fillId="5" fontId="1" numFmtId="0" xfId="0" applyAlignment="1" applyFont="1">
      <alignment horizontal="right" readingOrder="0" vertical="top"/>
    </xf>
    <xf borderId="0" fillId="5" fontId="1" numFmtId="167" xfId="0" applyAlignment="1" applyFont="1" applyNumberFormat="1">
      <alignment horizontal="right" readingOrder="0" vertical="top"/>
    </xf>
    <xf borderId="0" fillId="2" fontId="1" numFmtId="0" xfId="0" applyAlignment="1" applyFont="1">
      <alignment horizontal="left" readingOrder="0" vertical="top"/>
    </xf>
    <xf borderId="0" fillId="6" fontId="1" numFmtId="0" xfId="0" applyAlignment="1" applyFill="1" applyFont="1">
      <alignment horizontal="left" readingOrder="0" vertical="top"/>
    </xf>
    <xf borderId="0" fillId="6" fontId="61" numFmtId="0" xfId="0" applyAlignment="1" applyFont="1">
      <alignment horizontal="right" readingOrder="0" vertical="top"/>
    </xf>
    <xf borderId="0" fillId="6" fontId="1" numFmtId="0" xfId="0" applyAlignment="1" applyFont="1">
      <alignment horizontal="right" readingOrder="0" vertical="top"/>
    </xf>
    <xf borderId="0" fillId="6" fontId="61" numFmtId="0" xfId="0" applyAlignment="1" applyFont="1">
      <alignment vertical="top"/>
    </xf>
    <xf borderId="0" fillId="0" fontId="1" numFmtId="0" xfId="0" applyAlignment="1" applyFont="1">
      <alignment vertical="top"/>
    </xf>
    <xf borderId="0" fillId="0" fontId="9" numFmtId="14" xfId="0" applyAlignment="1" applyFont="1" applyNumberFormat="1">
      <alignment readingOrder="0"/>
    </xf>
    <xf borderId="0" fillId="0" fontId="9" numFmtId="170" xfId="0" applyAlignment="1" applyFont="1" applyNumberFormat="1">
      <alignment readingOrder="0"/>
    </xf>
    <xf borderId="0" fillId="0" fontId="64" numFmtId="0" xfId="0" applyAlignment="1" applyFont="1">
      <alignment readingOrder="0" shrinkToFit="0" vertical="top" wrapText="1"/>
    </xf>
    <xf borderId="0" fillId="0" fontId="45" numFmtId="0" xfId="0" applyAlignment="1" applyFont="1">
      <alignment horizontal="right" readingOrder="0" shrinkToFit="0" vertical="top" wrapText="1"/>
    </xf>
    <xf borderId="0" fillId="0" fontId="6" numFmtId="0" xfId="0" applyAlignment="1" applyFont="1">
      <alignment horizontal="right" readingOrder="0" shrinkToFit="0" vertical="top" wrapText="1"/>
    </xf>
    <xf borderId="0" fillId="3" fontId="21" numFmtId="3" xfId="0" applyAlignment="1" applyFont="1" applyNumberFormat="1">
      <alignment readingOrder="0" shrinkToFit="0" vertical="top" wrapText="1"/>
    </xf>
    <xf borderId="0" fillId="0" fontId="21" numFmtId="3" xfId="0" applyAlignment="1" applyFont="1" applyNumberFormat="1">
      <alignment readingOrder="0" shrinkToFit="0" vertical="top" wrapText="1"/>
    </xf>
    <xf borderId="0" fillId="3" fontId="21" numFmtId="4" xfId="0" applyAlignment="1" applyFont="1" applyNumberFormat="1">
      <alignment readingOrder="0" shrinkToFit="0" vertical="top" wrapText="1"/>
    </xf>
    <xf borderId="0" fillId="0" fontId="49" numFmtId="4" xfId="0" applyAlignment="1" applyFont="1" applyNumberFormat="1">
      <alignment horizontal="right" readingOrder="0" shrinkToFit="0" vertical="top" wrapText="1"/>
    </xf>
    <xf borderId="0" fillId="0" fontId="7" numFmtId="0" xfId="0" applyAlignment="1" applyFont="1">
      <alignment readingOrder="0" shrinkToFit="0" vertical="top" wrapText="1"/>
    </xf>
    <xf borderId="0" fillId="3" fontId="21" numFmtId="3" xfId="0" applyAlignment="1" applyFont="1" applyNumberFormat="1">
      <alignment horizontal="left" readingOrder="0" shrinkToFit="0" vertical="top" wrapText="1"/>
    </xf>
    <xf borderId="0" fillId="0" fontId="21" numFmtId="0" xfId="0" applyAlignment="1" applyFont="1">
      <alignment horizontal="right" shrinkToFit="0" vertical="top" wrapText="1"/>
    </xf>
    <xf borderId="0" fillId="0" fontId="65" numFmtId="0" xfId="0" applyAlignment="1" applyFont="1">
      <alignment horizontal="right" readingOrder="0" shrinkToFit="0" vertical="top" wrapText="1"/>
    </xf>
    <xf borderId="0" fillId="3" fontId="9" numFmtId="0" xfId="0" applyAlignment="1" applyFont="1">
      <alignment shrinkToFit="0" wrapText="1"/>
    </xf>
    <xf borderId="0" fillId="0" fontId="49" numFmtId="0" xfId="0" applyAlignment="1" applyFont="1">
      <alignment horizontal="right" readingOrder="0" vertical="top"/>
    </xf>
    <xf borderId="0" fillId="0" fontId="21" numFmtId="3" xfId="0" applyAlignment="1" applyFont="1" applyNumberFormat="1">
      <alignment horizontal="right" readingOrder="0" vertical="top"/>
    </xf>
    <xf borderId="0" fillId="0" fontId="49" numFmtId="1" xfId="0" applyAlignment="1" applyFont="1" applyNumberFormat="1">
      <alignment horizontal="right" vertical="top"/>
    </xf>
    <xf borderId="0" fillId="2" fontId="24" numFmtId="0" xfId="0" applyAlignment="1" applyFont="1">
      <alignment horizontal="left" readingOrder="0"/>
    </xf>
    <xf borderId="0" fillId="0" fontId="49" numFmtId="166" xfId="0" applyAlignment="1" applyFont="1" applyNumberFormat="1">
      <alignment horizontal="right" vertical="top"/>
    </xf>
    <xf borderId="0" fillId="0" fontId="21" numFmtId="167" xfId="0" applyAlignment="1" applyFont="1" applyNumberFormat="1">
      <alignment horizontal="right" readingOrder="0" vertical="top"/>
    </xf>
    <xf borderId="0" fillId="0" fontId="49" numFmtId="0" xfId="0" applyAlignment="1" applyFont="1">
      <alignment horizontal="right" vertical="top"/>
    </xf>
    <xf borderId="0" fillId="0" fontId="21" numFmtId="0" xfId="0" applyAlignment="1" applyFont="1">
      <alignment horizontal="right" vertical="top"/>
    </xf>
    <xf borderId="0" fillId="0" fontId="28" numFmtId="0" xfId="0" applyAlignment="1" applyFont="1">
      <alignment readingOrder="0" vertical="top"/>
    </xf>
    <xf borderId="0" fillId="0" fontId="49" numFmtId="166" xfId="0" applyAlignment="1" applyFont="1" applyNumberFormat="1">
      <alignment horizontal="right" readingOrder="0" vertical="top"/>
    </xf>
    <xf borderId="0" fillId="2" fontId="25" numFmtId="3" xfId="0" applyAlignment="1" applyFont="1" applyNumberFormat="1">
      <alignment horizontal="left" readingOrder="0"/>
    </xf>
    <xf borderId="0" fillId="3" fontId="25" numFmtId="3" xfId="0" applyAlignment="1" applyFont="1" applyNumberFormat="1">
      <alignment horizontal="left" readingOrder="0"/>
    </xf>
    <xf borderId="0" fillId="0" fontId="66" numFmtId="0" xfId="0" applyAlignment="1" applyFont="1">
      <alignment horizontal="left" readingOrder="0" vertical="top"/>
    </xf>
    <xf borderId="0" fillId="0" fontId="49" numFmtId="0" xfId="0" applyAlignment="1" applyFont="1">
      <alignment readingOrder="0" vertical="top"/>
    </xf>
    <xf borderId="0" fillId="0" fontId="28" numFmtId="0" xfId="0" applyAlignment="1" applyFont="1">
      <alignment horizontal="right" readingOrder="0" vertical="top"/>
    </xf>
    <xf borderId="0" fillId="3" fontId="9" numFmtId="0" xfId="0" applyFont="1"/>
    <xf borderId="0" fillId="3" fontId="21" numFmtId="0" xfId="0" applyFont="1"/>
    <xf borderId="0" fillId="0" fontId="49" numFmtId="0" xfId="0" applyFont="1"/>
    <xf borderId="0" fillId="0" fontId="49" numFmtId="0" xfId="0" applyAlignment="1" applyFont="1">
      <alignment readingOrder="0" shrinkToFit="0" vertical="top" wrapText="0"/>
    </xf>
    <xf borderId="0" fillId="7" fontId="67" numFmtId="0" xfId="0" applyAlignment="1" applyFill="1" applyFont="1">
      <alignment readingOrder="0" shrinkToFit="0" wrapText="0"/>
    </xf>
    <xf borderId="0" fillId="0" fontId="9" numFmtId="0" xfId="0" applyAlignment="1" applyFont="1">
      <alignment horizontal="left" readingOrder="0"/>
    </xf>
    <xf borderId="0" fillId="3" fontId="9" numFmtId="0" xfId="0" applyAlignment="1" applyFont="1">
      <alignment horizontal="left" readingOrder="0"/>
    </xf>
    <xf borderId="0" fillId="0" fontId="68" numFmtId="0" xfId="0" applyAlignment="1" applyFont="1">
      <alignment readingOrder="0" shrinkToFit="0" vertical="top" wrapText="0"/>
    </xf>
    <xf borderId="0" fillId="8" fontId="69" numFmtId="3" xfId="0" applyAlignment="1" applyFill="1" applyFont="1" applyNumberFormat="1">
      <alignment readingOrder="0" shrinkToFit="0" wrapText="0"/>
    </xf>
    <xf borderId="0" fillId="2" fontId="70"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90" Type="http://schemas.openxmlformats.org/officeDocument/2006/relationships/hyperlink" Target="https://www.google.com/url?sa=t&amp;rct=j&amp;q=&amp;esrc=s&amp;source=web&amp;cd=6&amp;ved=0CE4QFjAF&amp;url=http%3A%2F%2Fwww.mdpi.com%2F1999-4915%2F2%2F8%2F1530%2Fpdf&amp;ei=PvBEVKO5Hcau7Abyy4GADw&amp;usg=AFQjCNGSB-f7wflPOcjC933IbtZwfvUtPA&amp;sig2=rCX6dQtdVhSGXsBFXF-VIQ" TargetMode="External"/><Relationship Id="rId194" Type="http://schemas.openxmlformats.org/officeDocument/2006/relationships/hyperlink" Target="https://www.ncbi.nlm.nih.gov/pubmed/10190170" TargetMode="External"/><Relationship Id="rId193" Type="http://schemas.openxmlformats.org/officeDocument/2006/relationships/hyperlink" Target="https://www.canada.ca/en/public-health/services/laboratory-biosafety-biosecurity/pathogen-safety-data-sheets-risk-assessment/leishmania.html" TargetMode="External"/><Relationship Id="rId192" Type="http://schemas.openxmlformats.org/officeDocument/2006/relationships/hyperlink" Target="http://www.cidrap.umn.edu/news-perspective/2013/01/study-puts-global-2009-pandemic-h1n1-infection-rate-24" TargetMode="External"/><Relationship Id="rId191" Type="http://schemas.openxmlformats.org/officeDocument/2006/relationships/hyperlink" Target="http://www.panama-guide.com/article.php/20090517152331424" TargetMode="External"/><Relationship Id="rId187" Type="http://schemas.openxmlformats.org/officeDocument/2006/relationships/hyperlink" Target="http://wwwnc.cdc.gov/eid/article/12/1/05-0979_article" TargetMode="External"/><Relationship Id="rId186" Type="http://schemas.openxmlformats.org/officeDocument/2006/relationships/hyperlink" Target="https://www.google.com/url?sa=t&amp;rct=j&amp;q=&amp;esrc=s&amp;source=web&amp;cd=6&amp;ved=0CE4QFjAF&amp;url=http%3A%2F%2Fwww.mdpi.com%2F1999-4915%2F2%2F8%2F1530%2Fpdf&amp;ei=PvBEVKO5Hcau7Abyy4GADw&amp;usg=AFQjCNGSB-f7wflPOcjC933IbtZwfvUtPA&amp;sig2=rCX6dQtdVhSGXsBFXF-VIQ" TargetMode="External"/><Relationship Id="rId185" Type="http://schemas.openxmlformats.org/officeDocument/2006/relationships/hyperlink" Target="http://wwwnc.cdc.gov/eid/article/12/11/06-0426_article" TargetMode="External"/><Relationship Id="rId184" Type="http://schemas.openxmlformats.org/officeDocument/2006/relationships/hyperlink" Target="https://www.aabb.org/tm/eid/Documents/110s.pdf" TargetMode="External"/><Relationship Id="rId189" Type="http://schemas.openxmlformats.org/officeDocument/2006/relationships/hyperlink" Target="https://www.aabb.org/tm/eid/Documents/110s.pdf" TargetMode="External"/><Relationship Id="rId188" Type="http://schemas.openxmlformats.org/officeDocument/2006/relationships/hyperlink" Target="https://www.google.com/url?sa=t&amp;rct=j&amp;q=&amp;esrc=s&amp;source=web&amp;cd=1&amp;ved=0CCgQFjAA&amp;url=http%3A%2F%2Fcis.uchicago.edu%2Foutreach%2Fsummerinstitute%2Fepidemics%2Fpresentations%2FWeber.ppt&amp;ei=b5U3VNP_DoTP7gb6joGwDQ&amp;usg=AFQjCNFw3QCdUNXC11CgV8_D__3LyaGt5w&amp;sig2=dfHcL3cMQqk-P8xOJqUTrg" TargetMode="External"/><Relationship Id="rId183" Type="http://schemas.openxmlformats.org/officeDocument/2006/relationships/hyperlink" Target="http://en.wikipedia.org/wiki/List_of_human_disease_case_fatality_rates" TargetMode="External"/><Relationship Id="rId182" Type="http://schemas.openxmlformats.org/officeDocument/2006/relationships/hyperlink" Target="http://en.wikipedia.org/wiki/Basic_reproduction_number" TargetMode="External"/><Relationship Id="rId181" Type="http://schemas.openxmlformats.org/officeDocument/2006/relationships/hyperlink" Target="http://www.phac-aspc.gc.ca/lab-bio/res/psds-ftss/influenza-grippe-b-c-eng.php" TargetMode="External"/><Relationship Id="rId180" Type="http://schemas.openxmlformats.org/officeDocument/2006/relationships/hyperlink" Target="http://www.phac-aspc.gc.ca/lab-bio/res/psds-ftss/influenza-a-eng.php" TargetMode="External"/><Relationship Id="rId176" Type="http://schemas.openxmlformats.org/officeDocument/2006/relationships/hyperlink" Target="http://www.nature.com/srep/2013/130710/srep02175/full/srep02175.html" TargetMode="External"/><Relationship Id="rId297" Type="http://schemas.openxmlformats.org/officeDocument/2006/relationships/hyperlink" Target="http://wwwnc.cdc.gov/eid/article/19/8/13-0472-t3" TargetMode="External"/><Relationship Id="rId175" Type="http://schemas.openxmlformats.org/officeDocument/2006/relationships/hyperlink" Target="http://www.phac-aspc.gc.ca/lab-bio/res/psds-ftss/influenza-a-eng.php" TargetMode="External"/><Relationship Id="rId296" Type="http://schemas.openxmlformats.org/officeDocument/2006/relationships/hyperlink" Target="http://www.cdc.gov/hicpac/norovirus/tables/evidence-table-q3-ron.html" TargetMode="External"/><Relationship Id="rId174" Type="http://schemas.openxmlformats.org/officeDocument/2006/relationships/hyperlink" Target="https://www.aabb.org/tm/eid/Documents/212s.pdf" TargetMode="External"/><Relationship Id="rId295" Type="http://schemas.openxmlformats.org/officeDocument/2006/relationships/hyperlink" Target="https://www.canada.ca/en/public-health/services/laboratory-biosafety-biosecurity/pathogen-safety-data-sheets-risk-assessment/norovirus-pathogen-safety-data-sheet.html" TargetMode="External"/><Relationship Id="rId173" Type="http://schemas.openxmlformats.org/officeDocument/2006/relationships/hyperlink" Target="https://microbewiki.kenyon.edu/index.php/H5N1_Influenza_A" TargetMode="External"/><Relationship Id="rId294" Type="http://schemas.openxmlformats.org/officeDocument/2006/relationships/hyperlink" Target="https://www.cdc.gov/nceh/vsp/cruiselines/norovirus_summary_doc.htm" TargetMode="External"/><Relationship Id="rId179" Type="http://schemas.openxmlformats.org/officeDocument/2006/relationships/hyperlink" Target="https://en.wikipedia.org/wiki/Orthomyxoviridae" TargetMode="External"/><Relationship Id="rId178" Type="http://schemas.openxmlformats.org/officeDocument/2006/relationships/hyperlink" Target="http://en.wikipedia.org/wiki/Influenza_A_virus_subtype_H5N1" TargetMode="External"/><Relationship Id="rId299" Type="http://schemas.openxmlformats.org/officeDocument/2006/relationships/hyperlink" Target="http://wwwnc.cdc.gov/eid/article/19/8/13-0465_article" TargetMode="External"/><Relationship Id="rId177" Type="http://schemas.openxmlformats.org/officeDocument/2006/relationships/hyperlink" Target="https://www.aabb.org/tm/eid/Documents/212s.pdf" TargetMode="External"/><Relationship Id="rId298" Type="http://schemas.openxmlformats.org/officeDocument/2006/relationships/hyperlink" Target="https://www.cdc.gov/hai/pdfs/norovirus/229110-ANoroCaseFactSheet508.pdf" TargetMode="External"/><Relationship Id="rId198" Type="http://schemas.openxmlformats.org/officeDocument/2006/relationships/hyperlink" Target="http://ghdx.healthdata.org/gbd-results-tool" TargetMode="External"/><Relationship Id="rId197" Type="http://schemas.openxmlformats.org/officeDocument/2006/relationships/hyperlink" Target="https://www.canada.ca/en/public-health/services/laboratory-biosafety-biosecurity/pathogen-safety-data-sheets-risk-assessment/leishmania.html" TargetMode="External"/><Relationship Id="rId196" Type="http://schemas.openxmlformats.org/officeDocument/2006/relationships/hyperlink" Target="https://www.canada.ca/en/public-health/services/laboratory-biosafety-biosecurity/pathogen-safety-data-sheets-risk-assessment/leishmania.html" TargetMode="External"/><Relationship Id="rId195" Type="http://schemas.openxmlformats.org/officeDocument/2006/relationships/hyperlink" Target="https://www.ncbi.nlm.nih.gov/pubmed/1437274" TargetMode="External"/><Relationship Id="rId199" Type="http://schemas.openxmlformats.org/officeDocument/2006/relationships/hyperlink" Target="http://ghdx.healthdata.org/gbd-results-tool" TargetMode="External"/><Relationship Id="rId150" Type="http://schemas.openxmlformats.org/officeDocument/2006/relationships/hyperlink" Target="http://pathmicro.med.sc.edu/lecture/hiv3.htm" TargetMode="External"/><Relationship Id="rId271" Type="http://schemas.openxmlformats.org/officeDocument/2006/relationships/hyperlink" Target="http://medchrome.com/basic-science/microbiology/microbiology-of-neisseria-meningitidis/" TargetMode="External"/><Relationship Id="rId392" Type="http://schemas.openxmlformats.org/officeDocument/2006/relationships/hyperlink" Target="http://www.ncbi.nlm.nih.gov/pmc/articles/PMC3484760/" TargetMode="External"/><Relationship Id="rId270" Type="http://schemas.openxmlformats.org/officeDocument/2006/relationships/hyperlink" Target="https://www.canada.ca/en/public-health/services/laboratory-biosafety-biosecurity/pathogen-safety-data-sheets-risk-assessment/neisseria-meningitidis.html" TargetMode="External"/><Relationship Id="rId391" Type="http://schemas.openxmlformats.org/officeDocument/2006/relationships/hyperlink" Target="http://www.plosntds.org/article/info%3Adoi%2F10.1371%2Fjournal.pntd.0002642" TargetMode="External"/><Relationship Id="rId390" Type="http://schemas.openxmlformats.org/officeDocument/2006/relationships/hyperlink" Target="https://microbewiki.kenyon.edu/index.php/Salmonella_enterica_serovar_Typhi" TargetMode="External"/><Relationship Id="rId1" Type="http://schemas.openxmlformats.org/officeDocument/2006/relationships/hyperlink" Target="http://www.phac-aspc.gc.ca/lab-bio/res/psds-ftss/index-eng.php" TargetMode="External"/><Relationship Id="rId2" Type="http://schemas.openxmlformats.org/officeDocument/2006/relationships/hyperlink" Target="http://www.plospathogens.org/article/info%3Adoi%2F10.1371%2Fjournal.ppat.1002512" TargetMode="External"/><Relationship Id="rId3" Type="http://schemas.openxmlformats.org/officeDocument/2006/relationships/hyperlink" Target="http://www.phidias.us/hazard/query/query_detail.php?c_hazard_ID=67" TargetMode="External"/><Relationship Id="rId149" Type="http://schemas.openxmlformats.org/officeDocument/2006/relationships/hyperlink" Target="https://en.wikipedia.org/wiki/HIV" TargetMode="External"/><Relationship Id="rId4" Type="http://schemas.openxmlformats.org/officeDocument/2006/relationships/hyperlink" Target="http://www.who.int/healthinfo/global_burden_disease/estimates/en/index1.html" TargetMode="External"/><Relationship Id="rId148" Type="http://schemas.openxmlformats.org/officeDocument/2006/relationships/hyperlink" Target="http://www.nytimes.com/2014/10/14/us/questions-rise-on-preparations-at-hospitals-to-deal-with-ebola.html?_r=0" TargetMode="External"/><Relationship Id="rId269" Type="http://schemas.openxmlformats.org/officeDocument/2006/relationships/hyperlink" Target="http://www.who.int/mediacentre/factsheets/fs141/en/" TargetMode="External"/><Relationship Id="rId9" Type="http://schemas.openxmlformats.org/officeDocument/2006/relationships/hyperlink" Target="https://www.ll.mit.edu/publications/journal/pdf/vol17_no1/17_1_6Jamrog.pdf" TargetMode="External"/><Relationship Id="rId143" Type="http://schemas.openxmlformats.org/officeDocument/2006/relationships/hyperlink" Target="http://ghdx.healthdata.org/gbd-results-tool" TargetMode="External"/><Relationship Id="rId264" Type="http://schemas.openxmlformats.org/officeDocument/2006/relationships/hyperlink" Target="https://www.canada.ca/en/public-health/services/laboratory-biosafety-biosecurity/pathogen-safety-data-sheets-risk-assessment/neisseria-meningitidis.html" TargetMode="External"/><Relationship Id="rId385" Type="http://schemas.openxmlformats.org/officeDocument/2006/relationships/hyperlink" Target="https://www.msdsonline.com/resources/msds-resources/free-safety-data-sheet-index/salmonella-enterica-spp/" TargetMode="External"/><Relationship Id="rId142" Type="http://schemas.openxmlformats.org/officeDocument/2006/relationships/hyperlink" Target="http://ghdx.healthdata.org/gbd-results-tool" TargetMode="External"/><Relationship Id="rId263" Type="http://schemas.openxmlformats.org/officeDocument/2006/relationships/hyperlink" Target="http://www.who.int/mediacentre/factsheets/fs141/en/" TargetMode="External"/><Relationship Id="rId384" Type="http://schemas.openxmlformats.org/officeDocument/2006/relationships/hyperlink" Target="http://www.phac-aspc.gc.ca/lab-bio/res/psds-ftss/tuber-eng.php" TargetMode="External"/><Relationship Id="rId141" Type="http://schemas.openxmlformats.org/officeDocument/2006/relationships/hyperlink" Target="http://ghdx.healthdata.org/gbd-results-tool" TargetMode="External"/><Relationship Id="rId262" Type="http://schemas.openxmlformats.org/officeDocument/2006/relationships/hyperlink" Target="https://www.ncbi.nlm.nih.gov/pmc/articles/PMC3988355/" TargetMode="External"/><Relationship Id="rId383" Type="http://schemas.openxmlformats.org/officeDocument/2006/relationships/hyperlink" Target="http://en.wikipedia.org/wiki/Tuberculosis" TargetMode="External"/><Relationship Id="rId140" Type="http://schemas.openxmlformats.org/officeDocument/2006/relationships/hyperlink" Target="http://infectionnet.org/notes/hepatitis-viruses/" TargetMode="External"/><Relationship Id="rId261" Type="http://schemas.openxmlformats.org/officeDocument/2006/relationships/hyperlink" Target="http://medchrome.com/basic-science/microbiology/microbiology-of-neisseria-meningitidis/" TargetMode="External"/><Relationship Id="rId382" Type="http://schemas.openxmlformats.org/officeDocument/2006/relationships/hyperlink" Target="http://ghdx.healthdata.org/gbd-results-tool" TargetMode="External"/><Relationship Id="rId5" Type="http://schemas.openxmlformats.org/officeDocument/2006/relationships/hyperlink" Target="http://www.cdc.gov/mmwr/PDF/wk/mm6153.pdf" TargetMode="External"/><Relationship Id="rId147" Type="http://schemas.openxmlformats.org/officeDocument/2006/relationships/hyperlink" Target="http://link.springer.com/article/10.1007%2Fs00477-013-0776-0" TargetMode="External"/><Relationship Id="rId268" Type="http://schemas.openxmlformats.org/officeDocument/2006/relationships/hyperlink" Target="http://ghdx.healthdata.org/gbd-results-tool" TargetMode="External"/><Relationship Id="rId389" Type="http://schemas.openxmlformats.org/officeDocument/2006/relationships/hyperlink" Target="http://ghdx.healthdata.org/gbd-results-tool" TargetMode="External"/><Relationship Id="rId6" Type="http://schemas.openxmlformats.org/officeDocument/2006/relationships/hyperlink" Target="http://en.wikipedia.org/wiki/Human_mortality_from_H5N1" TargetMode="External"/><Relationship Id="rId146" Type="http://schemas.openxmlformats.org/officeDocument/2006/relationships/hyperlink" Target="http://www.ncbi.nlm.nih.gov/pubmed/21040731" TargetMode="External"/><Relationship Id="rId267" Type="http://schemas.openxmlformats.org/officeDocument/2006/relationships/hyperlink" Target="http://ghdx.healthdata.org/gbd-results-tool" TargetMode="External"/><Relationship Id="rId388" Type="http://schemas.openxmlformats.org/officeDocument/2006/relationships/hyperlink" Target="http://ghdx.healthdata.org/gbd-results-tool" TargetMode="External"/><Relationship Id="rId7" Type="http://schemas.openxmlformats.org/officeDocument/2006/relationships/hyperlink" Target="https://en.wikipedia.org/wiki/Bacillus_anthracis" TargetMode="External"/><Relationship Id="rId145" Type="http://schemas.openxmlformats.org/officeDocument/2006/relationships/hyperlink" Target="http://www.phac-aspc.gc.ca/lab-bio/res/psds-ftss/hepatitis-b-eng.php" TargetMode="External"/><Relationship Id="rId266" Type="http://schemas.openxmlformats.org/officeDocument/2006/relationships/hyperlink" Target="http://ghdx.healthdata.org/gbd-results-tool" TargetMode="External"/><Relationship Id="rId387" Type="http://schemas.openxmlformats.org/officeDocument/2006/relationships/hyperlink" Target="http://ghdx.healthdata.org/gbd-results-tool" TargetMode="External"/><Relationship Id="rId8" Type="http://schemas.openxmlformats.org/officeDocument/2006/relationships/hyperlink" Target="http://en.wikipedia.org/wiki/Infectious_dose" TargetMode="External"/><Relationship Id="rId144" Type="http://schemas.openxmlformats.org/officeDocument/2006/relationships/hyperlink" Target="http://www.cdc.gov/vaccines/pubs/surv-manual/chpt04-hepb.pdf" TargetMode="External"/><Relationship Id="rId265" Type="http://schemas.openxmlformats.org/officeDocument/2006/relationships/hyperlink" Target="http://www.who.int/mediacentre/factsheets/fs141/en/" TargetMode="External"/><Relationship Id="rId386" Type="http://schemas.openxmlformats.org/officeDocument/2006/relationships/hyperlink" Target="http://www.phac-aspc.gc.ca/lab-bio/res/psds-ftss/salmonella-ent-eng.php" TargetMode="External"/><Relationship Id="rId260" Type="http://schemas.openxmlformats.org/officeDocument/2006/relationships/hyperlink" Target="http://en.wikipedia.org/wiki/Basic_reproduction_number" TargetMode="External"/><Relationship Id="rId381" Type="http://schemas.openxmlformats.org/officeDocument/2006/relationships/hyperlink" Target="http://ghdx.healthdata.org/gbd-results-tool" TargetMode="External"/><Relationship Id="rId380" Type="http://schemas.openxmlformats.org/officeDocument/2006/relationships/hyperlink" Target="http://ghdx.healthdata.org/gbd-results-tool" TargetMode="External"/><Relationship Id="rId139" Type="http://schemas.openxmlformats.org/officeDocument/2006/relationships/hyperlink" Target="https://www.ncbi.nlm.nih.gov/pmc/articles/PMC2809016/" TargetMode="External"/><Relationship Id="rId138" Type="http://schemas.openxmlformats.org/officeDocument/2006/relationships/hyperlink" Target="http://www.who.int/mediacentre/factsheets/fs328/en/" TargetMode="External"/><Relationship Id="rId259" Type="http://schemas.openxmlformats.org/officeDocument/2006/relationships/hyperlink" Target="http://www.cdc.gov/measles/about/transmission.html" TargetMode="External"/><Relationship Id="rId137" Type="http://schemas.openxmlformats.org/officeDocument/2006/relationships/hyperlink" Target="https://www.canada.ca/en/public-health/services/laboratory-biosafety-biosecurity/pathogen-safety-data-sheets-risk-assessment/hepatitis-a-virus.html" TargetMode="External"/><Relationship Id="rId258" Type="http://schemas.openxmlformats.org/officeDocument/2006/relationships/hyperlink" Target="http://en.wikipedia.org/wiki/Measles" TargetMode="External"/><Relationship Id="rId379" Type="http://schemas.openxmlformats.org/officeDocument/2006/relationships/hyperlink" Target="https://www.google.com/url?sa=t&amp;rct=j&amp;q=&amp;esrc=s&amp;source=web&amp;cd=13&amp;ved=0CHkQFjAM&amp;url=http%3A%2F%2Fwww.phac-aspc.gc.ca%2Flab-bio%2Fres%2Fpsds-ftss%2Ftuber-eng.php&amp;ei=KSJEVI_mCqPg7QaIooDgBg&amp;usg=AFQjCNFifPMWHqE30pqhPTge6aPlMeTVug&amp;sig2=om5rubwGRsmTwETKmR05oA" TargetMode="External"/><Relationship Id="rId132" Type="http://schemas.openxmlformats.org/officeDocument/2006/relationships/hyperlink" Target="http://ghdx.healthdata.org/gbd-results-tool" TargetMode="External"/><Relationship Id="rId253" Type="http://schemas.openxmlformats.org/officeDocument/2006/relationships/hyperlink" Target="https://www.ncbi.nlm.nih.gov/pubmed/6540797" TargetMode="External"/><Relationship Id="rId374" Type="http://schemas.openxmlformats.org/officeDocument/2006/relationships/hyperlink" Target="http://ghdx.healthdata.org/gbd-results-tool" TargetMode="External"/><Relationship Id="rId131" Type="http://schemas.openxmlformats.org/officeDocument/2006/relationships/hyperlink" Target="https://www.canada.ca/en/public-health/services/laboratory-biosafety-biosecurity/pathogen-safety-data-sheets-risk-assessment/hepatitis-a-virus.html" TargetMode="External"/><Relationship Id="rId252" Type="http://schemas.openxmlformats.org/officeDocument/2006/relationships/hyperlink" Target="https://www.canada.ca/en/public-health/services/laboratory-biosafety-biosecurity/pathogen-safety-data-sheets-risk-assessment/marburg-virus.html" TargetMode="External"/><Relationship Id="rId373" Type="http://schemas.openxmlformats.org/officeDocument/2006/relationships/hyperlink" Target="http://ghdx.healthdata.org/gbd-results-tool" TargetMode="External"/><Relationship Id="rId130" Type="http://schemas.openxmlformats.org/officeDocument/2006/relationships/hyperlink" Target="http://ghdx.healthdata.org/gbd-results-tool" TargetMode="External"/><Relationship Id="rId251" Type="http://schemas.openxmlformats.org/officeDocument/2006/relationships/hyperlink" Target="https://www.canada.ca/en/public-health/services/laboratory-biosafety-biosecurity/pathogen-safety-data-sheets-risk-assessment/marburg-virus.html" TargetMode="External"/><Relationship Id="rId372" Type="http://schemas.openxmlformats.org/officeDocument/2006/relationships/hyperlink" Target="http://www.ncbi.nlm.nih.gov/pmc/articles/PMC1360276/" TargetMode="External"/><Relationship Id="rId250" Type="http://schemas.openxmlformats.org/officeDocument/2006/relationships/hyperlink" Target="http://www.who.int/mediacentre/factsheets/fs_marburg/en/" TargetMode="External"/><Relationship Id="rId371" Type="http://schemas.openxmlformats.org/officeDocument/2006/relationships/hyperlink" Target="https://en.wikipedia.org/wiki/Treponema_pallidum" TargetMode="External"/><Relationship Id="rId136" Type="http://schemas.openxmlformats.org/officeDocument/2006/relationships/hyperlink" Target="http://www.who.int/mediacentre/factsheets/fs328/en/" TargetMode="External"/><Relationship Id="rId257" Type="http://schemas.openxmlformats.org/officeDocument/2006/relationships/hyperlink" Target="http://ghdx.healthdata.org/gbd-results-tool" TargetMode="External"/><Relationship Id="rId378" Type="http://schemas.openxmlformats.org/officeDocument/2006/relationships/hyperlink" Target="http://textbookofbacteriology.net/tuberculosis.html" TargetMode="External"/><Relationship Id="rId135" Type="http://schemas.openxmlformats.org/officeDocument/2006/relationships/hyperlink" Target="https://www.canada.ca/en/public-health/services/laboratory-biosafety-biosecurity/pathogen-safety-data-sheets-risk-assessment/hepatitis-a-virus.html" TargetMode="External"/><Relationship Id="rId256" Type="http://schemas.openxmlformats.org/officeDocument/2006/relationships/hyperlink" Target="http://ghdx.healthdata.org/gbd-results-tool" TargetMode="External"/><Relationship Id="rId377" Type="http://schemas.openxmlformats.org/officeDocument/2006/relationships/hyperlink" Target="http://www.ncbi.nlm.nih.gov/pmc/articles/PMC2476079/?page=1" TargetMode="External"/><Relationship Id="rId134" Type="http://schemas.openxmlformats.org/officeDocument/2006/relationships/hyperlink" Target="http://www.who.int/mediacentre/factsheets/fs328/en/" TargetMode="External"/><Relationship Id="rId255" Type="http://schemas.openxmlformats.org/officeDocument/2006/relationships/hyperlink" Target="http://ghdx.healthdata.org/gbd-results-tool" TargetMode="External"/><Relationship Id="rId376" Type="http://schemas.openxmlformats.org/officeDocument/2006/relationships/hyperlink" Target="http://en.wikipedia.org/wiki/Syphilis" TargetMode="External"/><Relationship Id="rId133" Type="http://schemas.openxmlformats.org/officeDocument/2006/relationships/hyperlink" Target="http://ghdx.healthdata.org/gbd-results-tool" TargetMode="External"/><Relationship Id="rId254" Type="http://schemas.openxmlformats.org/officeDocument/2006/relationships/hyperlink" Target="http://www.biomedcentral.com/1741-7015/7/16" TargetMode="External"/><Relationship Id="rId375" Type="http://schemas.openxmlformats.org/officeDocument/2006/relationships/hyperlink" Target="http://ghdx.healthdata.org/gbd-results-tool" TargetMode="External"/><Relationship Id="rId172" Type="http://schemas.openxmlformats.org/officeDocument/2006/relationships/hyperlink" Target="https://www.aabb.org/tm/eid/Documents/113s.pdf" TargetMode="External"/><Relationship Id="rId293" Type="http://schemas.openxmlformats.org/officeDocument/2006/relationships/hyperlink" Target="http://ocw.jhsph.edu/courses/publichealthbiology/PDFs/Lecture2.pdf" TargetMode="External"/><Relationship Id="rId171" Type="http://schemas.openxmlformats.org/officeDocument/2006/relationships/hyperlink" Target="http://www.academia.edu/1746565/Epidemiologic_Concepts_for_the_Prevention_and_Control_of_Infectious_Diseases" TargetMode="External"/><Relationship Id="rId292" Type="http://schemas.openxmlformats.org/officeDocument/2006/relationships/hyperlink" Target="http://www.health.gov.au/internet/immunise/publishing.nsf/content/handbook10-4-11" TargetMode="External"/><Relationship Id="rId170" Type="http://schemas.openxmlformats.org/officeDocument/2006/relationships/hyperlink" Target="http://en.wikipedia.org/wiki/Basic_reproduction_number" TargetMode="External"/><Relationship Id="rId291" Type="http://schemas.openxmlformats.org/officeDocument/2006/relationships/hyperlink" Target="https://en.wikipedia.org/wiki/Mumps_virus" TargetMode="External"/><Relationship Id="rId290" Type="http://schemas.openxmlformats.org/officeDocument/2006/relationships/hyperlink" Target="http://www.medicinenet.com/mrsa_infection/page7.htm" TargetMode="External"/><Relationship Id="rId165" Type="http://schemas.openxmlformats.org/officeDocument/2006/relationships/hyperlink" Target="http://ghdx.healthdata.org/gbd-results-tool" TargetMode="External"/><Relationship Id="rId286" Type="http://schemas.openxmlformats.org/officeDocument/2006/relationships/hyperlink" Target="https://en.wikipedia.org/wiki/Methicillin-resistant_Staphylococcus_aureus" TargetMode="External"/><Relationship Id="rId164" Type="http://schemas.openxmlformats.org/officeDocument/2006/relationships/hyperlink" Target="http://ghdx.healthdata.org/gbd-results-tool" TargetMode="External"/><Relationship Id="rId285" Type="http://schemas.openxmlformats.org/officeDocument/2006/relationships/hyperlink" Target="http://en.wikipedia.org/wiki/List_of_human_disease_case_fatality_rates" TargetMode="External"/><Relationship Id="rId163" Type="http://schemas.openxmlformats.org/officeDocument/2006/relationships/hyperlink" Target="http://www.ncbi.nlm.nih.gov/pubmed/19948896" TargetMode="External"/><Relationship Id="rId284" Type="http://schemas.openxmlformats.org/officeDocument/2006/relationships/hyperlink" Target="http://www.sciencedirect.com/science/article/pii/S120197121401491X" TargetMode="External"/><Relationship Id="rId162" Type="http://schemas.openxmlformats.org/officeDocument/2006/relationships/hyperlink" Target="https://en.wikipedia.org/wiki/HIV" TargetMode="External"/><Relationship Id="rId283" Type="http://schemas.openxmlformats.org/officeDocument/2006/relationships/hyperlink" Target="http://www.eurosurveillance.org/ViewArticle.aspx?ArticleId=20590" TargetMode="External"/><Relationship Id="rId169" Type="http://schemas.openxmlformats.org/officeDocument/2006/relationships/hyperlink" Target="http://www.phac-aspc.gc.ca/lab-bio/res/psds-ftss/hiv-vih-eng.php" TargetMode="External"/><Relationship Id="rId168" Type="http://schemas.openxmlformats.org/officeDocument/2006/relationships/hyperlink" Target="http://www.bmj.com/rapid-response/2011/11/01/hiv-survival-outside-body" TargetMode="External"/><Relationship Id="rId289" Type="http://schemas.openxmlformats.org/officeDocument/2006/relationships/hyperlink" Target="http://www.crd.york.ac.uk/crdweb/ShowRecord.asp?ID=22010001059" TargetMode="External"/><Relationship Id="rId167" Type="http://schemas.openxmlformats.org/officeDocument/2006/relationships/hyperlink" Target="http://www.aidsmap.com/Survival-outside-the-body/page/1321278/" TargetMode="External"/><Relationship Id="rId288" Type="http://schemas.openxmlformats.org/officeDocument/2006/relationships/hyperlink" Target="http://www.phac-aspc.gc.ca/lab-bio/res/psds-ftss/staphylococcus-aureus-eng.php" TargetMode="External"/><Relationship Id="rId166" Type="http://schemas.openxmlformats.org/officeDocument/2006/relationships/hyperlink" Target="http://ghdx.healthdata.org/gbd-results-tool" TargetMode="External"/><Relationship Id="rId287" Type="http://schemas.openxmlformats.org/officeDocument/2006/relationships/hyperlink" Target="https://www.google.com/url?sa=t&amp;rct=j&amp;q=&amp;esrc=s&amp;source=web&amp;cd=9&amp;ved=0CFsQFjAI&amp;url=http%3A%2F%2Fwww.phac-aspc.gc.ca%2Flab-bio%2Fres%2Fpsds-ftss%2Fstaphylococcus-aureus-eng.php&amp;ei=KSJEVI_mCqPg7QaIooDgBg&amp;usg=AFQjCNG5JOHXYqZwCmKvVZ8zVdxFT69ROg&amp;sig2=47gsLPgoNtv49wVRWGlUqA" TargetMode="External"/><Relationship Id="rId161" Type="http://schemas.openxmlformats.org/officeDocument/2006/relationships/hyperlink" Target="http://www.ncbi.nlm.nih.gov/pubmed/19948896" TargetMode="External"/><Relationship Id="rId282" Type="http://schemas.openxmlformats.org/officeDocument/2006/relationships/hyperlink" Target="http://www.ehs.colostate.edu/WOHSP/Illness_Policy_Info_Emergency_Response_Packets/Agent_Fact_Sheets/Middle_East_Respiratory_Syndrome_Virus_Fact_Sheet.pdf" TargetMode="External"/><Relationship Id="rId160" Type="http://schemas.openxmlformats.org/officeDocument/2006/relationships/hyperlink" Target="http://www.nytimes.com/2014/10/14/us/questions-rise-on-preparations-at-hospitals-to-deal-with-ebola.html?_r=0" TargetMode="External"/><Relationship Id="rId281" Type="http://schemas.openxmlformats.org/officeDocument/2006/relationships/hyperlink" Target="https://www.aabb.org/tm/eid/Documents/middle-east-respiratory-syndrome-coronavirus.pdf" TargetMode="External"/><Relationship Id="rId280" Type="http://schemas.openxmlformats.org/officeDocument/2006/relationships/hyperlink" Target="https://www.canada.ca/en/public-health/services/laboratory-biosafety-biosecurity/pathogen-safety-data-sheets-risk-assessment/neisseria-meningitidis.html" TargetMode="External"/><Relationship Id="rId159" Type="http://schemas.openxmlformats.org/officeDocument/2006/relationships/hyperlink" Target="http://www.academia.edu/1746565/Epidemiologic_Concepts_for_the_Prevention_and_Control_of_Infectious_Diseases" TargetMode="External"/><Relationship Id="rId154" Type="http://schemas.openxmlformats.org/officeDocument/2006/relationships/hyperlink" Target="http://www.aidsmap.com/Wide-variations-between-US-states-in-HIV-mortality-rates/page/2117475/" TargetMode="External"/><Relationship Id="rId275" Type="http://schemas.openxmlformats.org/officeDocument/2006/relationships/hyperlink" Target="http://www.who.int/mediacentre/factsheets/fs141/en/" TargetMode="External"/><Relationship Id="rId396" Type="http://schemas.openxmlformats.org/officeDocument/2006/relationships/hyperlink" Target="https://www.cdc.gov/prions/vcjd/about.html" TargetMode="External"/><Relationship Id="rId153" Type="http://schemas.openxmlformats.org/officeDocument/2006/relationships/hyperlink" Target="http://ghdx.healthdata.org/gbd-results-tool" TargetMode="External"/><Relationship Id="rId274" Type="http://schemas.openxmlformats.org/officeDocument/2006/relationships/hyperlink" Target="https://www.canada.ca/en/public-health/services/laboratory-biosafety-biosecurity/pathogen-safety-data-sheets-risk-assessment/neisseria-meningitidis.html" TargetMode="External"/><Relationship Id="rId395" Type="http://schemas.openxmlformats.org/officeDocument/2006/relationships/hyperlink" Target="https://www.ncbi.nlm.nih.gov/pubmed/16816906" TargetMode="External"/><Relationship Id="rId152" Type="http://schemas.openxmlformats.org/officeDocument/2006/relationships/hyperlink" Target="http://ghdx.healthdata.org/gbd-results-tool" TargetMode="External"/><Relationship Id="rId273" Type="http://schemas.openxmlformats.org/officeDocument/2006/relationships/hyperlink" Target="http://www.who.int/mediacentre/factsheets/fs141/en/" TargetMode="External"/><Relationship Id="rId394" Type="http://schemas.openxmlformats.org/officeDocument/2006/relationships/hyperlink" Target="http://www.ncbi.nlm.nih.gov/pmc/articles/PMC3484760/" TargetMode="External"/><Relationship Id="rId151" Type="http://schemas.openxmlformats.org/officeDocument/2006/relationships/hyperlink" Target="http://ghdx.healthdata.org/gbd-results-tool" TargetMode="External"/><Relationship Id="rId272" Type="http://schemas.openxmlformats.org/officeDocument/2006/relationships/hyperlink" Target="https://www.ncbi.nlm.nih.gov/pmc/articles/PMC3988355/" TargetMode="External"/><Relationship Id="rId393" Type="http://schemas.openxmlformats.org/officeDocument/2006/relationships/hyperlink" Target="http://www.mayoclinic.org/diseases-conditions/typhoid-fever/basics/causes/con-20028553" TargetMode="External"/><Relationship Id="rId158" Type="http://schemas.openxmlformats.org/officeDocument/2006/relationships/hyperlink" Target="http://en.wikipedia.org/wiki/Basic_reproduction_number" TargetMode="External"/><Relationship Id="rId279" Type="http://schemas.openxmlformats.org/officeDocument/2006/relationships/hyperlink" Target="http://www.who.int/mediacentre/factsheets/fs141/en/" TargetMode="External"/><Relationship Id="rId157" Type="http://schemas.openxmlformats.org/officeDocument/2006/relationships/hyperlink" Target="http://www.phac-aspc.gc.ca/lab-bio/res/psds-ftss/hiv-vih-eng.php" TargetMode="External"/><Relationship Id="rId278" Type="http://schemas.openxmlformats.org/officeDocument/2006/relationships/hyperlink" Target="http://ghdx.healthdata.org/gbd-results-tool" TargetMode="External"/><Relationship Id="rId399" Type="http://schemas.openxmlformats.org/officeDocument/2006/relationships/hyperlink" Target="https://www.canada.ca/en/public-health/services/laboratory-biosafety-biosecurity/pathogen-safety-data-sheets-risk-assessment/west-nile-virus.html" TargetMode="External"/><Relationship Id="rId156" Type="http://schemas.openxmlformats.org/officeDocument/2006/relationships/hyperlink" Target="http://www.bmj.com/rapid-response/2011/11/01/hiv-survival-outside-body" TargetMode="External"/><Relationship Id="rId277" Type="http://schemas.openxmlformats.org/officeDocument/2006/relationships/hyperlink" Target="http://ghdx.healthdata.org/gbd-results-tool" TargetMode="External"/><Relationship Id="rId398" Type="http://schemas.openxmlformats.org/officeDocument/2006/relationships/hyperlink" Target="http://www.avianbiotech.com/diseases/WestNile.htm" TargetMode="External"/><Relationship Id="rId155" Type="http://schemas.openxmlformats.org/officeDocument/2006/relationships/hyperlink" Target="http://www.aidsmap.com/Survival-outside-the-body/page/1321278/" TargetMode="External"/><Relationship Id="rId276" Type="http://schemas.openxmlformats.org/officeDocument/2006/relationships/hyperlink" Target="http://ghdx.healthdata.org/gbd-results-tool" TargetMode="External"/><Relationship Id="rId397" Type="http://schemas.openxmlformats.org/officeDocument/2006/relationships/hyperlink" Target="https://www.canada.ca/en/public-health/services/laboratory-biosafety-biosecurity/pathogen-safety-data-sheets-risk-assessment/creutzfeldt-jakob-agent-kuru-agent.html" TargetMode="External"/><Relationship Id="rId40" Type="http://schemas.openxmlformats.org/officeDocument/2006/relationships/hyperlink" Target="http://ghdx.healthdata.org/gbd-results-tool" TargetMode="External"/><Relationship Id="rId42" Type="http://schemas.openxmlformats.org/officeDocument/2006/relationships/hyperlink" Target="http://ghdx.healthdata.org/gbd-results-tool" TargetMode="External"/><Relationship Id="rId41" Type="http://schemas.openxmlformats.org/officeDocument/2006/relationships/hyperlink" Target="http://ghdx.healthdata.org/gbd-results-tool" TargetMode="External"/><Relationship Id="rId44" Type="http://schemas.openxmlformats.org/officeDocument/2006/relationships/hyperlink" Target="http://www.phac-aspc.gc.ca/lab-bio/res/psds-ftss/var-zo-eng.php" TargetMode="External"/><Relationship Id="rId43" Type="http://schemas.openxmlformats.org/officeDocument/2006/relationships/hyperlink" Target="http://en.wikipedia.org/wiki/List_of_human_disease_case_fatality_rates" TargetMode="External"/><Relationship Id="rId46" Type="http://schemas.openxmlformats.org/officeDocument/2006/relationships/hyperlink" Target="http://www.msdsonline.com/resources/msds-resources/free-safety-data-sheet-index/varicella-zoster-virus.aspx" TargetMode="External"/><Relationship Id="rId45" Type="http://schemas.openxmlformats.org/officeDocument/2006/relationships/hyperlink" Target="http://www.phac-aspc.gc.ca/lab-bio/res/psds-ftss/var-zo-eng.php" TargetMode="External"/><Relationship Id="rId48" Type="http://schemas.openxmlformats.org/officeDocument/2006/relationships/hyperlink" Target="http://www.chikungunyavirusnet.com/chikungunya-virus.html" TargetMode="External"/><Relationship Id="rId47" Type="http://schemas.openxmlformats.org/officeDocument/2006/relationships/hyperlink" Target="http://jcm.asm.org/content/38/6/2447/F1.expansion.html" TargetMode="External"/><Relationship Id="rId49" Type="http://schemas.openxmlformats.org/officeDocument/2006/relationships/hyperlink" Target="https://ecdc.europa.eu/sites/portal/files/media/en/publications/Publications/0804_MER_Chikungunya_Modelling.pdf" TargetMode="External"/><Relationship Id="rId31" Type="http://schemas.openxmlformats.org/officeDocument/2006/relationships/hyperlink" Target="http://www.ppdictionary.com/bacteria/gnbac/jejuni.htm" TargetMode="External"/><Relationship Id="rId30" Type="http://schemas.openxmlformats.org/officeDocument/2006/relationships/hyperlink" Target="http://wwwnc.cdc.gov/eid/article/18/2/10-1611_article" TargetMode="External"/><Relationship Id="rId33" Type="http://schemas.openxmlformats.org/officeDocument/2006/relationships/hyperlink" Target="http://apps.who.int/iris/bitstream/10665/80751/1/9789241564601_eng.pdf" TargetMode="External"/><Relationship Id="rId32" Type="http://schemas.openxmlformats.org/officeDocument/2006/relationships/hyperlink" Target="http://wwwnc.cdc.gov/travel/yellowbook/2014/chapter-3-infectious-diseases-related-to-travel/campylobacteriosis" TargetMode="External"/><Relationship Id="rId35" Type="http://schemas.openxmlformats.org/officeDocument/2006/relationships/hyperlink" Target="http://www.phac-aspc.gc.ca/lab-bio/res/psds-ftss/campylobacter-coli-eng.php" TargetMode="External"/><Relationship Id="rId34" Type="http://schemas.openxmlformats.org/officeDocument/2006/relationships/hyperlink" Target="http://www.nhs.uk/chq/Pages/how-long-do-bacteria-and-viruses-live-outside-the-body.aspx" TargetMode="External"/><Relationship Id="rId37" Type="http://schemas.openxmlformats.org/officeDocument/2006/relationships/hyperlink" Target="http://www.ncbi.nlm.nih.gov/pmc/articles/PMC1236927/" TargetMode="External"/><Relationship Id="rId36" Type="http://schemas.openxmlformats.org/officeDocument/2006/relationships/hyperlink" Target="http://www.mssanz.org.au/modsim2011/B2/parshotam.pdf" TargetMode="External"/><Relationship Id="rId39" Type="http://schemas.openxmlformats.org/officeDocument/2006/relationships/hyperlink" Target="http://www.phac-aspc.gc.ca/lab-bio/res/psds-ftss/var-zo-eng.php" TargetMode="External"/><Relationship Id="rId38" Type="http://schemas.openxmlformats.org/officeDocument/2006/relationships/hyperlink" Target="https://www.canada.ca/en/public-health/services/laboratory-biosafety-biosecurity/pathogen-safety-data-sheets-risk-assessment/varicella-zoster-virus.html" TargetMode="External"/><Relationship Id="rId20" Type="http://schemas.openxmlformats.org/officeDocument/2006/relationships/hyperlink" Target="https://www.aabb.org/tm/eid/Documents/212s.pdf" TargetMode="External"/><Relationship Id="rId22" Type="http://schemas.openxmlformats.org/officeDocument/2006/relationships/hyperlink" Target="https://www.aabb.org/tm/eid/Documents/212s.pdf" TargetMode="External"/><Relationship Id="rId21" Type="http://schemas.openxmlformats.org/officeDocument/2006/relationships/hyperlink" Target="http://www.plosone.org/article/info%3Adoi%2F10.1371%2Fjournal.pone.0008401" TargetMode="External"/><Relationship Id="rId24" Type="http://schemas.openxmlformats.org/officeDocument/2006/relationships/hyperlink" Target="https://academic.oup.com/cid/article/51/9/1104/293194" TargetMode="External"/><Relationship Id="rId23" Type="http://schemas.openxmlformats.org/officeDocument/2006/relationships/hyperlink" Target="http://en.wikipedia.org/wiki/List_of_human_disease_case_fatality_rates" TargetMode="External"/><Relationship Id="rId409" Type="http://schemas.openxmlformats.org/officeDocument/2006/relationships/hyperlink" Target="http://microbewiki.kenyon.edu/index.php/Haemophilus_pertussis_(Whooping_Cough)" TargetMode="External"/><Relationship Id="rId404" Type="http://schemas.openxmlformats.org/officeDocument/2006/relationships/hyperlink" Target="http://ghdx.healthdata.org/gbd-results-tool" TargetMode="External"/><Relationship Id="rId403" Type="http://schemas.openxmlformats.org/officeDocument/2006/relationships/hyperlink" Target="http://www.jove.com/visualize/abstract/24227794/resident-microbiota-affect-bordetella-pertussis-infectious-dose-host" TargetMode="External"/><Relationship Id="rId402" Type="http://schemas.openxmlformats.org/officeDocument/2006/relationships/hyperlink" Target="https://en.wikipedia.org/wiki/Bordetella_pertussis" TargetMode="External"/><Relationship Id="rId401" Type="http://schemas.openxmlformats.org/officeDocument/2006/relationships/hyperlink" Target="https://www.google.com/url?sa=t&amp;rct=j&amp;q=&amp;esrc=s&amp;source=web&amp;cd=23&amp;ved=0CMUBEBYwFg&amp;url=http%3A%2F%2Fwww.phac-aspc.gc.ca%2Flab-bio%2Fres%2Fpsds-ftss%2Fbordetella-pertussis-eng.php&amp;ei=KSJEVI_mCqPg7QaIooDgBg&amp;usg=AFQjCNFEMnwoU5HbhHgLtrfXp7JJxY6zfA&amp;sig2=t9soKF3TSHfUWcMOLbNnRQ" TargetMode="External"/><Relationship Id="rId408" Type="http://schemas.openxmlformats.org/officeDocument/2006/relationships/hyperlink" Target="http://en.wikipedia.org/wiki/Basic_reproduction_number" TargetMode="External"/><Relationship Id="rId407" Type="http://schemas.openxmlformats.org/officeDocument/2006/relationships/hyperlink" Target="http://www.who.int/immunization/monitoring_surveillance/burden/vpd/surveillance_type/passive/pertussis_standards/en/" TargetMode="External"/><Relationship Id="rId406" Type="http://schemas.openxmlformats.org/officeDocument/2006/relationships/hyperlink" Target="http://ghdx.healthdata.org/gbd-results-tool" TargetMode="External"/><Relationship Id="rId405" Type="http://schemas.openxmlformats.org/officeDocument/2006/relationships/hyperlink" Target="http://ghdx.healthdata.org/gbd-results-tool" TargetMode="External"/><Relationship Id="rId26" Type="http://schemas.openxmlformats.org/officeDocument/2006/relationships/hyperlink" Target="http://www.bio-protocol.org/e1002" TargetMode="External"/><Relationship Id="rId25" Type="http://schemas.openxmlformats.org/officeDocument/2006/relationships/hyperlink" Target="http://wwwnc.cdc.gov/eid/article/15/5/08-1186_article" TargetMode="External"/><Relationship Id="rId28" Type="http://schemas.openxmlformats.org/officeDocument/2006/relationships/hyperlink" Target="http://www.nhs.uk/chq/Pages/how-long-do-bacteria-and-viruses-live-outside-the-body.aspx" TargetMode="External"/><Relationship Id="rId27" Type="http://schemas.openxmlformats.org/officeDocument/2006/relationships/hyperlink" Target="http://www.aricjournal.com/content/1/1/20" TargetMode="External"/><Relationship Id="rId400" Type="http://schemas.openxmlformats.org/officeDocument/2006/relationships/hyperlink" Target="https://www.ncbi.nlm.nih.gov/books/NBK7813/" TargetMode="External"/><Relationship Id="rId29" Type="http://schemas.openxmlformats.org/officeDocument/2006/relationships/hyperlink" Target="http://www.ncbi.nlm.nih.gov/pubmed/21558767" TargetMode="External"/><Relationship Id="rId11" Type="http://schemas.openxmlformats.org/officeDocument/2006/relationships/hyperlink" Target="https://www.aabb.org/tm/eid/Documents/212s.pdf" TargetMode="External"/><Relationship Id="rId10" Type="http://schemas.openxmlformats.org/officeDocument/2006/relationships/hyperlink" Target="https://www.google.com/search?sourceid=chrome-psyapi2&amp;ion=1&amp;espv=2&amp;ie=UTF-8&amp;q=anthrax%20case%20fatality%20rate" TargetMode="External"/><Relationship Id="rId13" Type="http://schemas.openxmlformats.org/officeDocument/2006/relationships/hyperlink" Target="http://www.cdc.gov/biosafety/publications/bmbl5/BMBL5_sect_VIII_a.pdf" TargetMode="External"/><Relationship Id="rId12" Type="http://schemas.openxmlformats.org/officeDocument/2006/relationships/hyperlink" Target="https://www.aabb.org/tm/eid/Documents/212s.pdf" TargetMode="External"/><Relationship Id="rId15" Type="http://schemas.openxmlformats.org/officeDocument/2006/relationships/hyperlink" Target="http://www.plosone.org/article/info%3Adoi%2F10.1371%2Fjournal.pone.0008401" TargetMode="External"/><Relationship Id="rId14" Type="http://schemas.openxmlformats.org/officeDocument/2006/relationships/hyperlink" Target="https://www.aabb.org/tm/eid/Documents/212s.pdf" TargetMode="External"/><Relationship Id="rId17" Type="http://schemas.openxmlformats.org/officeDocument/2006/relationships/hyperlink" Target="https://www.aabb.org/tm/eid/Documents/212s.pdf" TargetMode="External"/><Relationship Id="rId16" Type="http://schemas.openxmlformats.org/officeDocument/2006/relationships/hyperlink" Target="http://en.wikipedia.org/wiki/List_of_human_disease_case_fatality_rates" TargetMode="External"/><Relationship Id="rId19" Type="http://schemas.openxmlformats.org/officeDocument/2006/relationships/hyperlink" Target="http://www.cdc.gov/biosafety/publications/bmbl5/BMBL5_sect_VIII_a.pdf" TargetMode="External"/><Relationship Id="rId18" Type="http://schemas.openxmlformats.org/officeDocument/2006/relationships/hyperlink" Target="https://www.aabb.org/tm/eid/Documents/212s.pdf" TargetMode="External"/><Relationship Id="rId84" Type="http://schemas.openxmlformats.org/officeDocument/2006/relationships/hyperlink" Target="http://www.who.int/mediacentre/factsheets/fs103/en/" TargetMode="External"/><Relationship Id="rId83" Type="http://schemas.openxmlformats.org/officeDocument/2006/relationships/hyperlink" Target="http://ghdx.healthdata.org/gbd-results-tool" TargetMode="External"/><Relationship Id="rId86" Type="http://schemas.openxmlformats.org/officeDocument/2006/relationships/hyperlink" Target="http://www.phac-aspc.gc.ca/lab-bio/res/psds-ftss/ebola-eng.php" TargetMode="External"/><Relationship Id="rId85" Type="http://schemas.openxmlformats.org/officeDocument/2006/relationships/hyperlink" Target="http://www.cdc.gov/vhf/ebola/transmission/qas.html" TargetMode="External"/><Relationship Id="rId88" Type="http://schemas.openxmlformats.org/officeDocument/2006/relationships/hyperlink" Target="http://www.who.int/mediacentre/factsheets/fs103/en/" TargetMode="External"/><Relationship Id="rId87" Type="http://schemas.openxmlformats.org/officeDocument/2006/relationships/hyperlink" Target="http://en.wikipedia.org/wiki/Basic_reproduction_number" TargetMode="External"/><Relationship Id="rId89" Type="http://schemas.openxmlformats.org/officeDocument/2006/relationships/hyperlink" Target="http://currents.plos.org/outbreaks/article/estimating-the-reproduction-number-of-zaire-ebolavirus-ebov-during-the-2014-outbreak-in-west-africa/" TargetMode="External"/><Relationship Id="rId80" Type="http://schemas.openxmlformats.org/officeDocument/2006/relationships/hyperlink" Target="https://www.google.com/url?sa=t&amp;rct=j&amp;q=&amp;esrc=s&amp;source=web&amp;cd=1&amp;ved=0CB8QFjAA&amp;url=http%3A%2F%2Fwww.phac-aspc.gc.ca%2Flab-bio%2Fres%2Fpsds-ftss%2Febola-eng.php&amp;ei=KSJEVI_mCqPg7QaIooDgBg&amp;usg=AFQjCNEiBmo7OAsASyqJsRY3QzjgQr2NjA&amp;sig2=JvZD-hqLKkrlbH-lA6i-3A" TargetMode="External"/><Relationship Id="rId82" Type="http://schemas.openxmlformats.org/officeDocument/2006/relationships/hyperlink" Target="http://ghdx.healthdata.org/gbd-results-tool" TargetMode="External"/><Relationship Id="rId81" Type="http://schemas.openxmlformats.org/officeDocument/2006/relationships/hyperlink" Target="http://ghdx.healthdata.org/gbd-results-tool" TargetMode="External"/><Relationship Id="rId73" Type="http://schemas.openxmlformats.org/officeDocument/2006/relationships/hyperlink" Target="http://ecoliwiki.net/colipedia/index.php/Escherichia_coli" TargetMode="External"/><Relationship Id="rId72" Type="http://schemas.openxmlformats.org/officeDocument/2006/relationships/hyperlink" Target="http://www.cdc.gov/diphtheria/clinicians.html" TargetMode="External"/><Relationship Id="rId75" Type="http://schemas.openxmlformats.org/officeDocument/2006/relationships/hyperlink" Target="http://aem.asm.org/content/69/7/3687" TargetMode="External"/><Relationship Id="rId74" Type="http://schemas.openxmlformats.org/officeDocument/2006/relationships/hyperlink" Target="http://en.wikipedia.org/wiki/Infectious_dose" TargetMode="External"/><Relationship Id="rId77" Type="http://schemas.openxmlformats.org/officeDocument/2006/relationships/hyperlink" Target="http://www.mssanz.org.au/modsim2011/B2/parshotam.pdf" TargetMode="External"/><Relationship Id="rId76" Type="http://schemas.openxmlformats.org/officeDocument/2006/relationships/hyperlink" Target="http://www.who.int/mediacentre/factsheets/fs125/en/" TargetMode="External"/><Relationship Id="rId79" Type="http://schemas.openxmlformats.org/officeDocument/2006/relationships/hyperlink" Target="https://en.wikipedia.org/wiki/Ebola_virus_disease" TargetMode="External"/><Relationship Id="rId78" Type="http://schemas.openxmlformats.org/officeDocument/2006/relationships/hyperlink" Target="http://www.phac-aspc.gc.ca/lab-bio/res/psds-ftss/escherichia-coli-eng.php" TargetMode="External"/><Relationship Id="rId71" Type="http://schemas.openxmlformats.org/officeDocument/2006/relationships/hyperlink" Target="http://ghdx.healthdata.org/gbd-results-tool" TargetMode="External"/><Relationship Id="rId70" Type="http://schemas.openxmlformats.org/officeDocument/2006/relationships/hyperlink" Target="http://ghdx.healthdata.org/gbd-results-tool" TargetMode="External"/><Relationship Id="rId62" Type="http://schemas.openxmlformats.org/officeDocument/2006/relationships/hyperlink" Target="http://ghdx.healthdata.org/gbd-results-tool" TargetMode="External"/><Relationship Id="rId61" Type="http://schemas.openxmlformats.org/officeDocument/2006/relationships/hyperlink" Target="http://www.phac-aspc.gc.ca/lab-bio/res/psds-ftss/msds50e-eng.php" TargetMode="External"/><Relationship Id="rId64" Type="http://schemas.openxmlformats.org/officeDocument/2006/relationships/hyperlink" Target="http://ghdx.healthdata.org/gbd-results-tool" TargetMode="External"/><Relationship Id="rId63" Type="http://schemas.openxmlformats.org/officeDocument/2006/relationships/hyperlink" Target="http://ghdx.healthdata.org/gbd-results-tool" TargetMode="External"/><Relationship Id="rId66" Type="http://schemas.openxmlformats.org/officeDocument/2006/relationships/hyperlink" Target="http://www.cdc.gov/dengue/faqFacts/fact.html" TargetMode="External"/><Relationship Id="rId65" Type="http://schemas.openxmlformats.org/officeDocument/2006/relationships/hyperlink" Target="http://www.idpjournal.com/content/3/1/12" TargetMode="External"/><Relationship Id="rId68" Type="http://schemas.openxmlformats.org/officeDocument/2006/relationships/hyperlink" Target="http://www.phac-aspc.gc.ca/lab-bio/res/psds-ftss/msds51e-eng.php" TargetMode="External"/><Relationship Id="rId67" Type="http://schemas.openxmlformats.org/officeDocument/2006/relationships/hyperlink" Target="https://en.wikipedia.org/wiki/Corynebacterium" TargetMode="External"/><Relationship Id="rId60" Type="http://schemas.openxmlformats.org/officeDocument/2006/relationships/hyperlink" Target="https://www.canada.ca/en/public-health/services/laboratory-biosafety-biosecurity/pathogen-safety-data-sheets-risk-assessment/dengue-fever-virus-1-2-3-4-pathogen-safety-data-sheet.html" TargetMode="External"/><Relationship Id="rId69" Type="http://schemas.openxmlformats.org/officeDocument/2006/relationships/hyperlink" Target="http://ghdx.healthdata.org/gbd-results-tool" TargetMode="External"/><Relationship Id="rId51" Type="http://schemas.openxmlformats.org/officeDocument/2006/relationships/hyperlink" Target="https://www.mrc-lmb.cam.ac.uk/genomes/madanm/articles/cholera.htm" TargetMode="External"/><Relationship Id="rId50" Type="http://schemas.openxmlformats.org/officeDocument/2006/relationships/hyperlink" Target="http://www.who.int/mediacentre/factsheets/fs327/en/" TargetMode="External"/><Relationship Id="rId53" Type="http://schemas.openxmlformats.org/officeDocument/2006/relationships/hyperlink" Target="http://www.nature.com/srep/2013/130110/srep00997/full/srep00997.html" TargetMode="External"/><Relationship Id="rId52" Type="http://schemas.openxmlformats.org/officeDocument/2006/relationships/hyperlink" Target="http://en.wikipedia.org/wiki/Infectious_dose" TargetMode="External"/><Relationship Id="rId55" Type="http://schemas.openxmlformats.org/officeDocument/2006/relationships/hyperlink" Target="https://www.news-medical.net/health/What-is-Rhinovirus.aspx" TargetMode="External"/><Relationship Id="rId54" Type="http://schemas.openxmlformats.org/officeDocument/2006/relationships/hyperlink" Target="http://www.who.int/gho/epidemic_diseases/cholera/case_fatality_rate/en/" TargetMode="External"/><Relationship Id="rId57" Type="http://schemas.openxmlformats.org/officeDocument/2006/relationships/hyperlink" Target="http://www.phac-aspc.gc.ca/lab-bio/res/psds-ftss/rhinovirus-eng.php" TargetMode="External"/><Relationship Id="rId56" Type="http://schemas.openxmlformats.org/officeDocument/2006/relationships/hyperlink" Target="http://pathmicro.med.sc.edu/virol/rhino.htm" TargetMode="External"/><Relationship Id="rId59" Type="http://schemas.openxmlformats.org/officeDocument/2006/relationships/hyperlink" Target="http://www.phac-aspc.gc.ca/lab-bio/res/psds-ftss/rhinovirus-eng.php" TargetMode="External"/><Relationship Id="rId58" Type="http://schemas.openxmlformats.org/officeDocument/2006/relationships/hyperlink" Target="http://books.google.co.uk/books?id=5uMf4qCmghEC&amp;pg=PA201&amp;lpg=PA201&amp;dq=rhinovirus+%22basic+reproductive+number%22+OR+%22basic+reproductive+rate%22&amp;source=bl&amp;ots=M5hiyWlzzL&amp;sig=NG0Ydv1t-UJ3o1GGGeyLMkP5KHE&amp;hl=en&amp;sa=X&amp;ei=hpo3VLWrJebB7Aa9xIHIBw&amp;redir_esc=y" TargetMode="External"/><Relationship Id="rId107" Type="http://schemas.openxmlformats.org/officeDocument/2006/relationships/hyperlink" Target="http://www.antimicrobialtestlaboratories.com/coxsackievirus.htm" TargetMode="External"/><Relationship Id="rId228" Type="http://schemas.openxmlformats.org/officeDocument/2006/relationships/hyperlink" Target="http://www.malariasite.com/malaria/Transmission.htm" TargetMode="External"/><Relationship Id="rId349" Type="http://schemas.openxmlformats.org/officeDocument/2006/relationships/hyperlink" Target="http://en.wikipedia.org/wiki/Severe_acute_respiratory_syndrome" TargetMode="External"/><Relationship Id="rId106" Type="http://schemas.openxmlformats.org/officeDocument/2006/relationships/hyperlink" Target="http://wwwnc.cdc.gov/eid/article/9/1/02-0112_article" TargetMode="External"/><Relationship Id="rId227" Type="http://schemas.openxmlformats.org/officeDocument/2006/relationships/hyperlink" Target="https://books.google.co.uk/books?id=HT0--xXBguQC&amp;pg=PA409&amp;lpg=PA409&amp;dq=p+malariae+R0&amp;source=bl&amp;ots=IdheOUXXlg&amp;sig=P2BjZqar0hMywV04BgBfjDyEASw&amp;hl=en&amp;sa=X&amp;ved=0ahUKEwijzL6ootDYAhXI1qQKHZrpARwQ6AEIWzAG" TargetMode="External"/><Relationship Id="rId348" Type="http://schemas.openxmlformats.org/officeDocument/2006/relationships/hyperlink" Target="http://en.wikipedia.org/wiki/Basic_reproduction_number" TargetMode="External"/><Relationship Id="rId105" Type="http://schemas.openxmlformats.org/officeDocument/2006/relationships/hyperlink" Target="https://www.ncbi.nlm.nih.gov/pmc/articles/PMC3511423/" TargetMode="External"/><Relationship Id="rId226" Type="http://schemas.openxmlformats.org/officeDocument/2006/relationships/hyperlink" Target="https://www.ncbi.nlm.nih.gov/pmc/articles/PMC3630126/" TargetMode="External"/><Relationship Id="rId347" Type="http://schemas.openxmlformats.org/officeDocument/2006/relationships/hyperlink" Target="http://wwwnc.cdc.gov/eid/article/11/8/pdfs/04-0449.pdf" TargetMode="External"/><Relationship Id="rId104" Type="http://schemas.openxmlformats.org/officeDocument/2006/relationships/hyperlink" Target="https://www.science.gov/topicpages/d/dracunculiasis+guinea+worm.html" TargetMode="External"/><Relationship Id="rId225" Type="http://schemas.openxmlformats.org/officeDocument/2006/relationships/hyperlink" Target="http://journals.plos.org/plosbiology/article?id=10.1371/journal.pbio.0050042" TargetMode="External"/><Relationship Id="rId346" Type="http://schemas.openxmlformats.org/officeDocument/2006/relationships/hyperlink" Target="http://www.cdc.gov/sars/media/" TargetMode="External"/><Relationship Id="rId109" Type="http://schemas.openxmlformats.org/officeDocument/2006/relationships/hyperlink" Target="http://www.phac-aspc.gc.ca/lab-bio/res/psds-ftss/msds44e-eng.php" TargetMode="External"/><Relationship Id="rId108" Type="http://schemas.openxmlformats.org/officeDocument/2006/relationships/hyperlink" Target="http://www.oie.int/doc/ged/D8191.PDF" TargetMode="External"/><Relationship Id="rId229" Type="http://schemas.openxmlformats.org/officeDocument/2006/relationships/hyperlink" Target="http://ghdx.healthdata.org/gbd-results-tool" TargetMode="External"/><Relationship Id="rId220" Type="http://schemas.openxmlformats.org/officeDocument/2006/relationships/hyperlink" Target="http://ghdx.healthdata.org/gbd-results-tool" TargetMode="External"/><Relationship Id="rId341" Type="http://schemas.openxmlformats.org/officeDocument/2006/relationships/hyperlink" Target="http://wwwnc.cdc.gov/travel/yellowbook/2014/chapter-3-infectious-diseases-related-to-travel/salmonellosis-nontyphoidal" TargetMode="External"/><Relationship Id="rId340" Type="http://schemas.openxmlformats.org/officeDocument/2006/relationships/hyperlink" Target="http://www.cdc.gov/biosafety/publications/bmbl5/BMBL5_sect_VIII_a.pdf" TargetMode="External"/><Relationship Id="rId103" Type="http://schemas.openxmlformats.org/officeDocument/2006/relationships/hyperlink" Target="http://ghdx.healthdata.org/gbd-results-tool" TargetMode="External"/><Relationship Id="rId224" Type="http://schemas.openxmlformats.org/officeDocument/2006/relationships/hyperlink" Target="http://www.austincc.edu/microbio/2704w/pf.htm" TargetMode="External"/><Relationship Id="rId345" Type="http://schemas.openxmlformats.org/officeDocument/2006/relationships/hyperlink" Target="https://www.aabb.org/tm/eid/Documents/150s.pdf" TargetMode="External"/><Relationship Id="rId102" Type="http://schemas.openxmlformats.org/officeDocument/2006/relationships/hyperlink" Target="http://ghdx.healthdata.org/gbd-results-tool" TargetMode="External"/><Relationship Id="rId223" Type="http://schemas.openxmlformats.org/officeDocument/2006/relationships/hyperlink" Target="https://www.canada.ca/en/public-health/services/laboratory-biosafety-biosecurity/pathogen-safety-data-sheets-risk-assessment/brugia-pathogen-safety-data-sheet.html" TargetMode="External"/><Relationship Id="rId344" Type="http://schemas.openxmlformats.org/officeDocument/2006/relationships/hyperlink" Target="http://jid.oxfordjournals.org/content/198/1/109.long" TargetMode="External"/><Relationship Id="rId101" Type="http://schemas.openxmlformats.org/officeDocument/2006/relationships/hyperlink" Target="http://ghdx.healthdata.org/gbd-results-tool" TargetMode="External"/><Relationship Id="rId222" Type="http://schemas.openxmlformats.org/officeDocument/2006/relationships/hyperlink" Target="https://www.canada.ca/en/public-health/services/laboratory-biosafety-biosecurity/pathogen-safety-data-sheets-risk-assessment/brugia-pathogen-safety-data-sheet.html" TargetMode="External"/><Relationship Id="rId343" Type="http://schemas.openxmlformats.org/officeDocument/2006/relationships/hyperlink" Target="http://www.sciencedirect.com/science/article/pii/S002555641300148X" TargetMode="External"/><Relationship Id="rId100" Type="http://schemas.openxmlformats.org/officeDocument/2006/relationships/hyperlink" Target="https://mysite.science.uottawa.ca/rsmith43/GuineaWorm.pdf" TargetMode="External"/><Relationship Id="rId221" Type="http://schemas.openxmlformats.org/officeDocument/2006/relationships/hyperlink" Target="http://ghdx.healthdata.org/gbd-results-tool" TargetMode="External"/><Relationship Id="rId342" Type="http://schemas.openxmlformats.org/officeDocument/2006/relationships/hyperlink" Target="http://www.nhs.uk/chq/Pages/how-long-do-bacteria-and-viruses-live-outside-the-body.aspx" TargetMode="External"/><Relationship Id="rId217" Type="http://schemas.openxmlformats.org/officeDocument/2006/relationships/hyperlink" Target="https://www.canada.ca/en/public-health/services/laboratory-biosafety-biosecurity/pathogen-safety-data-sheets-risk-assessment/brugia-pathogen-safety-data-sheet.html" TargetMode="External"/><Relationship Id="rId338" Type="http://schemas.openxmlformats.org/officeDocument/2006/relationships/hyperlink" Target="http://www.phac-aspc.gc.ca/lab-bio/res/psds-ftss/rub-eng.php" TargetMode="External"/><Relationship Id="rId216" Type="http://schemas.openxmlformats.org/officeDocument/2006/relationships/hyperlink" Target="https://parasitesandvectors.biomedcentral.com/articles/10.1186/s13071-015-1166-x" TargetMode="External"/><Relationship Id="rId337" Type="http://schemas.openxmlformats.org/officeDocument/2006/relationships/hyperlink" Target="http://www.ppdictionary.com/viruses/rubella.htm" TargetMode="External"/><Relationship Id="rId215" Type="http://schemas.openxmlformats.org/officeDocument/2006/relationships/hyperlink" Target="https://web.stanford.edu/group/parasites/ParaSites2006/Lymphatic_filariasis/Introduction.htm" TargetMode="External"/><Relationship Id="rId336" Type="http://schemas.openxmlformats.org/officeDocument/2006/relationships/hyperlink" Target="http://www.phac-aspc.gc.ca/lab-bio/res/psds-ftss/rotavirus-eng.php" TargetMode="External"/><Relationship Id="rId214" Type="http://schemas.openxmlformats.org/officeDocument/2006/relationships/hyperlink" Target="http://izt.ciens.ucv.ve/ecologia/Archivos/ECO_POB%202008/ECOPO6_2008/Hartemink%20y%20col%202008.pdf" TargetMode="External"/><Relationship Id="rId335" Type="http://schemas.openxmlformats.org/officeDocument/2006/relationships/hyperlink" Target="http://wwwnc.cdc.gov/eid/article/20/1/13-0019_article" TargetMode="External"/><Relationship Id="rId219" Type="http://schemas.openxmlformats.org/officeDocument/2006/relationships/hyperlink" Target="http://ghdx.healthdata.org/gbd-results-tool" TargetMode="External"/><Relationship Id="rId218" Type="http://schemas.openxmlformats.org/officeDocument/2006/relationships/hyperlink" Target="https://www.canada.ca/en/public-health/services/laboratory-biosafety-biosecurity/pathogen-safety-data-sheets-risk-assessment/brugia-pathogen-safety-data-sheet.html" TargetMode="External"/><Relationship Id="rId339" Type="http://schemas.openxmlformats.org/officeDocument/2006/relationships/hyperlink" Target="https://www.msdsonline.com/resources/msds-resources/free-safety-data-sheet-index/salmonella-enterica-spp/" TargetMode="External"/><Relationship Id="rId330" Type="http://schemas.openxmlformats.org/officeDocument/2006/relationships/hyperlink" Target="http://www.phac-aspc.gc.ca/lab-bio/res/psds-ftss/rab-eng.php" TargetMode="External"/><Relationship Id="rId213" Type="http://schemas.openxmlformats.org/officeDocument/2006/relationships/hyperlink" Target="http://www.cdc.gov/anaplasmosis/stats/" TargetMode="External"/><Relationship Id="rId334" Type="http://schemas.openxmlformats.org/officeDocument/2006/relationships/hyperlink" Target="http://www.plosone.org/article/info%3Adoi%2F10.1371%2Fjournal.pone.0042320" TargetMode="External"/><Relationship Id="rId212" Type="http://schemas.openxmlformats.org/officeDocument/2006/relationships/hyperlink" Target="http://www.plosone.org/article/info%3Adoi%2F10.1371%2Fjournal.pone.0101009" TargetMode="External"/><Relationship Id="rId333" Type="http://schemas.openxmlformats.org/officeDocument/2006/relationships/hyperlink" Target="http://www.cdc.gov/vaccines/pubs/surv-manual/chpt13-rotavirus.html" TargetMode="External"/><Relationship Id="rId211" Type="http://schemas.openxmlformats.org/officeDocument/2006/relationships/hyperlink" Target="http://onlinelibrary.wiley.com/doi/10.1002/9781118960608.gbm01246/abstract" TargetMode="External"/><Relationship Id="rId332" Type="http://schemas.openxmlformats.org/officeDocument/2006/relationships/hyperlink" Target="https://viralzone.expasy.org/107?outline=all_by_species" TargetMode="External"/><Relationship Id="rId210" Type="http://schemas.openxmlformats.org/officeDocument/2006/relationships/hyperlink" Target="https://www.canada.ca/en/public-health/services/laboratory-biosafety-biosecurity/pathogen-safety-data-sheets-risk-assessment/mycobacterium.html" TargetMode="External"/><Relationship Id="rId331" Type="http://schemas.openxmlformats.org/officeDocument/2006/relationships/hyperlink" Target="http://www.plosbiology.org/article/info%3Adoi%2F10.1371%2Fjournal.pbio.1000053" TargetMode="External"/><Relationship Id="rId370" Type="http://schemas.openxmlformats.org/officeDocument/2006/relationships/hyperlink" Target="http://www.absa.org/abj/abj/040903nicas.pdf" TargetMode="External"/><Relationship Id="rId129" Type="http://schemas.openxmlformats.org/officeDocument/2006/relationships/hyperlink" Target="https://www.canada.ca/en/public-health/services/laboratory-biosafety-biosecurity/pathogen-safety-data-sheets-risk-assessment/hepatitis-a-virus.html" TargetMode="External"/><Relationship Id="rId128" Type="http://schemas.openxmlformats.org/officeDocument/2006/relationships/hyperlink" Target="https://academic.oup.com/cid/article/43/2/158/333597" TargetMode="External"/><Relationship Id="rId249" Type="http://schemas.openxmlformats.org/officeDocument/2006/relationships/hyperlink" Target="https://www.canada.ca/en/public-health/services/laboratory-biosafety-biosecurity/pathogen-safety-data-sheets-risk-assessment/marburg-virus.html" TargetMode="External"/><Relationship Id="rId127" Type="http://schemas.openxmlformats.org/officeDocument/2006/relationships/hyperlink" Target="https://virologyj.biomedcentral.com/articles/10.1186/1743-422X-6-204" TargetMode="External"/><Relationship Id="rId248" Type="http://schemas.openxmlformats.org/officeDocument/2006/relationships/hyperlink" Target="https://www.canada.ca/en/public-health/services/laboratory-biosafety-biosecurity/pathogen-safety-data-sheets-risk-assessment/marburg-virus.html" TargetMode="External"/><Relationship Id="rId369" Type="http://schemas.openxmlformats.org/officeDocument/2006/relationships/hyperlink" Target="http://www.cidrap.umn.edu/infectious-disease-topics/smallpox" TargetMode="External"/><Relationship Id="rId126" Type="http://schemas.openxmlformats.org/officeDocument/2006/relationships/hyperlink" Target="http://www.who.int/mediacentre/factsheets/fs366/en/" TargetMode="External"/><Relationship Id="rId247" Type="http://schemas.openxmlformats.org/officeDocument/2006/relationships/hyperlink" Target="https://www.canada.ca/en/public-health/services/laboratory-biosafety-biosecurity/pathogen-safety-data-sheets-risk-assessment/marburg-virus.html" TargetMode="External"/><Relationship Id="rId368" Type="http://schemas.openxmlformats.org/officeDocument/2006/relationships/hyperlink" Target="http://www.who.int/features/qa/52/en/" TargetMode="External"/><Relationship Id="rId121" Type="http://schemas.openxmlformats.org/officeDocument/2006/relationships/hyperlink" Target="https://www.cdc.gov/hantavirus/surveillance/annual-cases.html" TargetMode="External"/><Relationship Id="rId242" Type="http://schemas.openxmlformats.org/officeDocument/2006/relationships/hyperlink" Target="http://www.plosbiology.org/article/info%3Adoi%2F10.1371%2Fjournal.pbio.0050042" TargetMode="External"/><Relationship Id="rId363" Type="http://schemas.openxmlformats.org/officeDocument/2006/relationships/hyperlink" Target="http://parasite.org.au/para-site/text/brucei-text.html" TargetMode="External"/><Relationship Id="rId120" Type="http://schemas.openxmlformats.org/officeDocument/2006/relationships/hyperlink" Target="https://emedicine.medscape.com/article/236425-clinical" TargetMode="External"/><Relationship Id="rId241" Type="http://schemas.openxmlformats.org/officeDocument/2006/relationships/hyperlink" Target="http://www.malariajournal.com/content/11/1/19" TargetMode="External"/><Relationship Id="rId362" Type="http://schemas.openxmlformats.org/officeDocument/2006/relationships/hyperlink" Target="https://www.ncbi.nlm.nih.gov/pubmed/24008913" TargetMode="External"/><Relationship Id="rId240" Type="http://schemas.openxmlformats.org/officeDocument/2006/relationships/hyperlink" Target="http://ghdx.healthdata.org/gbd-results-tool" TargetMode="External"/><Relationship Id="rId361" Type="http://schemas.openxmlformats.org/officeDocument/2006/relationships/hyperlink" Target="https://www.britannica.com/science/Shigella" TargetMode="External"/><Relationship Id="rId360" Type="http://schemas.openxmlformats.org/officeDocument/2006/relationships/hyperlink" Target="https://www.canada.ca/en/public-health/services/laboratory-biosafety-biosecurity/pathogen-safety-data-sheets-risk-assessment/schistosoma-pathogen-safety-data-sheet.html" TargetMode="External"/><Relationship Id="rId125" Type="http://schemas.openxmlformats.org/officeDocument/2006/relationships/hyperlink" Target="http://onlinelibrary.wiley.com/store/10.1111/j.1365-2656.2006.01154.x/asset/j.1365-2656.2006.01154.x.pdf?v=1&amp;t=jcahev3z&amp;s=d04f7bc9cf185ca7d8ff0a285e5a0a51c92fdb8b" TargetMode="External"/><Relationship Id="rId246" Type="http://schemas.openxmlformats.org/officeDocument/2006/relationships/hyperlink" Target="http://www.who.int/mediacentre/factsheets/fs_marburg/en/" TargetMode="External"/><Relationship Id="rId367" Type="http://schemas.openxmlformats.org/officeDocument/2006/relationships/hyperlink" Target="http://ghdx.healthdata.org/gbd-results-tool" TargetMode="External"/><Relationship Id="rId124" Type="http://schemas.openxmlformats.org/officeDocument/2006/relationships/hyperlink" Target="https://emedicine.medscape.com/article/788398-overview" TargetMode="External"/><Relationship Id="rId245" Type="http://schemas.openxmlformats.org/officeDocument/2006/relationships/hyperlink" Target="http://journals.plos.org/plosone/article?id=10.1371/journal.pone.0050948" TargetMode="External"/><Relationship Id="rId366" Type="http://schemas.openxmlformats.org/officeDocument/2006/relationships/hyperlink" Target="http://ghdx.healthdata.org/gbd-results-tool" TargetMode="External"/><Relationship Id="rId123" Type="http://schemas.openxmlformats.org/officeDocument/2006/relationships/hyperlink" Target="https://books.google.co.uk/books?id=B58bCAAAQBAJ&amp;pg=PA7&amp;dq=hantavirus+r0+OR+%22basic+reproduction+number%22+OR+%22basic+reproductive+rate%22&amp;hl=en&amp;sa=X&amp;ved=0ahUKEwjuvLuhhsnYAhUGI8AKHTijDfIQ6AEIRTAG" TargetMode="External"/><Relationship Id="rId244" Type="http://schemas.openxmlformats.org/officeDocument/2006/relationships/hyperlink" Target="https://www.canada.ca/en/public-health/services/laboratory-biosafety-biosecurity/pathogen-safety-data-sheets-risk-assessment/marburg-virus.html" TargetMode="External"/><Relationship Id="rId365" Type="http://schemas.openxmlformats.org/officeDocument/2006/relationships/hyperlink" Target="http://ghdx.healthdata.org/gbd-results-tool" TargetMode="External"/><Relationship Id="rId122" Type="http://schemas.openxmlformats.org/officeDocument/2006/relationships/hyperlink" Target="https://www.canada.ca/en/public-health/services/laboratory-biosafety-biosecurity/pathogen-safety-data-sheets-risk-assessment/hantavirus.html" TargetMode="External"/><Relationship Id="rId243" Type="http://schemas.openxmlformats.org/officeDocument/2006/relationships/hyperlink" Target="http://ocw.jhsph.edu/courses/publichealthbiology/PDFs/Lecture2.pdf" TargetMode="External"/><Relationship Id="rId364" Type="http://schemas.openxmlformats.org/officeDocument/2006/relationships/hyperlink" Target="https://www.ncbi.nlm.nih.gov/pmc/articles/PMC3282146/" TargetMode="External"/><Relationship Id="rId95" Type="http://schemas.openxmlformats.org/officeDocument/2006/relationships/hyperlink" Target="http://ghdx.healthdata.org/gbd-results-tool" TargetMode="External"/><Relationship Id="rId94" Type="http://schemas.openxmlformats.org/officeDocument/2006/relationships/hyperlink" Target="http://ghdx.healthdata.org/gbd-results-tool" TargetMode="External"/><Relationship Id="rId97" Type="http://schemas.openxmlformats.org/officeDocument/2006/relationships/hyperlink" Target="https://www.canada.ca/en/public-health/services/laboratory-biosafety-biosecurity/pathogen-safety-data-sheets-risk-assessment/echinococcus-granulosus-pathogen-safety-data-sheet.html" TargetMode="External"/><Relationship Id="rId96" Type="http://schemas.openxmlformats.org/officeDocument/2006/relationships/hyperlink" Target="http://ghdx.healthdata.org/gbd-results-tool" TargetMode="External"/><Relationship Id="rId99" Type="http://schemas.openxmlformats.org/officeDocument/2006/relationships/hyperlink" Target="https://mysite.science.uottawa.ca/rsmith43/GuineaWorm.pdf" TargetMode="External"/><Relationship Id="rId98" Type="http://schemas.openxmlformats.org/officeDocument/2006/relationships/hyperlink" Target="https://mysite.science.uottawa.ca/rsmith43/GuineaWorm.pdf" TargetMode="External"/><Relationship Id="rId91" Type="http://schemas.openxmlformats.org/officeDocument/2006/relationships/hyperlink" Target="https://www.cdc.gov/parasites/echinococcosis/gen_info/index.html" TargetMode="External"/><Relationship Id="rId90" Type="http://schemas.openxmlformats.org/officeDocument/2006/relationships/hyperlink" Target="http://www.nytimes.com/2014/10/14/us/questions-rise-on-preparations-at-hospitals-to-deal-with-ebola.html?_r=0" TargetMode="External"/><Relationship Id="rId93" Type="http://schemas.openxmlformats.org/officeDocument/2006/relationships/hyperlink" Target="https://www.ncbi.nlm.nih.gov/pubmed/29161869" TargetMode="External"/><Relationship Id="rId92" Type="http://schemas.openxmlformats.org/officeDocument/2006/relationships/hyperlink" Target="https://www.ncbi.nlm.nih.gov/pubmed/23669505" TargetMode="External"/><Relationship Id="rId118" Type="http://schemas.openxmlformats.org/officeDocument/2006/relationships/hyperlink" Target="https://www.ccohs.ca/oshanswers/diseases/hantavir.html" TargetMode="External"/><Relationship Id="rId239" Type="http://schemas.openxmlformats.org/officeDocument/2006/relationships/hyperlink" Target="http://ghdx.healthdata.org/gbd-results-tool" TargetMode="External"/><Relationship Id="rId117" Type="http://schemas.openxmlformats.org/officeDocument/2006/relationships/hyperlink" Target="https://www.cdc.gov/hantavirus/technical/hanta/virology.html" TargetMode="External"/><Relationship Id="rId238" Type="http://schemas.openxmlformats.org/officeDocument/2006/relationships/hyperlink" Target="http://ghdx.healthdata.org/gbd-results-tool" TargetMode="External"/><Relationship Id="rId359" Type="http://schemas.openxmlformats.org/officeDocument/2006/relationships/hyperlink" Target="https://www.canada.ca/en/public-health/services/laboratory-biosafety-biosecurity/pathogen-safety-data-sheets-risk-assessment/schistosoma-pathogen-safety-data-sheet.html" TargetMode="External"/><Relationship Id="rId116" Type="http://schemas.openxmlformats.org/officeDocument/2006/relationships/hyperlink" Target="https://books.google.co.uk/books?id=vYxFAAAAYAAJ&amp;q=hantavirus+r0+OR+%22basic+reproduction+number%22+OR+%22basic+reproductive+rate%22&amp;dq=hantavirus+r0+OR+%22basic+reproduction+number%22+OR+%22basic+reproductive+rate%22&amp;hl=en&amp;sa=X&amp;ved=0ahUKEwjuvLuhhsnYAhUGI8AKHTijDfIQ6AEIYjAN" TargetMode="External"/><Relationship Id="rId237" Type="http://schemas.openxmlformats.org/officeDocument/2006/relationships/hyperlink" Target="http://www.malariasite.com/malaria/Transmission.htm" TargetMode="External"/><Relationship Id="rId358" Type="http://schemas.openxmlformats.org/officeDocument/2006/relationships/hyperlink" Target="http://www.who.int/mediacentre/factsheets/fs115/en/" TargetMode="External"/><Relationship Id="rId115" Type="http://schemas.openxmlformats.org/officeDocument/2006/relationships/hyperlink" Target="https://www.canada.ca/en/public-health/services/laboratory-biosafety-biosecurity/pathogen-safety-data-sheets-risk-assessment/hantavirus.html" TargetMode="External"/><Relationship Id="rId236" Type="http://schemas.openxmlformats.org/officeDocument/2006/relationships/hyperlink" Target="https://books.google.co.uk/books?id=HT0--xXBguQC&amp;pg=PA409&amp;lpg=PA409&amp;dq=p+malariae+R0&amp;source=bl&amp;ots=IdheOUXXlg&amp;sig=P2BjZqar0hMywV04BgBfjDyEASw&amp;hl=en&amp;sa=X&amp;ved=0ahUKEwijzL6ootDYAhXI1qQKHZrpARwQ6AEIWzAG" TargetMode="External"/><Relationship Id="rId357" Type="http://schemas.openxmlformats.org/officeDocument/2006/relationships/hyperlink" Target="http://ghdx.healthdata.org/gbd-results-tool" TargetMode="External"/><Relationship Id="rId119" Type="http://schemas.openxmlformats.org/officeDocument/2006/relationships/hyperlink" Target="https://www.cdc.gov/hantavirus/technical/hps/faq.html" TargetMode="External"/><Relationship Id="rId110" Type="http://schemas.openxmlformats.org/officeDocument/2006/relationships/hyperlink" Target="http://www.who.int/water_sanitation_health/bathing/recreadischap6.pdf" TargetMode="External"/><Relationship Id="rId231" Type="http://schemas.openxmlformats.org/officeDocument/2006/relationships/hyperlink" Target="http://ghdx.healthdata.org/gbd-results-tool" TargetMode="External"/><Relationship Id="rId352" Type="http://schemas.openxmlformats.org/officeDocument/2006/relationships/hyperlink" Target="http://www.emedicinehealth.com/scarlet_fever/page10_em.htm" TargetMode="External"/><Relationship Id="rId230" Type="http://schemas.openxmlformats.org/officeDocument/2006/relationships/hyperlink" Target="http://ghdx.healthdata.org/gbd-results-tool" TargetMode="External"/><Relationship Id="rId351" Type="http://schemas.openxmlformats.org/officeDocument/2006/relationships/hyperlink" Target="http://www.phac-aspc.gc.ca/lab-bio/res/psds-ftss/strep-pyogenes-eng.php" TargetMode="External"/><Relationship Id="rId350" Type="http://schemas.openxmlformats.org/officeDocument/2006/relationships/hyperlink" Target="https://www.msdsonline.com/resources/msds-resources/free-safety-data-sheet-index/streptococcus-pyogenes/" TargetMode="External"/><Relationship Id="rId114" Type="http://schemas.openxmlformats.org/officeDocument/2006/relationships/hyperlink" Target="https://ecdc.europa.eu/en/publications-data/hantavirus-infection-annual-epidemiological-report-2016-2014-data" TargetMode="External"/><Relationship Id="rId235" Type="http://schemas.openxmlformats.org/officeDocument/2006/relationships/hyperlink" Target="http://cmr.asm.org/content/20/4/579.full" TargetMode="External"/><Relationship Id="rId356" Type="http://schemas.openxmlformats.org/officeDocument/2006/relationships/hyperlink" Target="http://ghdx.healthdata.org/gbd-results-tool" TargetMode="External"/><Relationship Id="rId113" Type="http://schemas.openxmlformats.org/officeDocument/2006/relationships/hyperlink" Target="https://www.ncbi.nlm.nih.gov/pmc/articles/PMC4286007/" TargetMode="External"/><Relationship Id="rId234" Type="http://schemas.openxmlformats.org/officeDocument/2006/relationships/hyperlink" Target="http://ocw.jhsph.edu/courses/publichealthbiology/PDFs/Lecture2.pdf" TargetMode="External"/><Relationship Id="rId355" Type="http://schemas.openxmlformats.org/officeDocument/2006/relationships/hyperlink" Target="http://ghdx.healthdata.org/gbd-results-tool" TargetMode="External"/><Relationship Id="rId112" Type="http://schemas.openxmlformats.org/officeDocument/2006/relationships/hyperlink" Target="https://en.wikipedia.org/wiki/Orthohantavirus" TargetMode="External"/><Relationship Id="rId233" Type="http://schemas.openxmlformats.org/officeDocument/2006/relationships/hyperlink" Target="http://www.plosbiology.org/article/info%3Adoi%2F10.1371%2Fjournal.pbio.0050042" TargetMode="External"/><Relationship Id="rId354" Type="http://schemas.openxmlformats.org/officeDocument/2006/relationships/hyperlink" Target="http://www.pnas.org/content/94/1/338.full.pdf" TargetMode="External"/><Relationship Id="rId111" Type="http://schemas.openxmlformats.org/officeDocument/2006/relationships/hyperlink" Target="http://www.ncbi.nlm.nih.gov/pmc/articles/PMC4050796/" TargetMode="External"/><Relationship Id="rId232" Type="http://schemas.openxmlformats.org/officeDocument/2006/relationships/hyperlink" Target="http://www.malariajournal.com/content/11/1/19" TargetMode="External"/><Relationship Id="rId353" Type="http://schemas.openxmlformats.org/officeDocument/2006/relationships/hyperlink" Target="https://en.wikipedia.org/wiki/Schistosoma" TargetMode="External"/><Relationship Id="rId305" Type="http://schemas.openxmlformats.org/officeDocument/2006/relationships/hyperlink" Target="https://www.aabb.org/tm/eid/Documents/212s.pdf" TargetMode="External"/><Relationship Id="rId426" Type="http://schemas.openxmlformats.org/officeDocument/2006/relationships/drawing" Target="../drawings/drawing1.xml"/><Relationship Id="rId304" Type="http://schemas.openxmlformats.org/officeDocument/2006/relationships/hyperlink" Target="https://www.aabb.org/tm/eid/Documents/212s.pdf" TargetMode="External"/><Relationship Id="rId425" Type="http://schemas.openxmlformats.org/officeDocument/2006/relationships/hyperlink" Target="https://www.ncbi.nlm.nih.gov/pubmed/26923081" TargetMode="External"/><Relationship Id="rId303" Type="http://schemas.openxmlformats.org/officeDocument/2006/relationships/hyperlink" Target="https://www.canada.ca/en/public-health/services/laboratory-biosafety-biosecurity/pathogen-safety-data-sheets-risk-assessment/streptococcus-pneumoniae.html" TargetMode="External"/><Relationship Id="rId424" Type="http://schemas.openxmlformats.org/officeDocument/2006/relationships/hyperlink" Target="https://www.ncbi.nlm.nih.gov/pubmed/28240195" TargetMode="External"/><Relationship Id="rId302" Type="http://schemas.openxmlformats.org/officeDocument/2006/relationships/hyperlink" Target="https://www.canada.ca/en/public-health/services/laboratory-biosafety-biosecurity/pathogen-safety-data-sheets-risk-assessment/streptococcus-pneumoniae.html" TargetMode="External"/><Relationship Id="rId423" Type="http://schemas.openxmlformats.org/officeDocument/2006/relationships/hyperlink" Target="https://www.ncbi.nlm.nih.gov/pubmed/27846442" TargetMode="External"/><Relationship Id="rId309" Type="http://schemas.openxmlformats.org/officeDocument/2006/relationships/hyperlink" Target="http://www.cfsph.iastate.edu/Factsheets/pdfs/plague.pdf" TargetMode="External"/><Relationship Id="rId308" Type="http://schemas.openxmlformats.org/officeDocument/2006/relationships/hyperlink" Target="http://www.researchgate.net/publication/6993284_Transmission_potential_of_primary_pneumonic_plague_time_inhomogeneous_evaluation_based_on_historical_documents_of_the_transmission_network" TargetMode="External"/><Relationship Id="rId307" Type="http://schemas.openxmlformats.org/officeDocument/2006/relationships/hyperlink" Target="https://www.aabb.org/tm/eid/Documents/212s.pdf" TargetMode="External"/><Relationship Id="rId306" Type="http://schemas.openxmlformats.org/officeDocument/2006/relationships/hyperlink" Target="http://microbewiki.kenyon.edu/index.php/Yersinia_pseudotuberculosis_infection" TargetMode="External"/><Relationship Id="rId301" Type="http://schemas.openxmlformats.org/officeDocument/2006/relationships/hyperlink" Target="http://journals.plos.org/plosone/article?id=10.1371/journal.pone.0056079" TargetMode="External"/><Relationship Id="rId422" Type="http://schemas.openxmlformats.org/officeDocument/2006/relationships/hyperlink" Target="https://phil.cdc.gov/details.aspx?pid=20487" TargetMode="External"/><Relationship Id="rId300" Type="http://schemas.openxmlformats.org/officeDocument/2006/relationships/hyperlink" Target="https://microbewiki.kenyon.edu/index.php/Streptococcus_pneumoniae" TargetMode="External"/><Relationship Id="rId421" Type="http://schemas.openxmlformats.org/officeDocument/2006/relationships/hyperlink" Target="http://www.scielo.br/scielo.php?script=sci_arttext&amp;pid=S0034-89102003000400013" TargetMode="External"/><Relationship Id="rId420" Type="http://schemas.openxmlformats.org/officeDocument/2006/relationships/hyperlink" Target="https://www.canada.ca/en/public-health/services/laboratory-biosafety-biosecurity/pathogen-safety-data-sheets-risk-assessment/yellow-fever-virus.html" TargetMode="External"/><Relationship Id="rId415" Type="http://schemas.openxmlformats.org/officeDocument/2006/relationships/hyperlink" Target="http://ghdx.healthdata.org/gbd-results-tool" TargetMode="External"/><Relationship Id="rId414" Type="http://schemas.openxmlformats.org/officeDocument/2006/relationships/hyperlink" Target="http://www.who.int/mediacentre/factsheets/fs100/en/" TargetMode="External"/><Relationship Id="rId413" Type="http://schemas.openxmlformats.org/officeDocument/2006/relationships/hyperlink" Target="https://www.canada.ca/en/public-health/services/laboratory-biosafety-biosecurity/pathogen-safety-data-sheets-risk-assessment/yellow-fever-virus.html" TargetMode="External"/><Relationship Id="rId412" Type="http://schemas.openxmlformats.org/officeDocument/2006/relationships/hyperlink" Target="https://www.canada.ca/en/public-health/services/laboratory-biosafety-biosecurity/pathogen-safety-data-sheets-risk-assessment/yellow-fever-virus.html" TargetMode="External"/><Relationship Id="rId419" Type="http://schemas.openxmlformats.org/officeDocument/2006/relationships/hyperlink" Target="http://www.who.int/mediacentre/factsheets/fs100/en/" TargetMode="External"/><Relationship Id="rId418" Type="http://schemas.openxmlformats.org/officeDocument/2006/relationships/hyperlink" Target="http://www.who.int/ith/diseases/yf/en/" TargetMode="External"/><Relationship Id="rId417" Type="http://schemas.openxmlformats.org/officeDocument/2006/relationships/hyperlink" Target="http://ghdx.healthdata.org/gbd-results-tool" TargetMode="External"/><Relationship Id="rId416" Type="http://schemas.openxmlformats.org/officeDocument/2006/relationships/hyperlink" Target="http://ghdx.healthdata.org/gbd-results-tool" TargetMode="External"/><Relationship Id="rId411" Type="http://schemas.openxmlformats.org/officeDocument/2006/relationships/hyperlink" Target="http://www.who.int/ith/diseases/yf/en/" TargetMode="External"/><Relationship Id="rId410" Type="http://schemas.openxmlformats.org/officeDocument/2006/relationships/hyperlink" Target="https://study.com/academy/lesson/yellow-fever-virus-structure-and-function.html" TargetMode="External"/><Relationship Id="rId206" Type="http://schemas.openxmlformats.org/officeDocument/2006/relationships/hyperlink" Target="http://ghdx.healthdata.org/gbd-results-tool" TargetMode="External"/><Relationship Id="rId327" Type="http://schemas.openxmlformats.org/officeDocument/2006/relationships/hyperlink" Target="https://en.wikipedia.org/wiki/Puppy_pregnancy_syndrome" TargetMode="External"/><Relationship Id="rId205" Type="http://schemas.openxmlformats.org/officeDocument/2006/relationships/hyperlink" Target="https://www.canada.ca/en/public-health/services/laboratory-biosafety-biosecurity/pathogen-safety-data-sheets-risk-assessment/mycobacterium.html" TargetMode="External"/><Relationship Id="rId326" Type="http://schemas.openxmlformats.org/officeDocument/2006/relationships/hyperlink" Target="https://en.wikipedia.org/wiki/Rabies" TargetMode="External"/><Relationship Id="rId204" Type="http://schemas.openxmlformats.org/officeDocument/2006/relationships/hyperlink" Target="https://www.ncbi.nlm.nih.gov/pmc/articles/PMC1381230/?page=3" TargetMode="External"/><Relationship Id="rId325" Type="http://schemas.openxmlformats.org/officeDocument/2006/relationships/hyperlink" Target="http://ghdx.healthdata.org/gbd-results-tool" TargetMode="External"/><Relationship Id="rId203" Type="http://schemas.openxmlformats.org/officeDocument/2006/relationships/hyperlink" Target="https://en.wikipedia.org/wiki/Mycobacterium_leprae" TargetMode="External"/><Relationship Id="rId324" Type="http://schemas.openxmlformats.org/officeDocument/2006/relationships/hyperlink" Target="http://ghdx.healthdata.org/gbd-results-tool" TargetMode="External"/><Relationship Id="rId209" Type="http://schemas.openxmlformats.org/officeDocument/2006/relationships/hyperlink" Target="http://www.who.int/mediacentre/factsheets/fs101/en/" TargetMode="External"/><Relationship Id="rId208" Type="http://schemas.openxmlformats.org/officeDocument/2006/relationships/hyperlink" Target="http://ghdx.healthdata.org/gbd-results-tool" TargetMode="External"/><Relationship Id="rId329" Type="http://schemas.openxmlformats.org/officeDocument/2006/relationships/hyperlink" Target="http://en.wikipedia.org/wiki/List_of_human_disease_case_fatality_rates" TargetMode="External"/><Relationship Id="rId207" Type="http://schemas.openxmlformats.org/officeDocument/2006/relationships/hyperlink" Target="http://ghdx.healthdata.org/gbd-results-tool" TargetMode="External"/><Relationship Id="rId328" Type="http://schemas.openxmlformats.org/officeDocument/2006/relationships/hyperlink" Target="https://www.scientificamerican.com/article/jeanna-giese-rabies-survivor/" TargetMode="External"/><Relationship Id="rId202" Type="http://schemas.openxmlformats.org/officeDocument/2006/relationships/hyperlink" Target="https://www.canada.ca/en/public-health/services/laboratory-biosafety-biosecurity/pathogen-safety-data-sheets-risk-assessment/leishmania.html" TargetMode="External"/><Relationship Id="rId323" Type="http://schemas.openxmlformats.org/officeDocument/2006/relationships/hyperlink" Target="http://ghdx.healthdata.org/gbd-results-tool" TargetMode="External"/><Relationship Id="rId201" Type="http://schemas.openxmlformats.org/officeDocument/2006/relationships/hyperlink" Target="http://www.who.int/mediacentre/factsheets/fs375/en/" TargetMode="External"/><Relationship Id="rId322" Type="http://schemas.openxmlformats.org/officeDocument/2006/relationships/hyperlink" Target="https://www.google.com/url?sa=t&amp;rct=j&amp;q=&amp;esrc=s&amp;source=web&amp;cd=20&amp;ved=0CK0BEBYwEw&amp;url=http%3A%2F%2Fwww.phac-aspc.gc.ca%2Flab-bio%2Fres%2Fpsds-ftss%2Frab-eng.php&amp;ei=KSJEVI_mCqPg7QaIooDgBg&amp;usg=AFQjCNGZx7rlokxJlDVWP2WN6zhrTBqjfw&amp;sig2=k7X40YGQV2VTtm7e94Pq7w" TargetMode="External"/><Relationship Id="rId200" Type="http://schemas.openxmlformats.org/officeDocument/2006/relationships/hyperlink" Target="http://ghdx.healthdata.org/gbd-results-tool" TargetMode="External"/><Relationship Id="rId321" Type="http://schemas.openxmlformats.org/officeDocument/2006/relationships/hyperlink" Target="https://en.wikipedia.org/wiki/Rabies" TargetMode="External"/><Relationship Id="rId320" Type="http://schemas.openxmlformats.org/officeDocument/2006/relationships/hyperlink" Target="http://books.google.co.uk/books?id=TRyXTLXNA2YC&amp;pg=PA662&amp;lpg=PA662&amp;dq=rabies+%22fatality+rate%22+vaccinated&amp;source=bl&amp;ots=sZQ1wRKW68&amp;sig=Cd7arUDNIjuxRgSWLpLfaJHupPI&amp;hl=en&amp;sa=X&amp;ei=zks-VPOGBoKS7AaQ0YCAAw&amp;redir_esc=y" TargetMode="External"/><Relationship Id="rId316" Type="http://schemas.openxmlformats.org/officeDocument/2006/relationships/hyperlink" Target="http://ghdx.healthdata.org/gbd-results-tool" TargetMode="External"/><Relationship Id="rId315" Type="http://schemas.openxmlformats.org/officeDocument/2006/relationships/hyperlink" Target="http://ghdx.healthdata.org/gbd-results-tool" TargetMode="External"/><Relationship Id="rId314" Type="http://schemas.openxmlformats.org/officeDocument/2006/relationships/hyperlink" Target="http://ghdx.healthdata.org/gbd-results-tool" TargetMode="External"/><Relationship Id="rId313" Type="http://schemas.openxmlformats.org/officeDocument/2006/relationships/hyperlink" Target="https://en.wikipedia.org/wiki/Rabies" TargetMode="External"/><Relationship Id="rId319" Type="http://schemas.openxmlformats.org/officeDocument/2006/relationships/hyperlink" Target="https://www.scientificamerican.com/article/jeanna-giese-rabies-survivor/" TargetMode="External"/><Relationship Id="rId318" Type="http://schemas.openxmlformats.org/officeDocument/2006/relationships/hyperlink" Target="https://en.wikipedia.org/wiki/Puppy_pregnancy_syndrome" TargetMode="External"/><Relationship Id="rId317" Type="http://schemas.openxmlformats.org/officeDocument/2006/relationships/hyperlink" Target="https://en.wikipedia.org/wiki/Rabies" TargetMode="External"/><Relationship Id="rId312" Type="http://schemas.openxmlformats.org/officeDocument/2006/relationships/hyperlink" Target="http://www.plospathogens.org/article/info%3Adoi%2F10.1371%2Fjournal.ppat.1002512" TargetMode="External"/><Relationship Id="rId311" Type="http://schemas.openxmlformats.org/officeDocument/2006/relationships/hyperlink" Target="https://www.sciencedirect.com/topics/immunology-and-microbiology/poliovirus" TargetMode="External"/><Relationship Id="rId310" Type="http://schemas.openxmlformats.org/officeDocument/2006/relationships/hyperlink" Target="https://public.health.oregon.gov/DiseasesConditions/CommunicableDisease/ReportingCommunicableDisease/ReportingGuidelines/Documents/plague.pdf" TargetMode="External"/></Relationships>
</file>

<file path=xl/worksheets/_rels/sheet10.xml.rels><?xml version="1.0" encoding="UTF-8" standalone="yes"?><Relationships xmlns="http://schemas.openxmlformats.org/package/2006/relationships"><Relationship Id="rId190" Type="http://schemas.openxmlformats.org/officeDocument/2006/relationships/hyperlink" Target="https://www.canada.ca/en/public-health/services/laboratory-biosafety-biosecurity/pathogen-safety-data-sheets-risk-assessment/yellow-fever-virus.html" TargetMode="External"/><Relationship Id="rId194" Type="http://schemas.openxmlformats.org/officeDocument/2006/relationships/hyperlink" Target="https://www.canada.ca/en/public-health/services/laboratory-biosafety-biosecurity/pathogen-safety-data-sheets-risk-assessment/schistosoma-pathogen-safety-data-sheet.html" TargetMode="External"/><Relationship Id="rId193" Type="http://schemas.openxmlformats.org/officeDocument/2006/relationships/hyperlink" Target="https://www.canada.ca/en/public-health/services/laboratory-biosafety-biosecurity/pathogen-safety-data-sheets-risk-assessment/echinococcus-granulosus-pathogen-safety-data-sheet.html" TargetMode="External"/><Relationship Id="rId192" Type="http://schemas.openxmlformats.org/officeDocument/2006/relationships/hyperlink" Target="https://www.ncbi.nlm.nih.gov/pmc/articles/PMC1381230/?page=3" TargetMode="External"/><Relationship Id="rId191" Type="http://schemas.openxmlformats.org/officeDocument/2006/relationships/hyperlink" Target="http://www.scielo.br/scielo.php?script=sci_arttext&amp;pid=S0034-89102003000400013" TargetMode="External"/><Relationship Id="rId187" Type="http://schemas.openxmlformats.org/officeDocument/2006/relationships/hyperlink" Target="https://www.canada.ca/en/public-health/services/laboratory-biosafety-biosecurity/pathogen-safety-data-sheets-risk-assessment/west-nile-virus.html" TargetMode="External"/><Relationship Id="rId186" Type="http://schemas.openxmlformats.org/officeDocument/2006/relationships/hyperlink" Target="https://www.canada.ca/en/public-health/services/laboratory-biosafety-biosecurity/pathogen-safety-data-sheets-risk-assessment/hepatitis-a-virus.html" TargetMode="External"/><Relationship Id="rId185" Type="http://schemas.openxmlformats.org/officeDocument/2006/relationships/hyperlink" Target="https://www.canada.ca/en/public-health/services/laboratory-biosafety-biosecurity/pathogen-safety-data-sheets-risk-assessment/hantavirus.html" TargetMode="External"/><Relationship Id="rId184" Type="http://schemas.openxmlformats.org/officeDocument/2006/relationships/hyperlink" Target="https://ecdc.europa.eu/en/publications-data/hantavirus-infection-annual-epidemiological-report-2016-2014-data" TargetMode="External"/><Relationship Id="rId189" Type="http://schemas.openxmlformats.org/officeDocument/2006/relationships/hyperlink" Target="https://www.canada.ca/en/public-health/services/laboratory-biosafety-biosecurity/pathogen-safety-data-sheets-risk-assessment/marburg-virus.html" TargetMode="External"/><Relationship Id="rId188" Type="http://schemas.openxmlformats.org/officeDocument/2006/relationships/hyperlink" Target="https://www.canada.ca/en/public-health/services/laboratory-biosafety-biosecurity/pathogen-safety-data-sheets-risk-assessment/creutzfeldt-jakob-agent-kuru-agent.html" TargetMode="External"/><Relationship Id="rId183" Type="http://schemas.openxmlformats.org/officeDocument/2006/relationships/hyperlink" Target="https://www.cdc.gov/hantavirus/surveillance/annual-cases.html" TargetMode="External"/><Relationship Id="rId182" Type="http://schemas.openxmlformats.org/officeDocument/2006/relationships/hyperlink" Target="https://www.ncbi.nlm.nih.gov/pmc/articles/PMC4286007/" TargetMode="External"/><Relationship Id="rId181" Type="http://schemas.openxmlformats.org/officeDocument/2006/relationships/hyperlink" Target="https://emedicine.medscape.com/article/236425-clinical" TargetMode="External"/><Relationship Id="rId180" Type="http://schemas.openxmlformats.org/officeDocument/2006/relationships/hyperlink" Target="https://www.cdc.gov/hantavirus/technical/hps/faq.html" TargetMode="External"/><Relationship Id="rId176" Type="http://schemas.openxmlformats.org/officeDocument/2006/relationships/hyperlink" Target="https://books.google.co.uk/books?id=B58bCAAAQBAJ&amp;pg=PA7&amp;dq=hantavirus+r0+OR+%22basic+reproduction+number%22+OR+%22basic+reproductive+rate%22&amp;hl=en&amp;sa=X&amp;ved=0ahUKEwjuvLuhhsnYAhUGI8AKHTijDfIQ6AEIRTAG" TargetMode="External"/><Relationship Id="rId175" Type="http://schemas.openxmlformats.org/officeDocument/2006/relationships/hyperlink" Target="https://www.canada.ca/en/public-health/services/laboratory-biosafety-biosecurity/pathogen-safety-data-sheets-risk-assessment/hantavirus.html" TargetMode="External"/><Relationship Id="rId174" Type="http://schemas.openxmlformats.org/officeDocument/2006/relationships/hyperlink" Target="http://www.phac-aspc.gc.ca/lab-bio/res/psds-ftss/salmonella-ent-eng.php" TargetMode="External"/><Relationship Id="rId173" Type="http://schemas.openxmlformats.org/officeDocument/2006/relationships/hyperlink" Target="http://www.ncbi.nlm.nih.gov/pmc/articles/PMC3484760/" TargetMode="External"/><Relationship Id="rId179" Type="http://schemas.openxmlformats.org/officeDocument/2006/relationships/hyperlink" Target="https://www.ccohs.ca/oshanswers/diseases/hantavir.html" TargetMode="External"/><Relationship Id="rId178" Type="http://schemas.openxmlformats.org/officeDocument/2006/relationships/hyperlink" Target="https://www.cdc.gov/hantavirus/technical/hanta/virology.html" TargetMode="External"/><Relationship Id="rId177" Type="http://schemas.openxmlformats.org/officeDocument/2006/relationships/hyperlink" Target="https://books.google.co.uk/books?id=vYxFAAAAYAAJ&amp;q=hantavirus+r0+OR+%22basic+reproduction+number%22+OR+%22basic+reproductive+rate%22&amp;dq=hantavirus+r0+OR+%22basic+reproduction+number%22+OR+%22basic+reproductive+rate%22&amp;hl=en&amp;sa=X&amp;ved=0ahUKEwjuvLuhhsnYAhUGI8AKHTijDfIQ6AEIYjAN" TargetMode="External"/><Relationship Id="rId198" Type="http://schemas.openxmlformats.org/officeDocument/2006/relationships/hyperlink" Target="http://www.who.int/features/qa/52/en/" TargetMode="External"/><Relationship Id="rId197" Type="http://schemas.openxmlformats.org/officeDocument/2006/relationships/hyperlink" Target="https://ecdc.europa.eu/sites/portal/files/media/en/publications/Publications/0804_MER_Chikungunya_Modelling.pdf" TargetMode="External"/><Relationship Id="rId196" Type="http://schemas.openxmlformats.org/officeDocument/2006/relationships/hyperlink" Target="http://www.who.int/mediacentre/factsheets/fs327/en/" TargetMode="External"/><Relationship Id="rId195" Type="http://schemas.openxmlformats.org/officeDocument/2006/relationships/hyperlink" Target="https://www.canada.ca/en/public-health/services/laboratory-biosafety-biosecurity/pathogen-safety-data-sheets-risk-assessment/schistosoma-pathogen-safety-data-sheet.html" TargetMode="External"/><Relationship Id="rId199" Type="http://schemas.openxmlformats.org/officeDocument/2006/relationships/drawing" Target="../drawings/drawing10.xml"/><Relationship Id="rId150" Type="http://schemas.openxmlformats.org/officeDocument/2006/relationships/hyperlink" Target="http://en.wikipedia.org/wiki/Severe_acute_respiratory_syndrome" TargetMode="External"/><Relationship Id="rId1" Type="http://schemas.openxmlformats.org/officeDocument/2006/relationships/hyperlink" Target="https://www.google.co.uk/search?q=%22yellow+fever%22+R0+OR+%22basic+reproductive+rate%22+OR+%22basic+reproduction+number%22&amp;oq=%22yellow+fever%22+R0+OR+%22basic+reproductive+rate%22+OR+%22basic+reproduction+number%22&amp;aqs=chrome..69i57.18806j0j7&amp;sourceid=chrome&amp;ie=UTF-8" TargetMode="External"/><Relationship Id="rId2" Type="http://schemas.openxmlformats.org/officeDocument/2006/relationships/hyperlink" Target="http://www.phac-aspc.gc.ca/lab-bio/res/psds-ftss/index-eng.php" TargetMode="External"/><Relationship Id="rId3" Type="http://schemas.openxmlformats.org/officeDocument/2006/relationships/hyperlink" Target="http://www.who.int/healthinfo/global_burden_disease/estimates/en/index1.html" TargetMode="External"/><Relationship Id="rId149" Type="http://schemas.openxmlformats.org/officeDocument/2006/relationships/hyperlink" Target="http://www.cdc.gov/sars/media/" TargetMode="External"/><Relationship Id="rId4" Type="http://schemas.openxmlformats.org/officeDocument/2006/relationships/hyperlink" Target="http://www.cdc.gov/mmwr/PDF/wk/mm6153.pdf" TargetMode="External"/><Relationship Id="rId148" Type="http://schemas.openxmlformats.org/officeDocument/2006/relationships/hyperlink" Target="http://www.cdc.gov/biosafety/publications/bmbl5/BMBL5_sect_VIII_a.pdf" TargetMode="External"/><Relationship Id="rId9" Type="http://schemas.openxmlformats.org/officeDocument/2006/relationships/hyperlink" Target="https://www.ll.mit.edu/publications/journal/pdf/vol17_no1/17_1_6Jamrog.pdf" TargetMode="External"/><Relationship Id="rId143" Type="http://schemas.openxmlformats.org/officeDocument/2006/relationships/hyperlink" Target="http://www.phac-aspc.gc.ca/lab-bio/res/psds-ftss/rub-eng.php" TargetMode="External"/><Relationship Id="rId142" Type="http://schemas.openxmlformats.org/officeDocument/2006/relationships/hyperlink" Target="http://www.cdc.gov/vaccines/pubs/surv-manual/chpt13-rotavirus.html" TargetMode="External"/><Relationship Id="rId141" Type="http://schemas.openxmlformats.org/officeDocument/2006/relationships/hyperlink" Target="http://wwwnc.cdc.gov/eid/article/20/1/13-0019_article" TargetMode="External"/><Relationship Id="rId140" Type="http://schemas.openxmlformats.org/officeDocument/2006/relationships/hyperlink" Target="http://www.plosone.org/article/info%3Adoi%2F10.1371%2Fjournal.pone.0042320" TargetMode="External"/><Relationship Id="rId5" Type="http://schemas.openxmlformats.org/officeDocument/2006/relationships/hyperlink" Target="http://en.wikipedia.org/wiki/Human_mortality_from_H5N1" TargetMode="External"/><Relationship Id="rId147" Type="http://schemas.openxmlformats.org/officeDocument/2006/relationships/hyperlink" Target="http://www.sciencedirect.com/science/article/pii/S002555641300148X" TargetMode="External"/><Relationship Id="rId6" Type="http://schemas.openxmlformats.org/officeDocument/2006/relationships/hyperlink" Target="http://www.plospathogens.org/article/info%3Adoi%2F10.1371%2Fjournal.ppat.1002512" TargetMode="External"/><Relationship Id="rId146" Type="http://schemas.openxmlformats.org/officeDocument/2006/relationships/hyperlink" Target="http://www.nhs.uk/chq/Pages/how-long-do-bacteria-and-viruses-live-outside-the-body.aspx" TargetMode="External"/><Relationship Id="rId7" Type="http://schemas.openxmlformats.org/officeDocument/2006/relationships/hyperlink" Target="http://www.phidias.us/hazard/query/query_detail.php?c_hazard_ID=67" TargetMode="External"/><Relationship Id="rId145" Type="http://schemas.openxmlformats.org/officeDocument/2006/relationships/hyperlink" Target="http://jid.oxfordjournals.org/content/198/1/109.long" TargetMode="External"/><Relationship Id="rId8" Type="http://schemas.openxmlformats.org/officeDocument/2006/relationships/hyperlink" Target="https://www.google.com/search?sourceid=chrome-psyapi2&amp;ion=1&amp;espv=2&amp;ie=UTF-8&amp;q=anthrax%20case%20fatality%20rate" TargetMode="External"/><Relationship Id="rId144" Type="http://schemas.openxmlformats.org/officeDocument/2006/relationships/hyperlink" Target="http://wwwnc.cdc.gov/travel/yellowbook/2014/chapter-3-infectious-diseases-related-to-travel/salmonellosis-nontyphoidal" TargetMode="External"/><Relationship Id="rId139" Type="http://schemas.openxmlformats.org/officeDocument/2006/relationships/hyperlink" Target="http://www.phac-aspc.gc.ca/lab-bio/res/psds-ftss/rotavirus-eng.php" TargetMode="External"/><Relationship Id="rId138" Type="http://schemas.openxmlformats.org/officeDocument/2006/relationships/hyperlink" Target="http://www.phac-aspc.gc.ca/lab-bio/res/psds-ftss/rhinovirus-eng.php" TargetMode="External"/><Relationship Id="rId137" Type="http://schemas.openxmlformats.org/officeDocument/2006/relationships/hyperlink" Target="http://pathmicro.med.sc.edu/virol/rhino.htm" TargetMode="External"/><Relationship Id="rId132" Type="http://schemas.openxmlformats.org/officeDocument/2006/relationships/hyperlink" Target="http://www.phac-aspc.gc.ca/lab-bio/res/psds-ftss/rab-eng.php" TargetMode="External"/><Relationship Id="rId131" Type="http://schemas.openxmlformats.org/officeDocument/2006/relationships/hyperlink" Target="http://en.wikipedia.org/wiki/List_of_human_disease_case_fatality_rates" TargetMode="External"/><Relationship Id="rId130" Type="http://schemas.openxmlformats.org/officeDocument/2006/relationships/hyperlink" Target="http://books.google.co.uk/books?id=TRyXTLXNA2YC&amp;pg=PA662&amp;lpg=PA662&amp;dq=rabies+%22fatality+rate%22+vaccinated&amp;source=bl&amp;ots=sZQ1wRKW68&amp;sig=Cd7arUDNIjuxRgSWLpLfaJHupPI&amp;hl=en&amp;sa=X&amp;ei=zks-VPOGBoKS7AaQ0YCAAw&amp;redir_esc=y" TargetMode="External"/><Relationship Id="rId136" Type="http://schemas.openxmlformats.org/officeDocument/2006/relationships/hyperlink" Target="http://books.google.co.uk/books?id=5uMf4qCmghEC&amp;pg=PA201&amp;lpg=PA201&amp;dq=rhinovirus+%22basic+reproductive+number%22+OR+%22basic+reproductive+rate%22&amp;source=bl&amp;ots=M5hiyWlzzL&amp;sig=NG0Ydv1t-UJ3o1GGGeyLMkP5KHE&amp;hl=en&amp;sa=X&amp;ei=hpo3VLWrJebB7Aa9xIHIBw&amp;redir_esc=y" TargetMode="External"/><Relationship Id="rId135" Type="http://schemas.openxmlformats.org/officeDocument/2006/relationships/hyperlink" Target="http://www.phac-aspc.gc.ca/lab-bio/res/psds-ftss/rhinovirus-eng.php" TargetMode="External"/><Relationship Id="rId134" Type="http://schemas.openxmlformats.org/officeDocument/2006/relationships/hyperlink" Target="https://www.google.com/url?sa=t&amp;rct=j&amp;q=&amp;esrc=s&amp;source=web&amp;cd=20&amp;ved=0CK0BEBYwEw&amp;url=http%3A%2F%2Fwww.phac-aspc.gc.ca%2Flab-bio%2Fres%2Fpsds-ftss%2Frab-eng.php&amp;ei=KSJEVI_mCqPg7QaIooDgBg&amp;usg=AFQjCNGZx7rlokxJlDVWP2WN6zhrTBqjfw&amp;sig2=k7X40YGQV2VTtm7e94Pq7w" TargetMode="External"/><Relationship Id="rId133" Type="http://schemas.openxmlformats.org/officeDocument/2006/relationships/hyperlink" Target="http://www.plosbiology.org/article/info%3Adoi%2F10.1371%2Fjournal.pbio.1000053" TargetMode="External"/><Relationship Id="rId172" Type="http://schemas.openxmlformats.org/officeDocument/2006/relationships/hyperlink" Target="http://www.mayoclinic.org/diseases-conditions/typhoid-fever/basics/causes/con-20028553" TargetMode="External"/><Relationship Id="rId171" Type="http://schemas.openxmlformats.org/officeDocument/2006/relationships/hyperlink" Target="http://www.ncbi.nlm.nih.gov/pmc/articles/PMC3484760/" TargetMode="External"/><Relationship Id="rId170" Type="http://schemas.openxmlformats.org/officeDocument/2006/relationships/hyperlink" Target="http://www.plosntds.org/article/info%3Adoi%2F10.1371%2Fjournal.pntd.0002642" TargetMode="External"/><Relationship Id="rId165" Type="http://schemas.openxmlformats.org/officeDocument/2006/relationships/hyperlink" Target="http://www.ncbi.nlm.nih.gov/pmc/articles/PMC1360276/" TargetMode="External"/><Relationship Id="rId164" Type="http://schemas.openxmlformats.org/officeDocument/2006/relationships/hyperlink" Target="http://www.ncbi.nlm.nih.gov/pmc/articles/PMC2476079/?page=1" TargetMode="External"/><Relationship Id="rId163" Type="http://schemas.openxmlformats.org/officeDocument/2006/relationships/hyperlink" Target="http://en.wikipedia.org/wiki/Syphilis" TargetMode="External"/><Relationship Id="rId162" Type="http://schemas.openxmlformats.org/officeDocument/2006/relationships/hyperlink" Target="https://www.google.com/url?sa=t&amp;rct=j&amp;q=&amp;esrc=s&amp;source=web&amp;cd=6&amp;ved=0CE4QFjAF&amp;url=http%3A%2F%2Fwww.mdpi.com%2F1999-4915%2F2%2F8%2F1530%2Fpdf&amp;ei=PvBEVKO5Hcau7Abyy4GADw&amp;usg=AFQjCNGSB-f7wflPOcjC933IbtZwfvUtPA&amp;sig2=rCX6dQtdVhSGXsBFXF-VIQ" TargetMode="External"/><Relationship Id="rId169" Type="http://schemas.openxmlformats.org/officeDocument/2006/relationships/hyperlink" Target="http://www.cdc.gov/nczved/divisions/dfbmd/diseases/typhoid_fever/technical.html" TargetMode="External"/><Relationship Id="rId168" Type="http://schemas.openxmlformats.org/officeDocument/2006/relationships/hyperlink" Target="https://www.google.com/url?sa=t&amp;rct=j&amp;q=&amp;esrc=s&amp;source=web&amp;cd=13&amp;ved=0CHkQFjAM&amp;url=http%3A%2F%2Fwww.phac-aspc.gc.ca%2Flab-bio%2Fres%2Fpsds-ftss%2Ftuber-eng.php&amp;ei=KSJEVI_mCqPg7QaIooDgBg&amp;usg=AFQjCNFifPMWHqE30pqhPTge6aPlMeTVug&amp;sig2=om5rubwGRsmTwETKmR05oA" TargetMode="External"/><Relationship Id="rId167" Type="http://schemas.openxmlformats.org/officeDocument/2006/relationships/hyperlink" Target="http://www.phac-aspc.gc.ca/lab-bio/res/psds-ftss/tuber-eng.php" TargetMode="External"/><Relationship Id="rId166" Type="http://schemas.openxmlformats.org/officeDocument/2006/relationships/hyperlink" Target="http://en.wikipedia.org/wiki/Tuberculosis" TargetMode="External"/><Relationship Id="rId161" Type="http://schemas.openxmlformats.org/officeDocument/2006/relationships/hyperlink" Target="http://www.panama-guide.com/article.php/20090517152331424" TargetMode="External"/><Relationship Id="rId160" Type="http://schemas.openxmlformats.org/officeDocument/2006/relationships/hyperlink" Target="http://www.cidrap.umn.edu/news-perspective/2013/01/study-puts-global-2009-pandemic-h1n1-infection-rate-24" TargetMode="External"/><Relationship Id="rId159" Type="http://schemas.openxmlformats.org/officeDocument/2006/relationships/hyperlink" Target="http://www.absa.org/abj/abj/040903nicas.pdf" TargetMode="External"/><Relationship Id="rId154" Type="http://schemas.openxmlformats.org/officeDocument/2006/relationships/hyperlink" Target="http://www.phac-aspc.gc.ca/lab-bio/res/psds-ftss/strep-pyogenes-eng.php" TargetMode="External"/><Relationship Id="rId153" Type="http://schemas.openxmlformats.org/officeDocument/2006/relationships/hyperlink" Target="http://www.emedicinehealth.com/scarlet_fever/page10_em.htm" TargetMode="External"/><Relationship Id="rId152" Type="http://schemas.openxmlformats.org/officeDocument/2006/relationships/hyperlink" Target="http://en.wikipedia.org/wiki/Basic_reproduction_number" TargetMode="External"/><Relationship Id="rId151" Type="http://schemas.openxmlformats.org/officeDocument/2006/relationships/hyperlink" Target="http://wwwnc.cdc.gov/eid/article/11/8/pdfs/04-0449.pdf" TargetMode="External"/><Relationship Id="rId158" Type="http://schemas.openxmlformats.org/officeDocument/2006/relationships/hyperlink" Target="http://www.phac-aspc.gc.ca/lab-bio/res/psds-ftss/influenza-a-eng.php" TargetMode="External"/><Relationship Id="rId157" Type="http://schemas.openxmlformats.org/officeDocument/2006/relationships/hyperlink" Target="http://en.wikipedia.org/wiki/Basic_reproduction_number" TargetMode="External"/><Relationship Id="rId156" Type="http://schemas.openxmlformats.org/officeDocument/2006/relationships/hyperlink" Target="http://www.phac-aspc.gc.ca/lab-bio/res/psds-ftss/influenza-grippe-b-c-eng.php" TargetMode="External"/><Relationship Id="rId155" Type="http://schemas.openxmlformats.org/officeDocument/2006/relationships/hyperlink" Target="http://en.wikipedia.org/wiki/List_of_human_disease_case_fatality_rates" TargetMode="External"/><Relationship Id="rId40" Type="http://schemas.openxmlformats.org/officeDocument/2006/relationships/hyperlink" Target="http://en.wikipedia.org/wiki/Infectious_dose" TargetMode="External"/><Relationship Id="rId42" Type="http://schemas.openxmlformats.org/officeDocument/2006/relationships/hyperlink" Target="http://www.cdc.gov/dengue/faqFacts/fact.html" TargetMode="External"/><Relationship Id="rId41" Type="http://schemas.openxmlformats.org/officeDocument/2006/relationships/hyperlink" Target="http://www.idpjournal.com/content/3/1/12" TargetMode="External"/><Relationship Id="rId44" Type="http://schemas.openxmlformats.org/officeDocument/2006/relationships/hyperlink" Target="http://www.cdc.gov/diphtheria/clinicians.html" TargetMode="External"/><Relationship Id="rId43" Type="http://schemas.openxmlformats.org/officeDocument/2006/relationships/hyperlink" Target="http://www.phac-aspc.gc.ca/lab-bio/res/psds-ftss/msds50e-eng.php" TargetMode="External"/><Relationship Id="rId46" Type="http://schemas.openxmlformats.org/officeDocument/2006/relationships/hyperlink" Target="http://www.phac-aspc.gc.ca/lab-bio/res/psds-ftss/escherichia-coli-eng.php" TargetMode="External"/><Relationship Id="rId45" Type="http://schemas.openxmlformats.org/officeDocument/2006/relationships/hyperlink" Target="http://www.phac-aspc.gc.ca/lab-bio/res/psds-ftss/msds51e-eng.php" TargetMode="External"/><Relationship Id="rId48" Type="http://schemas.openxmlformats.org/officeDocument/2006/relationships/hyperlink" Target="http://www.who.int/mediacentre/factsheets/fs125/en/" TargetMode="External"/><Relationship Id="rId47" Type="http://schemas.openxmlformats.org/officeDocument/2006/relationships/hyperlink" Target="http://aem.asm.org/content/69/7/3687" TargetMode="External"/><Relationship Id="rId49" Type="http://schemas.openxmlformats.org/officeDocument/2006/relationships/hyperlink" Target="http://www.mssanz.org.au/modsim2011/B2/parshotam.pdf" TargetMode="External"/><Relationship Id="rId31" Type="http://schemas.openxmlformats.org/officeDocument/2006/relationships/hyperlink" Target="http://www.who.int/immunization/sage/meetings/2014/april/2_SAGE_April_VZV_Seward_Varicella.pdf?ua=1" TargetMode="External"/><Relationship Id="rId30" Type="http://schemas.openxmlformats.org/officeDocument/2006/relationships/hyperlink" Target="http://www.who.int/immunization/sage/meetings/2014/april/2_SAGE_April_VZV_Seward_Varicella.pdf?ua=1" TargetMode="External"/><Relationship Id="rId33" Type="http://schemas.openxmlformats.org/officeDocument/2006/relationships/hyperlink" Target="http://www.phac-aspc.gc.ca/lab-bio/res/psds-ftss/var-zo-eng.php" TargetMode="External"/><Relationship Id="rId32" Type="http://schemas.openxmlformats.org/officeDocument/2006/relationships/hyperlink" Target="http://en.wikipedia.org/wiki/List_of_human_disease_case_fatality_rates" TargetMode="External"/><Relationship Id="rId35" Type="http://schemas.openxmlformats.org/officeDocument/2006/relationships/hyperlink" Target="http://www.msdsonline.com/resources/msds-resources/free-safety-data-sheet-index/varicella-zoster-virus.aspx" TargetMode="External"/><Relationship Id="rId34" Type="http://schemas.openxmlformats.org/officeDocument/2006/relationships/hyperlink" Target="http://www.phac-aspc.gc.ca/lab-bio/res/psds-ftss/var-zo-eng.php" TargetMode="External"/><Relationship Id="rId37" Type="http://schemas.openxmlformats.org/officeDocument/2006/relationships/hyperlink" Target="http://www.phac-aspc.gc.ca/lab-bio/res/psds-ftss/var-zo-eng.php" TargetMode="External"/><Relationship Id="rId36" Type="http://schemas.openxmlformats.org/officeDocument/2006/relationships/hyperlink" Target="http://jcm.asm.org/content/38/6/2447/F1.expansion.html" TargetMode="External"/><Relationship Id="rId39" Type="http://schemas.openxmlformats.org/officeDocument/2006/relationships/hyperlink" Target="http://www.nature.com/srep/2013/130110/srep00997/full/srep00997.html" TargetMode="External"/><Relationship Id="rId38" Type="http://schemas.openxmlformats.org/officeDocument/2006/relationships/hyperlink" Target="http://www.who.int/gho/epidemic_diseases/cholera/case_fatality_rate/en/" TargetMode="External"/><Relationship Id="rId20" Type="http://schemas.openxmlformats.org/officeDocument/2006/relationships/hyperlink" Target="http://www.nhs.uk/chq/Pages/how-long-do-bacteria-and-viruses-live-outside-the-body.aspx" TargetMode="External"/><Relationship Id="rId22" Type="http://schemas.openxmlformats.org/officeDocument/2006/relationships/hyperlink" Target="http://wwwnc.cdc.gov/eid/article/15/5/08-1186_article" TargetMode="External"/><Relationship Id="rId21" Type="http://schemas.openxmlformats.org/officeDocument/2006/relationships/hyperlink" Target="http://www.ncbi.nlm.nih.gov/pubmed/21558767" TargetMode="External"/><Relationship Id="rId24" Type="http://schemas.openxmlformats.org/officeDocument/2006/relationships/hyperlink" Target="http://apps.who.int/iris/bitstream/10665/80751/1/9789241564601_eng.pdf" TargetMode="External"/><Relationship Id="rId23" Type="http://schemas.openxmlformats.org/officeDocument/2006/relationships/hyperlink" Target="http://www.bio-protocol.org/e1002" TargetMode="External"/><Relationship Id="rId26" Type="http://schemas.openxmlformats.org/officeDocument/2006/relationships/hyperlink" Target="http://www.nhs.uk/chq/Pages/how-long-do-bacteria-and-viruses-live-outside-the-body.aspx" TargetMode="External"/><Relationship Id="rId25" Type="http://schemas.openxmlformats.org/officeDocument/2006/relationships/hyperlink" Target="http://www.ncbi.nlm.nih.gov/pmc/articles/PMC1236927/" TargetMode="External"/><Relationship Id="rId28" Type="http://schemas.openxmlformats.org/officeDocument/2006/relationships/hyperlink" Target="http://www.mssanz.org.au/modsim2011/B2/parshotam.pdf" TargetMode="External"/><Relationship Id="rId27" Type="http://schemas.openxmlformats.org/officeDocument/2006/relationships/hyperlink" Target="http://www.phac-aspc.gc.ca/lab-bio/res/psds-ftss/campylobacter-coli-eng.php" TargetMode="External"/><Relationship Id="rId29" Type="http://schemas.openxmlformats.org/officeDocument/2006/relationships/hyperlink" Target="http://wwwnc.cdc.gov/travel/yellowbook/2014/chapter-3-infectious-diseases-related-to-travel/campylobacteriosis" TargetMode="External"/><Relationship Id="rId11" Type="http://schemas.openxmlformats.org/officeDocument/2006/relationships/hyperlink" Target="http://en.wikipedia.org/wiki/Influenza_A_virus_subtype_H5N1" TargetMode="External"/><Relationship Id="rId10" Type="http://schemas.openxmlformats.org/officeDocument/2006/relationships/hyperlink" Target="http://en.wikipedia.org/wiki/Infectious_dose" TargetMode="External"/><Relationship Id="rId13" Type="http://schemas.openxmlformats.org/officeDocument/2006/relationships/hyperlink" Target="http://www.nature.com/srep/2013/130710/srep02175/full/srep02175.html" TargetMode="External"/><Relationship Id="rId12" Type="http://schemas.openxmlformats.org/officeDocument/2006/relationships/hyperlink" Target="http://www.phac-aspc.gc.ca/lab-bio/res/psds-ftss/influenza-a-eng.php" TargetMode="External"/><Relationship Id="rId15" Type="http://schemas.openxmlformats.org/officeDocument/2006/relationships/hyperlink" Target="http://en.wikipedia.org/wiki/List_of_human_disease_case_fatality_rates" TargetMode="External"/><Relationship Id="rId14" Type="http://schemas.openxmlformats.org/officeDocument/2006/relationships/hyperlink" Target="https://microbewiki.kenyon.edu/index.php/H5N1_Influenza_A" TargetMode="External"/><Relationship Id="rId17" Type="http://schemas.openxmlformats.org/officeDocument/2006/relationships/hyperlink" Target="http://www.cdc.gov/biosafety/publications/bmbl5/BMBL5_sect_VIII_a.pdf" TargetMode="External"/><Relationship Id="rId16" Type="http://schemas.openxmlformats.org/officeDocument/2006/relationships/hyperlink" Target="http://www.plosone.org/article/info%3Adoi%2F10.1371%2Fjournal.pone.0008401" TargetMode="External"/><Relationship Id="rId19" Type="http://schemas.openxmlformats.org/officeDocument/2006/relationships/hyperlink" Target="http://wwwnc.cdc.gov/eid/article/18/2/10-1611_article" TargetMode="External"/><Relationship Id="rId18" Type="http://schemas.openxmlformats.org/officeDocument/2006/relationships/hyperlink" Target="http://www.aricjournal.com/content/1/1/20" TargetMode="External"/><Relationship Id="rId84" Type="http://schemas.openxmlformats.org/officeDocument/2006/relationships/hyperlink" Target="http://www.academia.edu/1746565/Epidemiologic_Concepts_for_the_Prevention_and_Control_of_Infectious_Diseases" TargetMode="External"/><Relationship Id="rId83" Type="http://schemas.openxmlformats.org/officeDocument/2006/relationships/hyperlink" Target="http://en.wikipedia.org/wiki/Basic_reproduction_number" TargetMode="External"/><Relationship Id="rId86" Type="http://schemas.openxmlformats.org/officeDocument/2006/relationships/hyperlink" Target="https://www.google.com/url?sa=t&amp;rct=j&amp;q=&amp;esrc=s&amp;source=web&amp;cd=1&amp;ved=0CCgQFjAA&amp;url=http%3A%2F%2Fcis.uchicago.edu%2Foutreach%2Fsummerinstitute%2Fepidemics%2Fpresentations%2FWeber.ppt&amp;ei=b5U3VNP_DoTP7gb6joGwDQ&amp;usg=AFQjCNFw3QCdUNXC11CgV8_D__3LyaGt5w&amp;sig2=dfHcL3cMQqk-P8xOJqUTrg" TargetMode="External"/><Relationship Id="rId85" Type="http://schemas.openxmlformats.org/officeDocument/2006/relationships/hyperlink" Target="http://www.ncbi.nlm.nih.gov/pubmed/19948896" TargetMode="External"/><Relationship Id="rId88" Type="http://schemas.openxmlformats.org/officeDocument/2006/relationships/hyperlink" Target="http://wwwnc.cdc.gov/eid/article/12/11/06-0426_article" TargetMode="External"/><Relationship Id="rId87" Type="http://schemas.openxmlformats.org/officeDocument/2006/relationships/hyperlink" Target="http://wwwnc.cdc.gov/eid/article/12/1/05-0979_article" TargetMode="External"/><Relationship Id="rId89" Type="http://schemas.openxmlformats.org/officeDocument/2006/relationships/hyperlink" Target="https://www.google.com/url?sa=t&amp;rct=j&amp;q=&amp;esrc=s&amp;source=web&amp;cd=6&amp;ved=0CE4QFjAF&amp;url=http%3A%2F%2Fwww.mdpi.com%2F1999-4915%2F2%2F8%2F1530%2Fpdf&amp;ei=PvBEVKO5Hcau7Abyy4GADw&amp;usg=AFQjCNGSB-f7wflPOcjC933IbtZwfvUtPA&amp;sig2=rCX6dQtdVhSGXsBFXF-VIQ" TargetMode="External"/><Relationship Id="rId80" Type="http://schemas.openxmlformats.org/officeDocument/2006/relationships/hyperlink" Target="http://www.aidsmap.com/Survival-outside-the-body/page/1321278/" TargetMode="External"/><Relationship Id="rId82" Type="http://schemas.openxmlformats.org/officeDocument/2006/relationships/hyperlink" Target="http://www.phac-aspc.gc.ca/lab-bio/res/psds-ftss/hiv-vih-eng.php" TargetMode="External"/><Relationship Id="rId81" Type="http://schemas.openxmlformats.org/officeDocument/2006/relationships/hyperlink" Target="http://www.bmj.com/rapid-response/2011/11/01/hiv-survival-outside-body" TargetMode="External"/><Relationship Id="rId73" Type="http://schemas.openxmlformats.org/officeDocument/2006/relationships/hyperlink" Target="http://www.bmj.com/rapid-response/2011/11/01/hiv-survival-outside-body" TargetMode="External"/><Relationship Id="rId72" Type="http://schemas.openxmlformats.org/officeDocument/2006/relationships/hyperlink" Target="http://www.aidsmap.com/Survival-outside-the-body/page/1321278/" TargetMode="External"/><Relationship Id="rId75" Type="http://schemas.openxmlformats.org/officeDocument/2006/relationships/hyperlink" Target="http://en.wikipedia.org/wiki/Basic_reproduction_number" TargetMode="External"/><Relationship Id="rId74" Type="http://schemas.openxmlformats.org/officeDocument/2006/relationships/hyperlink" Target="http://www.phac-aspc.gc.ca/lab-bio/res/psds-ftss/hiv-vih-eng.php" TargetMode="External"/><Relationship Id="rId77" Type="http://schemas.openxmlformats.org/officeDocument/2006/relationships/hyperlink" Target="http://www.nytimes.com/2014/10/14/us/questions-rise-on-preparations-at-hospitals-to-deal-with-ebola.html?_r=0" TargetMode="External"/><Relationship Id="rId76" Type="http://schemas.openxmlformats.org/officeDocument/2006/relationships/hyperlink" Target="http://www.academia.edu/1746565/Epidemiologic_Concepts_for_the_Prevention_and_Control_of_Infectious_Diseases" TargetMode="External"/><Relationship Id="rId79" Type="http://schemas.openxmlformats.org/officeDocument/2006/relationships/hyperlink" Target="http://pathmicro.med.sc.edu/lecture/hiv3.htm" TargetMode="External"/><Relationship Id="rId78" Type="http://schemas.openxmlformats.org/officeDocument/2006/relationships/hyperlink" Target="http://www.ncbi.nlm.nih.gov/pubmed/19948896" TargetMode="External"/><Relationship Id="rId71" Type="http://schemas.openxmlformats.org/officeDocument/2006/relationships/hyperlink" Target="http://www.aidsmap.com/Wide-variations-between-US-states-in-HIV-mortality-rates/page/2117475/" TargetMode="External"/><Relationship Id="rId70" Type="http://schemas.openxmlformats.org/officeDocument/2006/relationships/hyperlink" Target="http://infectionnet.org/notes/hepatitis-viruses/" TargetMode="External"/><Relationship Id="rId62" Type="http://schemas.openxmlformats.org/officeDocument/2006/relationships/hyperlink" Target="http://www.oie.int/doc/ged/D8191.PDF" TargetMode="External"/><Relationship Id="rId61" Type="http://schemas.openxmlformats.org/officeDocument/2006/relationships/hyperlink" Target="http://www.antimicrobialtestlaboratories.com/coxsackievirus.htm" TargetMode="External"/><Relationship Id="rId64" Type="http://schemas.openxmlformats.org/officeDocument/2006/relationships/hyperlink" Target="http://www.who.int/water_sanitation_health/bathing/recreadischap6.pdf" TargetMode="External"/><Relationship Id="rId63" Type="http://schemas.openxmlformats.org/officeDocument/2006/relationships/hyperlink" Target="http://www.phac-aspc.gc.ca/lab-bio/res/psds-ftss/msds44e-eng.php" TargetMode="External"/><Relationship Id="rId66" Type="http://schemas.openxmlformats.org/officeDocument/2006/relationships/hyperlink" Target="http://www.phac-aspc.gc.ca/lab-bio/res/psds-ftss/hepatitis-b-eng.php" TargetMode="External"/><Relationship Id="rId65" Type="http://schemas.openxmlformats.org/officeDocument/2006/relationships/hyperlink" Target="http://www.cdc.gov/vaccines/pubs/surv-manual/chpt04-hepb.pdf" TargetMode="External"/><Relationship Id="rId68" Type="http://schemas.openxmlformats.org/officeDocument/2006/relationships/hyperlink" Target="http://link.springer.com/article/10.1007%2Fs00477-013-0776-0" TargetMode="External"/><Relationship Id="rId67" Type="http://schemas.openxmlformats.org/officeDocument/2006/relationships/hyperlink" Target="http://www.ncbi.nlm.nih.gov/pubmed/21040731" TargetMode="External"/><Relationship Id="rId60" Type="http://schemas.openxmlformats.org/officeDocument/2006/relationships/hyperlink" Target="http://wwwnc.cdc.gov/eid/article/9/1/02-0112_article" TargetMode="External"/><Relationship Id="rId69" Type="http://schemas.openxmlformats.org/officeDocument/2006/relationships/hyperlink" Target="http://www.nytimes.com/2014/10/14/us/questions-rise-on-preparations-at-hospitals-to-deal-with-ebola.html?_r=0" TargetMode="External"/><Relationship Id="rId51" Type="http://schemas.openxmlformats.org/officeDocument/2006/relationships/hyperlink" Target="http://www.who.int/mediacentre/factsheets/fs103/en/" TargetMode="External"/><Relationship Id="rId50" Type="http://schemas.openxmlformats.org/officeDocument/2006/relationships/hyperlink" Target="http://en.wikipedia.org/wiki/Infectious_dose" TargetMode="External"/><Relationship Id="rId53" Type="http://schemas.openxmlformats.org/officeDocument/2006/relationships/hyperlink" Target="http://www.phac-aspc.gc.ca/lab-bio/res/psds-ftss/ebola-eng.php" TargetMode="External"/><Relationship Id="rId52" Type="http://schemas.openxmlformats.org/officeDocument/2006/relationships/hyperlink" Target="http://www.cdc.gov/vhf/ebola/transmission/qas.html" TargetMode="External"/><Relationship Id="rId55" Type="http://schemas.openxmlformats.org/officeDocument/2006/relationships/hyperlink" Target="http://www.who.int/mediacentre/factsheets/fs103/en/" TargetMode="External"/><Relationship Id="rId54" Type="http://schemas.openxmlformats.org/officeDocument/2006/relationships/hyperlink" Target="http://en.wikipedia.org/wiki/Basic_reproduction_number" TargetMode="External"/><Relationship Id="rId57" Type="http://schemas.openxmlformats.org/officeDocument/2006/relationships/hyperlink" Target="http://www.nytimes.com/2014/10/14/us/questions-rise-on-preparations-at-hospitals-to-deal-with-ebola.html?_r=0" TargetMode="External"/><Relationship Id="rId56" Type="http://schemas.openxmlformats.org/officeDocument/2006/relationships/hyperlink" Target="http://currents.plos.org/outbreaks/article/estimating-the-reproduction-number-of-zaire-ebolavirus-ebov-during-the-2014-outbreak-in-west-africa/" TargetMode="External"/><Relationship Id="rId59" Type="http://schemas.openxmlformats.org/officeDocument/2006/relationships/hyperlink" Target="http://www.ncbi.nlm.nih.gov/pmc/articles/PMC4050796/" TargetMode="External"/><Relationship Id="rId58" Type="http://schemas.openxmlformats.org/officeDocument/2006/relationships/hyperlink" Target="https://www.google.com/url?sa=t&amp;rct=j&amp;q=&amp;esrc=s&amp;source=web&amp;cd=1&amp;ved=0CB8QFjAA&amp;url=http%3A%2F%2Fwww.phac-aspc.gc.ca%2Flab-bio%2Fres%2Fpsds-ftss%2Febola-eng.php&amp;ei=KSJEVI_mCqPg7QaIooDgBg&amp;usg=AFQjCNEiBmo7OAsASyqJsRY3QzjgQr2NjA&amp;sig2=JvZD-hqLKkrlbH-lA6i-3A" TargetMode="External"/><Relationship Id="rId107" Type="http://schemas.openxmlformats.org/officeDocument/2006/relationships/hyperlink" Target="http://www.sciencedirect.com/science/article/pii/S120197121401491X" TargetMode="External"/><Relationship Id="rId106" Type="http://schemas.openxmlformats.org/officeDocument/2006/relationships/hyperlink" Target="http://www.eurosurveillance.org/ViewArticle.aspx?ArticleId=20590" TargetMode="External"/><Relationship Id="rId105" Type="http://schemas.openxmlformats.org/officeDocument/2006/relationships/hyperlink" Target="http://en.wikipedia.org/wiki/List_of_human_disease_case_fatality_rates" TargetMode="External"/><Relationship Id="rId104" Type="http://schemas.openxmlformats.org/officeDocument/2006/relationships/hyperlink" Target="http://www.biomedcentral.com/1741-7015/7/16" TargetMode="External"/><Relationship Id="rId109" Type="http://schemas.openxmlformats.org/officeDocument/2006/relationships/hyperlink" Target="http://www.medicinenet.com/mrsa_infection/page7.htm" TargetMode="External"/><Relationship Id="rId108" Type="http://schemas.openxmlformats.org/officeDocument/2006/relationships/hyperlink" Target="http://www.ehs.colostate.edu/WOHSP/Illness_Policy_Info_Emergency_Response_Packets/Agent_Fact_Sheets/Middle_East_Respiratory_Syndrome_Virus_Fact_Sheet.pdf" TargetMode="External"/><Relationship Id="rId103" Type="http://schemas.openxmlformats.org/officeDocument/2006/relationships/hyperlink" Target="http://en.wikipedia.org/wiki/Basic_reproduction_number" TargetMode="External"/><Relationship Id="rId102" Type="http://schemas.openxmlformats.org/officeDocument/2006/relationships/hyperlink" Target="http://www.cdc.gov/measles/about/transmission.html" TargetMode="External"/><Relationship Id="rId101" Type="http://schemas.openxmlformats.org/officeDocument/2006/relationships/hyperlink" Target="http://en.wikipedia.org/wiki/Measles" TargetMode="External"/><Relationship Id="rId100" Type="http://schemas.openxmlformats.org/officeDocument/2006/relationships/hyperlink" Target="http://www.malariasite.com/malaria/Transmission.htm" TargetMode="External"/><Relationship Id="rId129" Type="http://schemas.openxmlformats.org/officeDocument/2006/relationships/hyperlink" Target="http://www.plospathogens.org/article/info%3Adoi%2F10.1371%2Fjournal.ppat.1002512" TargetMode="External"/><Relationship Id="rId128" Type="http://schemas.openxmlformats.org/officeDocument/2006/relationships/hyperlink" Target="http://microbewiki.kenyon.edu/index.php/Yersinia_pseudotuberculosis_infection" TargetMode="External"/><Relationship Id="rId127" Type="http://schemas.openxmlformats.org/officeDocument/2006/relationships/hyperlink" Target="http://www.cfsph.iastate.edu/Factsheets/pdfs/plague.pdf" TargetMode="External"/><Relationship Id="rId126" Type="http://schemas.openxmlformats.org/officeDocument/2006/relationships/hyperlink" Target="http://www.researchgate.net/publication/6993284_Transmission_potential_of_primary_pneumonic_plague_time_inhomogeneous_evaluation_based_on_historical_documents_of_the_transmission_network" TargetMode="External"/><Relationship Id="rId121" Type="http://schemas.openxmlformats.org/officeDocument/2006/relationships/hyperlink" Target="http://en.wikipedia.org/wiki/Basic_reproduction_number" TargetMode="External"/><Relationship Id="rId120" Type="http://schemas.openxmlformats.org/officeDocument/2006/relationships/hyperlink" Target="http://www.who.int/immunization/monitoring_surveillance/burden/vpd/surveillance_type/passive/pertussis_standards/en/" TargetMode="External"/><Relationship Id="rId125" Type="http://schemas.openxmlformats.org/officeDocument/2006/relationships/hyperlink" Target="https://public.health.oregon.gov/DiseasesConditions/CommunicableDisease/ReportingCommunicableDisease/ReportingGuidelines/Documents/plague.pdf" TargetMode="External"/><Relationship Id="rId124" Type="http://schemas.openxmlformats.org/officeDocument/2006/relationships/hyperlink" Target="http://microbewiki.kenyon.edu/index.php/Haemophilus_pertussis_(Whooping_Cough)" TargetMode="External"/><Relationship Id="rId123" Type="http://schemas.openxmlformats.org/officeDocument/2006/relationships/hyperlink" Target="http://www.jove.com/visualize/abstract/24227794/resident-microbiota-affect-bordetella-pertussis-infectious-dose-host" TargetMode="External"/><Relationship Id="rId122" Type="http://schemas.openxmlformats.org/officeDocument/2006/relationships/hyperlink" Target="https://www.google.com/url?sa=t&amp;rct=j&amp;q=&amp;esrc=s&amp;source=web&amp;cd=23&amp;ved=0CMUBEBYwFg&amp;url=http%3A%2F%2Fwww.phac-aspc.gc.ca%2Flab-bio%2Fres%2Fpsds-ftss%2Fbordetella-pertussis-eng.php&amp;ei=KSJEVI_mCqPg7QaIooDgBg&amp;usg=AFQjCNFEMnwoU5HbhHgLtrfXp7JJxY6zfA&amp;sig2=t9soKF3TSHfUWcMOLbNnRQ" TargetMode="External"/><Relationship Id="rId95" Type="http://schemas.openxmlformats.org/officeDocument/2006/relationships/hyperlink" Target="http://ocw.jhsph.edu/courses/publichealthbiology/PDFs/Lecture2.pdf" TargetMode="External"/><Relationship Id="rId94" Type="http://schemas.openxmlformats.org/officeDocument/2006/relationships/hyperlink" Target="http://www.plosbiology.org/article/info%3Adoi%2F10.1371%2Fjournal.pbio.0050042" TargetMode="External"/><Relationship Id="rId97" Type="http://schemas.openxmlformats.org/officeDocument/2006/relationships/hyperlink" Target="http://www.malariajournal.com/content/11/1/19" TargetMode="External"/><Relationship Id="rId96" Type="http://schemas.openxmlformats.org/officeDocument/2006/relationships/hyperlink" Target="http://www.malariasite.com/malaria/Transmission.htm" TargetMode="External"/><Relationship Id="rId99" Type="http://schemas.openxmlformats.org/officeDocument/2006/relationships/hyperlink" Target="http://ocw.jhsph.edu/courses/publichealthbiology/PDFs/Lecture2.pdf" TargetMode="External"/><Relationship Id="rId98" Type="http://schemas.openxmlformats.org/officeDocument/2006/relationships/hyperlink" Target="http://www.plosbiology.org/article/info%3Adoi%2F10.1371%2Fjournal.pbio.0050042" TargetMode="External"/><Relationship Id="rId91" Type="http://schemas.openxmlformats.org/officeDocument/2006/relationships/hyperlink" Target="http://www.cdc.gov/anaplasmosis/stats/" TargetMode="External"/><Relationship Id="rId90" Type="http://schemas.openxmlformats.org/officeDocument/2006/relationships/hyperlink" Target="http://izt.ciens.ucv.ve/ecologia/Archivos/ECO_POB%202008/ECOPO6_2008/Hartemink%20y%20col%202008.pdf" TargetMode="External"/><Relationship Id="rId93" Type="http://schemas.openxmlformats.org/officeDocument/2006/relationships/hyperlink" Target="http://www.malariajournal.com/content/11/1/19" TargetMode="External"/><Relationship Id="rId92" Type="http://schemas.openxmlformats.org/officeDocument/2006/relationships/hyperlink" Target="http://www.plosone.org/article/info%3Adoi%2F10.1371%2Fjournal.pone.0101009" TargetMode="External"/><Relationship Id="rId118" Type="http://schemas.openxmlformats.org/officeDocument/2006/relationships/hyperlink" Target="https://www.cdc.gov/hai/pdfs/norovirus/229110-ANoroCaseFactSheet508.pdf" TargetMode="External"/><Relationship Id="rId117" Type="http://schemas.openxmlformats.org/officeDocument/2006/relationships/hyperlink" Target="http://wwwnc.cdc.gov/eid/article/19/8/13-0472-t3" TargetMode="External"/><Relationship Id="rId116" Type="http://schemas.openxmlformats.org/officeDocument/2006/relationships/hyperlink" Target="http://www.cdc.gov/hicpac/norovirus/tables/evidence-table-q3-ron.html" TargetMode="External"/><Relationship Id="rId115" Type="http://schemas.openxmlformats.org/officeDocument/2006/relationships/hyperlink" Target="http://wwwnc.cdc.gov/eid/article/19/8/13-0465_article" TargetMode="External"/><Relationship Id="rId119" Type="http://schemas.openxmlformats.org/officeDocument/2006/relationships/hyperlink" Target="http://www.cdc.gov/mmwr/preview/mmwrhtml/rr6003a1.htm" TargetMode="External"/><Relationship Id="rId110" Type="http://schemas.openxmlformats.org/officeDocument/2006/relationships/hyperlink" Target="http://www.phac-aspc.gc.ca/lab-bio/res/psds-ftss/staphylococcus-aureus-eng.php" TargetMode="External"/><Relationship Id="rId114" Type="http://schemas.openxmlformats.org/officeDocument/2006/relationships/hyperlink" Target="http://www.health.gov.au/internet/immunise/publishing.nsf/content/handbook10-4-11" TargetMode="External"/><Relationship Id="rId113" Type="http://schemas.openxmlformats.org/officeDocument/2006/relationships/hyperlink" Target="http://ocw.jhsph.edu/courses/publichealthbiology/PDFs/Lecture2.pdf" TargetMode="External"/><Relationship Id="rId112" Type="http://schemas.openxmlformats.org/officeDocument/2006/relationships/hyperlink" Target="https://www.google.com/url?sa=t&amp;rct=j&amp;q=&amp;esrc=s&amp;source=web&amp;cd=9&amp;ved=0CFsQFjAI&amp;url=http%3A%2F%2Fwww.phac-aspc.gc.ca%2Flab-bio%2Fres%2Fpsds-ftss%2Fstaphylococcus-aureus-eng.php&amp;ei=KSJEVI_mCqPg7QaIooDgBg&amp;usg=AFQjCNG5JOHXYqZwCmKvVZ8zVdxFT69ROg&amp;sig2=47gsLPgoNtv49wVRWGlUqA" TargetMode="External"/><Relationship Id="rId111" Type="http://schemas.openxmlformats.org/officeDocument/2006/relationships/hyperlink" Target="http://www.crd.york.ac.uk/crdweb/ShowRecord.asp?ID=22010001059"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sciencedirect.com/topics/medicine-and-dentistry/infectious-disease-epidemiology" TargetMode="External"/><Relationship Id="rId2" Type="http://schemas.openxmlformats.org/officeDocument/2006/relationships/hyperlink" Target="http://www.pnas.org/content/94/1/338.full.pdf" TargetMode="External"/><Relationship Id="rId3" Type="http://schemas.openxmlformats.org/officeDocument/2006/relationships/hyperlink" Target="https://www.ncbi.nlm.nih.gov/pubmed/8261248" TargetMode="External"/><Relationship Id="rId4" Type="http://schemas.openxmlformats.org/officeDocument/2006/relationships/hyperlink" Target="https://www.fda.gov/ohrms/dockets/ac/05/slides/2005-4189S1_5.pdf" TargetMode="External"/><Relationship Id="rId5" Type="http://schemas.openxmlformats.org/officeDocument/2006/relationships/hyperlink" Target="https://www.ncbi.nlm.nih.gov/pmc/articles/PMC3630126/"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en.wikipedia.org/wiki/Rabies" TargetMode="External"/><Relationship Id="rId2" Type="http://schemas.openxmlformats.org/officeDocument/2006/relationships/hyperlink" Target="https://blogs.scientificamerican.com/bering-in-mind/puppy-pregnancy-syndrome-men-who-are-pregnant-with-dogs/"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90" Type="http://schemas.openxmlformats.org/officeDocument/2006/relationships/hyperlink" Target="https://www.canada.ca/en/public-health/services/laboratory-biosafety-biosecurity/pathogen-safety-data-sheets-risk-assessment/yersinia-pestis-material-safety-data-sheets-msds.html" TargetMode="External"/><Relationship Id="rId192" Type="http://schemas.openxmlformats.org/officeDocument/2006/relationships/drawing" Target="../drawings/drawing5.xml"/><Relationship Id="rId191" Type="http://schemas.openxmlformats.org/officeDocument/2006/relationships/hyperlink" Target="https://www.canada.ca/en/public-health/services/laboratory-biosafety-biosecurity/pathogen-safety-data-sheets-risk-assessment/yersinia-pseudotuberculosis.html" TargetMode="External"/><Relationship Id="rId187" Type="http://schemas.openxmlformats.org/officeDocument/2006/relationships/hyperlink" Target="https://www.canada.ca/en/public-health/services/laboratory-biosafety-biosecurity/pathogen-safety-data-sheets-risk-assessment/wuchereria-bancrofti.html" TargetMode="External"/><Relationship Id="rId186" Type="http://schemas.openxmlformats.org/officeDocument/2006/relationships/hyperlink" Target="https://www.canada.ca/en/public-health/services/laboratory-biosafety-biosecurity/pathogen-safety-data-sheets-risk-assessment/west-nile-virus.html" TargetMode="External"/><Relationship Id="rId185" Type="http://schemas.openxmlformats.org/officeDocument/2006/relationships/hyperlink" Target="https://www.canada.ca/en/public-health/services/laboratory-biosafety-biosecurity/pathogen-safety-data-sheets-risk-assessment/vibrio-parahaemolyticus.html" TargetMode="External"/><Relationship Id="rId184" Type="http://schemas.openxmlformats.org/officeDocument/2006/relationships/hyperlink" Target="https://www.canada.ca/en/public-health/services/laboratory-biosafety-biosecurity/pathogen-safety-data-sheets-risk-assessment/vibrio-cholerae.html" TargetMode="External"/><Relationship Id="rId189" Type="http://schemas.openxmlformats.org/officeDocument/2006/relationships/hyperlink" Target="https://www.canada.ca/en/public-health/services/laboratory-biosafety-biosecurity/pathogen-safety-data-sheets-risk-assessment/yersinia-enterocolitica.html" TargetMode="External"/><Relationship Id="rId188" Type="http://schemas.openxmlformats.org/officeDocument/2006/relationships/hyperlink" Target="https://www.canada.ca/en/public-health/services/laboratory-biosafety-biosecurity/pathogen-safety-data-sheets-risk-assessment/yellow-fever-virus.html" TargetMode="External"/><Relationship Id="rId183" Type="http://schemas.openxmlformats.org/officeDocument/2006/relationships/hyperlink" Target="https://www.canada.ca/en/public-health/services/laboratory-biosafety-biosecurity/pathogen-safety-data-sheets-risk-assessment/vesicular-stomatitis-virus.html" TargetMode="External"/><Relationship Id="rId182" Type="http://schemas.openxmlformats.org/officeDocument/2006/relationships/hyperlink" Target="https://www.canada.ca/en/public-health/services/laboratory-biosafety-biosecurity/pathogen-safety-data-sheets-risk-assessment/venezuelan-equine-encephalitis-virus.html" TargetMode="External"/><Relationship Id="rId181" Type="http://schemas.openxmlformats.org/officeDocument/2006/relationships/hyperlink" Target="https://www.canada.ca/en/public-health/services/laboratory-biosafety-biosecurity/pathogen-safety-data-sheets-risk-assessment/variola-virus.html" TargetMode="External"/><Relationship Id="rId180" Type="http://schemas.openxmlformats.org/officeDocument/2006/relationships/hyperlink" Target="https://www.canada.ca/en/public-health/services/laboratory-biosafety-biosecurity/pathogen-safety-data-sheets-risk-assessment/varicella-zoster-virus.html" TargetMode="External"/><Relationship Id="rId176" Type="http://schemas.openxmlformats.org/officeDocument/2006/relationships/hyperlink" Target="https://www.canada.ca/en/public-health/services/laboratory-biosafety-biosecurity/pathogen-safety-data-sheets-risk-assessment/trichuris-trichiura.html" TargetMode="External"/><Relationship Id="rId175" Type="http://schemas.openxmlformats.org/officeDocument/2006/relationships/hyperlink" Target="https://www.canada.ca/en/public-health/services/laboratory-biosafety-biosecurity/pathogen-safety-data-sheets-risk-assessment/trichomonas-vaginalis.html" TargetMode="External"/><Relationship Id="rId174" Type="http://schemas.openxmlformats.org/officeDocument/2006/relationships/hyperlink" Target="https://www.canada.ca/en/public-health/services/laboratory-biosafety-biosecurity/pathogen-safety-data-sheets-risk-assessment/trichinella.html" TargetMode="External"/><Relationship Id="rId173" Type="http://schemas.openxmlformats.org/officeDocument/2006/relationships/hyperlink" Target="https://www.canada.ca/en/public-health/services/laboratory-biosafety-biosecurity/pathogen-safety-data-sheets-risk-assessment/treponema-pallidum-pathogen-safety-data-sheet.html" TargetMode="External"/><Relationship Id="rId179" Type="http://schemas.openxmlformats.org/officeDocument/2006/relationships/hyperlink" Target="https://www.canada.ca/en/public-health/services/laboratory-biosafety-biosecurity/pathogen-safety-data-sheets-risk-assessment/vaccinia-virus.html" TargetMode="External"/><Relationship Id="rId178" Type="http://schemas.openxmlformats.org/officeDocument/2006/relationships/hyperlink" Target="https://www.canada.ca/en/public-health/services/laboratory-biosafety-biosecurity/pathogen-safety-data-sheets-risk-assessment/ureaplasma-urealyticum.html" TargetMode="External"/><Relationship Id="rId177" Type="http://schemas.openxmlformats.org/officeDocument/2006/relationships/hyperlink" Target="https://www.canada.ca/en/public-health/services/laboratory-biosafety-biosecurity/pathogen-safety-data-sheets-risk-assessment/trypanosoma-brucei-pathogen-safety-data-sheet.html" TargetMode="External"/><Relationship Id="rId150" Type="http://schemas.openxmlformats.org/officeDocument/2006/relationships/hyperlink" Target="https://www.canada.ca/en/public-health/services/laboratory-biosafety-biosecurity/pathogen-safety-data-sheets-risk-assessment/rickettsia-rickettsii.html" TargetMode="External"/><Relationship Id="rId1" Type="http://schemas.openxmlformats.org/officeDocument/2006/relationships/hyperlink" Target="https://wwwnc.cdc.gov/eid/pdfs/vol6no5_pdf-version.pdf" TargetMode="External"/><Relationship Id="rId2" Type="http://schemas.openxmlformats.org/officeDocument/2006/relationships/hyperlink" Target="https://wwwnc.cdc.gov/eid/pdfs/vol6no5_pdf-version.pdf" TargetMode="External"/><Relationship Id="rId3" Type="http://schemas.openxmlformats.org/officeDocument/2006/relationships/hyperlink" Target="https://wwwnc.cdc.gov/eid/pdfs/vol6no6_pdf-version.pdf" TargetMode="External"/><Relationship Id="rId149" Type="http://schemas.openxmlformats.org/officeDocument/2006/relationships/hyperlink" Target="https://www.canada.ca/en/public-health/services/laboratory-biosafety-biosecurity/pathogen-safety-data-sheets-risk-assessment/rickettsia-prowazekii.html" TargetMode="External"/><Relationship Id="rId4" Type="http://schemas.openxmlformats.org/officeDocument/2006/relationships/hyperlink" Target="https://www.canada.ca/en/public-health/services/laboratory-biosafety-biosecurity/pathogen-safety-data-sheets-risk-assessment/actinobacillus-aggregatibacter.html" TargetMode="External"/><Relationship Id="rId148" Type="http://schemas.openxmlformats.org/officeDocument/2006/relationships/hyperlink" Target="https://www.canada.ca/en/public-health/services/laboratory-biosafety-biosecurity/pathogen-safety-data-sheets-risk-assessment/rickettsia-akari.html" TargetMode="External"/><Relationship Id="rId9" Type="http://schemas.openxmlformats.org/officeDocument/2006/relationships/hyperlink" Target="https://www.canada.ca/en/public-health/services/laboratory-biosafety-biosecurity/pathogen-safety-data-sheets-risk-assessment/aeromonas-hydrophila.html" TargetMode="External"/><Relationship Id="rId143" Type="http://schemas.openxmlformats.org/officeDocument/2006/relationships/hyperlink" Target="https://www.canada.ca/en/public-health/services/laboratory-biosafety-biosecurity/pathogen-safety-data-sheets-risk-assessment/proteus.html" TargetMode="External"/><Relationship Id="rId142" Type="http://schemas.openxmlformats.org/officeDocument/2006/relationships/hyperlink" Target="https://www.canada.ca/en/public-health/services/laboratory-biosafety-biosecurity/pathogen-safety-data-sheets-risk-assessment/powassan-encephalitis-virus.html" TargetMode="External"/><Relationship Id="rId141" Type="http://schemas.openxmlformats.org/officeDocument/2006/relationships/hyperlink" Target="https://www.canada.ca/en/public-health/services/laboratory-biosafety-biosecurity/pathogen-safety-data-sheets-risk-assessment/plesiomonas-shigelloides.html" TargetMode="External"/><Relationship Id="rId140" Type="http://schemas.openxmlformats.org/officeDocument/2006/relationships/hyperlink" Target="https://www.canada.ca/en/public-health/services/laboratory-biosafety-biosecurity/pathogen-safety-data-sheets-risk-assessment/peptostreptococcus.html" TargetMode="External"/><Relationship Id="rId5" Type="http://schemas.openxmlformats.org/officeDocument/2006/relationships/hyperlink" Target="https://www.canada.ca/en/public-health/services/laboratory-biosafety-biosecurity/pathogen-safety-data-sheets-risk-assessment/actinomyces-pathogen-safety-data-sheet.html" TargetMode="External"/><Relationship Id="rId147" Type="http://schemas.openxmlformats.org/officeDocument/2006/relationships/hyperlink" Target="https://www.canada.ca/en/public-health/services/laboratory-biosafety-biosecurity/pathogen-safety-data-sheets-risk-assessment/rhinovirus.html" TargetMode="External"/><Relationship Id="rId6" Type="http://schemas.openxmlformats.org/officeDocument/2006/relationships/hyperlink" Target="https://www.canada.ca/en/public-health/services/laboratory-biosafety-biosecurity/pathogen-safety-data-sheets-risk-assessment/adenovirus-types-1-2-3-4-5-7-pathogen-safety-data-sheet.html" TargetMode="External"/><Relationship Id="rId146" Type="http://schemas.openxmlformats.org/officeDocument/2006/relationships/hyperlink" Target="https://www.canada.ca/en/public-health/services/laboratory-biosafety-biosecurity/pathogen-safety-data-sheets-risk-assessment/respiratory-syncytial-virus.html" TargetMode="External"/><Relationship Id="rId7" Type="http://schemas.openxmlformats.org/officeDocument/2006/relationships/hyperlink" Target="https://www.canada.ca/en/public-health/services/laboratory-biosafety-biosecurity/pathogen-safety-data-sheets-risk-assessment/adenovirus-serotypes-40-41.html" TargetMode="External"/><Relationship Id="rId145" Type="http://schemas.openxmlformats.org/officeDocument/2006/relationships/hyperlink" Target="https://www.canada.ca/en/public-health/services/laboratory-biosafety-biosecurity/pathogen-safety-data-sheets-risk-assessment/rabies-virus.html" TargetMode="External"/><Relationship Id="rId8" Type="http://schemas.openxmlformats.org/officeDocument/2006/relationships/hyperlink" Target="https://www.canada.ca/en/public-health/services/laboratory-biosafety-biosecurity/pathogen-safety-data-sheets-risk-assessment/aerococcus.html" TargetMode="External"/><Relationship Id="rId144" Type="http://schemas.openxmlformats.org/officeDocument/2006/relationships/hyperlink" Target="https://www.canada.ca/en/public-health/services/laboratory-biosafety-biosecurity/pathogen-safety-data-sheets-risk-assessment/pseudomonas.html" TargetMode="External"/><Relationship Id="rId139" Type="http://schemas.openxmlformats.org/officeDocument/2006/relationships/hyperlink" Target="https://www.canada.ca/en/public-health/services/laboratory-biosafety-biosecurity/pathogen-safety-data-sheets-risk-assessment/peptococcus-niger-pathogen-safety-data-sheet.html" TargetMode="External"/><Relationship Id="rId138" Type="http://schemas.openxmlformats.org/officeDocument/2006/relationships/hyperlink" Target="https://www.canada.ca/en/public-health/services/laboratory-biosafety-biosecurity/pathogen-safety-data-sheets-risk-assessment/pasteurella.html" TargetMode="External"/><Relationship Id="rId137" Type="http://schemas.openxmlformats.org/officeDocument/2006/relationships/hyperlink" Target="https://www.canada.ca/en/public-health/services/laboratory-biosafety-biosecurity/pathogen-safety-data-sheets-risk-assessment/parvovirus-b19.html" TargetMode="External"/><Relationship Id="rId132" Type="http://schemas.openxmlformats.org/officeDocument/2006/relationships/hyperlink" Target="https://www.canada.ca/en/public-health/services/laboratory-biosafety-biosecurity/pathogen-safety-data-sheets-risk-assessment/norovirus-pathogen-safety-data-sheet.html" TargetMode="External"/><Relationship Id="rId131" Type="http://schemas.openxmlformats.org/officeDocument/2006/relationships/hyperlink" Target="https://www.canada.ca/en/public-health/services/laboratory-biosafety-biosecurity/pathogen-safety-data-sheets-risk-assessment/nocardia.html" TargetMode="External"/><Relationship Id="rId130" Type="http://schemas.openxmlformats.org/officeDocument/2006/relationships/hyperlink" Target="https://www.canada.ca/en/public-health/services/laboratory-biosafety-biosecurity/pathogen-safety-data-sheets-risk-assessment/nipah-virus.html" TargetMode="External"/><Relationship Id="rId136" Type="http://schemas.openxmlformats.org/officeDocument/2006/relationships/hyperlink" Target="https://www.canada.ca/en/public-health/services/laboratory-biosafety-biosecurity/pathogen-safety-data-sheets-risk-assessment/opisthorchis-pathogen-safety-data-sheet.html" TargetMode="External"/><Relationship Id="rId135" Type="http://schemas.openxmlformats.org/officeDocument/2006/relationships/hyperlink" Target="https://www.canada.ca/en/public-health/services/laboratory-biosafety-biosecurity/pathogen-safety-data-sheets-risk-assessment/nyong-nyong-virus-material-safety-data-sheets-msds.html" TargetMode="External"/><Relationship Id="rId134" Type="http://schemas.openxmlformats.org/officeDocument/2006/relationships/hyperlink" Target="https://www.canada.ca/en/public-health/services/laboratory-biosafety-biosecurity/pathogen-safety-data-sheets-risk-assessment/onchocerca-volvulus.html" TargetMode="External"/><Relationship Id="rId133" Type="http://schemas.openxmlformats.org/officeDocument/2006/relationships/hyperlink" Target="https://www.canada.ca/en/public-health/services/laboratory-biosafety-biosecurity/pathogen-safety-data-sheets-risk-assessment/omsk-haemorrhagic-fever-virus-ohfv.html" TargetMode="External"/><Relationship Id="rId172" Type="http://schemas.openxmlformats.org/officeDocument/2006/relationships/hyperlink" Target="https://www.canada.ca/en/public-health/services/laboratory-biosafety-biosecurity/pathogen-safety-data-sheets-risk-assessment/toxoplasma-gondii-pathogen-safety-data-sheet.html" TargetMode="External"/><Relationship Id="rId171" Type="http://schemas.openxmlformats.org/officeDocument/2006/relationships/hyperlink" Target="https://www.canada.ca/en/public-health/services/laboratory-biosafety-biosecurity/pathogen-safety-data-sheets-risk-assessment/toxocara-canis-toxocara-cati.html" TargetMode="External"/><Relationship Id="rId170" Type="http://schemas.openxmlformats.org/officeDocument/2006/relationships/hyperlink" Target="https://www.canada.ca/en/public-health/services/laboratory-biosafety-biosecurity/pathogen-safety-data-sheets-risk-assessment/taenia-solium.html" TargetMode="External"/><Relationship Id="rId165" Type="http://schemas.openxmlformats.org/officeDocument/2006/relationships/hyperlink" Target="https://www.canada.ca/en/public-health/services/laboratory-biosafety-biosecurity/pathogen-safety-data-sheets-risk-assessment/enterococcus-faecalis.html" TargetMode="External"/><Relationship Id="rId164" Type="http://schemas.openxmlformats.org/officeDocument/2006/relationships/hyperlink" Target="https://www.canada.ca/en/public-health/services/laboratory-biosafety-biosecurity/pathogen-safety-data-sheets-risk-assessment/streptococcus-agalactiae.html" TargetMode="External"/><Relationship Id="rId163" Type="http://schemas.openxmlformats.org/officeDocument/2006/relationships/hyperlink" Target="https://www.canada.ca/en/public-health/services/laboratory-biosafety-biosecurity/pathogen-safety-data-sheets-risk-assessment/streptobacillus-moniliformis.html" TargetMode="External"/><Relationship Id="rId162" Type="http://schemas.openxmlformats.org/officeDocument/2006/relationships/hyperlink" Target="https://www.canada.ca/en/public-health/services/laboratory-biosafety-biosecurity/pathogen-safety-data-sheets-risk-assessment/staphylococcus-aureus.html" TargetMode="External"/><Relationship Id="rId169" Type="http://schemas.openxmlformats.org/officeDocument/2006/relationships/hyperlink" Target="https://www.canada.ca/en/public-health/services/laboratory-biosafety-biosecurity/pathogen-safety-data-sheets-risk-assessment/taenia-saginata.html" TargetMode="External"/><Relationship Id="rId168" Type="http://schemas.openxmlformats.org/officeDocument/2006/relationships/hyperlink" Target="https://www.canada.ca/en/public-health/services/laboratory-biosafety-biosecurity/pathogen-safety-data-sheets-risk-assessment/streptococcus-salivarius.html" TargetMode="External"/><Relationship Id="rId167" Type="http://schemas.openxmlformats.org/officeDocument/2006/relationships/hyperlink" Target="https://www.canada.ca/en/public-health/services/laboratory-biosafety-biosecurity/pathogen-safety-data-sheets-risk-assessment/streptococcus-pyogenes.html" TargetMode="External"/><Relationship Id="rId166" Type="http://schemas.openxmlformats.org/officeDocument/2006/relationships/hyperlink" Target="https://www.canada.ca/en/public-health/services/laboratory-biosafety-biosecurity/pathogen-safety-data-sheets-risk-assessment/streptococcus-pneumoniae.html" TargetMode="External"/><Relationship Id="rId161" Type="http://schemas.openxmlformats.org/officeDocument/2006/relationships/hyperlink" Target="https://www.canada.ca/en/public-health/services/laboratory-biosafety-biosecurity/pathogen-safety-data-sheets-risk-assessment/louis-encephalitis-virus.html" TargetMode="External"/><Relationship Id="rId160" Type="http://schemas.openxmlformats.org/officeDocument/2006/relationships/hyperlink" Target="https://www.canada.ca/en/public-health/services/laboratory-biosafety-biosecurity/pathogen-safety-data-sheets-risk-assessment/sporothrix-schenckii.html" TargetMode="External"/><Relationship Id="rId159" Type="http://schemas.openxmlformats.org/officeDocument/2006/relationships/hyperlink" Target="https://www.canada.ca/en/public-health/services/laboratory-biosafety-biosecurity/pathogen-safety-data-sheets-risk-assessment/sindbis-virus-pathogen-safety-data-sheet.html" TargetMode="External"/><Relationship Id="rId154" Type="http://schemas.openxmlformats.org/officeDocument/2006/relationships/hyperlink" Target="https://www.canada.ca/en/public-health/services/laboratory-biosafety-biosecurity/pathogen-safety-data-sheets-risk-assessment/severe-acute-respiratory-syndrome-sars-associated-coronavirus.html" TargetMode="External"/><Relationship Id="rId153" Type="http://schemas.openxmlformats.org/officeDocument/2006/relationships/hyperlink" Target="https://www.canada.ca/en/public-health/services/laboratory-biosafety-biosecurity/pathogen-safety-data-sheets-risk-assessment/salmonella-enterica.html" TargetMode="External"/><Relationship Id="rId152" Type="http://schemas.openxmlformats.org/officeDocument/2006/relationships/hyperlink" Target="https://www.canada.ca/en/public-health/services/laboratory-biosafety-biosecurity/pathogen-safety-data-sheets-risk-assessment/rubella-virus.html" TargetMode="External"/><Relationship Id="rId151" Type="http://schemas.openxmlformats.org/officeDocument/2006/relationships/hyperlink" Target="https://www.canada.ca/en/public-health/services/laboratory-biosafety-biosecurity/pathogen-safety-data-sheets-risk-assessment/ross-river-virus-pathogen-safety-data-sheet.html" TargetMode="External"/><Relationship Id="rId158" Type="http://schemas.openxmlformats.org/officeDocument/2006/relationships/hyperlink" Target="https://www.canada.ca/en/public-health/services/laboratory-biosafety-biosecurity/pathogen-safety-data-sheets-risk-assessment/shigella.html" TargetMode="External"/><Relationship Id="rId157" Type="http://schemas.openxmlformats.org/officeDocument/2006/relationships/hyperlink" Target="https://www.canada.ca/en/public-health/services/laboratory-biosafety-biosecurity/pathogen-safety-data-sheets-risk-assessment/serratia.html" TargetMode="External"/><Relationship Id="rId156" Type="http://schemas.openxmlformats.org/officeDocument/2006/relationships/hyperlink" Target="https://www.canada.ca/en/public-health/services/laboratory-biosafety-biosecurity/pathogen-safety-data-sheets-risk-assessment/semliki-forest-virus.html" TargetMode="External"/><Relationship Id="rId155" Type="http://schemas.openxmlformats.org/officeDocument/2006/relationships/hyperlink" Target="https://www.canada.ca/en/public-health/services/laboratory-biosafety-biosecurity/pathogen-safety-data-sheets-risk-assessment/schistosoma-pathogen-safety-data-sheet.html" TargetMode="External"/><Relationship Id="rId40" Type="http://schemas.openxmlformats.org/officeDocument/2006/relationships/hyperlink" Target="https://www.canada.ca/en/public-health/services/laboratory-biosafety-biosecurity/pathogen-safety-data-sheets-risk-assessment/clostridium-botulinum.html" TargetMode="External"/><Relationship Id="rId42" Type="http://schemas.openxmlformats.org/officeDocument/2006/relationships/hyperlink" Target="https://www.canada.ca/en/public-health/services/laboratory-biosafety-biosecurity/pathogen-safety-data-sheets-risk-assessment/clostridium-perfringens.html" TargetMode="External"/><Relationship Id="rId41" Type="http://schemas.openxmlformats.org/officeDocument/2006/relationships/hyperlink" Target="https://www.canada.ca/en/public-health/services/laboratory-biosafety-biosecurity/pathogen-safety-data-sheets-risk-assessment/clostridium-difficile-pathogen-safety-data-sheet.html" TargetMode="External"/><Relationship Id="rId44" Type="http://schemas.openxmlformats.org/officeDocument/2006/relationships/hyperlink" Target="https://www.canada.ca/en/public-health/services/laboratory-biosafety-biosecurity/pathogen-safety-data-sheets-risk-assessment/clostridium.html" TargetMode="External"/><Relationship Id="rId43" Type="http://schemas.openxmlformats.org/officeDocument/2006/relationships/hyperlink" Target="https://www.canada.ca/en/public-health/services/laboratory-biosafety-biosecurity/pathogen-safety-data-sheets-risk-assessment/clostridium-tetani.html" TargetMode="External"/><Relationship Id="rId46" Type="http://schemas.openxmlformats.org/officeDocument/2006/relationships/hyperlink" Target="https://www.canada.ca/en/public-health/services/laboratory-biosafety-biosecurity/pathogen-safety-data-sheets-risk-assessment/colorado-tick-fever-virus.html" TargetMode="External"/><Relationship Id="rId45" Type="http://schemas.openxmlformats.org/officeDocument/2006/relationships/hyperlink" Target="https://www.canada.ca/en/public-health/services/laboratory-biosafety-biosecurity/pathogen-safety-data-sheets-risk-assessment/coccidioides.html" TargetMode="External"/><Relationship Id="rId48" Type="http://schemas.openxmlformats.org/officeDocument/2006/relationships/hyperlink" Target="https://www.canada.ca/en/public-health/services/laboratory-biosafety-biosecurity/pathogen-safety-data-sheets-risk-assessment/coxiella-burnetii.html" TargetMode="External"/><Relationship Id="rId47" Type="http://schemas.openxmlformats.org/officeDocument/2006/relationships/hyperlink" Target="https://www.canada.ca/en/public-health/services/laboratory-biosafety-biosecurity/pathogen-safety-data-sheets-risk-assessment/corynebacterium-diphtheriae.html" TargetMode="External"/><Relationship Id="rId49" Type="http://schemas.openxmlformats.org/officeDocument/2006/relationships/hyperlink" Target="https://www.canada.ca/en/public-health/services/laboratory-biosafety-biosecurity/pathogen-safety-data-sheets-risk-assessment/coxsackievirus-pathogen-safety-data-sheet.html" TargetMode="External"/><Relationship Id="rId31" Type="http://schemas.openxmlformats.org/officeDocument/2006/relationships/hyperlink" Target="https://www.canada.ca/en/public-health/services/laboratory-biosafety-biosecurity/pathogen-safety-data-sheets-risk-assessment/campylobacter-coli.html" TargetMode="External"/><Relationship Id="rId30" Type="http://schemas.openxmlformats.org/officeDocument/2006/relationships/hyperlink" Target="https://www.canada.ca/en/public-health/services/laboratory-biosafety-biosecurity/pathogen-safety-data-sheets-risk-assessment/california-serogroup-pathogen-safety-data-sheet.html" TargetMode="External"/><Relationship Id="rId33" Type="http://schemas.openxmlformats.org/officeDocument/2006/relationships/hyperlink" Target="https://www.canada.ca/en/public-health/services/laboratory-biosafety-biosecurity/pathogen-safety-data-sheets-risk-assessment/candida-albicans-pathogen-safety-data-sheet.html" TargetMode="External"/><Relationship Id="rId32" Type="http://schemas.openxmlformats.org/officeDocument/2006/relationships/hyperlink" Target="https://www.canada.ca/en/public-health/services/laboratory-biosafety-biosecurity/pathogen-safety-data-sheets-risk-assessment/campylobacter-jejuni.html" TargetMode="External"/><Relationship Id="rId35" Type="http://schemas.openxmlformats.org/officeDocument/2006/relationships/hyperlink" Target="https://www.canada.ca/en/public-health/services/laboratory-biosafety-biosecurity/pathogen-safety-data-sheets-risk-assessment/chikungunya-virus.html" TargetMode="External"/><Relationship Id="rId34" Type="http://schemas.openxmlformats.org/officeDocument/2006/relationships/hyperlink" Target="https://www.canada.ca/en/public-health/services/laboratory-biosafety-biosecurity/pathogen-safety-data-sheets-risk-assessment/capnocytophaga.html" TargetMode="External"/><Relationship Id="rId37" Type="http://schemas.openxmlformats.org/officeDocument/2006/relationships/hyperlink" Target="https://www.canada.ca/en/public-health/services/laboratory-biosafety-biosecurity/pathogen-safety-data-sheets-risk-assessment/chlamydia-trachomatis.html" TargetMode="External"/><Relationship Id="rId36" Type="http://schemas.openxmlformats.org/officeDocument/2006/relationships/hyperlink" Target="https://www.canada.ca/en/public-health/services/laboratory-biosafety-biosecurity/pathogen-safety-data-sheets-risk-assessment/chlamydophila-psittaci.html" TargetMode="External"/><Relationship Id="rId39" Type="http://schemas.openxmlformats.org/officeDocument/2006/relationships/hyperlink" Target="https://www.canada.ca/en/public-health/services/laboratory-biosafety-biosecurity/pathogen-safety-data-sheets-risk-assessment/clonorchis-sinensis-pathogen-safety-data-sheet.html" TargetMode="External"/><Relationship Id="rId38" Type="http://schemas.openxmlformats.org/officeDocument/2006/relationships/hyperlink" Target="https://www.canada.ca/en/public-health/services/laboratory-biosafety-biosecurity/pathogen-safety-data-sheets-risk-assessment/citrobacter.html" TargetMode="External"/><Relationship Id="rId20" Type="http://schemas.openxmlformats.org/officeDocument/2006/relationships/hyperlink" Target="https://www.canada.ca/en/public-health/services/laboratory-biosafety-biosecurity/pathogen-safety-data-sheets-risk-assessment/bartonella-quintana.html" TargetMode="External"/><Relationship Id="rId22" Type="http://schemas.openxmlformats.org/officeDocument/2006/relationships/hyperlink" Target="https://www.canada.ca/en/public-health/services/laboratory-biosafety-biosecurity/pathogen-safety-data-sheets-risk-assessment/bordetella-bronchiseptica.html" TargetMode="External"/><Relationship Id="rId21" Type="http://schemas.openxmlformats.org/officeDocument/2006/relationships/hyperlink" Target="https://www.canada.ca/en/public-health/services/laboratory-biosafety-biosecurity/pathogen-safety-data-sheets-risk-assessment/blastomyces-dermatitidis.html" TargetMode="External"/><Relationship Id="rId24" Type="http://schemas.openxmlformats.org/officeDocument/2006/relationships/hyperlink" Target="http://www.inspection.gc.ca/english/anima/disemala/bseesb/bseesbe.shtml" TargetMode="External"/><Relationship Id="rId23" Type="http://schemas.openxmlformats.org/officeDocument/2006/relationships/hyperlink" Target="https://www.canada.ca/en/public-health/services/laboratory-biosafety-biosecurity/pathogen-safety-data-sheets-risk-assessment/bordetella-pertussis.html" TargetMode="External"/><Relationship Id="rId26" Type="http://schemas.openxmlformats.org/officeDocument/2006/relationships/hyperlink" Target="https://www.canada.ca/en/public-health/services/laboratory-biosafety-biosecurity/pathogen-safety-data-sheets-risk-assessment/brucella-b-abortus-b-canis-b-melitensis-b-suis-material-safety-data-sheets-msds.html" TargetMode="External"/><Relationship Id="rId25" Type="http://schemas.openxmlformats.org/officeDocument/2006/relationships/hyperlink" Target="https://www.canada.ca/en/public-health/services/laboratory-biosafety-biosecurity/pathogen-safety-data-sheets-risk-assessment/branhamella-catarrhalis.html" TargetMode="External"/><Relationship Id="rId28" Type="http://schemas.openxmlformats.org/officeDocument/2006/relationships/hyperlink" Target="https://www.canada.ca/en/public-health/services/laboratory-biosafety-biosecurity/pathogen-safety-data-sheets-risk-assessment/burkholderia-pseudomonas-mallei-material-safety-data-sheets-msds.html" TargetMode="External"/><Relationship Id="rId27" Type="http://schemas.openxmlformats.org/officeDocument/2006/relationships/hyperlink" Target="https://www.canada.ca/en/public-health/services/laboratory-biosafety-biosecurity/pathogen-safety-data-sheets-risk-assessment/brugia-pathogen-safety-data-sheet.html" TargetMode="External"/><Relationship Id="rId29" Type="http://schemas.openxmlformats.org/officeDocument/2006/relationships/hyperlink" Target="https://www.canada.ca/en/public-health/services/laboratory-biosafety-biosecurity/pathogen-safety-data-sheets-risk-assessment/burkholderia-pseudomonas-pseudomallei-material-safety-data-sheets-msds.html" TargetMode="External"/><Relationship Id="rId11" Type="http://schemas.openxmlformats.org/officeDocument/2006/relationships/hyperlink" Target="https://www.canada.ca/en/public-health/services/laboratory-biosafety-biosecurity/pathogen-safety-data-sheets-risk-assessment/angiostrongylus-cantonensis.html" TargetMode="External"/><Relationship Id="rId10" Type="http://schemas.openxmlformats.org/officeDocument/2006/relationships/hyperlink" Target="https://www.canada.ca/en/public-health/services/laboratory-biosafety-biosecurity/pathogen-safety-data-sheets-risk-assessment/ancylostoma-duodenale.html" TargetMode="External"/><Relationship Id="rId13" Type="http://schemas.openxmlformats.org/officeDocument/2006/relationships/hyperlink" Target="https://www.canada.ca/en/public-health/services/laboratory-biosafety-biosecurity/pathogen-safety-data-sheets-risk-assessment/aspergillus.html" TargetMode="External"/><Relationship Id="rId12" Type="http://schemas.openxmlformats.org/officeDocument/2006/relationships/hyperlink" Target="https://www.canada.ca/en/public-health/services/laboratory-biosafety-biosecurity/pathogen-safety-data-sheets-risk-assessment/ascaris-pathogen-safety-data-sheet.html" TargetMode="External"/><Relationship Id="rId15" Type="http://schemas.openxmlformats.org/officeDocument/2006/relationships/hyperlink" Target="https://www.canada.ca/en/public-health/services/laboratory-biosafety-biosecurity/pathogen-safety-data-sheets-risk-assessment/bacillus-cereus.html" TargetMode="External"/><Relationship Id="rId14" Type="http://schemas.openxmlformats.org/officeDocument/2006/relationships/hyperlink" Target="https://www.canada.ca/en/public-health/services/laboratory-biosafety-biosecurity/pathogen-safety-data-sheets-risk-assessment/bacillus-anthracis-material-safety-data-sheets-msds.html" TargetMode="External"/><Relationship Id="rId17" Type="http://schemas.openxmlformats.org/officeDocument/2006/relationships/hyperlink" Target="https://www.canada.ca/en/public-health/services/laboratory-biosafety-biosecurity/pathogen-safety-data-sheets-risk-assessment/balantidium-coli-pathogen-safety-data-sheet.html" TargetMode="External"/><Relationship Id="rId16" Type="http://schemas.openxmlformats.org/officeDocument/2006/relationships/hyperlink" Target="https://www.canada.ca/en/public-health/services/laboratory-biosafety-biosecurity/pathogen-safety-data-sheets-risk-assessment/bacteroides.html" TargetMode="External"/><Relationship Id="rId19" Type="http://schemas.openxmlformats.org/officeDocument/2006/relationships/hyperlink" Target="https://www.canada.ca/en/public-health/services/laboratory-biosafety-biosecurity/pathogen-safety-data-sheets-risk-assessment/bartonella-henselae.html" TargetMode="External"/><Relationship Id="rId18" Type="http://schemas.openxmlformats.org/officeDocument/2006/relationships/hyperlink" Target="https://www.canada.ca/en/public-health/services/laboratory-biosafety-biosecurity/pathogen-safety-data-sheets-risk-assessment/bartonella-bacilliformis.html" TargetMode="External"/><Relationship Id="rId84" Type="http://schemas.openxmlformats.org/officeDocument/2006/relationships/hyperlink" Target="https://www.canada.ca/en/public-health/services/laboratory-biosafety-biosecurity/pathogen-safety-data-sheets-risk-assessment/hepatitis-b-virus.html" TargetMode="External"/><Relationship Id="rId83" Type="http://schemas.openxmlformats.org/officeDocument/2006/relationships/hyperlink" Target="https://www.canada.ca/en/public-health/services/laboratory-biosafety-biosecurity/pathogen-safety-data-sheets-risk-assessment/hepatitis-a-virus.html" TargetMode="External"/><Relationship Id="rId86" Type="http://schemas.openxmlformats.org/officeDocument/2006/relationships/hyperlink" Target="https://www.canada.ca/en/public-health/services/laboratory-biosafety-biosecurity/pathogen-safety-data-sheets-risk-assessment/hepatitis-d-virus.html" TargetMode="External"/><Relationship Id="rId85" Type="http://schemas.openxmlformats.org/officeDocument/2006/relationships/hyperlink" Target="https://www.canada.ca/en/public-health/services/laboratory-biosafety-biosecurity/pathogen-safety-data-sheets-risk-assessment/hepatitis-c-virus.html" TargetMode="External"/><Relationship Id="rId88" Type="http://schemas.openxmlformats.org/officeDocument/2006/relationships/hyperlink" Target="https://www.canada.ca/en/public-health/services/laboratory-biosafety-biosecurity/pathogen-safety-data-sheets-risk-assessment/herpes-simplex-virus.html" TargetMode="External"/><Relationship Id="rId87" Type="http://schemas.openxmlformats.org/officeDocument/2006/relationships/hyperlink" Target="https://www.canada.ca/en/public-health/services/laboratory-biosafety-biosecurity/pathogen-safety-data-sheets-risk-assessment/hepatitis-e-virus.html" TargetMode="External"/><Relationship Id="rId89" Type="http://schemas.openxmlformats.org/officeDocument/2006/relationships/hyperlink" Target="https://www.canada.ca/en/public-health/services/laboratory-biosafety-biosecurity/pathogen-safety-data-sheets-risk-assessment/cercopithecinae-herpes-virus-1.html" TargetMode="External"/><Relationship Id="rId80" Type="http://schemas.openxmlformats.org/officeDocument/2006/relationships/hyperlink" Target="https://www.canada.ca/en/public-health/services/laboratory-biosafety-biosecurity/pathogen-safety-data-sheets-risk-assessment/haemophilus-influenzae.html" TargetMode="External"/><Relationship Id="rId82" Type="http://schemas.openxmlformats.org/officeDocument/2006/relationships/hyperlink" Target="https://www.canada.ca/en/public-health/services/laboratory-biosafety-biosecurity/pathogen-safety-data-sheets-risk-assessment/helicobacter-pylori.html" TargetMode="External"/><Relationship Id="rId81" Type="http://schemas.openxmlformats.org/officeDocument/2006/relationships/hyperlink" Target="https://www.canada.ca/en/public-health/services/laboratory-biosafety-biosecurity/pathogen-safety-data-sheets-risk-assessment/hantavirus.html" TargetMode="External"/><Relationship Id="rId73" Type="http://schemas.openxmlformats.org/officeDocument/2006/relationships/hyperlink" Target="https://www.canada.ca/en/public-health/services/laboratory-biosafety-biosecurity/pathogen-safety-data-sheets-risk-assessment/escherichia-coli-enterotoxigenic.html" TargetMode="External"/><Relationship Id="rId72" Type="http://schemas.openxmlformats.org/officeDocument/2006/relationships/hyperlink" Target="https://www.canada.ca/en/public-health/services/laboratory-biosafety-biosecurity/pathogen-safety-data-sheets-risk-assessment/escherichia-coli-enteropathogenic.html" TargetMode="External"/><Relationship Id="rId75" Type="http://schemas.openxmlformats.org/officeDocument/2006/relationships/hyperlink" Target="https://www.canada.ca/en/public-health/services/laboratory-biosafety-biosecurity/pathogen-safety-data-sheets-risk-assessment/francisella-tularensis-material-safety-data-sheets-msds.html" TargetMode="External"/><Relationship Id="rId74" Type="http://schemas.openxmlformats.org/officeDocument/2006/relationships/hyperlink" Target="https://www.canada.ca/en/public-health/services/laboratory-biosafety-biosecurity/pathogen-safety-data-sheets-risk-assessment/fasciola-hepatica.html" TargetMode="External"/><Relationship Id="rId77" Type="http://schemas.openxmlformats.org/officeDocument/2006/relationships/hyperlink" Target="https://www.canada.ca/en/public-health/services/laboratory-biosafety-biosecurity/pathogen-safety-data-sheets-risk-assessment/gemella.html" TargetMode="External"/><Relationship Id="rId76" Type="http://schemas.openxmlformats.org/officeDocument/2006/relationships/hyperlink" Target="https://www.canada.ca/en/public-health/services/laboratory-biosafety-biosecurity/pathogen-safety-data-sheets-risk-assessment/fusobacterium.html" TargetMode="External"/><Relationship Id="rId79" Type="http://schemas.openxmlformats.org/officeDocument/2006/relationships/hyperlink" Target="https://www.canada.ca/en/public-health/services/laboratory-biosafety-biosecurity/pathogen-safety-data-sheets-risk-assessment/haemophilus-ducreyi.html" TargetMode="External"/><Relationship Id="rId78" Type="http://schemas.openxmlformats.org/officeDocument/2006/relationships/hyperlink" Target="https://www.canada.ca/en/public-health/services/laboratory-biosafety-biosecurity/pathogen-safety-data-sheets-risk-assessment/giardia-lamblia.html" TargetMode="External"/><Relationship Id="rId71" Type="http://schemas.openxmlformats.org/officeDocument/2006/relationships/hyperlink" Target="https://www.canada.ca/en/public-health/services/laboratory-biosafety-biosecurity/pathogen-safety-data-sheets-risk-assessment/escherichia-coli-enteroinvasive.html" TargetMode="External"/><Relationship Id="rId70" Type="http://schemas.openxmlformats.org/officeDocument/2006/relationships/hyperlink" Target="https://www.canada.ca/en/public-health/services/laboratory-biosafety-biosecurity/pathogen-safety-data-sheets-risk-assessment/escherichia-coli-enterohemorrhagic.html" TargetMode="External"/><Relationship Id="rId62" Type="http://schemas.openxmlformats.org/officeDocument/2006/relationships/hyperlink" Target="https://www.canada.ca/en/public-health/services/laboratory-biosafety-biosecurity/pathogen-safety-data-sheets-risk-assessment/echovirus-pathogen-safety-data-sheet.html" TargetMode="External"/><Relationship Id="rId61" Type="http://schemas.openxmlformats.org/officeDocument/2006/relationships/hyperlink" Target="https://www.canada.ca/en/public-health/services/laboratory-biosafety-biosecurity/pathogen-safety-data-sheets-risk-assessment/echinococcus-multilocularis.html" TargetMode="External"/><Relationship Id="rId64" Type="http://schemas.openxmlformats.org/officeDocument/2006/relationships/hyperlink" Target="https://www.canada.ca/en/public-health/services/laboratory-biosafety-biosecurity/pathogen-safety-data-sheets-risk-assessment/entamoeba-histolytica-pathogen-safety-data-sheet.html" TargetMode="External"/><Relationship Id="rId63" Type="http://schemas.openxmlformats.org/officeDocument/2006/relationships/hyperlink" Target="https://www.canada.ca/en/public-health/services/laboratory-biosafety-biosecurity/pathogen-safety-data-sheets-risk-assessment/edwardsiella-tarda.html" TargetMode="External"/><Relationship Id="rId66" Type="http://schemas.openxmlformats.org/officeDocument/2006/relationships/hyperlink" Target="https://www.canada.ca/en/public-health/services/laboratory-biosafety-biosecurity/pathogen-safety-data-sheets-risk-assessment/enterococcus-faecalis.html" TargetMode="External"/><Relationship Id="rId65" Type="http://schemas.openxmlformats.org/officeDocument/2006/relationships/hyperlink" Target="https://www.canada.ca/en/public-health/services/laboratory-biosafety-biosecurity/pathogen-safety-data-sheets-risk-assessment/enterobacter.html" TargetMode="External"/><Relationship Id="rId68" Type="http://schemas.openxmlformats.org/officeDocument/2006/relationships/hyperlink" Target="https://www.canada.ca/en/public-health/services/laboratory-biosafety-biosecurity/pathogen-safety-data-sheets-risk-assessment/epidermophyton-floccosum-microsporum-trichophyton.html" TargetMode="External"/><Relationship Id="rId67" Type="http://schemas.openxmlformats.org/officeDocument/2006/relationships/hyperlink" Target="https://www.canada.ca/en/public-health/services/laboratory-biosafety-biosecurity/pathogen-safety-data-sheets-risk-assessment/enterovirus-70.html" TargetMode="External"/><Relationship Id="rId60" Type="http://schemas.openxmlformats.org/officeDocument/2006/relationships/hyperlink" Target="https://www.canada.ca/en/public-health/services/laboratory-biosafety-biosecurity/pathogen-safety-data-sheets-risk-assessment/echinococcus-granulosus-pathogen-safety-data-sheet.html" TargetMode="External"/><Relationship Id="rId69" Type="http://schemas.openxmlformats.org/officeDocument/2006/relationships/hyperlink" Target="https://www.canada.ca/en/public-health/services/laboratory-biosafety-biosecurity/pathogen-safety-data-sheets-risk-assessment/epstein-barr-virus.html" TargetMode="External"/><Relationship Id="rId51" Type="http://schemas.openxmlformats.org/officeDocument/2006/relationships/hyperlink" Target="https://www.canada.ca/en/public-health/services/laboratory-biosafety-biosecurity/pathogen-safety-data-sheets-risk-assessment/crimean-congo-haemorrhagic-fever-virus.html" TargetMode="External"/><Relationship Id="rId50" Type="http://schemas.openxmlformats.org/officeDocument/2006/relationships/hyperlink" Target="https://www.canada.ca/en/public-health/services/laboratory-biosafety-biosecurity/pathogen-safety-data-sheets-risk-assessment/creutzfeldt-jakob-agent-kuru-agent.html" TargetMode="External"/><Relationship Id="rId53" Type="http://schemas.openxmlformats.org/officeDocument/2006/relationships/hyperlink" Target="https://www.canada.ca/en/public-health/services/laboratory-biosafety-biosecurity/pathogen-safety-data-sheets-risk-assessment/cryptosporidium-parvum-pathogen-safety-data-sheet.html" TargetMode="External"/><Relationship Id="rId52" Type="http://schemas.openxmlformats.org/officeDocument/2006/relationships/hyperlink" Target="https://www.canada.ca/en/public-health/services/laboratory-biosafety-biosecurity/pathogen-safety-data-sheets-risk-assessment/cryptococcus-neoformans.html" TargetMode="External"/><Relationship Id="rId55" Type="http://schemas.openxmlformats.org/officeDocument/2006/relationships/hyperlink" Target="https://www.canada.ca/en/public-health/services/laboratory-biosafety-biosecurity/pathogen-safety-data-sheets-risk-assessment/cytomegalovirus.html" TargetMode="External"/><Relationship Id="rId54" Type="http://schemas.openxmlformats.org/officeDocument/2006/relationships/hyperlink" Target="https://www.canada.ca/en/public-health/services/laboratory-biosafety-biosecurity/pathogen-safety-data-sheets-risk-assessment/cyclospora-pathogen-safety-data-sheet.html" TargetMode="External"/><Relationship Id="rId57" Type="http://schemas.openxmlformats.org/officeDocument/2006/relationships/hyperlink" Target="https://www.canada.ca/en/public-health/services/laboratory-biosafety-biosecurity/pathogen-safety-data-sheets-risk-assessment/diphtheroids.html" TargetMode="External"/><Relationship Id="rId56" Type="http://schemas.openxmlformats.org/officeDocument/2006/relationships/hyperlink" Target="https://www.canada.ca/en/public-health/services/laboratory-biosafety-biosecurity/pathogen-safety-data-sheets-risk-assessment/dengue-fever-virus-1-2-3-4-pathogen-safety-data-sheet.html" TargetMode="External"/><Relationship Id="rId59" Type="http://schemas.openxmlformats.org/officeDocument/2006/relationships/hyperlink" Target="https://www.canada.ca/en/public-health/services/laboratory-biosafety-biosecurity/pathogen-safety-data-sheets-risk-assessment/ebolavirus.html" TargetMode="External"/><Relationship Id="rId58" Type="http://schemas.openxmlformats.org/officeDocument/2006/relationships/hyperlink" Target="https://www.canada.ca/en/public-health/services/laboratory-biosafety-biosecurity/pathogen-safety-data-sheets-risk-assessment/eastern-equine-encephalitis.html" TargetMode="External"/><Relationship Id="rId107" Type="http://schemas.openxmlformats.org/officeDocument/2006/relationships/hyperlink" Target="https://www.canada.ca/en/public-health/services/laboratory-biosafety-biosecurity/pathogen-safety-data-sheets-risk-assessment/leishmania.html" TargetMode="External"/><Relationship Id="rId106" Type="http://schemas.openxmlformats.org/officeDocument/2006/relationships/hyperlink" Target="https://www.canada.ca/en/public-health/services/laboratory-biosafety-biosecurity/pathogen-safety-data-sheets-risk-assessment/legionella-pneumophila.html" TargetMode="External"/><Relationship Id="rId105" Type="http://schemas.openxmlformats.org/officeDocument/2006/relationships/hyperlink" Target="https://www.canada.ca/en/public-health/services/laboratory-biosafety-biosecurity/pathogen-safety-data-sheets-risk-assessment/lassa-virus.html" TargetMode="External"/><Relationship Id="rId104" Type="http://schemas.openxmlformats.org/officeDocument/2006/relationships/hyperlink" Target="https://www.canada.ca/en/public-health/services/laboratory-biosafety-biosecurity/pathogen-safety-data-sheets-risk-assessment/lactobacillus.html" TargetMode="External"/><Relationship Id="rId109" Type="http://schemas.openxmlformats.org/officeDocument/2006/relationships/hyperlink" Target="https://www.canada.ca/en/public-health/services/laboratory-biosafety-biosecurity/pathogen-safety-data-sheets-risk-assessment/listeria-monocytogenes.html" TargetMode="External"/><Relationship Id="rId108" Type="http://schemas.openxmlformats.org/officeDocument/2006/relationships/hyperlink" Target="https://www.canada.ca/en/public-health/services/laboratory-biosafety-biosecurity/pathogen-safety-data-sheets-risk-assessment/leptospira-interrogans-material-safety-data-sheets-msds.html" TargetMode="External"/><Relationship Id="rId103" Type="http://schemas.openxmlformats.org/officeDocument/2006/relationships/hyperlink" Target="https://www.canada.ca/en/public-health/services/laboratory-biosafety-biosecurity/pathogen-safety-data-sheets-risk-assessment/kyasanur-forest-disease-virus.html" TargetMode="External"/><Relationship Id="rId102" Type="http://schemas.openxmlformats.org/officeDocument/2006/relationships/hyperlink" Target="https://www.canada.ca/en/public-health/services/laboratory-biosafety-biosecurity/pathogen-safety-data-sheets-risk-assessment/klebsiella.html" TargetMode="External"/><Relationship Id="rId101" Type="http://schemas.openxmlformats.org/officeDocument/2006/relationships/hyperlink" Target="https://www.canada.ca/en/public-health/services/laboratory-biosafety-biosecurity/pathogen-safety-data-sheets-risk-assessment/junin-virus.html" TargetMode="External"/><Relationship Id="rId100" Type="http://schemas.openxmlformats.org/officeDocument/2006/relationships/hyperlink" Target="https://www.canada.ca/en/public-health/services/laboratory-biosafety-biosecurity/pathogen-safety-data-sheets-risk-assessment/japanese-encephalitis-virus-material-safety-data-sheets-msds.html" TargetMode="External"/><Relationship Id="rId129" Type="http://schemas.openxmlformats.org/officeDocument/2006/relationships/hyperlink" Target="https://www.canada.ca/en/public-health/services/laboratory-biosafety-biosecurity/pathogen-safety-data-sheets-risk-assessment/neisseria.html" TargetMode="External"/><Relationship Id="rId128" Type="http://schemas.openxmlformats.org/officeDocument/2006/relationships/hyperlink" Target="https://www.canada.ca/en/public-health/services/laboratory-biosafety-biosecurity/pathogen-safety-data-sheets-risk-assessment/neisseria-meningitidis.html" TargetMode="External"/><Relationship Id="rId127" Type="http://schemas.openxmlformats.org/officeDocument/2006/relationships/hyperlink" Target="https://www.canada.ca/en/public-health/services/laboratory-biosafety-biosecurity/pathogen-safety-data-sheets-risk-assessment/neisseria-gonorrhoeae.html" TargetMode="External"/><Relationship Id="rId126" Type="http://schemas.openxmlformats.org/officeDocument/2006/relationships/hyperlink" Target="https://www.canada.ca/en/public-health/services/laboratory-biosafety-biosecurity/pathogen-safety-data-sheets-risk-assessment/necator-americanus.html" TargetMode="External"/><Relationship Id="rId121" Type="http://schemas.openxmlformats.org/officeDocument/2006/relationships/hyperlink" Target="https://www.canada.ca/en/public-health/services/laboratory-biosafety-biosecurity/pathogen-safety-data-sheets-risk-assessment/mycoplasma-genitalium.html" TargetMode="External"/><Relationship Id="rId120" Type="http://schemas.openxmlformats.org/officeDocument/2006/relationships/hyperlink" Target="https://www.canada.ca/en/public-health/services/laboratory-biosafety-biosecurity/pathogen-safety-data-sheets-risk-assessment/mycobacterium-tuberculosis-complex.html" TargetMode="External"/><Relationship Id="rId125" Type="http://schemas.openxmlformats.org/officeDocument/2006/relationships/hyperlink" Target="https://www.canada.ca/en/public-health/services/laboratory-biosafety-biosecurity/pathogen-safety-data-sheets-risk-assessment/naegleria-fowleri.html" TargetMode="External"/><Relationship Id="rId124" Type="http://schemas.openxmlformats.org/officeDocument/2006/relationships/hyperlink" Target="https://www.canada.ca/en/public-health/services/laboratory-biosafety-biosecurity/pathogen-safety-data-sheets-risk-assessment/mycoplasma.html" TargetMode="External"/><Relationship Id="rId123" Type="http://schemas.openxmlformats.org/officeDocument/2006/relationships/hyperlink" Target="https://www.canada.ca/en/public-health/services/laboratory-biosafety-biosecurity/pathogen-safety-data-sheets-risk-assessment/mycoplasma-pneumoniae.html" TargetMode="External"/><Relationship Id="rId122" Type="http://schemas.openxmlformats.org/officeDocument/2006/relationships/hyperlink" Target="https://www.canada.ca/en/public-health/services/laboratory-biosafety-biosecurity/pathogen-safety-data-sheets-risk-assessment/mycoplasma-hominis.html" TargetMode="External"/><Relationship Id="rId95" Type="http://schemas.openxmlformats.org/officeDocument/2006/relationships/hyperlink" Target="https://www.canada.ca/en/public-health/services/laboratory-biosafety-biosecurity/pathogen-safety-data-sheets-risk-assessment/human-rotavirus.html" TargetMode="External"/><Relationship Id="rId94" Type="http://schemas.openxmlformats.org/officeDocument/2006/relationships/hyperlink" Target="https://www.canada.ca/en/public-health/services/laboratory-biosafety-biosecurity/pathogen-safety-data-sheets-risk-assessment/human-parainfluenza-virus.html" TargetMode="External"/><Relationship Id="rId97" Type="http://schemas.openxmlformats.org/officeDocument/2006/relationships/hyperlink" Target="https://www.canada.ca/en/public-health/services/laboratory-biosafety-biosecurity/pathogen-safety-data-sheets-risk-assessment/influenza-a-virus-subtypes-h5-h7-h9.html" TargetMode="External"/><Relationship Id="rId96" Type="http://schemas.openxmlformats.org/officeDocument/2006/relationships/hyperlink" Target="https://www.canada.ca/en/public-health/services/laboratory-biosafety-biosecurity/pathogen-safety-data-sheets-risk-assessment/human-lymphotropic-virus.html" TargetMode="External"/><Relationship Id="rId99" Type="http://schemas.openxmlformats.org/officeDocument/2006/relationships/hyperlink" Target="https://www.canada.ca/en/public-health/services/laboratory-biosafety-biosecurity/pathogen-safety-data-sheets-risk-assessment/influenza-virus-b.html" TargetMode="External"/><Relationship Id="rId98" Type="http://schemas.openxmlformats.org/officeDocument/2006/relationships/hyperlink" Target="https://www.canada.ca/en/public-health/services/laboratory-biosafety-biosecurity/pathogen-safety-data-sheets-risk-assessment/influenza-virus-type-a.html" TargetMode="External"/><Relationship Id="rId91" Type="http://schemas.openxmlformats.org/officeDocument/2006/relationships/hyperlink" Target="https://www.canada.ca/en/public-health/services/laboratory-biosafety-biosecurity/pathogen-safety-data-sheets-risk-assessment/human-coronavirus.html" TargetMode="External"/><Relationship Id="rId90" Type="http://schemas.openxmlformats.org/officeDocument/2006/relationships/hyperlink" Target="https://www.canada.ca/en/public-health/services/laboratory-biosafety-biosecurity/pathogen-safety-data-sheets-risk-assessment/histoplasma-capsulatum.html" TargetMode="External"/><Relationship Id="rId93" Type="http://schemas.openxmlformats.org/officeDocument/2006/relationships/hyperlink" Target="https://www.canada.ca/en/public-health/services/laboratory-biosafety-biosecurity/pathogen-safety-data-sheets-risk-assessment/human-papillomavirus.html" TargetMode="External"/><Relationship Id="rId92" Type="http://schemas.openxmlformats.org/officeDocument/2006/relationships/hyperlink" Target="https://www.canada.ca/en/public-health/services/laboratory-biosafety-biosecurity/pathogen-safety-data-sheets-risk-assessment/human-immunodeficiency-virus.html" TargetMode="External"/><Relationship Id="rId118" Type="http://schemas.openxmlformats.org/officeDocument/2006/relationships/hyperlink" Target="https://www.canada.ca/en/public-health/services/laboratory-biosafety-biosecurity/pathogen-safety-data-sheets-risk-assessment/murray-valley-encephalitis.html" TargetMode="External"/><Relationship Id="rId117" Type="http://schemas.openxmlformats.org/officeDocument/2006/relationships/hyperlink" Target="https://www.canada.ca/en/public-health/services/laboratory-biosafety-biosecurity/pathogen-safety-data-sheets-risk-assessment/moraxella.html" TargetMode="External"/><Relationship Id="rId116" Type="http://schemas.openxmlformats.org/officeDocument/2006/relationships/hyperlink" Target="https://www.canada.ca/en/public-health/services/laboratory-biosafety-biosecurity/pathogen-safety-data-sheets-risk-assessment/monkeypox-virus.html" TargetMode="External"/><Relationship Id="rId115" Type="http://schemas.openxmlformats.org/officeDocument/2006/relationships/hyperlink" Target="https://www.canada.ca/en/public-health/services/laboratory-biosafety-biosecurity/pathogen-safety-data-sheets-risk-assessment/micrococcus.html" TargetMode="External"/><Relationship Id="rId119" Type="http://schemas.openxmlformats.org/officeDocument/2006/relationships/hyperlink" Target="https://www.canada.ca/en/public-health/services/laboratory-biosafety-biosecurity/pathogen-safety-data-sheets-risk-assessment/mycobacterium.html" TargetMode="External"/><Relationship Id="rId110" Type="http://schemas.openxmlformats.org/officeDocument/2006/relationships/hyperlink" Target="https://www.canada.ca/en/public-health/services/laboratory-biosafety-biosecurity/pathogen-safety-data-sheets-risk-assessment/lymphocytic-choriomeningitis-virus.html" TargetMode="External"/><Relationship Id="rId114" Type="http://schemas.openxmlformats.org/officeDocument/2006/relationships/hyperlink" Target="https://www.canada.ca/en/public-health/services/laboratory-biosafety-biosecurity/pathogen-safety-data-sheets-risk-assessment/measles-virus.html" TargetMode="External"/><Relationship Id="rId113" Type="http://schemas.openxmlformats.org/officeDocument/2006/relationships/hyperlink" Target="https://www.canada.ca/en/public-health/services/laboratory-biosafety-biosecurity/pathogen-safety-data-sheets-risk-assessment/mayaro-virus.html" TargetMode="External"/><Relationship Id="rId112" Type="http://schemas.openxmlformats.org/officeDocument/2006/relationships/hyperlink" Target="https://www.canada.ca/en/public-health/services/laboratory-biosafety-biosecurity/pathogen-safety-data-sheets-risk-assessment/marburg-virus.html" TargetMode="External"/><Relationship Id="rId111" Type="http://schemas.openxmlformats.org/officeDocument/2006/relationships/hyperlink" Target="https://www.canada.ca/en/public-health/services/laboratory-biosafety-biosecurity/pathogen-safety-data-sheets-risk-assessment/machupo-virus.html" TargetMode="External"/></Relationships>
</file>

<file path=xl/worksheets/_rels/sheet6.xml.rels><?xml version="1.0" encoding="UTF-8" standalone="yes"?><Relationships xmlns="http://schemas.openxmlformats.org/package/2006/relationships"><Relationship Id="rId175" Type="http://schemas.openxmlformats.org/officeDocument/2006/relationships/drawing" Target="../drawings/drawing6.xml"/><Relationship Id="rId174" Type="http://schemas.openxmlformats.org/officeDocument/2006/relationships/hyperlink" Target="http://www.phac-aspc.gc.ca/lab-bio/res/psds-ftss/msds50e-eng.php" TargetMode="External"/><Relationship Id="rId173" Type="http://schemas.openxmlformats.org/officeDocument/2006/relationships/hyperlink" Target="http://www.phac-aspc.gc.ca/lab-bio/res/psds-ftss/salmonella-ent-eng.php" TargetMode="External"/><Relationship Id="rId150" Type="http://schemas.openxmlformats.org/officeDocument/2006/relationships/hyperlink" Target="http://wwwnc.cdc.gov/eid/article/11/8/pdfs/04-0449.pdf" TargetMode="External"/><Relationship Id="rId1" Type="http://schemas.openxmlformats.org/officeDocument/2006/relationships/hyperlink" Target="http://www.phac-aspc.gc.ca/lab-bio/res/psds-ftss/index-eng.php" TargetMode="External"/><Relationship Id="rId2" Type="http://schemas.openxmlformats.org/officeDocument/2006/relationships/hyperlink" Target="http://www.who.int/healthinfo/global_burden_disease/estimates/en/index1.html" TargetMode="External"/><Relationship Id="rId3" Type="http://schemas.openxmlformats.org/officeDocument/2006/relationships/hyperlink" Target="http://www.cdc.gov/mmwr/PDF/wk/mm6153.pdf" TargetMode="External"/><Relationship Id="rId149" Type="http://schemas.openxmlformats.org/officeDocument/2006/relationships/hyperlink" Target="http://en.wikipedia.org/wiki/Severe_acute_respiratory_syndrome" TargetMode="External"/><Relationship Id="rId4" Type="http://schemas.openxmlformats.org/officeDocument/2006/relationships/hyperlink" Target="http://en.wikipedia.org/wiki/Human_mortality_from_H5N1" TargetMode="External"/><Relationship Id="rId148" Type="http://schemas.openxmlformats.org/officeDocument/2006/relationships/hyperlink" Target="http://www.cdc.gov/sars/media/" TargetMode="External"/><Relationship Id="rId9" Type="http://schemas.openxmlformats.org/officeDocument/2006/relationships/hyperlink" Target="http://en.wikipedia.org/wiki/Infectious_dose" TargetMode="External"/><Relationship Id="rId143" Type="http://schemas.openxmlformats.org/officeDocument/2006/relationships/hyperlink" Target="http://wwwnc.cdc.gov/travel/yellowbook/2014/chapter-3-infectious-diseases-related-to-travel/salmonellosis-nontyphoidal" TargetMode="External"/><Relationship Id="rId142" Type="http://schemas.openxmlformats.org/officeDocument/2006/relationships/hyperlink" Target="http://www.phac-aspc.gc.ca/lab-bio/res/psds-ftss/rub-eng.php" TargetMode="External"/><Relationship Id="rId141" Type="http://schemas.openxmlformats.org/officeDocument/2006/relationships/hyperlink" Target="http://www.cdc.gov/vaccines/pubs/surv-manual/chpt13-rotavirus.html" TargetMode="External"/><Relationship Id="rId140" Type="http://schemas.openxmlformats.org/officeDocument/2006/relationships/hyperlink" Target="http://wwwnc.cdc.gov/eid/article/20/1/13-0019_article" TargetMode="External"/><Relationship Id="rId5" Type="http://schemas.openxmlformats.org/officeDocument/2006/relationships/hyperlink" Target="http://www.plospathogens.org/article/info%3Adoi%2F10.1371%2Fjournal.ppat.1002512" TargetMode="External"/><Relationship Id="rId147" Type="http://schemas.openxmlformats.org/officeDocument/2006/relationships/hyperlink" Target="http://www.cdc.gov/biosafety/publications/bmbl5/BMBL5_sect_VIII_a.pdf" TargetMode="External"/><Relationship Id="rId6" Type="http://schemas.openxmlformats.org/officeDocument/2006/relationships/hyperlink" Target="http://www.phidias.us/hazard/query/query_detail.php?c_hazard_ID=67" TargetMode="External"/><Relationship Id="rId146" Type="http://schemas.openxmlformats.org/officeDocument/2006/relationships/hyperlink" Target="http://www.sciencedirect.com/science/article/pii/S002555641300148X" TargetMode="External"/><Relationship Id="rId7" Type="http://schemas.openxmlformats.org/officeDocument/2006/relationships/hyperlink" Target="https://www.google.com/search?sourceid=chrome-psyapi2&amp;ion=1&amp;espv=2&amp;ie=UTF-8&amp;q=anthrax%20case%20fatality%20rate" TargetMode="External"/><Relationship Id="rId145" Type="http://schemas.openxmlformats.org/officeDocument/2006/relationships/hyperlink" Target="http://www.nhs.uk/chq/Pages/how-long-do-bacteria-and-viruses-live-outside-the-body.aspx" TargetMode="External"/><Relationship Id="rId8" Type="http://schemas.openxmlformats.org/officeDocument/2006/relationships/hyperlink" Target="https://www.ll.mit.edu/publications/journal/pdf/vol17_no1/17_1_6Jamrog.pdf" TargetMode="External"/><Relationship Id="rId144" Type="http://schemas.openxmlformats.org/officeDocument/2006/relationships/hyperlink" Target="http://jid.oxfordjournals.org/content/198/1/109.long" TargetMode="External"/><Relationship Id="rId139" Type="http://schemas.openxmlformats.org/officeDocument/2006/relationships/hyperlink" Target="http://www.plosone.org/article/info%3Adoi%2F10.1371%2Fjournal.pone.0042320" TargetMode="External"/><Relationship Id="rId138" Type="http://schemas.openxmlformats.org/officeDocument/2006/relationships/hyperlink" Target="http://www.phac-aspc.gc.ca/lab-bio/res/psds-ftss/rotavirus-eng.php" TargetMode="External"/><Relationship Id="rId137" Type="http://schemas.openxmlformats.org/officeDocument/2006/relationships/hyperlink" Target="http://www.phac-aspc.gc.ca/lab-bio/res/psds-ftss/rhinovirus-eng.php" TargetMode="External"/><Relationship Id="rId132" Type="http://schemas.openxmlformats.org/officeDocument/2006/relationships/hyperlink" Target="http://www.plosbiology.org/article/info%3Adoi%2F10.1371%2Fjournal.pbio.1000053" TargetMode="External"/><Relationship Id="rId131" Type="http://schemas.openxmlformats.org/officeDocument/2006/relationships/hyperlink" Target="http://www.phac-aspc.gc.ca/lab-bio/res/psds-ftss/rab-eng.php" TargetMode="External"/><Relationship Id="rId130" Type="http://schemas.openxmlformats.org/officeDocument/2006/relationships/hyperlink" Target="http://en.wikipedia.org/wiki/List_of_human_disease_case_fatality_rates" TargetMode="External"/><Relationship Id="rId136" Type="http://schemas.openxmlformats.org/officeDocument/2006/relationships/hyperlink" Target="http://pathmicro.med.sc.edu/virol/rhino.htm" TargetMode="External"/><Relationship Id="rId135" Type="http://schemas.openxmlformats.org/officeDocument/2006/relationships/hyperlink" Target="http://books.google.co.uk/books?id=5uMf4qCmghEC&amp;pg=PA201&amp;lpg=PA201&amp;dq=rhinovirus+%22basic+reproductive+number%22+OR+%22basic+reproductive+rate%22&amp;source=bl&amp;ots=M5hiyWlzzL&amp;sig=NG0Ydv1t-UJ3o1GGGeyLMkP5KHE&amp;hl=en&amp;sa=X&amp;ei=hpo3VLWrJebB7Aa9xIHIBw&amp;redir_esc=y" TargetMode="External"/><Relationship Id="rId134" Type="http://schemas.openxmlformats.org/officeDocument/2006/relationships/hyperlink" Target="http://www.phac-aspc.gc.ca/lab-bio/res/psds-ftss/rhinovirus-eng.php" TargetMode="External"/><Relationship Id="rId133" Type="http://schemas.openxmlformats.org/officeDocument/2006/relationships/hyperlink" Target="https://www.google.com/url?sa=t&amp;rct=j&amp;q=&amp;esrc=s&amp;source=web&amp;cd=20&amp;ved=0CK0BEBYwEw&amp;url=http%3A%2F%2Fwww.phac-aspc.gc.ca%2Flab-bio%2Fres%2Fpsds-ftss%2Frab-eng.php&amp;ei=KSJEVI_mCqPg7QaIooDgBg&amp;usg=AFQjCNGZx7rlokxJlDVWP2WN6zhrTBqjfw&amp;sig2=k7X40YGQV2VTtm7e94Pq7w" TargetMode="External"/><Relationship Id="rId172" Type="http://schemas.openxmlformats.org/officeDocument/2006/relationships/hyperlink" Target="http://www.ncbi.nlm.nih.gov/pmc/articles/PMC3484760/" TargetMode="External"/><Relationship Id="rId171" Type="http://schemas.openxmlformats.org/officeDocument/2006/relationships/hyperlink" Target="http://www.mayoclinic.org/diseases-conditions/typhoid-fever/basics/causes/con-20028553" TargetMode="External"/><Relationship Id="rId170" Type="http://schemas.openxmlformats.org/officeDocument/2006/relationships/hyperlink" Target="http://www.ncbi.nlm.nih.gov/pmc/articles/PMC3484760/" TargetMode="External"/><Relationship Id="rId165" Type="http://schemas.openxmlformats.org/officeDocument/2006/relationships/hyperlink" Target="http://en.wikipedia.org/wiki/Tuberculosis" TargetMode="External"/><Relationship Id="rId164" Type="http://schemas.openxmlformats.org/officeDocument/2006/relationships/hyperlink" Target="http://www.ncbi.nlm.nih.gov/pmc/articles/PMC1360276/" TargetMode="External"/><Relationship Id="rId163" Type="http://schemas.openxmlformats.org/officeDocument/2006/relationships/hyperlink" Target="http://www.ncbi.nlm.nih.gov/pmc/articles/PMC2476079/?page=1" TargetMode="External"/><Relationship Id="rId162" Type="http://schemas.openxmlformats.org/officeDocument/2006/relationships/hyperlink" Target="http://en.wikipedia.org/wiki/Syphilis" TargetMode="External"/><Relationship Id="rId169" Type="http://schemas.openxmlformats.org/officeDocument/2006/relationships/hyperlink" Target="http://www.plosntds.org/article/info%3Adoi%2F10.1371%2Fjournal.pntd.0002642" TargetMode="External"/><Relationship Id="rId168" Type="http://schemas.openxmlformats.org/officeDocument/2006/relationships/hyperlink" Target="http://www.cdc.gov/nczved/divisions/dfbmd/diseases/typhoid_fever/technical.html" TargetMode="External"/><Relationship Id="rId167" Type="http://schemas.openxmlformats.org/officeDocument/2006/relationships/hyperlink" Target="https://www.google.com/url?sa=t&amp;rct=j&amp;q=&amp;esrc=s&amp;source=web&amp;cd=13&amp;ved=0CHkQFjAM&amp;url=http%3A%2F%2Fwww.phac-aspc.gc.ca%2Flab-bio%2Fres%2Fpsds-ftss%2Ftuber-eng.php&amp;ei=KSJEVI_mCqPg7QaIooDgBg&amp;usg=AFQjCNFifPMWHqE30pqhPTge6aPlMeTVug&amp;sig2=om5rubwGRsmTwETKmR05oA" TargetMode="External"/><Relationship Id="rId166" Type="http://schemas.openxmlformats.org/officeDocument/2006/relationships/hyperlink" Target="http://www.phac-aspc.gc.ca/lab-bio/res/psds-ftss/tuber-eng.php" TargetMode="External"/><Relationship Id="rId161" Type="http://schemas.openxmlformats.org/officeDocument/2006/relationships/hyperlink" Target="https://www.google.com/url?sa=t&amp;rct=j&amp;q=&amp;esrc=s&amp;source=web&amp;cd=6&amp;ved=0CE4QFjAF&amp;url=http%3A%2F%2Fwww.mdpi.com%2F1999-4915%2F2%2F8%2F1530%2Fpdf&amp;ei=PvBEVKO5Hcau7Abyy4GADw&amp;usg=AFQjCNGSB-f7wflPOcjC933IbtZwfvUtPA&amp;sig2=rCX6dQtdVhSGXsBFXF-VIQ" TargetMode="External"/><Relationship Id="rId160" Type="http://schemas.openxmlformats.org/officeDocument/2006/relationships/hyperlink" Target="http://www.panama-guide.com/article.php/20090517152331424" TargetMode="External"/><Relationship Id="rId159" Type="http://schemas.openxmlformats.org/officeDocument/2006/relationships/hyperlink" Target="http://www.cidrap.umn.edu/news-perspective/2013/01/study-puts-global-2009-pandemic-h1n1-infection-rate-24" TargetMode="External"/><Relationship Id="rId154" Type="http://schemas.openxmlformats.org/officeDocument/2006/relationships/hyperlink" Target="http://en.wikipedia.org/wiki/List_of_human_disease_case_fatality_rates" TargetMode="External"/><Relationship Id="rId153" Type="http://schemas.openxmlformats.org/officeDocument/2006/relationships/hyperlink" Target="http://www.phac-aspc.gc.ca/lab-bio/res/psds-ftss/strep-pyogenes-eng.php" TargetMode="External"/><Relationship Id="rId152" Type="http://schemas.openxmlformats.org/officeDocument/2006/relationships/hyperlink" Target="http://www.emedicinehealth.com/scarlet_fever/page10_em.htm" TargetMode="External"/><Relationship Id="rId151" Type="http://schemas.openxmlformats.org/officeDocument/2006/relationships/hyperlink" Target="http://en.wikipedia.org/wiki/Basic_reproduction_number" TargetMode="External"/><Relationship Id="rId158" Type="http://schemas.openxmlformats.org/officeDocument/2006/relationships/hyperlink" Target="http://www.absa.org/abj/abj/040903nicas.pdf" TargetMode="External"/><Relationship Id="rId157" Type="http://schemas.openxmlformats.org/officeDocument/2006/relationships/hyperlink" Target="http://www.phac-aspc.gc.ca/lab-bio/res/psds-ftss/influenza-a-eng.php" TargetMode="External"/><Relationship Id="rId156" Type="http://schemas.openxmlformats.org/officeDocument/2006/relationships/hyperlink" Target="http://en.wikipedia.org/wiki/Basic_reproduction_number" TargetMode="External"/><Relationship Id="rId155" Type="http://schemas.openxmlformats.org/officeDocument/2006/relationships/hyperlink" Target="http://www.phac-aspc.gc.ca/lab-bio/res/psds-ftss/influenza-grippe-b-c-eng.php" TargetMode="External"/><Relationship Id="rId40" Type="http://schemas.openxmlformats.org/officeDocument/2006/relationships/hyperlink" Target="http://www.idpjournal.com/content/3/1/12" TargetMode="External"/><Relationship Id="rId42" Type="http://schemas.openxmlformats.org/officeDocument/2006/relationships/hyperlink" Target="http://www.phac-aspc.gc.ca/lab-bio/res/psds-ftss/msds50e-eng.php" TargetMode="External"/><Relationship Id="rId41" Type="http://schemas.openxmlformats.org/officeDocument/2006/relationships/hyperlink" Target="http://www.cdc.gov/dengue/faqFacts/fact.html" TargetMode="External"/><Relationship Id="rId44" Type="http://schemas.openxmlformats.org/officeDocument/2006/relationships/hyperlink" Target="http://www.phac-aspc.gc.ca/lab-bio/res/psds-ftss/msds51e-eng.php" TargetMode="External"/><Relationship Id="rId43" Type="http://schemas.openxmlformats.org/officeDocument/2006/relationships/hyperlink" Target="http://www.cdc.gov/diphtheria/clinicians.html" TargetMode="External"/><Relationship Id="rId46" Type="http://schemas.openxmlformats.org/officeDocument/2006/relationships/hyperlink" Target="http://aem.asm.org/content/69/7/3687" TargetMode="External"/><Relationship Id="rId45" Type="http://schemas.openxmlformats.org/officeDocument/2006/relationships/hyperlink" Target="http://www.phac-aspc.gc.ca/lab-bio/res/psds-ftss/escherichia-coli-eng.php" TargetMode="External"/><Relationship Id="rId48" Type="http://schemas.openxmlformats.org/officeDocument/2006/relationships/hyperlink" Target="http://www.mssanz.org.au/modsim2011/B2/parshotam.pdf" TargetMode="External"/><Relationship Id="rId47" Type="http://schemas.openxmlformats.org/officeDocument/2006/relationships/hyperlink" Target="http://www.who.int/mediacentre/factsheets/fs125/en/" TargetMode="External"/><Relationship Id="rId49" Type="http://schemas.openxmlformats.org/officeDocument/2006/relationships/hyperlink" Target="http://en.wikipedia.org/wiki/Infectious_dose" TargetMode="External"/><Relationship Id="rId31" Type="http://schemas.openxmlformats.org/officeDocument/2006/relationships/hyperlink" Target="http://en.wikipedia.org/wiki/List_of_human_disease_case_fatality_rates" TargetMode="External"/><Relationship Id="rId30" Type="http://schemas.openxmlformats.org/officeDocument/2006/relationships/hyperlink" Target="http://www.who.int/immunization/sage/meetings/2014/april/2_SAGE_April_VZV_Seward_Varicella.pdf?ua=1" TargetMode="External"/><Relationship Id="rId33" Type="http://schemas.openxmlformats.org/officeDocument/2006/relationships/hyperlink" Target="http://www.phac-aspc.gc.ca/lab-bio/res/psds-ftss/var-zo-eng.php" TargetMode="External"/><Relationship Id="rId32" Type="http://schemas.openxmlformats.org/officeDocument/2006/relationships/hyperlink" Target="http://www.phac-aspc.gc.ca/lab-bio/res/psds-ftss/var-zo-eng.php" TargetMode="External"/><Relationship Id="rId35" Type="http://schemas.openxmlformats.org/officeDocument/2006/relationships/hyperlink" Target="http://jcm.asm.org/content/38/6/2447/F1.expansion.html" TargetMode="External"/><Relationship Id="rId34" Type="http://schemas.openxmlformats.org/officeDocument/2006/relationships/hyperlink" Target="http://www.msdsonline.com/resources/msds-resources/free-safety-data-sheet-index/varicella-zoster-virus.aspx" TargetMode="External"/><Relationship Id="rId37" Type="http://schemas.openxmlformats.org/officeDocument/2006/relationships/hyperlink" Target="http://www.who.int/gho/epidemic_diseases/cholera/case_fatality_rate/en/" TargetMode="External"/><Relationship Id="rId36" Type="http://schemas.openxmlformats.org/officeDocument/2006/relationships/hyperlink" Target="http://www.phac-aspc.gc.ca/lab-bio/res/psds-ftss/var-zo-eng.php" TargetMode="External"/><Relationship Id="rId39" Type="http://schemas.openxmlformats.org/officeDocument/2006/relationships/hyperlink" Target="http://en.wikipedia.org/wiki/Infectious_dose" TargetMode="External"/><Relationship Id="rId38" Type="http://schemas.openxmlformats.org/officeDocument/2006/relationships/hyperlink" Target="http://www.nature.com/srep/2013/130110/srep00997/full/srep00997.html" TargetMode="External"/><Relationship Id="rId20" Type="http://schemas.openxmlformats.org/officeDocument/2006/relationships/hyperlink" Target="http://www.ncbi.nlm.nih.gov/pubmed/21558767" TargetMode="External"/><Relationship Id="rId22" Type="http://schemas.openxmlformats.org/officeDocument/2006/relationships/hyperlink" Target="http://www.bio-protocol.org/e1002" TargetMode="External"/><Relationship Id="rId21" Type="http://schemas.openxmlformats.org/officeDocument/2006/relationships/hyperlink" Target="http://wwwnc.cdc.gov/eid/article/15/5/08-1186_article" TargetMode="External"/><Relationship Id="rId24" Type="http://schemas.openxmlformats.org/officeDocument/2006/relationships/hyperlink" Target="http://www.ncbi.nlm.nih.gov/pmc/articles/PMC1236927/" TargetMode="External"/><Relationship Id="rId23" Type="http://schemas.openxmlformats.org/officeDocument/2006/relationships/hyperlink" Target="http://apps.who.int/iris/bitstream/10665/80751/1/9789241564601_eng.pdf" TargetMode="External"/><Relationship Id="rId26" Type="http://schemas.openxmlformats.org/officeDocument/2006/relationships/hyperlink" Target="http://www.phac-aspc.gc.ca/lab-bio/res/psds-ftss/campylobacter-coli-eng.php" TargetMode="External"/><Relationship Id="rId25" Type="http://schemas.openxmlformats.org/officeDocument/2006/relationships/hyperlink" Target="http://www.nhs.uk/chq/Pages/how-long-do-bacteria-and-viruses-live-outside-the-body.aspx" TargetMode="External"/><Relationship Id="rId28" Type="http://schemas.openxmlformats.org/officeDocument/2006/relationships/hyperlink" Target="http://wwwnc.cdc.gov/travel/yellowbook/2014/chapter-3-infectious-diseases-related-to-travel/campylobacteriosis" TargetMode="External"/><Relationship Id="rId27" Type="http://schemas.openxmlformats.org/officeDocument/2006/relationships/hyperlink" Target="http://www.mssanz.org.au/modsim2011/B2/parshotam.pdf" TargetMode="External"/><Relationship Id="rId29" Type="http://schemas.openxmlformats.org/officeDocument/2006/relationships/hyperlink" Target="http://www.who.int/immunization/sage/meetings/2014/april/2_SAGE_April_VZV_Seward_Varicella.pdf?ua=1" TargetMode="External"/><Relationship Id="rId11" Type="http://schemas.openxmlformats.org/officeDocument/2006/relationships/hyperlink" Target="http://www.phac-aspc.gc.ca/lab-bio/res/psds-ftss/influenza-a-eng.php" TargetMode="External"/><Relationship Id="rId10" Type="http://schemas.openxmlformats.org/officeDocument/2006/relationships/hyperlink" Target="http://en.wikipedia.org/wiki/Influenza_A_virus_subtype_H5N1" TargetMode="External"/><Relationship Id="rId13" Type="http://schemas.openxmlformats.org/officeDocument/2006/relationships/hyperlink" Target="https://microbewiki.kenyon.edu/index.php/H5N1_Influenza_A" TargetMode="External"/><Relationship Id="rId12" Type="http://schemas.openxmlformats.org/officeDocument/2006/relationships/hyperlink" Target="http://www.nature.com/srep/2013/130710/srep02175/full/srep02175.html" TargetMode="External"/><Relationship Id="rId15" Type="http://schemas.openxmlformats.org/officeDocument/2006/relationships/hyperlink" Target="http://www.plosone.org/article/info%3Adoi%2F10.1371%2Fjournal.pone.0008401" TargetMode="External"/><Relationship Id="rId14" Type="http://schemas.openxmlformats.org/officeDocument/2006/relationships/hyperlink" Target="http://en.wikipedia.org/wiki/List_of_human_disease_case_fatality_rates" TargetMode="External"/><Relationship Id="rId17" Type="http://schemas.openxmlformats.org/officeDocument/2006/relationships/hyperlink" Target="http://www.aricjournal.com/content/1/1/20" TargetMode="External"/><Relationship Id="rId16" Type="http://schemas.openxmlformats.org/officeDocument/2006/relationships/hyperlink" Target="http://www.cdc.gov/biosafety/publications/bmbl5/BMBL5_sect_VIII_a.pdf" TargetMode="External"/><Relationship Id="rId19" Type="http://schemas.openxmlformats.org/officeDocument/2006/relationships/hyperlink" Target="http://www.nhs.uk/chq/Pages/how-long-do-bacteria-and-viruses-live-outside-the-body.aspx" TargetMode="External"/><Relationship Id="rId18" Type="http://schemas.openxmlformats.org/officeDocument/2006/relationships/hyperlink" Target="http://wwwnc.cdc.gov/eid/article/18/2/10-1611_article" TargetMode="External"/><Relationship Id="rId84" Type="http://schemas.openxmlformats.org/officeDocument/2006/relationships/hyperlink" Target="http://www.ncbi.nlm.nih.gov/pubmed/19948896" TargetMode="External"/><Relationship Id="rId83" Type="http://schemas.openxmlformats.org/officeDocument/2006/relationships/hyperlink" Target="http://www.academia.edu/1746565/Epidemiologic_Concepts_for_the_Prevention_and_Control_of_Infectious_Diseases" TargetMode="External"/><Relationship Id="rId86" Type="http://schemas.openxmlformats.org/officeDocument/2006/relationships/hyperlink" Target="http://wwwnc.cdc.gov/eid/article/12/1/05-0979_article" TargetMode="External"/><Relationship Id="rId85" Type="http://schemas.openxmlformats.org/officeDocument/2006/relationships/hyperlink" Target="https://www.google.com/url?sa=t&amp;rct=j&amp;q=&amp;esrc=s&amp;source=web&amp;cd=1&amp;ved=0CCgQFjAA&amp;url=http%3A%2F%2Fcis.uchicago.edu%2Foutreach%2Fsummerinstitute%2Fepidemics%2Fpresentations%2FWeber.ppt&amp;ei=b5U3VNP_DoTP7gb6joGwDQ&amp;usg=AFQjCNFw3QCdUNXC11CgV8_D__3LyaGt5w&amp;sig2=dfHcL3cMQqk-P8xOJqUTrg" TargetMode="External"/><Relationship Id="rId88" Type="http://schemas.openxmlformats.org/officeDocument/2006/relationships/hyperlink" Target="https://www.google.com/url?sa=t&amp;rct=j&amp;q=&amp;esrc=s&amp;source=web&amp;cd=6&amp;ved=0CE4QFjAF&amp;url=http%3A%2F%2Fwww.mdpi.com%2F1999-4915%2F2%2F8%2F1530%2Fpdf&amp;ei=PvBEVKO5Hcau7Abyy4GADw&amp;usg=AFQjCNGSB-f7wflPOcjC933IbtZwfvUtPA&amp;sig2=rCX6dQtdVhSGXsBFXF-VIQ" TargetMode="External"/><Relationship Id="rId87" Type="http://schemas.openxmlformats.org/officeDocument/2006/relationships/hyperlink" Target="http://wwwnc.cdc.gov/eid/article/12/11/06-0426_article" TargetMode="External"/><Relationship Id="rId89" Type="http://schemas.openxmlformats.org/officeDocument/2006/relationships/hyperlink" Target="http://izt.ciens.ucv.ve/ecologia/Archivos/ECO_POB%202008/ECOPO6_2008/Hartemink%20y%20col%202008.pdf" TargetMode="External"/><Relationship Id="rId80" Type="http://schemas.openxmlformats.org/officeDocument/2006/relationships/hyperlink" Target="http://www.bmj.com/rapid-response/2011/11/01/hiv-survival-outside-body" TargetMode="External"/><Relationship Id="rId82" Type="http://schemas.openxmlformats.org/officeDocument/2006/relationships/hyperlink" Target="http://en.wikipedia.org/wiki/Basic_reproduction_number" TargetMode="External"/><Relationship Id="rId81" Type="http://schemas.openxmlformats.org/officeDocument/2006/relationships/hyperlink" Target="http://www.phac-aspc.gc.ca/lab-bio/res/psds-ftss/hiv-vih-eng.php" TargetMode="External"/><Relationship Id="rId73" Type="http://schemas.openxmlformats.org/officeDocument/2006/relationships/hyperlink" Target="http://www.phac-aspc.gc.ca/lab-bio/res/psds-ftss/hiv-vih-eng.php" TargetMode="External"/><Relationship Id="rId72" Type="http://schemas.openxmlformats.org/officeDocument/2006/relationships/hyperlink" Target="http://www.bmj.com/rapid-response/2011/11/01/hiv-survival-outside-body" TargetMode="External"/><Relationship Id="rId75" Type="http://schemas.openxmlformats.org/officeDocument/2006/relationships/hyperlink" Target="http://www.academia.edu/1746565/Epidemiologic_Concepts_for_the_Prevention_and_Control_of_Infectious_Diseases" TargetMode="External"/><Relationship Id="rId74" Type="http://schemas.openxmlformats.org/officeDocument/2006/relationships/hyperlink" Target="http://en.wikipedia.org/wiki/Basic_reproduction_number" TargetMode="External"/><Relationship Id="rId77" Type="http://schemas.openxmlformats.org/officeDocument/2006/relationships/hyperlink" Target="http://www.ncbi.nlm.nih.gov/pubmed/19948896" TargetMode="External"/><Relationship Id="rId76" Type="http://schemas.openxmlformats.org/officeDocument/2006/relationships/hyperlink" Target="http://www.nytimes.com/2014/10/14/us/questions-rise-on-preparations-at-hospitals-to-deal-with-ebola.html?_r=0" TargetMode="External"/><Relationship Id="rId79" Type="http://schemas.openxmlformats.org/officeDocument/2006/relationships/hyperlink" Target="http://www.aidsmap.com/Survival-outside-the-body/page/1321278/" TargetMode="External"/><Relationship Id="rId78" Type="http://schemas.openxmlformats.org/officeDocument/2006/relationships/hyperlink" Target="http://pathmicro.med.sc.edu/lecture/hiv3.htm" TargetMode="External"/><Relationship Id="rId71" Type="http://schemas.openxmlformats.org/officeDocument/2006/relationships/hyperlink" Target="http://www.aidsmap.com/Survival-outside-the-body/page/1321278/" TargetMode="External"/><Relationship Id="rId70" Type="http://schemas.openxmlformats.org/officeDocument/2006/relationships/hyperlink" Target="http://www.aidsmap.com/Wide-variations-between-US-states-in-HIV-mortality-rates/page/2117475/" TargetMode="External"/><Relationship Id="rId62" Type="http://schemas.openxmlformats.org/officeDocument/2006/relationships/hyperlink" Target="http://www.phac-aspc.gc.ca/lab-bio/res/psds-ftss/msds44e-eng.php" TargetMode="External"/><Relationship Id="rId61" Type="http://schemas.openxmlformats.org/officeDocument/2006/relationships/hyperlink" Target="http://www.oie.int/doc/ged/D8191.PDF" TargetMode="External"/><Relationship Id="rId64" Type="http://schemas.openxmlformats.org/officeDocument/2006/relationships/hyperlink" Target="http://www.cdc.gov/vaccines/pubs/surv-manual/chpt04-hepb.pdf" TargetMode="External"/><Relationship Id="rId63" Type="http://schemas.openxmlformats.org/officeDocument/2006/relationships/hyperlink" Target="http://www.who.int/water_sanitation_health/bathing/recreadischap6.pdf" TargetMode="External"/><Relationship Id="rId66" Type="http://schemas.openxmlformats.org/officeDocument/2006/relationships/hyperlink" Target="http://www.ncbi.nlm.nih.gov/pubmed/21040731" TargetMode="External"/><Relationship Id="rId65" Type="http://schemas.openxmlformats.org/officeDocument/2006/relationships/hyperlink" Target="http://www.phac-aspc.gc.ca/lab-bio/res/psds-ftss/hepatitis-b-eng.php" TargetMode="External"/><Relationship Id="rId68" Type="http://schemas.openxmlformats.org/officeDocument/2006/relationships/hyperlink" Target="http://www.nytimes.com/2014/10/14/us/questions-rise-on-preparations-at-hospitals-to-deal-with-ebola.html?_r=0" TargetMode="External"/><Relationship Id="rId67" Type="http://schemas.openxmlformats.org/officeDocument/2006/relationships/hyperlink" Target="http://link.springer.com/article/10.1007%2Fs00477-013-0776-0" TargetMode="External"/><Relationship Id="rId60" Type="http://schemas.openxmlformats.org/officeDocument/2006/relationships/hyperlink" Target="http://www.antimicrobialtestlaboratories.com/coxsackievirus.htm" TargetMode="External"/><Relationship Id="rId69" Type="http://schemas.openxmlformats.org/officeDocument/2006/relationships/hyperlink" Target="http://infectionnet.org/notes/hepatitis-viruses/" TargetMode="External"/><Relationship Id="rId51" Type="http://schemas.openxmlformats.org/officeDocument/2006/relationships/hyperlink" Target="http://www.cdc.gov/vhf/ebola/transmission/qas.html" TargetMode="External"/><Relationship Id="rId50" Type="http://schemas.openxmlformats.org/officeDocument/2006/relationships/hyperlink" Target="http://www.who.int/mediacentre/factsheets/fs103/en/" TargetMode="External"/><Relationship Id="rId53" Type="http://schemas.openxmlformats.org/officeDocument/2006/relationships/hyperlink" Target="http://en.wikipedia.org/wiki/Basic_reproduction_number" TargetMode="External"/><Relationship Id="rId52" Type="http://schemas.openxmlformats.org/officeDocument/2006/relationships/hyperlink" Target="http://www.phac-aspc.gc.ca/lab-bio/res/psds-ftss/ebola-eng.php" TargetMode="External"/><Relationship Id="rId55" Type="http://schemas.openxmlformats.org/officeDocument/2006/relationships/hyperlink" Target="http://currents.plos.org/outbreaks/article/estimating-the-reproduction-number-of-zaire-ebolavirus-ebov-during-the-2014-outbreak-in-west-africa/" TargetMode="External"/><Relationship Id="rId54" Type="http://schemas.openxmlformats.org/officeDocument/2006/relationships/hyperlink" Target="http://www.who.int/mediacentre/factsheets/fs103/en/" TargetMode="External"/><Relationship Id="rId57" Type="http://schemas.openxmlformats.org/officeDocument/2006/relationships/hyperlink" Target="https://www.google.com/url?sa=t&amp;rct=j&amp;q=&amp;esrc=s&amp;source=web&amp;cd=1&amp;ved=0CB8QFjAA&amp;url=http%3A%2F%2Fwww.phac-aspc.gc.ca%2Flab-bio%2Fres%2Fpsds-ftss%2Febola-eng.php&amp;ei=KSJEVI_mCqPg7QaIooDgBg&amp;usg=AFQjCNEiBmo7OAsASyqJsRY3QzjgQr2NjA&amp;sig2=JvZD-hqLKkrlbH-lA6i-3A" TargetMode="External"/><Relationship Id="rId56" Type="http://schemas.openxmlformats.org/officeDocument/2006/relationships/hyperlink" Target="http://www.nytimes.com/2014/10/14/us/questions-rise-on-preparations-at-hospitals-to-deal-with-ebola.html?_r=0" TargetMode="External"/><Relationship Id="rId59" Type="http://schemas.openxmlformats.org/officeDocument/2006/relationships/hyperlink" Target="http://wwwnc.cdc.gov/eid/article/9/1/02-0112_article" TargetMode="External"/><Relationship Id="rId58" Type="http://schemas.openxmlformats.org/officeDocument/2006/relationships/hyperlink" Target="http://www.ncbi.nlm.nih.gov/pmc/articles/PMC4050796/" TargetMode="External"/><Relationship Id="rId107" Type="http://schemas.openxmlformats.org/officeDocument/2006/relationships/hyperlink" Target="http://www.ehs.colostate.edu/WOHSP/Illness_Policy_Info_Emergency_Response_Packets/Agent_Fact_Sheets/Middle_East_Respiratory_Syndrome_Virus_Fact_Sheet.pdf" TargetMode="External"/><Relationship Id="rId106" Type="http://schemas.openxmlformats.org/officeDocument/2006/relationships/hyperlink" Target="http://www.sciencedirect.com/science/article/pii/S120197121401491X" TargetMode="External"/><Relationship Id="rId105" Type="http://schemas.openxmlformats.org/officeDocument/2006/relationships/hyperlink" Target="http://www.eurosurveillance.org/ViewArticle.aspx?ArticleId=20590" TargetMode="External"/><Relationship Id="rId104" Type="http://schemas.openxmlformats.org/officeDocument/2006/relationships/hyperlink" Target="http://en.wikipedia.org/wiki/List_of_human_disease_case_fatality_rates" TargetMode="External"/><Relationship Id="rId109" Type="http://schemas.openxmlformats.org/officeDocument/2006/relationships/hyperlink" Target="http://www.phac-aspc.gc.ca/lab-bio/res/psds-ftss/staphylococcus-aureus-eng.php" TargetMode="External"/><Relationship Id="rId108" Type="http://schemas.openxmlformats.org/officeDocument/2006/relationships/hyperlink" Target="http://www.medicinenet.com/mrsa_infection/page7.htm" TargetMode="External"/><Relationship Id="rId103" Type="http://schemas.openxmlformats.org/officeDocument/2006/relationships/hyperlink" Target="http://www.biomedcentral.com/1741-7015/7/16" TargetMode="External"/><Relationship Id="rId102" Type="http://schemas.openxmlformats.org/officeDocument/2006/relationships/hyperlink" Target="http://en.wikipedia.org/wiki/Basic_reproduction_number" TargetMode="External"/><Relationship Id="rId101" Type="http://schemas.openxmlformats.org/officeDocument/2006/relationships/hyperlink" Target="http://www.cdc.gov/measles/about/transmission.html" TargetMode="External"/><Relationship Id="rId100" Type="http://schemas.openxmlformats.org/officeDocument/2006/relationships/hyperlink" Target="http://en.wikipedia.org/wiki/Measles" TargetMode="External"/><Relationship Id="rId129" Type="http://schemas.openxmlformats.org/officeDocument/2006/relationships/hyperlink" Target="http://books.google.co.uk/books?id=TRyXTLXNA2YC&amp;pg=PA662&amp;lpg=PA662&amp;dq=rabies+%22fatality+rate%22+vaccinated&amp;source=bl&amp;ots=sZQ1wRKW68&amp;sig=Cd7arUDNIjuxRgSWLpLfaJHupPI&amp;hl=en&amp;sa=X&amp;ei=zks-VPOGBoKS7AaQ0YCAAw&amp;redir_esc=y" TargetMode="External"/><Relationship Id="rId128" Type="http://schemas.openxmlformats.org/officeDocument/2006/relationships/hyperlink" Target="http://www.plospathogens.org/article/info%3Adoi%2F10.1371%2Fjournal.ppat.1002512" TargetMode="External"/><Relationship Id="rId127" Type="http://schemas.openxmlformats.org/officeDocument/2006/relationships/hyperlink" Target="http://microbewiki.kenyon.edu/index.php/Yersinia_pseudotuberculosis_infection" TargetMode="External"/><Relationship Id="rId126" Type="http://schemas.openxmlformats.org/officeDocument/2006/relationships/hyperlink" Target="http://www.cfsph.iastate.edu/Factsheets/pdfs/plague.pdf" TargetMode="External"/><Relationship Id="rId121" Type="http://schemas.openxmlformats.org/officeDocument/2006/relationships/hyperlink" Target="https://www.google.com/url?sa=t&amp;rct=j&amp;q=&amp;esrc=s&amp;source=web&amp;cd=23&amp;ved=0CMUBEBYwFg&amp;url=http%3A%2F%2Fwww.phac-aspc.gc.ca%2Flab-bio%2Fres%2Fpsds-ftss%2Fbordetella-pertussis-eng.php&amp;ei=KSJEVI_mCqPg7QaIooDgBg&amp;usg=AFQjCNFEMnwoU5HbhHgLtrfXp7JJxY6zfA&amp;sig2=t9soKF3TSHfUWcMOLbNnRQ" TargetMode="External"/><Relationship Id="rId120" Type="http://schemas.openxmlformats.org/officeDocument/2006/relationships/hyperlink" Target="http://en.wikipedia.org/wiki/Basic_reproduction_number" TargetMode="External"/><Relationship Id="rId125" Type="http://schemas.openxmlformats.org/officeDocument/2006/relationships/hyperlink" Target="http://www.researchgate.net/publication/6993284_Transmission_potential_of_primary_pneumonic_plague_time_inhomogeneous_evaluation_based_on_historical_documents_of_the_transmission_network" TargetMode="External"/><Relationship Id="rId124" Type="http://schemas.openxmlformats.org/officeDocument/2006/relationships/hyperlink" Target="https://public.health.oregon.gov/DiseasesConditions/CommunicableDisease/ReportingCommunicableDisease/ReportingGuidelines/Documents/plague.pdf" TargetMode="External"/><Relationship Id="rId123" Type="http://schemas.openxmlformats.org/officeDocument/2006/relationships/hyperlink" Target="http://microbewiki.kenyon.edu/index.php/Haemophilus_pertussis_(Whooping_Cough)" TargetMode="External"/><Relationship Id="rId122" Type="http://schemas.openxmlformats.org/officeDocument/2006/relationships/hyperlink" Target="http://www.jove.com/visualize/abstract/24227794/resident-microbiota-affect-bordetella-pertussis-infectious-dose-host" TargetMode="External"/><Relationship Id="rId95" Type="http://schemas.openxmlformats.org/officeDocument/2006/relationships/hyperlink" Target="http://www.malariasite.com/malaria/Transmission.htm" TargetMode="External"/><Relationship Id="rId94" Type="http://schemas.openxmlformats.org/officeDocument/2006/relationships/hyperlink" Target="http://ocw.jhsph.edu/courses/publichealthbiology/PDFs/Lecture2.pdf" TargetMode="External"/><Relationship Id="rId97" Type="http://schemas.openxmlformats.org/officeDocument/2006/relationships/hyperlink" Target="http://www.plosbiology.org/article/info%3Adoi%2F10.1371%2Fjournal.pbio.0050042" TargetMode="External"/><Relationship Id="rId96" Type="http://schemas.openxmlformats.org/officeDocument/2006/relationships/hyperlink" Target="http://www.malariajournal.com/content/11/1/19" TargetMode="External"/><Relationship Id="rId99" Type="http://schemas.openxmlformats.org/officeDocument/2006/relationships/hyperlink" Target="http://www.malariasite.com/malaria/Transmission.htm" TargetMode="External"/><Relationship Id="rId98" Type="http://schemas.openxmlformats.org/officeDocument/2006/relationships/hyperlink" Target="http://ocw.jhsph.edu/courses/publichealthbiology/PDFs/Lecture2.pdf" TargetMode="External"/><Relationship Id="rId91" Type="http://schemas.openxmlformats.org/officeDocument/2006/relationships/hyperlink" Target="http://www.plosone.org/article/info%3Adoi%2F10.1371%2Fjournal.pone.0101009" TargetMode="External"/><Relationship Id="rId90" Type="http://schemas.openxmlformats.org/officeDocument/2006/relationships/hyperlink" Target="http://www.cdc.gov/anaplasmosis/stats/" TargetMode="External"/><Relationship Id="rId93" Type="http://schemas.openxmlformats.org/officeDocument/2006/relationships/hyperlink" Target="http://www.plosbiology.org/article/info%3Adoi%2F10.1371%2Fjournal.pbio.0050042" TargetMode="External"/><Relationship Id="rId92" Type="http://schemas.openxmlformats.org/officeDocument/2006/relationships/hyperlink" Target="http://www.malariajournal.com/content/11/1/19" TargetMode="External"/><Relationship Id="rId118" Type="http://schemas.openxmlformats.org/officeDocument/2006/relationships/hyperlink" Target="http://www.cdc.gov/mmwr/preview/mmwrhtml/rr6003a1.htm" TargetMode="External"/><Relationship Id="rId117" Type="http://schemas.openxmlformats.org/officeDocument/2006/relationships/hyperlink" Target="https://www.cdc.gov/hai/pdfs/norovirus/229110-ANoroCaseFactSheet508.pdf" TargetMode="External"/><Relationship Id="rId116" Type="http://schemas.openxmlformats.org/officeDocument/2006/relationships/hyperlink" Target="http://wwwnc.cdc.gov/eid/article/19/8/13-0472-t3" TargetMode="External"/><Relationship Id="rId115" Type="http://schemas.openxmlformats.org/officeDocument/2006/relationships/hyperlink" Target="http://www.cdc.gov/hicpac/norovirus/tables/evidence-table-q3-ron.html" TargetMode="External"/><Relationship Id="rId119" Type="http://schemas.openxmlformats.org/officeDocument/2006/relationships/hyperlink" Target="http://www.who.int/immunization/monitoring_surveillance/burden/vpd/surveillance_type/passive/pertussis_standards/en/" TargetMode="External"/><Relationship Id="rId110" Type="http://schemas.openxmlformats.org/officeDocument/2006/relationships/hyperlink" Target="http://www.crd.york.ac.uk/crdweb/ShowRecord.asp?ID=22010001059" TargetMode="External"/><Relationship Id="rId114" Type="http://schemas.openxmlformats.org/officeDocument/2006/relationships/hyperlink" Target="http://wwwnc.cdc.gov/eid/article/19/8/13-0465_article" TargetMode="External"/><Relationship Id="rId113" Type="http://schemas.openxmlformats.org/officeDocument/2006/relationships/hyperlink" Target="http://www.health.gov.au/internet/immunise/publishing.nsf/content/handbook10-4-11" TargetMode="External"/><Relationship Id="rId112" Type="http://schemas.openxmlformats.org/officeDocument/2006/relationships/hyperlink" Target="http://ocw.jhsph.edu/courses/publichealthbiology/PDFs/Lecture2.pdf" TargetMode="External"/><Relationship Id="rId111" Type="http://schemas.openxmlformats.org/officeDocument/2006/relationships/hyperlink" Target="https://www.google.com/url?sa=t&amp;rct=j&amp;q=&amp;esrc=s&amp;source=web&amp;cd=9&amp;ved=0CFsQFjAI&amp;url=http%3A%2F%2Fwww.phac-aspc.gc.ca%2Flab-bio%2Fres%2Fpsds-ftss%2Fstaphylococcus-aureus-eng.php&amp;ei=KSJEVI_mCqPg7QaIooDgBg&amp;usg=AFQjCNG5JOHXYqZwCmKvVZ8zVdxFT69ROg&amp;sig2=47gsLPgoNtv49wVRWGlUqA" TargetMode="External"/></Relationships>
</file>

<file path=xl/worksheets/_rels/sheet7.xml.rels><?xml version="1.0" encoding="UTF-8" standalone="yes"?><Relationships xmlns="http://schemas.openxmlformats.org/package/2006/relationships"><Relationship Id="rId150" Type="http://schemas.openxmlformats.org/officeDocument/2006/relationships/hyperlink" Target="http://www.cdc.gov/biosafety/publications/bmbl5/BMBL5_sect_VIII_a.pdf" TargetMode="External"/><Relationship Id="rId1" Type="http://schemas.openxmlformats.org/officeDocument/2006/relationships/hyperlink" Target="http://www.phac-aspc.gc.ca/lab-bio/res/psds-ftss/index-eng.php" TargetMode="External"/><Relationship Id="rId2" Type="http://schemas.openxmlformats.org/officeDocument/2006/relationships/hyperlink" Target="http://www.who.int/healthinfo/global_burden_disease/estimates/en/index1.html" TargetMode="External"/><Relationship Id="rId3" Type="http://schemas.openxmlformats.org/officeDocument/2006/relationships/hyperlink" Target="http://www.cdc.gov/mmwr/PDF/wk/mm6153.pdf" TargetMode="External"/><Relationship Id="rId149" Type="http://schemas.openxmlformats.org/officeDocument/2006/relationships/hyperlink" Target="http://www.plosone.org/article/info%3Adoi%2F10.1371%2Fjournal.pone.0008401" TargetMode="External"/><Relationship Id="rId4" Type="http://schemas.openxmlformats.org/officeDocument/2006/relationships/hyperlink" Target="http://en.wikipedia.org/wiki/Human_mortality_from_H5N1" TargetMode="External"/><Relationship Id="rId148" Type="http://schemas.openxmlformats.org/officeDocument/2006/relationships/hyperlink" Target="http://en.wikipedia.org/wiki/List_of_human_disease_case_fatality_rates" TargetMode="External"/><Relationship Id="rId9" Type="http://schemas.openxmlformats.org/officeDocument/2006/relationships/hyperlink" Target="http://www.phac-aspc.gc.ca/lab-bio/res/psds-ftss/rhinovirus-eng.php" TargetMode="External"/><Relationship Id="rId143" Type="http://schemas.openxmlformats.org/officeDocument/2006/relationships/hyperlink" Target="https://www.google.com/url?sa=t&amp;rct=j&amp;q=&amp;esrc=s&amp;source=web&amp;cd=1&amp;ved=0CB8QFjAA&amp;url=http%3A%2F%2Fwww.phac-aspc.gc.ca%2Flab-bio%2Fres%2Fpsds-ftss%2Febola-eng.php&amp;ei=KSJEVI_mCqPg7QaIooDgBg&amp;usg=AFQjCNEiBmo7OAsASyqJsRY3QzjgQr2NjA&amp;sig2=JvZD-hqLKkrlbH-lA6i-3A" TargetMode="External"/><Relationship Id="rId142" Type="http://schemas.openxmlformats.org/officeDocument/2006/relationships/hyperlink" Target="http://www.nytimes.com/2014/10/14/us/questions-rise-on-preparations-at-hospitals-to-deal-with-ebola.html?_r=0" TargetMode="External"/><Relationship Id="rId141" Type="http://schemas.openxmlformats.org/officeDocument/2006/relationships/hyperlink" Target="http://currents.plos.org/outbreaks/article/estimating-the-reproduction-number-of-zaire-ebolavirus-ebov-during-the-2014-outbreak-in-west-africa/" TargetMode="External"/><Relationship Id="rId140" Type="http://schemas.openxmlformats.org/officeDocument/2006/relationships/hyperlink" Target="http://www.who.int/mediacentre/factsheets/fs103/en/" TargetMode="External"/><Relationship Id="rId5" Type="http://schemas.openxmlformats.org/officeDocument/2006/relationships/hyperlink" Target="http://www.phac-aspc.gc.ca/lab-bio/res/psds-ftss/msds50e-eng.php" TargetMode="External"/><Relationship Id="rId147" Type="http://schemas.openxmlformats.org/officeDocument/2006/relationships/hyperlink" Target="https://microbewiki.kenyon.edu/index.php/H5N1_Influenza_A" TargetMode="External"/><Relationship Id="rId6" Type="http://schemas.openxmlformats.org/officeDocument/2006/relationships/hyperlink" Target="http://www.phac-aspc.gc.ca/lab-bio/res/psds-ftss/rhinovirus-eng.php" TargetMode="External"/><Relationship Id="rId146" Type="http://schemas.openxmlformats.org/officeDocument/2006/relationships/hyperlink" Target="http://www.nature.com/srep/2013/130710/srep02175/full/srep02175.html" TargetMode="External"/><Relationship Id="rId7" Type="http://schemas.openxmlformats.org/officeDocument/2006/relationships/hyperlink" Target="http://books.google.co.uk/books?id=5uMf4qCmghEC&amp;pg=PA201&amp;lpg=PA201&amp;dq=rhinovirus+%22basic+reproductive+number%22+OR+%22basic+reproductive+rate%22&amp;source=bl&amp;ots=M5hiyWlzzL&amp;sig=NG0Ydv1t-UJ3o1GGGeyLMkP5KHE&amp;hl=en&amp;sa=X&amp;ei=hpo3VLWrJebB7Aa9xIHIBw&amp;redir_esc=y" TargetMode="External"/><Relationship Id="rId145" Type="http://schemas.openxmlformats.org/officeDocument/2006/relationships/hyperlink" Target="http://www.phac-aspc.gc.ca/lab-bio/res/psds-ftss/influenza-a-eng.php" TargetMode="External"/><Relationship Id="rId8" Type="http://schemas.openxmlformats.org/officeDocument/2006/relationships/hyperlink" Target="http://pathmicro.med.sc.edu/virol/rhino.htm" TargetMode="External"/><Relationship Id="rId144" Type="http://schemas.openxmlformats.org/officeDocument/2006/relationships/hyperlink" Target="http://en.wikipedia.org/wiki/Influenza_A_virus_subtype_H5N1" TargetMode="External"/><Relationship Id="rId139" Type="http://schemas.openxmlformats.org/officeDocument/2006/relationships/hyperlink" Target="http://en.wikipedia.org/wiki/Basic_reproduction_number" TargetMode="External"/><Relationship Id="rId138" Type="http://schemas.openxmlformats.org/officeDocument/2006/relationships/hyperlink" Target="http://www.phac-aspc.gc.ca/lab-bio/res/psds-ftss/ebola-eng.php" TargetMode="External"/><Relationship Id="rId137" Type="http://schemas.openxmlformats.org/officeDocument/2006/relationships/hyperlink" Target="http://www.cdc.gov/vhf/ebola/transmission/qas.html" TargetMode="External"/><Relationship Id="rId132" Type="http://schemas.openxmlformats.org/officeDocument/2006/relationships/hyperlink" Target="http://en.wikipedia.org/wiki/List_of_human_disease_case_fatality_rates" TargetMode="External"/><Relationship Id="rId131" Type="http://schemas.openxmlformats.org/officeDocument/2006/relationships/hyperlink" Target="http://www.ncbi.nlm.nih.gov/pmc/articles/PMC1360276/" TargetMode="External"/><Relationship Id="rId130" Type="http://schemas.openxmlformats.org/officeDocument/2006/relationships/hyperlink" Target="http://www.ncbi.nlm.nih.gov/pmc/articles/PMC2476079/?page=1" TargetMode="External"/><Relationship Id="rId136" Type="http://schemas.openxmlformats.org/officeDocument/2006/relationships/hyperlink" Target="http://www.who.int/mediacentre/factsheets/fs103/en/" TargetMode="External"/><Relationship Id="rId135" Type="http://schemas.openxmlformats.org/officeDocument/2006/relationships/hyperlink" Target="http://www.ehs.colostate.edu/WOHSP/Illness_Policy_Info_Emergency_Response_Packets/Agent_Fact_Sheets/Middle_East_Respiratory_Syndrome_Virus_Fact_Sheet.pdf" TargetMode="External"/><Relationship Id="rId134" Type="http://schemas.openxmlformats.org/officeDocument/2006/relationships/hyperlink" Target="http://www.sciencedirect.com/science/article/pii/S120197121401491X" TargetMode="External"/><Relationship Id="rId133" Type="http://schemas.openxmlformats.org/officeDocument/2006/relationships/hyperlink" Target="http://www.eurosurveillance.org/ViewArticle.aspx?ArticleId=20590" TargetMode="External"/><Relationship Id="rId165" Type="http://schemas.openxmlformats.org/officeDocument/2006/relationships/hyperlink" Target="http://www.phac-aspc.gc.ca/lab-bio/res/psds-ftss/rab-eng.php" TargetMode="External"/><Relationship Id="rId164" Type="http://schemas.openxmlformats.org/officeDocument/2006/relationships/hyperlink" Target="http://en.wikipedia.org/wiki/List_of_human_disease_case_fatality_rates" TargetMode="External"/><Relationship Id="rId163" Type="http://schemas.openxmlformats.org/officeDocument/2006/relationships/hyperlink" Target="http://microbewiki.kenyon.edu/index.php/Yersinia_pseudotuberculosis_infection" TargetMode="External"/><Relationship Id="rId162" Type="http://schemas.openxmlformats.org/officeDocument/2006/relationships/hyperlink" Target="http://www.cfsph.iastate.edu/Factsheets/pdfs/plague.pdf" TargetMode="External"/><Relationship Id="rId168" Type="http://schemas.openxmlformats.org/officeDocument/2006/relationships/drawing" Target="../drawings/drawing7.xml"/><Relationship Id="rId167" Type="http://schemas.openxmlformats.org/officeDocument/2006/relationships/hyperlink" Target="https://www.google.com/url?sa=t&amp;rct=j&amp;q=&amp;esrc=s&amp;source=web&amp;cd=20&amp;ved=0CK0BEBYwEw&amp;url=http%3A%2F%2Fwww.phac-aspc.gc.ca%2Flab-bio%2Fres%2Fpsds-ftss%2Frab-eng.php&amp;ei=KSJEVI_mCqPg7QaIooDgBg&amp;usg=AFQjCNGZx7rlokxJlDVWP2WN6zhrTBqjfw&amp;sig2=k7X40YGQV2VTtm7e94Pq7w" TargetMode="External"/><Relationship Id="rId166" Type="http://schemas.openxmlformats.org/officeDocument/2006/relationships/hyperlink" Target="http://www.plosbiology.org/article/info%3Adoi%2F10.1371%2Fjournal.pbio.1000053" TargetMode="External"/><Relationship Id="rId161" Type="http://schemas.openxmlformats.org/officeDocument/2006/relationships/hyperlink" Target="http://www.researchgate.net/publication/6993284_Transmission_potential_of_primary_pneumonic_plague_time_inhomogeneous_evaluation_based_on_historical_documents_of_the_transmission_network" TargetMode="External"/><Relationship Id="rId160" Type="http://schemas.openxmlformats.org/officeDocument/2006/relationships/hyperlink" Target="https://public.health.oregon.gov/DiseasesConditions/CommunicableDisease/ReportingCommunicableDisease/ReportingGuidelines/Documents/plague.pdf" TargetMode="External"/><Relationship Id="rId159" Type="http://schemas.openxmlformats.org/officeDocument/2006/relationships/hyperlink" Target="http://www.ncbi.nlm.nih.gov/pubmed/19948896" TargetMode="External"/><Relationship Id="rId154" Type="http://schemas.openxmlformats.org/officeDocument/2006/relationships/hyperlink" Target="http://www.aidsmap.com/Survival-outside-the-body/page/1321278/" TargetMode="External"/><Relationship Id="rId153" Type="http://schemas.openxmlformats.org/officeDocument/2006/relationships/hyperlink" Target="https://www.google.com/url?sa=t&amp;rct=j&amp;q=&amp;esrc=s&amp;source=web&amp;cd=13&amp;ved=0CHkQFjAM&amp;url=http%3A%2F%2Fwww.phac-aspc.gc.ca%2Flab-bio%2Fres%2Fpsds-ftss%2Ftuber-eng.php&amp;ei=KSJEVI_mCqPg7QaIooDgBg&amp;usg=AFQjCNFifPMWHqE30pqhPTge6aPlMeTVug&amp;sig2=om5rubwGRsmTwETKmR05oA" TargetMode="External"/><Relationship Id="rId152" Type="http://schemas.openxmlformats.org/officeDocument/2006/relationships/hyperlink" Target="http://www.phac-aspc.gc.ca/lab-bio/res/psds-ftss/tuber-eng.php" TargetMode="External"/><Relationship Id="rId151" Type="http://schemas.openxmlformats.org/officeDocument/2006/relationships/hyperlink" Target="http://en.wikipedia.org/wiki/Tuberculosis" TargetMode="External"/><Relationship Id="rId158" Type="http://schemas.openxmlformats.org/officeDocument/2006/relationships/hyperlink" Target="http://www.academia.edu/1746565/Epidemiologic_Concepts_for_the_Prevention_and_Control_of_Infectious_Diseases" TargetMode="External"/><Relationship Id="rId157" Type="http://schemas.openxmlformats.org/officeDocument/2006/relationships/hyperlink" Target="http://en.wikipedia.org/wiki/Basic_reproduction_number" TargetMode="External"/><Relationship Id="rId156" Type="http://schemas.openxmlformats.org/officeDocument/2006/relationships/hyperlink" Target="http://www.phac-aspc.gc.ca/lab-bio/res/psds-ftss/hiv-vih-eng.php" TargetMode="External"/><Relationship Id="rId155" Type="http://schemas.openxmlformats.org/officeDocument/2006/relationships/hyperlink" Target="http://www.bmj.com/rapid-response/2011/11/01/hiv-survival-outside-body" TargetMode="External"/><Relationship Id="rId40" Type="http://schemas.openxmlformats.org/officeDocument/2006/relationships/hyperlink" Target="http://www.cidrap.umn.edu/news-perspective/2013/01/study-puts-global-2009-pandemic-h1n1-infection-rate-24" TargetMode="External"/><Relationship Id="rId42" Type="http://schemas.openxmlformats.org/officeDocument/2006/relationships/hyperlink" Target="https://www.google.com/url?sa=t&amp;rct=j&amp;q=&amp;esrc=s&amp;source=web&amp;cd=6&amp;ved=0CE4QFjAF&amp;url=http%3A%2F%2Fwww.mdpi.com%2F1999-4915%2F2%2F8%2F1530%2Fpdf&amp;ei=PvBEVKO5Hcau7Abyy4GADw&amp;usg=AFQjCNGSB-f7wflPOcjC933IbtZwfvUtPA&amp;sig2=rCX6dQtdVhSGXsBFXF-VIQ" TargetMode="External"/><Relationship Id="rId41" Type="http://schemas.openxmlformats.org/officeDocument/2006/relationships/hyperlink" Target="http://www.panama-guide.com/article.php/20090517152331424" TargetMode="External"/><Relationship Id="rId44" Type="http://schemas.openxmlformats.org/officeDocument/2006/relationships/hyperlink" Target="http://www.cdc.gov/measles/about/transmission.html" TargetMode="External"/><Relationship Id="rId43" Type="http://schemas.openxmlformats.org/officeDocument/2006/relationships/hyperlink" Target="http://en.wikipedia.org/wiki/Measles" TargetMode="External"/><Relationship Id="rId46" Type="http://schemas.openxmlformats.org/officeDocument/2006/relationships/hyperlink" Target="http://www.biomedcentral.com/1741-7015/7/16" TargetMode="External"/><Relationship Id="rId45" Type="http://schemas.openxmlformats.org/officeDocument/2006/relationships/hyperlink" Target="http://en.wikipedia.org/wiki/Basic_reproduction_number" TargetMode="External"/><Relationship Id="rId48" Type="http://schemas.openxmlformats.org/officeDocument/2006/relationships/hyperlink" Target="http://www.plosbiology.org/article/info%3Adoi%2F10.1371%2Fjournal.pbio.0050042" TargetMode="External"/><Relationship Id="rId47" Type="http://schemas.openxmlformats.org/officeDocument/2006/relationships/hyperlink" Target="http://www.malariajournal.com/content/11/1/19" TargetMode="External"/><Relationship Id="rId49" Type="http://schemas.openxmlformats.org/officeDocument/2006/relationships/hyperlink" Target="http://ocw.jhsph.edu/courses/publichealthbiology/PDFs/Lecture2.pdf" TargetMode="External"/><Relationship Id="rId31" Type="http://schemas.openxmlformats.org/officeDocument/2006/relationships/hyperlink" Target="http://www.phac-aspc.gc.ca/lab-bio/res/psds-ftss/msds44e-eng.php" TargetMode="External"/><Relationship Id="rId30" Type="http://schemas.openxmlformats.org/officeDocument/2006/relationships/hyperlink" Target="http://www.oie.int/doc/ged/D8191.PDF" TargetMode="External"/><Relationship Id="rId33" Type="http://schemas.openxmlformats.org/officeDocument/2006/relationships/hyperlink" Target="http://en.wikipedia.org/wiki/List_of_human_disease_case_fatality_rates" TargetMode="External"/><Relationship Id="rId32" Type="http://schemas.openxmlformats.org/officeDocument/2006/relationships/hyperlink" Target="http://www.who.int/water_sanitation_health/bathing/recreadischap6.pdf" TargetMode="External"/><Relationship Id="rId35" Type="http://schemas.openxmlformats.org/officeDocument/2006/relationships/hyperlink" Target="http://en.wikipedia.org/wiki/Basic_reproduction_number" TargetMode="External"/><Relationship Id="rId34" Type="http://schemas.openxmlformats.org/officeDocument/2006/relationships/hyperlink" Target="http://www.phac-aspc.gc.ca/lab-bio/res/psds-ftss/influenza-grippe-b-c-eng.php" TargetMode="External"/><Relationship Id="rId37" Type="http://schemas.openxmlformats.org/officeDocument/2006/relationships/hyperlink" Target="http://izt.ciens.ucv.ve/ecologia/Archivos/ECO_POB%202008/ECOPO6_2008/Hartemink%20y%20col%202008.pdf" TargetMode="External"/><Relationship Id="rId36" Type="http://schemas.openxmlformats.org/officeDocument/2006/relationships/hyperlink" Target="http://www.phac-aspc.gc.ca/lab-bio/res/psds-ftss/influenza-a-eng.php" TargetMode="External"/><Relationship Id="rId39" Type="http://schemas.openxmlformats.org/officeDocument/2006/relationships/hyperlink" Target="http://www.plosone.org/article/info%3Adoi%2F10.1371%2Fjournal.pone.0101009" TargetMode="External"/><Relationship Id="rId38" Type="http://schemas.openxmlformats.org/officeDocument/2006/relationships/hyperlink" Target="http://www.cdc.gov/anaplasmosis/stats/" TargetMode="External"/><Relationship Id="rId20" Type="http://schemas.openxmlformats.org/officeDocument/2006/relationships/hyperlink" Target="http://www.msdsonline.com/resources/msds-resources/free-safety-data-sheet-index/varicella-zoster-virus.aspx" TargetMode="External"/><Relationship Id="rId22" Type="http://schemas.openxmlformats.org/officeDocument/2006/relationships/hyperlink" Target="http://www.phac-aspc.gc.ca/lab-bio/res/psds-ftss/var-zo-eng.php" TargetMode="External"/><Relationship Id="rId21" Type="http://schemas.openxmlformats.org/officeDocument/2006/relationships/hyperlink" Target="http://jcm.asm.org/content/38/6/2447/F1.expansion.html" TargetMode="External"/><Relationship Id="rId24" Type="http://schemas.openxmlformats.org/officeDocument/2006/relationships/hyperlink" Target="http://www.cdc.gov/hicpac/norovirus/tables/evidence-table-q3-ron.html" TargetMode="External"/><Relationship Id="rId23" Type="http://schemas.openxmlformats.org/officeDocument/2006/relationships/hyperlink" Target="http://wwwnc.cdc.gov/eid/article/19/8/13-0465_article" TargetMode="External"/><Relationship Id="rId26" Type="http://schemas.openxmlformats.org/officeDocument/2006/relationships/hyperlink" Target="http://www.cdc.gov/mmwr/preview/mmwrhtml/rr6003a1.htm" TargetMode="External"/><Relationship Id="rId25" Type="http://schemas.openxmlformats.org/officeDocument/2006/relationships/hyperlink" Target="http://wwwnc.cdc.gov/eid/article/19/8/13-0472-t3" TargetMode="External"/><Relationship Id="rId28" Type="http://schemas.openxmlformats.org/officeDocument/2006/relationships/hyperlink" Target="http://wwwnc.cdc.gov/eid/article/9/1/02-0112_article" TargetMode="External"/><Relationship Id="rId27" Type="http://schemas.openxmlformats.org/officeDocument/2006/relationships/hyperlink" Target="http://www.ncbi.nlm.nih.gov/pmc/articles/PMC4050796/" TargetMode="External"/><Relationship Id="rId29" Type="http://schemas.openxmlformats.org/officeDocument/2006/relationships/hyperlink" Target="http://www.antimicrobialtestlaboratories.com/coxsackievirus.htm" TargetMode="External"/><Relationship Id="rId11" Type="http://schemas.openxmlformats.org/officeDocument/2006/relationships/hyperlink" Target="http://www.plosone.org/article/info%3Adoi%2F10.1371%2Fjournal.pone.0042320" TargetMode="External"/><Relationship Id="rId10" Type="http://schemas.openxmlformats.org/officeDocument/2006/relationships/hyperlink" Target="http://www.phac-aspc.gc.ca/lab-bio/res/psds-ftss/rotavirus-eng.php" TargetMode="External"/><Relationship Id="rId13" Type="http://schemas.openxmlformats.org/officeDocument/2006/relationships/hyperlink" Target="http://www.cdc.gov/vaccines/pubs/surv-manual/chpt13-rotavirus.html" TargetMode="External"/><Relationship Id="rId12" Type="http://schemas.openxmlformats.org/officeDocument/2006/relationships/hyperlink" Target="http://wwwnc.cdc.gov/eid/article/20/1/13-0019_article" TargetMode="External"/><Relationship Id="rId15" Type="http://schemas.openxmlformats.org/officeDocument/2006/relationships/hyperlink" Target="http://www.who.int/immunization/sage/meetings/2014/april/2_SAGE_April_VZV_Seward_Varicella.pdf?ua=1" TargetMode="External"/><Relationship Id="rId14" Type="http://schemas.openxmlformats.org/officeDocument/2006/relationships/hyperlink" Target="http://www.phac-aspc.gc.ca/lab-bio/res/psds-ftss/rub-eng.php" TargetMode="External"/><Relationship Id="rId17" Type="http://schemas.openxmlformats.org/officeDocument/2006/relationships/hyperlink" Target="http://en.wikipedia.org/wiki/List_of_human_disease_case_fatality_rates" TargetMode="External"/><Relationship Id="rId16" Type="http://schemas.openxmlformats.org/officeDocument/2006/relationships/hyperlink" Target="http://www.who.int/immunization/sage/meetings/2014/april/2_SAGE_April_VZV_Seward_Varicella.pdf?ua=1" TargetMode="External"/><Relationship Id="rId19" Type="http://schemas.openxmlformats.org/officeDocument/2006/relationships/hyperlink" Target="http://www.phac-aspc.gc.ca/lab-bio/res/psds-ftss/var-zo-eng.php" TargetMode="External"/><Relationship Id="rId18" Type="http://schemas.openxmlformats.org/officeDocument/2006/relationships/hyperlink" Target="http://www.phac-aspc.gc.ca/lab-bio/res/psds-ftss/var-zo-eng.php" TargetMode="External"/><Relationship Id="rId84" Type="http://schemas.openxmlformats.org/officeDocument/2006/relationships/hyperlink" Target="http://pathmicro.med.sc.edu/lecture/hiv3.htm" TargetMode="External"/><Relationship Id="rId83" Type="http://schemas.openxmlformats.org/officeDocument/2006/relationships/hyperlink" Target="http://www.ncbi.nlm.nih.gov/pubmed/19948896" TargetMode="External"/><Relationship Id="rId86" Type="http://schemas.openxmlformats.org/officeDocument/2006/relationships/hyperlink" Target="http://wwwnc.cdc.gov/eid/article/12/1/05-0979_article" TargetMode="External"/><Relationship Id="rId85" Type="http://schemas.openxmlformats.org/officeDocument/2006/relationships/hyperlink" Target="https://www.google.com/url?sa=t&amp;rct=j&amp;q=&amp;esrc=s&amp;source=web&amp;cd=1&amp;ved=0CCgQFjAA&amp;url=http%3A%2F%2Fcis.uchicago.edu%2Foutreach%2Fsummerinstitute%2Fepidemics%2Fpresentations%2FWeber.ppt&amp;ei=b5U3VNP_DoTP7gb6joGwDQ&amp;usg=AFQjCNFw3QCdUNXC11CgV8_D__3LyaGt5w&amp;sig2=dfHcL3cMQqk-P8xOJqUTrg" TargetMode="External"/><Relationship Id="rId88" Type="http://schemas.openxmlformats.org/officeDocument/2006/relationships/hyperlink" Target="https://www.google.com/url?sa=t&amp;rct=j&amp;q=&amp;esrc=s&amp;source=web&amp;cd=6&amp;ved=0CE4QFjAF&amp;url=http%3A%2F%2Fwww.mdpi.com%2F1999-4915%2F2%2F8%2F1530%2Fpdf&amp;ei=PvBEVKO5Hcau7Abyy4GADw&amp;usg=AFQjCNGSB-f7wflPOcjC933IbtZwfvUtPA&amp;sig2=rCX6dQtdVhSGXsBFXF-VIQ" TargetMode="External"/><Relationship Id="rId87" Type="http://schemas.openxmlformats.org/officeDocument/2006/relationships/hyperlink" Target="http://wwwnc.cdc.gov/eid/article/12/11/06-0426_article" TargetMode="External"/><Relationship Id="rId89" Type="http://schemas.openxmlformats.org/officeDocument/2006/relationships/hyperlink" Target="http://www.phac-aspc.gc.ca/lab-bio/res/psds-ftss/escherichia-coli-eng.php" TargetMode="External"/><Relationship Id="rId80" Type="http://schemas.openxmlformats.org/officeDocument/2006/relationships/hyperlink" Target="http://en.wikipedia.org/wiki/Basic_reproduction_number" TargetMode="External"/><Relationship Id="rId82" Type="http://schemas.openxmlformats.org/officeDocument/2006/relationships/hyperlink" Target="http://www.nytimes.com/2014/10/14/us/questions-rise-on-preparations-at-hospitals-to-deal-with-ebola.html?_r=0" TargetMode="External"/><Relationship Id="rId81" Type="http://schemas.openxmlformats.org/officeDocument/2006/relationships/hyperlink" Target="http://www.academia.edu/1746565/Epidemiologic_Concepts_for_the_Prevention_and_Control_of_Infectious_Diseases" TargetMode="External"/><Relationship Id="rId73" Type="http://schemas.openxmlformats.org/officeDocument/2006/relationships/hyperlink" Target="http://www.who.int/gho/epidemic_diseases/cholera/case_fatality_rate/en/" TargetMode="External"/><Relationship Id="rId72" Type="http://schemas.openxmlformats.org/officeDocument/2006/relationships/hyperlink" Target="http://wwwnc.cdc.gov/travel/yellowbook/2014/chapter-3-infectious-diseases-related-to-travel/campylobacteriosis" TargetMode="External"/><Relationship Id="rId75" Type="http://schemas.openxmlformats.org/officeDocument/2006/relationships/hyperlink" Target="http://en.wikipedia.org/wiki/Infectious_dose" TargetMode="External"/><Relationship Id="rId74" Type="http://schemas.openxmlformats.org/officeDocument/2006/relationships/hyperlink" Target="http://www.nature.com/srep/2013/130110/srep00997/full/srep00997.html" TargetMode="External"/><Relationship Id="rId77" Type="http://schemas.openxmlformats.org/officeDocument/2006/relationships/hyperlink" Target="http://www.aidsmap.com/Survival-outside-the-body/page/1321278/" TargetMode="External"/><Relationship Id="rId76" Type="http://schemas.openxmlformats.org/officeDocument/2006/relationships/hyperlink" Target="http://www.aidsmap.com/Wide-variations-between-US-states-in-HIV-mortality-rates/page/2117475/" TargetMode="External"/><Relationship Id="rId79" Type="http://schemas.openxmlformats.org/officeDocument/2006/relationships/hyperlink" Target="http://www.phac-aspc.gc.ca/lab-bio/res/psds-ftss/hiv-vih-eng.php" TargetMode="External"/><Relationship Id="rId78" Type="http://schemas.openxmlformats.org/officeDocument/2006/relationships/hyperlink" Target="http://www.bmj.com/rapid-response/2011/11/01/hiv-survival-outside-body" TargetMode="External"/><Relationship Id="rId71" Type="http://schemas.openxmlformats.org/officeDocument/2006/relationships/hyperlink" Target="http://www.mssanz.org.au/modsim2011/B2/parshotam.pdf" TargetMode="External"/><Relationship Id="rId70" Type="http://schemas.openxmlformats.org/officeDocument/2006/relationships/hyperlink" Target="http://www.phac-aspc.gc.ca/lab-bio/res/psds-ftss/campylobacter-coli-eng.php" TargetMode="External"/><Relationship Id="rId62" Type="http://schemas.openxmlformats.org/officeDocument/2006/relationships/hyperlink" Target="http://wwwnc.cdc.gov/travel/yellowbook/2014/chapter-3-infectious-diseases-related-to-travel/salmonellosis-nontyphoidal" TargetMode="External"/><Relationship Id="rId61" Type="http://schemas.openxmlformats.org/officeDocument/2006/relationships/hyperlink" Target="http://books.google.co.uk/books?id=TRyXTLXNA2YC&amp;pg=PA662&amp;lpg=PA662&amp;dq=rabies+%22fatality+rate%22+vaccinated&amp;source=bl&amp;ots=sZQ1wRKW68&amp;sig=Cd7arUDNIjuxRgSWLpLfaJHupPI&amp;hl=en&amp;sa=X&amp;ei=zks-VPOGBoKS7AaQ0YCAAw&amp;redir_esc=y" TargetMode="External"/><Relationship Id="rId64" Type="http://schemas.openxmlformats.org/officeDocument/2006/relationships/hyperlink" Target="http://www.nhs.uk/chq/Pages/how-long-do-bacteria-and-viruses-live-outside-the-body.aspx" TargetMode="External"/><Relationship Id="rId63" Type="http://schemas.openxmlformats.org/officeDocument/2006/relationships/hyperlink" Target="http://jid.oxfordjournals.org/content/198/1/109.long" TargetMode="External"/><Relationship Id="rId66" Type="http://schemas.openxmlformats.org/officeDocument/2006/relationships/hyperlink" Target="http://www.cdc.gov/biosafety/publications/bmbl5/BMBL5_sect_VIII_a.pdf" TargetMode="External"/><Relationship Id="rId65" Type="http://schemas.openxmlformats.org/officeDocument/2006/relationships/hyperlink" Target="http://www.sciencedirect.com/science/article/pii/S002555641300148X" TargetMode="External"/><Relationship Id="rId68" Type="http://schemas.openxmlformats.org/officeDocument/2006/relationships/hyperlink" Target="http://www.ncbi.nlm.nih.gov/pmc/articles/PMC1236927/" TargetMode="External"/><Relationship Id="rId67" Type="http://schemas.openxmlformats.org/officeDocument/2006/relationships/hyperlink" Target="http://apps.who.int/iris/bitstream/10665/80751/1/9789241564601_eng.pdf" TargetMode="External"/><Relationship Id="rId60" Type="http://schemas.openxmlformats.org/officeDocument/2006/relationships/hyperlink" Target="http://www.health.gov.au/internet/immunise/publishing.nsf/content/handbook10-4-11" TargetMode="External"/><Relationship Id="rId69" Type="http://schemas.openxmlformats.org/officeDocument/2006/relationships/hyperlink" Target="http://www.nhs.uk/chq/Pages/how-long-do-bacteria-and-viruses-live-outside-the-body.aspx" TargetMode="External"/><Relationship Id="rId51" Type="http://schemas.openxmlformats.org/officeDocument/2006/relationships/hyperlink" Target="http://www.emedicinehealth.com/scarlet_fever/page10_em.htm" TargetMode="External"/><Relationship Id="rId50" Type="http://schemas.openxmlformats.org/officeDocument/2006/relationships/hyperlink" Target="http://www.malariasite.com/malaria/Transmission.htm" TargetMode="External"/><Relationship Id="rId53" Type="http://schemas.openxmlformats.org/officeDocument/2006/relationships/hyperlink" Target="http://www.cdc.gov/vaccines/pubs/surv-manual/chpt04-hepb.pdf" TargetMode="External"/><Relationship Id="rId52" Type="http://schemas.openxmlformats.org/officeDocument/2006/relationships/hyperlink" Target="http://www.phac-aspc.gc.ca/lab-bio/res/psds-ftss/strep-pyogenes-eng.php" TargetMode="External"/><Relationship Id="rId55" Type="http://schemas.openxmlformats.org/officeDocument/2006/relationships/hyperlink" Target="http://www.ncbi.nlm.nih.gov/pubmed/21040731" TargetMode="External"/><Relationship Id="rId54" Type="http://schemas.openxmlformats.org/officeDocument/2006/relationships/hyperlink" Target="http://www.phac-aspc.gc.ca/lab-bio/res/psds-ftss/hepatitis-b-eng.php" TargetMode="External"/><Relationship Id="rId57" Type="http://schemas.openxmlformats.org/officeDocument/2006/relationships/hyperlink" Target="http://www.nytimes.com/2014/10/14/us/questions-rise-on-preparations-at-hospitals-to-deal-with-ebola.html?_r=0" TargetMode="External"/><Relationship Id="rId56" Type="http://schemas.openxmlformats.org/officeDocument/2006/relationships/hyperlink" Target="http://link.springer.com/article/10.1007%2Fs00477-013-0776-0" TargetMode="External"/><Relationship Id="rId59" Type="http://schemas.openxmlformats.org/officeDocument/2006/relationships/hyperlink" Target="http://ocw.jhsph.edu/courses/publichealthbiology/PDFs/Lecture2.pdf" TargetMode="External"/><Relationship Id="rId58" Type="http://schemas.openxmlformats.org/officeDocument/2006/relationships/hyperlink" Target="http://infectionnet.org/notes/hepatitis-viruses/" TargetMode="External"/><Relationship Id="rId107" Type="http://schemas.openxmlformats.org/officeDocument/2006/relationships/hyperlink" Target="http://en.wikipedia.org/wiki/Basic_reproduction_number" TargetMode="External"/><Relationship Id="rId106" Type="http://schemas.openxmlformats.org/officeDocument/2006/relationships/hyperlink" Target="http://wwwnc.cdc.gov/eid/article/11/8/pdfs/04-0449.pdf" TargetMode="External"/><Relationship Id="rId105" Type="http://schemas.openxmlformats.org/officeDocument/2006/relationships/hyperlink" Target="http://en.wikipedia.org/wiki/Severe_acute_respiratory_syndrome" TargetMode="External"/><Relationship Id="rId104" Type="http://schemas.openxmlformats.org/officeDocument/2006/relationships/hyperlink" Target="http://www.cdc.gov/sars/media/" TargetMode="External"/><Relationship Id="rId109" Type="http://schemas.openxmlformats.org/officeDocument/2006/relationships/hyperlink" Target="https://www.google.com/search?sourceid=chrome-psyapi2&amp;ion=1&amp;espv=2&amp;ie=UTF-8&amp;q=anthrax%20case%20fatality%20rate" TargetMode="External"/><Relationship Id="rId108" Type="http://schemas.openxmlformats.org/officeDocument/2006/relationships/hyperlink" Target="http://www.absa.org/abj/abj/040903nicas.pdf" TargetMode="External"/><Relationship Id="rId103" Type="http://schemas.openxmlformats.org/officeDocument/2006/relationships/hyperlink" Target="http://www.phac-aspc.gc.ca/lab-bio/res/psds-ftss/msds51e-eng.php" TargetMode="External"/><Relationship Id="rId102" Type="http://schemas.openxmlformats.org/officeDocument/2006/relationships/hyperlink" Target="http://www.cdc.gov/diphtheria/clinicians.html" TargetMode="External"/><Relationship Id="rId101" Type="http://schemas.openxmlformats.org/officeDocument/2006/relationships/hyperlink" Target="http://www.phac-aspc.gc.ca/lab-bio/res/psds-ftss/msds50e-eng.php" TargetMode="External"/><Relationship Id="rId100" Type="http://schemas.openxmlformats.org/officeDocument/2006/relationships/hyperlink" Target="http://www.cdc.gov/dengue/faqFacts/fact.html" TargetMode="External"/><Relationship Id="rId129" Type="http://schemas.openxmlformats.org/officeDocument/2006/relationships/hyperlink" Target="http://en.wikipedia.org/wiki/Syphilis" TargetMode="External"/><Relationship Id="rId128" Type="http://schemas.openxmlformats.org/officeDocument/2006/relationships/hyperlink" Target="http://www.bio-protocol.org/e1002" TargetMode="External"/><Relationship Id="rId127" Type="http://schemas.openxmlformats.org/officeDocument/2006/relationships/hyperlink" Target="http://wwwnc.cdc.gov/eid/article/15/5/08-1186_article" TargetMode="External"/><Relationship Id="rId126" Type="http://schemas.openxmlformats.org/officeDocument/2006/relationships/hyperlink" Target="http://www.ncbi.nlm.nih.gov/pubmed/21558767" TargetMode="External"/><Relationship Id="rId121" Type="http://schemas.openxmlformats.org/officeDocument/2006/relationships/hyperlink" Target="http://www.phac-aspc.gc.ca/lab-bio/res/psds-ftss/salmonella-ent-eng.php" TargetMode="External"/><Relationship Id="rId120" Type="http://schemas.openxmlformats.org/officeDocument/2006/relationships/hyperlink" Target="http://www.ncbi.nlm.nih.gov/pmc/articles/PMC3484760/" TargetMode="External"/><Relationship Id="rId125" Type="http://schemas.openxmlformats.org/officeDocument/2006/relationships/hyperlink" Target="http://www.nhs.uk/chq/Pages/how-long-do-bacteria-and-viruses-live-outside-the-body.aspx" TargetMode="External"/><Relationship Id="rId124" Type="http://schemas.openxmlformats.org/officeDocument/2006/relationships/hyperlink" Target="http://wwwnc.cdc.gov/eid/article/18/2/10-1611_article" TargetMode="External"/><Relationship Id="rId123" Type="http://schemas.openxmlformats.org/officeDocument/2006/relationships/hyperlink" Target="http://www.aricjournal.com/content/1/1/20" TargetMode="External"/><Relationship Id="rId122" Type="http://schemas.openxmlformats.org/officeDocument/2006/relationships/hyperlink" Target="http://www.plospathogens.org/article/info%3Adoi%2F10.1371%2Fjournal.ppat.1002512" TargetMode="External"/><Relationship Id="rId95" Type="http://schemas.openxmlformats.org/officeDocument/2006/relationships/hyperlink" Target="http://en.wikipedia.org/wiki/Basic_reproduction_number" TargetMode="External"/><Relationship Id="rId94" Type="http://schemas.openxmlformats.org/officeDocument/2006/relationships/hyperlink" Target="http://www.who.int/immunization/monitoring_surveillance/burden/vpd/surveillance_type/passive/pertussis_standards/en/" TargetMode="External"/><Relationship Id="rId97" Type="http://schemas.openxmlformats.org/officeDocument/2006/relationships/hyperlink" Target="http://www.jove.com/visualize/abstract/24227794/resident-microbiota-affect-bordetella-pertussis-infectious-dose-host" TargetMode="External"/><Relationship Id="rId96" Type="http://schemas.openxmlformats.org/officeDocument/2006/relationships/hyperlink" Target="https://www.google.com/url?sa=t&amp;rct=j&amp;q=&amp;esrc=s&amp;source=web&amp;cd=23&amp;ved=0CMUBEBYwFg&amp;url=http%3A%2F%2Fwww.phac-aspc.gc.ca%2Flab-bio%2Fres%2Fpsds-ftss%2Fbordetella-pertussis-eng.php&amp;ei=KSJEVI_mCqPg7QaIooDgBg&amp;usg=AFQjCNFEMnwoU5HbhHgLtrfXp7JJxY6zfA&amp;sig2=t9soKF3TSHfUWcMOLbNnRQ" TargetMode="External"/><Relationship Id="rId99" Type="http://schemas.openxmlformats.org/officeDocument/2006/relationships/hyperlink" Target="http://www.idpjournal.com/content/3/1/12" TargetMode="External"/><Relationship Id="rId98" Type="http://schemas.openxmlformats.org/officeDocument/2006/relationships/hyperlink" Target="http://microbewiki.kenyon.edu/index.php/Haemophilus_pertussis_(Whooping_Cough)" TargetMode="External"/><Relationship Id="rId91" Type="http://schemas.openxmlformats.org/officeDocument/2006/relationships/hyperlink" Target="http://www.who.int/mediacentre/factsheets/fs125/en/" TargetMode="External"/><Relationship Id="rId90" Type="http://schemas.openxmlformats.org/officeDocument/2006/relationships/hyperlink" Target="http://aem.asm.org/content/69/7/3687" TargetMode="External"/><Relationship Id="rId93" Type="http://schemas.openxmlformats.org/officeDocument/2006/relationships/hyperlink" Target="http://en.wikipedia.org/wiki/Infectious_dose" TargetMode="External"/><Relationship Id="rId92" Type="http://schemas.openxmlformats.org/officeDocument/2006/relationships/hyperlink" Target="http://www.mssanz.org.au/modsim2011/B2/parshotam.pdf" TargetMode="External"/><Relationship Id="rId118" Type="http://schemas.openxmlformats.org/officeDocument/2006/relationships/hyperlink" Target="http://www.ncbi.nlm.nih.gov/pmc/articles/PMC3484760/" TargetMode="External"/><Relationship Id="rId117" Type="http://schemas.openxmlformats.org/officeDocument/2006/relationships/hyperlink" Target="http://www.plosntds.org/article/info%3Adoi%2F10.1371%2Fjournal.pntd.0002642" TargetMode="External"/><Relationship Id="rId116" Type="http://schemas.openxmlformats.org/officeDocument/2006/relationships/hyperlink" Target="http://www.cdc.gov/nczved/divisions/dfbmd/diseases/typhoid_fever/technical.html" TargetMode="External"/><Relationship Id="rId115" Type="http://schemas.openxmlformats.org/officeDocument/2006/relationships/hyperlink" Target="https://www.google.com/url?sa=t&amp;rct=j&amp;q=&amp;esrc=s&amp;source=web&amp;cd=9&amp;ved=0CFsQFjAI&amp;url=http%3A%2F%2Fwww.phac-aspc.gc.ca%2Flab-bio%2Fres%2Fpsds-ftss%2Fstaphylococcus-aureus-eng.php&amp;ei=KSJEVI_mCqPg7QaIooDgBg&amp;usg=AFQjCNG5JOHXYqZwCmKvVZ8zVdxFT69ROg&amp;sig2=47gsLPgoNtv49wVRWGlUqA" TargetMode="External"/><Relationship Id="rId119" Type="http://schemas.openxmlformats.org/officeDocument/2006/relationships/hyperlink" Target="http://www.mayoclinic.org/diseases-conditions/typhoid-fever/basics/causes/con-20028553" TargetMode="External"/><Relationship Id="rId110" Type="http://schemas.openxmlformats.org/officeDocument/2006/relationships/hyperlink" Target="https://www.ll.mit.edu/publications/journal/pdf/vol17_no1/17_1_6Jamrog.pdf" TargetMode="External"/><Relationship Id="rId114" Type="http://schemas.openxmlformats.org/officeDocument/2006/relationships/hyperlink" Target="http://www.crd.york.ac.uk/crdweb/ShowRecord.asp?ID=22010001059" TargetMode="External"/><Relationship Id="rId113" Type="http://schemas.openxmlformats.org/officeDocument/2006/relationships/hyperlink" Target="http://www.phac-aspc.gc.ca/lab-bio/res/psds-ftss/staphylococcus-aureus-eng.php" TargetMode="External"/><Relationship Id="rId112" Type="http://schemas.openxmlformats.org/officeDocument/2006/relationships/hyperlink" Target="http://www.medicinenet.com/mrsa_infection/page7.htm" TargetMode="External"/><Relationship Id="rId111" Type="http://schemas.openxmlformats.org/officeDocument/2006/relationships/hyperlink" Target="http://en.wikipedia.org/wiki/Infectious_dose"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wdi.worldbank.org/table/2.15"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www.mayoclinic.org/diseases-conditions/typhoid-fever/basics/causes/con-20028553" TargetMode="External"/><Relationship Id="rId2" Type="http://schemas.openxmlformats.org/officeDocument/2006/relationships/hyperlink" Target="http://www.hsph.harvard.edu/review/review_fall_03/sars.html"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8.71"/>
    <col customWidth="1" min="2" max="2" width="35.14"/>
    <col customWidth="1" min="3" max="3" width="15.57"/>
    <col customWidth="1" min="4" max="4" width="9.86"/>
    <col customWidth="1" min="5" max="5" width="30.57"/>
    <col customWidth="1" min="6" max="7" width="13.71"/>
    <col customWidth="1" hidden="1" min="8" max="9" width="12.0"/>
    <col customWidth="1" min="10" max="10" width="2.14"/>
    <col customWidth="1" min="11" max="11" width="11.43"/>
    <col customWidth="1" min="12" max="12" width="18.71"/>
    <col customWidth="1" min="13" max="14" width="11.43"/>
    <col customWidth="1" min="15" max="16" width="17.29"/>
    <col customWidth="1" min="17" max="19" width="11.43"/>
    <col customWidth="1" min="20" max="20" width="30.71"/>
    <col customWidth="1" min="21" max="21" width="2.14"/>
    <col customWidth="1" min="22" max="24" width="13.86"/>
    <col customWidth="1" min="25" max="25" width="2.14"/>
    <col customWidth="1" min="26" max="29" width="12.43"/>
    <col customWidth="1" min="30" max="30" width="20.86"/>
    <col customWidth="1" min="31" max="31" width="2.43"/>
    <col customWidth="1" min="32" max="35" width="16.71"/>
    <col customWidth="1" min="36" max="36" width="2.43"/>
    <col customWidth="1" min="37" max="42" width="15.14"/>
    <col customWidth="1" min="43" max="43" width="2.43"/>
    <col customWidth="1" min="44" max="45" width="14.71"/>
    <col customWidth="1" min="47" max="48" width="14.71"/>
    <col customWidth="1" min="49" max="49" width="2.14"/>
    <col customWidth="1" min="50" max="54" width="12.86"/>
    <col customWidth="1" min="55" max="55" width="3.0"/>
    <col customWidth="1" min="56" max="62" width="11.71"/>
    <col customWidth="1" min="63" max="63" width="2.14"/>
    <col customWidth="1" min="64" max="68" width="13.14"/>
    <col customWidth="1" min="69" max="70" width="14.14"/>
    <col customWidth="1" min="71" max="78" width="10.14"/>
    <col customWidth="1" min="79" max="79" width="2.14"/>
    <col customWidth="1" min="80" max="85" width="13.86"/>
    <col customWidth="1" min="86" max="86" width="2.29"/>
    <col customWidth="1" min="87" max="90" width="14.71"/>
    <col customWidth="1" min="91" max="91" width="2.29"/>
    <col customWidth="1" min="92" max="94" width="20.43"/>
    <col customWidth="1" min="95" max="95" width="13.43"/>
    <col customWidth="1" min="96" max="97" width="12.14"/>
    <col customWidth="1" min="98" max="98" width="8.0"/>
  </cols>
  <sheetData>
    <row r="1">
      <c r="C1" s="1" t="s">
        <v>0</v>
      </c>
      <c r="D1" s="2"/>
      <c r="E1" s="2"/>
      <c r="F1" s="3"/>
      <c r="G1" s="3"/>
      <c r="H1" s="4"/>
      <c r="I1" s="4"/>
      <c r="J1" s="5"/>
      <c r="K1" s="6" t="s">
        <v>1</v>
      </c>
      <c r="L1" s="6"/>
      <c r="N1" s="7"/>
      <c r="O1" s="8"/>
      <c r="P1" s="8"/>
      <c r="Q1" s="8"/>
      <c r="R1" s="8"/>
      <c r="S1" s="8"/>
      <c r="T1" s="9"/>
      <c r="U1" s="5"/>
      <c r="V1" s="10" t="s">
        <v>2</v>
      </c>
      <c r="W1" s="11"/>
      <c r="X1" s="11"/>
      <c r="Y1" s="5"/>
      <c r="Z1" s="12" t="s">
        <v>3</v>
      </c>
      <c r="AA1" s="13"/>
      <c r="AB1" s="14"/>
      <c r="AC1" s="15"/>
      <c r="AD1" s="16"/>
      <c r="AE1" s="17"/>
      <c r="AF1" s="10" t="s">
        <v>4</v>
      </c>
      <c r="AG1" s="18"/>
      <c r="AH1" s="19"/>
      <c r="AI1" s="19"/>
      <c r="AJ1" s="17"/>
      <c r="AK1" s="20" t="s">
        <v>5</v>
      </c>
      <c r="AL1" s="21"/>
      <c r="AM1" s="19"/>
      <c r="AN1" s="22"/>
      <c r="AO1" s="23"/>
      <c r="AP1" s="23"/>
      <c r="AQ1" s="17"/>
      <c r="AR1" s="20" t="s">
        <v>6</v>
      </c>
      <c r="AS1" s="24"/>
      <c r="AU1" s="7"/>
      <c r="AV1" s="7"/>
      <c r="AW1" s="25"/>
      <c r="AX1" s="20" t="s">
        <v>7</v>
      </c>
      <c r="AY1" s="2"/>
      <c r="AZ1" s="2"/>
      <c r="BA1" s="26"/>
      <c r="BC1" s="27"/>
      <c r="BD1" s="28" t="s">
        <v>8</v>
      </c>
      <c r="BE1" s="3"/>
      <c r="BF1" s="28"/>
      <c r="BG1" s="28"/>
      <c r="BH1" s="29"/>
      <c r="BI1" s="30"/>
      <c r="BJ1" s="31"/>
      <c r="BK1" s="25"/>
      <c r="BL1" s="28" t="s">
        <v>9</v>
      </c>
      <c r="BM1" s="3"/>
      <c r="BN1" s="28"/>
      <c r="BO1" s="28"/>
      <c r="BP1" s="32"/>
      <c r="BQ1" s="19"/>
      <c r="BR1" s="32"/>
      <c r="BT1" s="30"/>
      <c r="BU1" s="30"/>
      <c r="BV1" s="30"/>
      <c r="BW1" s="30"/>
      <c r="BX1" s="33"/>
      <c r="BY1" s="34"/>
      <c r="BZ1" s="30"/>
      <c r="CA1" s="25"/>
      <c r="CB1" s="35" t="s">
        <v>10</v>
      </c>
      <c r="CC1" s="28"/>
      <c r="CD1" s="28"/>
      <c r="CE1" s="3"/>
      <c r="CF1" s="36"/>
      <c r="CG1" s="36"/>
      <c r="CH1" s="27"/>
      <c r="CI1" s="35" t="s">
        <v>11</v>
      </c>
      <c r="CJ1" s="28"/>
      <c r="CK1" s="37"/>
      <c r="CL1" s="37"/>
      <c r="CM1" s="27"/>
      <c r="CN1" s="28" t="s">
        <v>12</v>
      </c>
      <c r="CO1" s="28"/>
      <c r="CP1" s="28"/>
      <c r="CQ1" s="3"/>
      <c r="CR1" s="37"/>
      <c r="CS1" s="37"/>
      <c r="CT1" s="38"/>
      <c r="CU1" s="39" t="s">
        <v>13</v>
      </c>
      <c r="CV1" s="30"/>
      <c r="CX1" s="40" t="s">
        <v>14</v>
      </c>
      <c r="CY1" s="31"/>
      <c r="CZ1" s="31"/>
      <c r="DA1" s="31"/>
      <c r="DB1" s="31"/>
      <c r="DC1" s="31"/>
      <c r="DD1" s="31"/>
      <c r="DE1" s="31"/>
    </row>
    <row r="2">
      <c r="A2" s="41" t="s">
        <v>15</v>
      </c>
      <c r="B2" s="41" t="s">
        <v>16</v>
      </c>
      <c r="C2" s="13" t="s">
        <v>17</v>
      </c>
      <c r="D2" s="2" t="s">
        <v>18</v>
      </c>
      <c r="E2" s="2" t="s">
        <v>19</v>
      </c>
      <c r="F2" s="28" t="s">
        <v>20</v>
      </c>
      <c r="G2" s="28" t="s">
        <v>21</v>
      </c>
      <c r="H2" s="4" t="s">
        <v>22</v>
      </c>
      <c r="I2" s="4" t="s">
        <v>23</v>
      </c>
      <c r="J2" s="5"/>
      <c r="K2" s="42" t="s">
        <v>24</v>
      </c>
      <c r="L2" s="42" t="s">
        <v>25</v>
      </c>
      <c r="M2" s="19" t="s">
        <v>26</v>
      </c>
      <c r="N2" s="19" t="s">
        <v>27</v>
      </c>
      <c r="O2" s="24" t="s">
        <v>28</v>
      </c>
      <c r="P2" s="24" t="s">
        <v>29</v>
      </c>
      <c r="Q2" s="24" t="s">
        <v>30</v>
      </c>
      <c r="R2" s="24" t="s">
        <v>31</v>
      </c>
      <c r="S2" s="24" t="s">
        <v>32</v>
      </c>
      <c r="T2" s="13" t="s">
        <v>33</v>
      </c>
      <c r="U2" s="5"/>
      <c r="V2" s="10" t="s">
        <v>34</v>
      </c>
      <c r="W2" s="11" t="s">
        <v>29</v>
      </c>
      <c r="X2" s="11" t="s">
        <v>23</v>
      </c>
      <c r="Y2" s="5"/>
      <c r="Z2" s="12" t="s">
        <v>35</v>
      </c>
      <c r="AA2" s="13" t="s">
        <v>36</v>
      </c>
      <c r="AB2" s="14" t="s">
        <v>37</v>
      </c>
      <c r="AC2" s="43" t="s">
        <v>38</v>
      </c>
      <c r="AD2" s="16" t="s">
        <v>39</v>
      </c>
      <c r="AE2" s="17"/>
      <c r="AF2" s="2" t="s">
        <v>40</v>
      </c>
      <c r="AG2" s="18" t="s">
        <v>41</v>
      </c>
      <c r="AH2" s="19" t="s">
        <v>42</v>
      </c>
      <c r="AI2" s="19" t="s">
        <v>23</v>
      </c>
      <c r="AJ2" s="17"/>
      <c r="AK2" s="2" t="s">
        <v>43</v>
      </c>
      <c r="AL2" s="19" t="s">
        <v>43</v>
      </c>
      <c r="AM2" s="19" t="s">
        <v>43</v>
      </c>
      <c r="AN2" s="2" t="s">
        <v>44</v>
      </c>
      <c r="AO2" s="44" t="s">
        <v>45</v>
      </c>
      <c r="AP2" s="44" t="s">
        <v>23</v>
      </c>
      <c r="AQ2" s="17"/>
      <c r="AR2" s="18" t="s">
        <v>46</v>
      </c>
      <c r="AS2" s="19" t="s">
        <v>29</v>
      </c>
      <c r="AT2" s="30" t="s">
        <v>30</v>
      </c>
      <c r="AU2" s="19" t="s">
        <v>31</v>
      </c>
      <c r="AV2" s="19" t="s">
        <v>32</v>
      </c>
      <c r="AW2" s="25"/>
      <c r="AX2" s="2" t="s">
        <v>47</v>
      </c>
      <c r="AY2" s="19" t="s">
        <v>48</v>
      </c>
      <c r="AZ2" s="19" t="s">
        <v>49</v>
      </c>
      <c r="BA2" s="2" t="s">
        <v>50</v>
      </c>
      <c r="BB2" s="30" t="s">
        <v>51</v>
      </c>
      <c r="BC2" s="27"/>
      <c r="BD2" s="45" t="s">
        <v>52</v>
      </c>
      <c r="BE2" s="46" t="s">
        <v>53</v>
      </c>
      <c r="BF2" s="47" t="s">
        <v>54</v>
      </c>
      <c r="BG2" s="47" t="s">
        <v>55</v>
      </c>
      <c r="BH2" s="29" t="s">
        <v>56</v>
      </c>
      <c r="BI2" s="30" t="s">
        <v>30</v>
      </c>
      <c r="BJ2" s="30" t="s">
        <v>31</v>
      </c>
      <c r="BK2" s="25"/>
      <c r="BL2" s="45" t="s">
        <v>52</v>
      </c>
      <c r="BM2" s="45" t="s">
        <v>53</v>
      </c>
      <c r="BN2" s="45" t="s">
        <v>54</v>
      </c>
      <c r="BO2" s="47" t="s">
        <v>55</v>
      </c>
      <c r="BP2" s="32" t="s">
        <v>56</v>
      </c>
      <c r="BQ2" s="48"/>
      <c r="BR2" s="49"/>
      <c r="BS2" s="30" t="s">
        <v>30</v>
      </c>
      <c r="BT2" s="30" t="s">
        <v>31</v>
      </c>
      <c r="BU2" s="30" t="s">
        <v>32</v>
      </c>
      <c r="BV2" s="30" t="s">
        <v>57</v>
      </c>
      <c r="BW2" s="30" t="s">
        <v>58</v>
      </c>
      <c r="BX2" s="30" t="s">
        <v>59</v>
      </c>
      <c r="BY2" s="30" t="s">
        <v>60</v>
      </c>
      <c r="BZ2" s="30" t="s">
        <v>61</v>
      </c>
      <c r="CA2" s="25"/>
      <c r="CB2" s="45" t="s">
        <v>52</v>
      </c>
      <c r="CC2" s="45" t="s">
        <v>53</v>
      </c>
      <c r="CD2" s="45" t="s">
        <v>54</v>
      </c>
      <c r="CE2" s="47" t="s">
        <v>55</v>
      </c>
      <c r="CF2" s="40" t="s">
        <v>29</v>
      </c>
      <c r="CG2" s="40" t="s">
        <v>23</v>
      </c>
      <c r="CH2" s="27"/>
      <c r="CI2" s="28" t="s">
        <v>62</v>
      </c>
      <c r="CJ2" s="28" t="s">
        <v>63</v>
      </c>
      <c r="CK2" s="37" t="s">
        <v>30</v>
      </c>
      <c r="CL2" s="37" t="s">
        <v>31</v>
      </c>
      <c r="CM2" s="27"/>
      <c r="CN2" s="28" t="s">
        <v>64</v>
      </c>
      <c r="CO2" s="28" t="s">
        <v>65</v>
      </c>
      <c r="CP2" s="28" t="s">
        <v>66</v>
      </c>
      <c r="CQ2" s="28" t="s">
        <v>67</v>
      </c>
      <c r="CR2" s="37" t="s">
        <v>30</v>
      </c>
      <c r="CS2" s="37" t="s">
        <v>31</v>
      </c>
      <c r="CT2" s="38"/>
      <c r="CU2" s="30"/>
      <c r="CV2" s="50" t="s">
        <v>68</v>
      </c>
      <c r="CY2" s="51"/>
      <c r="CZ2" s="51"/>
      <c r="DA2" s="51"/>
      <c r="DB2" s="51"/>
      <c r="DC2" s="51"/>
      <c r="DD2" s="51"/>
      <c r="DE2" s="51"/>
    </row>
    <row r="3">
      <c r="A3" s="52" t="s">
        <v>69</v>
      </c>
      <c r="B3" s="52"/>
      <c r="C3" s="53"/>
      <c r="D3" s="54"/>
      <c r="E3" s="54"/>
      <c r="F3" s="55" t="s">
        <v>70</v>
      </c>
      <c r="G3" s="55" t="s">
        <v>70</v>
      </c>
      <c r="H3" s="55"/>
      <c r="I3" s="56"/>
      <c r="J3" s="57"/>
      <c r="K3" s="58" t="s">
        <v>71</v>
      </c>
      <c r="L3" s="58" t="s">
        <v>72</v>
      </c>
      <c r="M3" s="58"/>
      <c r="N3" s="58"/>
      <c r="O3" s="58"/>
      <c r="P3" s="58"/>
      <c r="Q3" s="59"/>
      <c r="R3" s="59"/>
      <c r="S3" s="59"/>
      <c r="T3" s="60"/>
      <c r="U3" s="57"/>
      <c r="V3" s="61" t="s">
        <v>73</v>
      </c>
      <c r="W3" s="62"/>
      <c r="X3" s="62"/>
      <c r="Y3" s="57"/>
      <c r="Z3" s="63" t="s">
        <v>74</v>
      </c>
      <c r="AA3" s="58" t="s">
        <v>75</v>
      </c>
      <c r="AB3" s="64" t="s">
        <v>76</v>
      </c>
      <c r="AC3" s="58" t="s">
        <v>77</v>
      </c>
      <c r="AD3" s="58"/>
      <c r="AE3" s="65"/>
      <c r="AF3" s="66"/>
      <c r="AG3" s="67"/>
      <c r="AH3" s="68"/>
      <c r="AI3" s="68"/>
      <c r="AJ3" s="65"/>
      <c r="AK3" s="68" t="s">
        <v>78</v>
      </c>
      <c r="AL3" s="54" t="s">
        <v>79</v>
      </c>
      <c r="AM3" s="54" t="s">
        <v>80</v>
      </c>
      <c r="AN3" s="54" t="s">
        <v>78</v>
      </c>
      <c r="AO3" s="69"/>
      <c r="AP3" s="69"/>
      <c r="AQ3" s="65"/>
      <c r="AR3" s="54" t="s">
        <v>81</v>
      </c>
      <c r="AS3" s="70"/>
      <c r="AT3" s="71"/>
      <c r="AU3" s="72" t="s">
        <v>82</v>
      </c>
      <c r="AV3" s="72" t="s">
        <v>83</v>
      </c>
      <c r="AW3" s="73"/>
      <c r="AX3" s="54" t="s">
        <v>78</v>
      </c>
      <c r="AY3" s="54" t="s">
        <v>78</v>
      </c>
      <c r="AZ3" s="54"/>
      <c r="BA3" s="54" t="s">
        <v>84</v>
      </c>
      <c r="BB3" s="71"/>
      <c r="BC3" s="74"/>
      <c r="BD3" s="55" t="s">
        <v>85</v>
      </c>
      <c r="BE3" s="55" t="s">
        <v>85</v>
      </c>
      <c r="BF3" s="55" t="s">
        <v>85</v>
      </c>
      <c r="BG3" s="55" t="s">
        <v>85</v>
      </c>
      <c r="BH3" s="75"/>
      <c r="BI3" s="71"/>
      <c r="BJ3" s="71"/>
      <c r="BK3" s="73"/>
      <c r="BL3" s="76"/>
      <c r="BM3" s="76"/>
      <c r="BN3" s="76"/>
      <c r="BO3" s="76"/>
      <c r="BP3" s="70"/>
      <c r="BQ3" s="77"/>
      <c r="BR3" s="78"/>
      <c r="BS3" s="50" t="s">
        <v>86</v>
      </c>
      <c r="BT3" s="50" t="s">
        <v>87</v>
      </c>
      <c r="BU3" s="50" t="s">
        <v>88</v>
      </c>
      <c r="BW3" s="71"/>
      <c r="BX3" s="79"/>
      <c r="BY3" s="71"/>
      <c r="BZ3" s="71"/>
      <c r="CA3" s="73"/>
      <c r="CB3" s="80" t="s">
        <v>89</v>
      </c>
      <c r="CC3" s="80" t="s">
        <v>89</v>
      </c>
      <c r="CD3" s="80" t="s">
        <v>89</v>
      </c>
      <c r="CE3" s="80" t="s">
        <v>89</v>
      </c>
      <c r="CF3" s="36"/>
      <c r="CG3" s="36"/>
      <c r="CH3" s="74"/>
      <c r="CI3" s="55" t="s">
        <v>90</v>
      </c>
      <c r="CJ3" s="55" t="s">
        <v>91</v>
      </c>
      <c r="CK3" s="56"/>
      <c r="CL3" s="56"/>
      <c r="CM3" s="74"/>
      <c r="CN3" s="55"/>
      <c r="CO3" s="55"/>
      <c r="CP3" s="55"/>
      <c r="CQ3" s="55" t="s">
        <v>92</v>
      </c>
      <c r="CR3" s="56"/>
      <c r="CS3" s="56"/>
      <c r="CT3" s="81"/>
      <c r="CU3" s="71"/>
      <c r="CV3" s="71"/>
      <c r="CY3" s="71"/>
      <c r="CZ3" s="71"/>
      <c r="DA3" s="71"/>
      <c r="DB3" s="71"/>
      <c r="DC3" s="71"/>
      <c r="DD3" s="71"/>
      <c r="DE3" s="71"/>
    </row>
    <row r="4">
      <c r="A4" s="82">
        <v>1.0</v>
      </c>
      <c r="B4" s="83" t="s">
        <v>93</v>
      </c>
      <c r="C4" s="84" t="s">
        <v>94</v>
      </c>
      <c r="D4" s="85" t="s">
        <v>95</v>
      </c>
      <c r="E4" s="85" t="s">
        <v>96</v>
      </c>
      <c r="F4" s="86">
        <v>4000.0</v>
      </c>
      <c r="G4" s="86" t="s">
        <v>97</v>
      </c>
      <c r="H4" s="87" t="s">
        <v>98</v>
      </c>
      <c r="I4" s="88" t="s">
        <v>99</v>
      </c>
      <c r="J4" s="89"/>
      <c r="K4" s="84">
        <v>6.5</v>
      </c>
      <c r="L4" s="84" t="s">
        <v>100</v>
      </c>
      <c r="M4" s="90"/>
      <c r="N4" s="90"/>
      <c r="O4" s="91"/>
      <c r="P4" s="91"/>
      <c r="Q4" s="92"/>
      <c r="R4" s="92"/>
      <c r="S4" s="92"/>
      <c r="T4" s="93"/>
      <c r="U4" s="89"/>
      <c r="V4" s="94">
        <v>0.2</v>
      </c>
      <c r="W4" s="92"/>
      <c r="X4" s="92"/>
      <c r="Y4" s="89"/>
      <c r="Z4" s="95">
        <v>1.07E7</v>
      </c>
      <c r="AA4" s="95">
        <v>25600.0</v>
      </c>
      <c r="AB4" s="96">
        <f t="shared" ref="AB4:AB65" si="1">(AA4/Z4)*100</f>
        <v>0.2392523364</v>
      </c>
      <c r="AC4" s="95">
        <f t="shared" ref="AC4:AC65" si="2">Z4/V4</f>
        <v>53500000</v>
      </c>
      <c r="AD4" s="97"/>
      <c r="AE4" s="98"/>
      <c r="AF4" s="99" t="s">
        <v>101</v>
      </c>
      <c r="AG4" s="100"/>
      <c r="AH4" s="101"/>
      <c r="AI4" s="101"/>
      <c r="AJ4" s="98"/>
      <c r="AK4" s="102"/>
      <c r="AL4" s="90"/>
      <c r="AM4" s="101"/>
      <c r="AN4" s="102" t="s">
        <v>102</v>
      </c>
      <c r="AO4" s="103"/>
      <c r="AP4" s="103"/>
      <c r="AQ4" s="98"/>
      <c r="AR4" s="104">
        <v>100000.0</v>
      </c>
      <c r="AS4" s="105"/>
      <c r="AT4" s="50" t="s">
        <v>103</v>
      </c>
      <c r="AU4" s="106">
        <v>20250.0</v>
      </c>
      <c r="AV4" s="106"/>
      <c r="AW4" s="107"/>
      <c r="AX4" s="104"/>
      <c r="AY4" s="87"/>
      <c r="AZ4" s="108"/>
      <c r="BA4" s="109"/>
      <c r="BB4" s="51"/>
      <c r="BC4" s="110"/>
      <c r="BD4" s="86"/>
      <c r="BE4" s="86"/>
      <c r="BF4" s="86"/>
      <c r="BG4" s="86"/>
      <c r="BH4" s="75"/>
      <c r="BI4" s="51"/>
      <c r="BJ4" s="51"/>
      <c r="BK4" s="111"/>
      <c r="BL4" s="86" t="s">
        <v>104</v>
      </c>
      <c r="BM4" s="86">
        <v>0.0</v>
      </c>
      <c r="BN4" s="86"/>
      <c r="BO4" s="86" t="s">
        <v>104</v>
      </c>
      <c r="BP4" s="112"/>
      <c r="BQ4" s="108" t="s">
        <v>104</v>
      </c>
      <c r="BR4" s="112"/>
      <c r="BS4" s="50" t="s">
        <v>105</v>
      </c>
      <c r="BT4" s="105"/>
      <c r="BU4" s="51"/>
      <c r="BV4" s="51"/>
      <c r="BW4" s="51"/>
      <c r="BX4" s="113"/>
      <c r="BY4" s="51"/>
      <c r="BZ4" s="51"/>
      <c r="CA4" s="111"/>
      <c r="CB4" s="114"/>
      <c r="CC4" s="114"/>
      <c r="CD4" s="114"/>
      <c r="CE4" s="114"/>
      <c r="CF4" s="36"/>
      <c r="CG4" s="36"/>
      <c r="CH4" s="110"/>
      <c r="CI4" s="115"/>
      <c r="CJ4" s="114"/>
      <c r="CK4" s="108"/>
      <c r="CL4" s="108"/>
      <c r="CM4" s="110"/>
      <c r="CN4" s="114"/>
      <c r="CO4" s="115"/>
      <c r="CP4" s="114"/>
      <c r="CQ4" s="114"/>
      <c r="CR4" s="108"/>
      <c r="CS4" s="108"/>
      <c r="CT4" s="116"/>
      <c r="CU4" s="105"/>
      <c r="CV4" s="50" t="s">
        <v>106</v>
      </c>
      <c r="CY4" s="51"/>
      <c r="CZ4" s="51"/>
      <c r="DA4" s="51"/>
      <c r="DB4" s="51"/>
      <c r="DC4" s="51"/>
      <c r="DD4" s="51"/>
      <c r="DE4" s="51"/>
    </row>
    <row r="5">
      <c r="A5" s="82">
        <v>2.0</v>
      </c>
      <c r="B5" s="83" t="s">
        <v>107</v>
      </c>
      <c r="C5" s="84" t="s">
        <v>108</v>
      </c>
      <c r="D5" s="85" t="s">
        <v>95</v>
      </c>
      <c r="E5" s="85" t="s">
        <v>109</v>
      </c>
      <c r="F5" s="86">
        <v>1500.0</v>
      </c>
      <c r="G5" s="86" t="s">
        <v>97</v>
      </c>
      <c r="H5" s="97" t="s">
        <v>110</v>
      </c>
      <c r="I5" s="117" t="s">
        <v>111</v>
      </c>
      <c r="J5" s="89"/>
      <c r="K5" s="84">
        <v>1.0</v>
      </c>
      <c r="L5" s="118" t="s">
        <v>112</v>
      </c>
      <c r="M5" s="119"/>
      <c r="N5" s="119"/>
      <c r="O5" s="92"/>
      <c r="P5" s="92"/>
      <c r="Q5" s="92"/>
      <c r="R5" s="92"/>
      <c r="S5" s="92"/>
      <c r="T5" s="93"/>
      <c r="U5" s="89"/>
      <c r="V5" s="94">
        <v>0.15</v>
      </c>
      <c r="W5" s="92"/>
      <c r="X5" s="50" t="s">
        <v>111</v>
      </c>
      <c r="Y5" s="89"/>
      <c r="Z5" s="95">
        <v>2050000.0</v>
      </c>
      <c r="AA5" s="95">
        <v>895.0</v>
      </c>
      <c r="AB5" s="96">
        <f t="shared" si="1"/>
        <v>0.04365853659</v>
      </c>
      <c r="AC5" s="95">
        <f t="shared" si="2"/>
        <v>13666666.67</v>
      </c>
      <c r="AD5" s="97"/>
      <c r="AE5" s="98"/>
      <c r="AF5" s="99" t="s">
        <v>113</v>
      </c>
      <c r="AG5" s="120"/>
      <c r="AH5" s="121" t="s">
        <v>114</v>
      </c>
      <c r="AI5" s="121"/>
      <c r="AJ5" s="98"/>
      <c r="AK5" s="122">
        <f t="shared" ref="AK5:AK6" si="3">SUM(AL5/24)</f>
        <v>3</v>
      </c>
      <c r="AL5" s="90">
        <v>72.0</v>
      </c>
      <c r="AM5" s="123"/>
      <c r="AN5" s="102">
        <v>100.0</v>
      </c>
      <c r="AO5" s="69" t="s">
        <v>115</v>
      </c>
      <c r="AP5" s="69"/>
      <c r="AQ5" s="98"/>
      <c r="AR5" s="85">
        <v>100.0</v>
      </c>
      <c r="AS5" s="105"/>
      <c r="AT5" s="50" t="s">
        <v>116</v>
      </c>
      <c r="AU5" s="90"/>
      <c r="AV5" s="90" t="s">
        <v>117</v>
      </c>
      <c r="AW5" s="124"/>
      <c r="AX5" s="85">
        <f t="shared" ref="AX5:AX6" si="4">average(1,7)</f>
        <v>4</v>
      </c>
      <c r="AY5" s="125" t="s">
        <v>118</v>
      </c>
      <c r="AZ5" s="126" t="s">
        <v>111</v>
      </c>
      <c r="BA5" s="109"/>
      <c r="BB5" s="51"/>
      <c r="BC5" s="89"/>
      <c r="BD5" s="86"/>
      <c r="BE5" s="86"/>
      <c r="BF5" s="86"/>
      <c r="BG5" s="86"/>
      <c r="BH5" s="127"/>
      <c r="BI5" s="51"/>
      <c r="BJ5" s="51"/>
      <c r="BK5" s="111"/>
      <c r="BL5" s="86" t="s">
        <v>104</v>
      </c>
      <c r="BM5" s="86">
        <v>0.0</v>
      </c>
      <c r="BN5" s="86"/>
      <c r="BO5" s="86" t="s">
        <v>104</v>
      </c>
      <c r="BP5" s="105" t="s">
        <v>119</v>
      </c>
      <c r="BQ5" s="128" t="s">
        <v>104</v>
      </c>
      <c r="BR5" s="105" t="s">
        <v>120</v>
      </c>
      <c r="BS5" s="50" t="s">
        <v>121</v>
      </c>
      <c r="BT5" s="51"/>
      <c r="BU5" s="51"/>
      <c r="BV5" s="51"/>
      <c r="BW5" s="51"/>
      <c r="BX5" s="113"/>
      <c r="BY5" s="51"/>
      <c r="BZ5" s="51"/>
      <c r="CA5" s="111"/>
      <c r="CB5" s="95"/>
      <c r="CC5" s="95"/>
      <c r="CD5" s="95"/>
      <c r="CE5" s="95"/>
      <c r="CF5" s="36"/>
      <c r="CG5" s="36"/>
      <c r="CH5" s="89"/>
      <c r="CI5" s="129"/>
      <c r="CJ5" s="95"/>
      <c r="CK5" s="128"/>
      <c r="CL5" s="128"/>
      <c r="CM5" s="89"/>
      <c r="CN5" s="95"/>
      <c r="CO5" s="95"/>
      <c r="CP5" s="95"/>
      <c r="CQ5" s="95"/>
      <c r="CR5" s="128"/>
      <c r="CS5" s="128"/>
      <c r="CT5" s="116"/>
      <c r="CU5" s="105"/>
      <c r="CV5" s="50" t="s">
        <v>122</v>
      </c>
      <c r="CY5" s="51"/>
      <c r="CZ5" s="51"/>
      <c r="DA5" s="51"/>
      <c r="DB5" s="51"/>
      <c r="DC5" s="51"/>
      <c r="DD5" s="51"/>
      <c r="DE5" s="51"/>
    </row>
    <row r="6">
      <c r="A6" s="82">
        <v>3.0</v>
      </c>
      <c r="B6" s="83" t="s">
        <v>123</v>
      </c>
      <c r="C6" s="84" t="s">
        <v>108</v>
      </c>
      <c r="D6" s="85" t="s">
        <v>95</v>
      </c>
      <c r="E6" s="85" t="s">
        <v>109</v>
      </c>
      <c r="F6" s="86">
        <v>1500.0</v>
      </c>
      <c r="G6" s="86" t="s">
        <v>97</v>
      </c>
      <c r="H6" s="97" t="s">
        <v>110</v>
      </c>
      <c r="I6" s="117" t="s">
        <v>111</v>
      </c>
      <c r="J6" s="89"/>
      <c r="K6" s="84">
        <v>1.0</v>
      </c>
      <c r="L6" s="118" t="s">
        <v>112</v>
      </c>
      <c r="M6" s="119"/>
      <c r="N6" s="119"/>
      <c r="O6" s="92"/>
      <c r="P6" s="92"/>
      <c r="Q6" s="92"/>
      <c r="R6" s="92"/>
      <c r="S6" s="92"/>
      <c r="T6" s="93"/>
      <c r="U6" s="89"/>
      <c r="V6" s="94">
        <v>0.6</v>
      </c>
      <c r="W6" s="92"/>
      <c r="X6" s="50" t="s">
        <v>111</v>
      </c>
      <c r="Y6" s="89"/>
      <c r="Z6" s="95">
        <v>2050000.0</v>
      </c>
      <c r="AA6" s="95">
        <v>895.0</v>
      </c>
      <c r="AB6" s="96">
        <f t="shared" si="1"/>
        <v>0.04365853659</v>
      </c>
      <c r="AC6" s="95">
        <f t="shared" si="2"/>
        <v>3416666.667</v>
      </c>
      <c r="AD6" s="97"/>
      <c r="AE6" s="98"/>
      <c r="AF6" s="99" t="s">
        <v>113</v>
      </c>
      <c r="AG6" s="120"/>
      <c r="AH6" s="121" t="s">
        <v>114</v>
      </c>
      <c r="AI6" s="121"/>
      <c r="AJ6" s="98"/>
      <c r="AK6" s="122">
        <f t="shared" si="3"/>
        <v>3</v>
      </c>
      <c r="AL6" s="90">
        <v>72.0</v>
      </c>
      <c r="AM6" s="123"/>
      <c r="AN6" s="102">
        <v>100.0</v>
      </c>
      <c r="AO6" s="69" t="s">
        <v>115</v>
      </c>
      <c r="AP6" s="69"/>
      <c r="AQ6" s="98"/>
      <c r="AR6" s="85">
        <v>100.0</v>
      </c>
      <c r="AS6" s="105"/>
      <c r="AT6" s="50" t="s">
        <v>116</v>
      </c>
      <c r="AU6" s="90"/>
      <c r="AV6" s="90" t="s">
        <v>117</v>
      </c>
      <c r="AW6" s="124"/>
      <c r="AX6" s="85">
        <f t="shared" si="4"/>
        <v>4</v>
      </c>
      <c r="AY6" s="125" t="s">
        <v>118</v>
      </c>
      <c r="AZ6" s="126" t="s">
        <v>111</v>
      </c>
      <c r="BA6" s="109"/>
      <c r="BB6" s="51"/>
      <c r="BC6" s="89"/>
      <c r="BD6" s="86"/>
      <c r="BE6" s="86"/>
      <c r="BF6" s="86"/>
      <c r="BG6" s="86"/>
      <c r="BH6" s="127"/>
      <c r="BI6" s="51"/>
      <c r="BJ6" s="51"/>
      <c r="BK6" s="111"/>
      <c r="BL6" s="86" t="s">
        <v>104</v>
      </c>
      <c r="BM6" s="86">
        <v>0.0</v>
      </c>
      <c r="BN6" s="86"/>
      <c r="BO6" s="86" t="s">
        <v>104</v>
      </c>
      <c r="BP6" s="105" t="s">
        <v>119</v>
      </c>
      <c r="BQ6" s="128" t="s">
        <v>104</v>
      </c>
      <c r="BR6" s="105" t="s">
        <v>120</v>
      </c>
      <c r="BS6" s="50" t="s">
        <v>121</v>
      </c>
      <c r="BT6" s="51"/>
      <c r="BU6" s="51"/>
      <c r="BV6" s="51"/>
      <c r="BW6" s="51"/>
      <c r="BX6" s="113"/>
      <c r="BY6" s="51"/>
      <c r="BZ6" s="51"/>
      <c r="CA6" s="111"/>
      <c r="CB6" s="95"/>
      <c r="CC6" s="95"/>
      <c r="CD6" s="95"/>
      <c r="CE6" s="95"/>
      <c r="CF6" s="36"/>
      <c r="CG6" s="36"/>
      <c r="CH6" s="89"/>
      <c r="CI6" s="129"/>
      <c r="CJ6" s="95"/>
      <c r="CK6" s="128"/>
      <c r="CL6" s="128"/>
      <c r="CM6" s="89"/>
      <c r="CN6" s="114" t="s">
        <v>124</v>
      </c>
      <c r="CO6" s="115" t="s">
        <v>125</v>
      </c>
      <c r="CP6" s="95"/>
      <c r="CQ6" s="95"/>
      <c r="CR6" s="117" t="s">
        <v>111</v>
      </c>
      <c r="CS6" s="128"/>
      <c r="CT6" s="116"/>
      <c r="CU6" s="105"/>
      <c r="CV6" s="50" t="s">
        <v>122</v>
      </c>
      <c r="CY6" s="51"/>
      <c r="CZ6" s="51"/>
      <c r="DA6" s="51"/>
      <c r="DB6" s="51"/>
      <c r="DC6" s="51"/>
      <c r="DD6" s="51"/>
      <c r="DE6" s="51"/>
    </row>
    <row r="7">
      <c r="A7" s="82">
        <v>4.0</v>
      </c>
      <c r="B7" s="83" t="s">
        <v>126</v>
      </c>
      <c r="C7" s="93"/>
      <c r="D7" s="85" t="s">
        <v>95</v>
      </c>
      <c r="E7" s="85" t="s">
        <v>127</v>
      </c>
      <c r="F7" s="86">
        <f>average(1,1.5)*1000</f>
        <v>1250</v>
      </c>
      <c r="G7" s="86" t="s">
        <v>97</v>
      </c>
      <c r="H7" s="97" t="s">
        <v>128</v>
      </c>
      <c r="I7" s="117" t="s">
        <v>129</v>
      </c>
      <c r="J7" s="89"/>
      <c r="K7" s="130">
        <f>AVERAGE(M7:N7)</f>
        <v>1.25</v>
      </c>
      <c r="L7" s="118" t="s">
        <v>130</v>
      </c>
      <c r="M7" s="90">
        <v>0.5</v>
      </c>
      <c r="N7" s="90">
        <v>2.0</v>
      </c>
      <c r="O7" s="131"/>
      <c r="P7" s="131" t="s">
        <v>131</v>
      </c>
      <c r="Q7" s="131"/>
      <c r="R7" s="131"/>
      <c r="S7" s="131"/>
      <c r="T7" s="132"/>
      <c r="U7" s="89"/>
      <c r="V7" s="133">
        <v>0.24</v>
      </c>
      <c r="W7" s="92"/>
      <c r="X7" s="92"/>
      <c r="Y7" s="89"/>
      <c r="Z7" s="95">
        <v>1300000.0</v>
      </c>
      <c r="AA7" s="95">
        <v>2760.0</v>
      </c>
      <c r="AB7" s="96">
        <f t="shared" si="1"/>
        <v>0.2123076923</v>
      </c>
      <c r="AC7" s="95">
        <f t="shared" si="2"/>
        <v>5416666.667</v>
      </c>
      <c r="AD7" s="97"/>
      <c r="AE7" s="98"/>
      <c r="AF7" s="99" t="s">
        <v>132</v>
      </c>
      <c r="AG7" s="134"/>
      <c r="AH7" s="112"/>
      <c r="AI7" s="112"/>
      <c r="AJ7" s="98"/>
      <c r="AK7" s="135">
        <v>60.0</v>
      </c>
      <c r="AL7" s="90"/>
      <c r="AM7" s="123"/>
      <c r="AN7" s="135">
        <v>90.0</v>
      </c>
      <c r="AO7" s="103"/>
      <c r="AP7" s="103"/>
      <c r="AQ7" s="98"/>
      <c r="AR7" s="100" t="s">
        <v>133</v>
      </c>
      <c r="AS7" s="105"/>
      <c r="AT7" s="50" t="s">
        <v>134</v>
      </c>
      <c r="AU7" s="90"/>
      <c r="AV7" s="90"/>
      <c r="AW7" s="136"/>
      <c r="AX7" s="100"/>
      <c r="AY7" s="101"/>
      <c r="AZ7" s="112"/>
      <c r="BA7" s="137"/>
      <c r="BB7" s="50" t="s">
        <v>135</v>
      </c>
      <c r="BC7" s="89"/>
      <c r="BD7" s="86"/>
      <c r="BE7" s="86"/>
      <c r="BF7" s="86"/>
      <c r="BG7" s="86"/>
      <c r="BH7" s="127"/>
      <c r="BI7" s="51"/>
      <c r="BJ7" s="51"/>
      <c r="BK7" s="138"/>
      <c r="BL7" s="86" t="s">
        <v>104</v>
      </c>
      <c r="BM7" s="86">
        <v>7300.0</v>
      </c>
      <c r="BN7" s="86"/>
      <c r="BO7" s="86" t="s">
        <v>104</v>
      </c>
      <c r="BP7" s="50" t="s">
        <v>136</v>
      </c>
      <c r="BQ7" s="128" t="s">
        <v>104</v>
      </c>
      <c r="BR7" s="105"/>
      <c r="BS7" s="50" t="s">
        <v>137</v>
      </c>
      <c r="BT7" s="50" t="s">
        <v>138</v>
      </c>
      <c r="BU7" s="51"/>
      <c r="BV7" s="51"/>
      <c r="BW7" s="51"/>
      <c r="BX7" s="113"/>
      <c r="BY7" s="51"/>
      <c r="BZ7" s="51"/>
      <c r="CA7" s="138"/>
      <c r="CB7" s="95"/>
      <c r="CC7" s="95"/>
      <c r="CD7" s="95"/>
      <c r="CE7" s="95"/>
      <c r="CF7" s="36"/>
      <c r="CG7" s="36"/>
      <c r="CH7" s="89"/>
      <c r="CI7" s="129"/>
      <c r="CJ7" s="95"/>
      <c r="CK7" s="128"/>
      <c r="CL7" s="128"/>
      <c r="CM7" s="89"/>
      <c r="CN7" s="95"/>
      <c r="CO7" s="95"/>
      <c r="CP7" s="95"/>
      <c r="CQ7" s="95"/>
      <c r="CR7" s="128"/>
      <c r="CS7" s="128"/>
      <c r="CT7" s="139"/>
      <c r="CU7" s="105"/>
      <c r="CV7" s="50" t="s">
        <v>139</v>
      </c>
      <c r="CY7" s="51"/>
      <c r="CZ7" s="51"/>
      <c r="DA7" s="51"/>
      <c r="DB7" s="51"/>
      <c r="DC7" s="51"/>
      <c r="DD7" s="51"/>
      <c r="DE7" s="51"/>
    </row>
    <row r="8">
      <c r="A8" s="82">
        <v>5.0</v>
      </c>
      <c r="B8" s="140" t="s">
        <v>140</v>
      </c>
      <c r="C8" s="141"/>
      <c r="D8" s="85" t="s">
        <v>95</v>
      </c>
      <c r="E8" s="85" t="s">
        <v>141</v>
      </c>
      <c r="F8" s="86">
        <v>4000.0</v>
      </c>
      <c r="G8" s="86" t="s">
        <v>97</v>
      </c>
      <c r="H8" s="97" t="s">
        <v>142</v>
      </c>
      <c r="I8" s="117" t="s">
        <v>143</v>
      </c>
      <c r="J8" s="89"/>
      <c r="K8" s="118">
        <v>0.19</v>
      </c>
      <c r="L8" s="118" t="s">
        <v>112</v>
      </c>
      <c r="M8" s="90"/>
      <c r="N8" s="90"/>
      <c r="O8" s="142"/>
      <c r="P8" s="142"/>
      <c r="Q8" s="142"/>
      <c r="R8" s="142"/>
      <c r="S8" s="142"/>
      <c r="T8" s="141"/>
      <c r="U8" s="89"/>
      <c r="V8" s="143">
        <v>0.012</v>
      </c>
      <c r="W8" s="142"/>
      <c r="X8" s="142"/>
      <c r="Y8" s="89"/>
      <c r="Z8" s="95">
        <v>3440000.0</v>
      </c>
      <c r="AA8" s="95">
        <v>5770.0</v>
      </c>
      <c r="AB8" s="96">
        <f t="shared" si="1"/>
        <v>0.1677325581</v>
      </c>
      <c r="AC8" s="95">
        <f t="shared" si="2"/>
        <v>286666666.7</v>
      </c>
      <c r="AD8" s="97"/>
      <c r="AE8" s="98"/>
      <c r="AF8" s="84" t="s">
        <v>144</v>
      </c>
      <c r="AG8" s="134"/>
      <c r="AH8" s="112"/>
      <c r="AI8" s="112"/>
      <c r="AJ8" s="98"/>
      <c r="AK8" s="90">
        <v>0.6</v>
      </c>
      <c r="AL8" s="90"/>
      <c r="AM8" s="123"/>
      <c r="AN8" s="90">
        <v>28.0</v>
      </c>
      <c r="AO8" s="69" t="s">
        <v>145</v>
      </c>
      <c r="AP8" s="69"/>
      <c r="AQ8" s="98"/>
      <c r="AR8" s="100">
        <v>500.0</v>
      </c>
      <c r="AS8" s="51"/>
      <c r="AT8" s="50" t="s">
        <v>146</v>
      </c>
      <c r="AU8" s="90">
        <v>550.0</v>
      </c>
      <c r="AV8" s="90"/>
      <c r="AW8" s="136"/>
      <c r="AX8" s="100"/>
      <c r="AY8" s="101"/>
      <c r="AZ8" s="112"/>
      <c r="BA8" s="123"/>
      <c r="BB8" s="51"/>
      <c r="BC8" s="110"/>
      <c r="BD8" s="86"/>
      <c r="BE8" s="86"/>
      <c r="BF8" s="86"/>
      <c r="BG8" s="86"/>
      <c r="BH8" s="75"/>
      <c r="BI8" s="51"/>
      <c r="BJ8" s="51"/>
      <c r="BK8" s="144"/>
      <c r="BL8" s="86" t="s">
        <v>104</v>
      </c>
      <c r="BM8" s="86">
        <v>4000.0</v>
      </c>
      <c r="BN8" s="86"/>
      <c r="BO8" s="86" t="s">
        <v>104</v>
      </c>
      <c r="BP8" s="126" t="s">
        <v>147</v>
      </c>
      <c r="BQ8" s="108" t="s">
        <v>104</v>
      </c>
      <c r="BR8" s="112"/>
      <c r="BS8" s="50" t="s">
        <v>137</v>
      </c>
      <c r="BT8" s="50" t="s">
        <v>148</v>
      </c>
      <c r="BU8" s="50" t="s">
        <v>149</v>
      </c>
      <c r="BV8" s="51"/>
      <c r="BW8" s="51"/>
      <c r="BX8" s="113"/>
      <c r="BY8" s="51"/>
      <c r="BZ8" s="51"/>
      <c r="CA8" s="144"/>
      <c r="CB8" s="95"/>
      <c r="CC8" s="95"/>
      <c r="CD8" s="95"/>
      <c r="CE8" s="95"/>
      <c r="CF8" s="36"/>
      <c r="CG8" s="36"/>
      <c r="CH8" s="110"/>
      <c r="CI8" s="115"/>
      <c r="CJ8" s="114"/>
      <c r="CK8" s="108"/>
      <c r="CL8" s="108"/>
      <c r="CM8" s="110"/>
      <c r="CN8" s="114"/>
      <c r="CO8" s="114"/>
      <c r="CP8" s="114"/>
      <c r="CQ8" s="114"/>
      <c r="CR8" s="108"/>
      <c r="CS8" s="108"/>
      <c r="CT8" s="145"/>
      <c r="CU8" s="105"/>
      <c r="CV8" s="50" t="s">
        <v>150</v>
      </c>
      <c r="CY8" s="51"/>
      <c r="CZ8" s="51"/>
      <c r="DA8" s="51"/>
      <c r="DB8" s="51"/>
      <c r="DC8" s="51"/>
      <c r="DD8" s="51"/>
      <c r="DE8" s="51"/>
    </row>
    <row r="9">
      <c r="A9" s="82">
        <v>6.0</v>
      </c>
      <c r="B9" s="83" t="s">
        <v>151</v>
      </c>
      <c r="C9" s="84" t="s">
        <v>152</v>
      </c>
      <c r="D9" s="146" t="s">
        <v>153</v>
      </c>
      <c r="E9" s="147" t="s">
        <v>154</v>
      </c>
      <c r="F9" s="86">
        <v>175.0</v>
      </c>
      <c r="G9" s="86" t="s">
        <v>155</v>
      </c>
      <c r="H9" s="87" t="s">
        <v>156</v>
      </c>
      <c r="I9" s="88" t="s">
        <v>157</v>
      </c>
      <c r="J9" s="89"/>
      <c r="K9" s="148">
        <f>AVERAGE(M9:N9)</f>
        <v>8.5</v>
      </c>
      <c r="L9" s="84" t="s">
        <v>100</v>
      </c>
      <c r="M9" s="90">
        <v>7.0</v>
      </c>
      <c r="N9" s="90">
        <v>10.0</v>
      </c>
      <c r="O9" s="142"/>
      <c r="P9" s="142"/>
      <c r="Q9" s="142"/>
      <c r="R9" s="142"/>
      <c r="S9" s="142"/>
      <c r="T9" s="141"/>
      <c r="U9" s="89"/>
      <c r="V9" s="143">
        <v>1.0E-5</v>
      </c>
      <c r="W9" s="142"/>
      <c r="X9" s="142"/>
      <c r="Y9" s="89"/>
      <c r="Z9" s="95">
        <v>4180000.0</v>
      </c>
      <c r="AA9" s="95">
        <v>5710.0</v>
      </c>
      <c r="AB9" s="96">
        <f t="shared" si="1"/>
        <v>0.1366028708</v>
      </c>
      <c r="AC9" s="95">
        <f t="shared" si="2"/>
        <v>418000000000</v>
      </c>
      <c r="AD9" s="97"/>
      <c r="AE9" s="98"/>
      <c r="AF9" s="99" t="s">
        <v>101</v>
      </c>
      <c r="AG9" s="149"/>
      <c r="AH9" s="150"/>
      <c r="AI9" s="150"/>
      <c r="AJ9" s="98"/>
      <c r="AK9" s="151">
        <f>SUM(AL9/24)</f>
        <v>0.1666666667</v>
      </c>
      <c r="AL9" s="90">
        <v>4.0</v>
      </c>
      <c r="AM9" s="123"/>
      <c r="AN9" s="90">
        <v>2.0</v>
      </c>
      <c r="AO9" s="103"/>
      <c r="AP9" s="103"/>
      <c r="AQ9" s="98"/>
      <c r="AR9" s="152" t="s">
        <v>158</v>
      </c>
      <c r="AS9" s="105"/>
      <c r="AT9" s="50" t="s">
        <v>159</v>
      </c>
      <c r="AU9" s="153"/>
      <c r="AV9" s="153"/>
      <c r="AW9" s="154"/>
      <c r="AX9" s="152"/>
      <c r="AY9" s="152"/>
      <c r="AZ9" s="155"/>
      <c r="BA9" s="152">
        <v>1.0E8</v>
      </c>
      <c r="BB9" s="51"/>
      <c r="BC9" s="110"/>
      <c r="BD9" s="156">
        <v>1.48162465924E8</v>
      </c>
      <c r="BE9" s="156">
        <v>5301792.36878</v>
      </c>
      <c r="BF9" s="156">
        <v>1.1326037370250002E7</v>
      </c>
      <c r="BG9" s="156">
        <v>3.1844891281309E7</v>
      </c>
      <c r="BH9" s="75" t="s">
        <v>160</v>
      </c>
      <c r="BI9" s="50" t="s">
        <v>161</v>
      </c>
      <c r="BJ9" s="51"/>
      <c r="BK9" s="154"/>
      <c r="BL9" s="156">
        <v>12472.3608502</v>
      </c>
      <c r="BM9" s="156">
        <v>294.935381328</v>
      </c>
      <c r="BN9" s="156">
        <v>652.5135320773</v>
      </c>
      <c r="BO9" s="156">
        <v>3948.1669895265</v>
      </c>
      <c r="BP9" s="112" t="s">
        <v>162</v>
      </c>
      <c r="BQ9" s="108"/>
      <c r="BR9" s="112"/>
      <c r="BS9" s="157" t="s">
        <v>161</v>
      </c>
      <c r="CA9" s="154"/>
      <c r="CB9" s="156">
        <v>923529.55879</v>
      </c>
      <c r="CC9" s="156">
        <v>18473.2712498</v>
      </c>
      <c r="CD9" s="156">
        <v>39852.06234073</v>
      </c>
      <c r="CE9" s="156">
        <v>285514.92637019395</v>
      </c>
      <c r="CF9" s="112" t="s">
        <v>162</v>
      </c>
      <c r="CG9" s="157" t="s">
        <v>161</v>
      </c>
      <c r="CH9" s="110"/>
      <c r="CI9" s="115"/>
      <c r="CJ9" s="114"/>
      <c r="CK9" s="108"/>
      <c r="CL9" s="108"/>
      <c r="CM9" s="110"/>
      <c r="CN9" s="114"/>
      <c r="CO9" s="114"/>
      <c r="CP9" s="114"/>
      <c r="CQ9" s="114"/>
      <c r="CR9" s="108"/>
      <c r="CS9" s="108"/>
      <c r="CT9" s="158"/>
      <c r="CU9" s="105"/>
      <c r="CV9" s="50" t="s">
        <v>122</v>
      </c>
      <c r="CX9" s="50" t="s">
        <v>159</v>
      </c>
      <c r="CY9" s="50" t="s">
        <v>159</v>
      </c>
      <c r="CZ9" s="50" t="s">
        <v>163</v>
      </c>
      <c r="DA9" s="126" t="s">
        <v>164</v>
      </c>
      <c r="DB9" s="51"/>
      <c r="DD9" s="51"/>
      <c r="DE9" s="51"/>
    </row>
    <row r="10">
      <c r="A10" s="82">
        <v>7.0</v>
      </c>
      <c r="B10" s="83" t="s">
        <v>165</v>
      </c>
      <c r="C10" s="93"/>
      <c r="D10" s="85" t="s">
        <v>153</v>
      </c>
      <c r="E10" s="159" t="s">
        <v>166</v>
      </c>
      <c r="F10" s="86">
        <v>65.0</v>
      </c>
      <c r="G10" s="86" t="s">
        <v>167</v>
      </c>
      <c r="H10" s="87" t="s">
        <v>168</v>
      </c>
      <c r="I10" s="88" t="s">
        <v>169</v>
      </c>
      <c r="J10" s="89"/>
      <c r="K10" s="84">
        <v>3.5</v>
      </c>
      <c r="L10" s="84" t="s">
        <v>170</v>
      </c>
      <c r="M10" s="119"/>
      <c r="N10" s="119"/>
      <c r="O10" s="92"/>
      <c r="P10" s="92"/>
      <c r="Q10" s="92"/>
      <c r="R10" s="92"/>
      <c r="S10" s="92"/>
      <c r="T10" s="93"/>
      <c r="U10" s="89"/>
      <c r="V10" s="94">
        <v>0.004</v>
      </c>
      <c r="W10" s="105" t="s">
        <v>171</v>
      </c>
      <c r="X10" s="105"/>
      <c r="Y10" s="89"/>
      <c r="Z10" s="95">
        <v>7480000.0</v>
      </c>
      <c r="AA10" s="95">
        <v>39400.0</v>
      </c>
      <c r="AB10" s="96">
        <f t="shared" si="1"/>
        <v>0.5267379679</v>
      </c>
      <c r="AC10" s="95">
        <f t="shared" si="2"/>
        <v>1870000000</v>
      </c>
      <c r="AD10" s="97"/>
      <c r="AE10" s="98"/>
      <c r="AF10" s="99" t="s">
        <v>113</v>
      </c>
      <c r="AG10" s="134"/>
      <c r="AH10" s="112" t="s">
        <v>172</v>
      </c>
      <c r="AI10" s="112"/>
      <c r="AJ10" s="98"/>
      <c r="AK10" s="160"/>
      <c r="AL10" s="119"/>
      <c r="AM10" s="123"/>
      <c r="AN10" s="36"/>
      <c r="AO10" s="103"/>
      <c r="AP10" s="103"/>
      <c r="AQ10" s="98"/>
      <c r="AR10" s="109"/>
      <c r="AS10" s="51"/>
      <c r="AT10" s="51"/>
      <c r="AU10" s="119"/>
      <c r="AV10" s="119"/>
      <c r="AW10" s="161"/>
      <c r="AX10" s="162">
        <v>43316.0</v>
      </c>
      <c r="AY10" s="123"/>
      <c r="AZ10" s="113"/>
      <c r="BA10" s="109"/>
      <c r="BB10" s="51"/>
      <c r="BC10" s="163"/>
      <c r="BD10" s="164"/>
      <c r="BE10" s="164"/>
      <c r="BF10" s="164"/>
      <c r="BG10" s="164"/>
      <c r="BH10" s="165"/>
      <c r="BI10" s="51"/>
      <c r="BJ10" s="51"/>
      <c r="BK10" s="111"/>
      <c r="BL10" s="164"/>
      <c r="BM10" s="166"/>
      <c r="BN10" s="164"/>
      <c r="BO10" s="164"/>
      <c r="BP10" s="113"/>
      <c r="BQ10" s="167"/>
      <c r="BR10" s="113"/>
      <c r="BS10" s="50" t="s">
        <v>173</v>
      </c>
      <c r="BT10" s="51"/>
      <c r="BU10" s="51"/>
      <c r="BV10" s="51"/>
      <c r="BW10" s="51"/>
      <c r="BX10" s="113"/>
      <c r="BY10" s="51"/>
      <c r="BZ10" s="51"/>
      <c r="CA10" s="111"/>
      <c r="CB10" s="168"/>
      <c r="CC10" s="168"/>
      <c r="CD10" s="168"/>
      <c r="CE10" s="168"/>
      <c r="CF10" s="36"/>
      <c r="CG10" s="36"/>
      <c r="CH10" s="163"/>
      <c r="CI10" s="169"/>
      <c r="CJ10" s="168"/>
      <c r="CK10" s="167"/>
      <c r="CL10" s="167"/>
      <c r="CM10" s="163"/>
      <c r="CN10" s="168"/>
      <c r="CO10" s="168"/>
      <c r="CP10" s="168"/>
      <c r="CQ10" s="168"/>
      <c r="CR10" s="167"/>
      <c r="CS10" s="167"/>
      <c r="CT10" s="170"/>
      <c r="CU10" s="105"/>
      <c r="CV10" s="50" t="s">
        <v>174</v>
      </c>
      <c r="CY10" s="51"/>
      <c r="CZ10" s="51"/>
      <c r="DA10" s="51"/>
      <c r="DB10" s="51"/>
      <c r="DC10" s="51"/>
      <c r="DD10" s="51"/>
      <c r="DE10" s="51"/>
    </row>
    <row r="11">
      <c r="A11" s="82">
        <v>8.0</v>
      </c>
      <c r="B11" s="83" t="s">
        <v>175</v>
      </c>
      <c r="C11" s="141"/>
      <c r="D11" s="85" t="s">
        <v>95</v>
      </c>
      <c r="E11" s="159" t="s">
        <v>176</v>
      </c>
      <c r="F11" s="86">
        <v>1300.0</v>
      </c>
      <c r="G11" s="86" t="s">
        <v>97</v>
      </c>
      <c r="H11" s="87" t="s">
        <v>177</v>
      </c>
      <c r="I11" s="88" t="s">
        <v>178</v>
      </c>
      <c r="J11" s="89"/>
      <c r="K11" s="130">
        <f>AVERAGE(M11:N11)</f>
        <v>2.13</v>
      </c>
      <c r="L11" s="118" t="s">
        <v>130</v>
      </c>
      <c r="M11" s="90">
        <v>1.63</v>
      </c>
      <c r="N11" s="90">
        <v>2.63</v>
      </c>
      <c r="O11" s="142"/>
      <c r="P11" s="142"/>
      <c r="Q11" s="142"/>
      <c r="R11" s="142"/>
      <c r="S11" s="142"/>
      <c r="T11" s="141"/>
      <c r="U11" s="89"/>
      <c r="V11" s="94">
        <v>0.0163</v>
      </c>
      <c r="W11" s="142"/>
      <c r="X11" s="142"/>
      <c r="Y11" s="89"/>
      <c r="Z11" s="95">
        <v>2.13E7</v>
      </c>
      <c r="AA11" s="95">
        <v>53500.0</v>
      </c>
      <c r="AB11" s="96">
        <f t="shared" si="1"/>
        <v>0.2511737089</v>
      </c>
      <c r="AC11" s="95">
        <f t="shared" si="2"/>
        <v>1306748466</v>
      </c>
      <c r="AD11" s="97"/>
      <c r="AE11" s="171"/>
      <c r="AF11" s="36"/>
      <c r="AG11" s="172"/>
      <c r="AH11" s="113"/>
      <c r="AI11" s="113"/>
      <c r="AJ11" s="171"/>
      <c r="AK11" s="160"/>
      <c r="AL11" s="119"/>
      <c r="AM11" s="123"/>
      <c r="AN11" s="160"/>
      <c r="AO11" s="103"/>
      <c r="AP11" s="103"/>
      <c r="AQ11" s="171"/>
      <c r="AR11" s="104">
        <v>1000000.0</v>
      </c>
      <c r="AS11" s="105" t="s">
        <v>179</v>
      </c>
      <c r="AT11" s="50" t="s">
        <v>103</v>
      </c>
      <c r="AU11" s="106">
        <v>3.3334E10</v>
      </c>
      <c r="AV11" s="106"/>
      <c r="AW11" s="107"/>
      <c r="AX11" s="104"/>
      <c r="AY11" s="87"/>
      <c r="AZ11" s="108"/>
      <c r="BA11" s="109"/>
      <c r="BB11" s="51"/>
      <c r="BC11" s="110"/>
      <c r="BD11" s="86"/>
      <c r="BE11" s="86"/>
      <c r="BF11" s="86"/>
      <c r="BG11" s="86"/>
      <c r="BH11" s="75"/>
      <c r="BI11" s="51"/>
      <c r="BJ11" s="51"/>
      <c r="BK11" s="111"/>
      <c r="BL11" s="86">
        <v>94000.0</v>
      </c>
      <c r="BM11" s="86">
        <v>0.0</v>
      </c>
      <c r="BN11" s="86"/>
      <c r="BO11" s="86">
        <v>55000.0</v>
      </c>
      <c r="BP11" s="112" t="s">
        <v>180</v>
      </c>
      <c r="BQ11" s="108">
        <f>14928+38704+83+2+651+8+6+10+43+881+3</f>
        <v>55319</v>
      </c>
      <c r="BR11" s="112" t="s">
        <v>181</v>
      </c>
      <c r="BS11" s="50" t="s">
        <v>182</v>
      </c>
      <c r="BT11" s="51"/>
      <c r="BU11" s="51"/>
      <c r="BV11" s="51"/>
      <c r="BW11" s="51"/>
      <c r="BX11" s="113"/>
      <c r="BY11" s="51"/>
      <c r="BZ11" s="51"/>
      <c r="CA11" s="111"/>
      <c r="CB11" s="114"/>
      <c r="CC11" s="114"/>
      <c r="CD11" s="114"/>
      <c r="CE11" s="114"/>
      <c r="CF11" s="36"/>
      <c r="CG11" s="36"/>
      <c r="CH11" s="110"/>
      <c r="CI11" s="115"/>
      <c r="CJ11" s="114"/>
      <c r="CK11" s="108"/>
      <c r="CL11" s="108"/>
      <c r="CM11" s="110"/>
      <c r="CN11" s="114"/>
      <c r="CO11" s="114"/>
      <c r="CP11" s="114"/>
      <c r="CQ11" s="114"/>
      <c r="CR11" s="108"/>
      <c r="CS11" s="108"/>
      <c r="CT11" s="170"/>
      <c r="CU11" s="105"/>
      <c r="CV11" s="50" t="s">
        <v>183</v>
      </c>
      <c r="CY11" s="51"/>
      <c r="CZ11" s="51"/>
      <c r="DA11" s="51"/>
      <c r="DB11" s="51"/>
      <c r="DC11" s="51"/>
      <c r="DD11" s="51"/>
      <c r="DE11" s="51"/>
    </row>
    <row r="12">
      <c r="A12" s="82">
        <v>9.0</v>
      </c>
      <c r="B12" s="6" t="s">
        <v>184</v>
      </c>
      <c r="C12" s="82" t="s">
        <v>185</v>
      </c>
      <c r="D12" s="85" t="s">
        <v>153</v>
      </c>
      <c r="E12" s="159" t="s">
        <v>186</v>
      </c>
      <c r="F12" s="86">
        <v>30.0</v>
      </c>
      <c r="G12" s="86" t="s">
        <v>167</v>
      </c>
      <c r="H12" s="87" t="s">
        <v>187</v>
      </c>
      <c r="I12" s="88" t="s">
        <v>188</v>
      </c>
      <c r="J12" s="89"/>
      <c r="K12" s="84">
        <v>6.0</v>
      </c>
      <c r="L12" s="84" t="s">
        <v>100</v>
      </c>
      <c r="M12" s="90"/>
      <c r="N12" s="90"/>
      <c r="O12" s="131"/>
      <c r="P12" s="131"/>
      <c r="Q12" s="131"/>
      <c r="R12" s="131"/>
      <c r="S12" s="131"/>
      <c r="T12" s="132"/>
      <c r="U12" s="89"/>
      <c r="V12" s="94">
        <v>0.0</v>
      </c>
      <c r="W12" s="92"/>
      <c r="X12" s="92"/>
      <c r="Y12" s="89"/>
      <c r="Z12" s="95">
        <v>6820000.0</v>
      </c>
      <c r="AA12" s="95">
        <v>10100.0</v>
      </c>
      <c r="AB12" s="96">
        <f t="shared" si="1"/>
        <v>0.1480938416</v>
      </c>
      <c r="AC12" s="95" t="str">
        <f t="shared" si="2"/>
        <v>#DIV/0!</v>
      </c>
      <c r="AD12" s="97"/>
      <c r="AE12" s="98"/>
      <c r="AF12" s="99" t="s">
        <v>101</v>
      </c>
      <c r="AG12" s="149"/>
      <c r="AH12" s="150"/>
      <c r="AI12" s="150"/>
      <c r="AJ12" s="98"/>
      <c r="AK12" s="173">
        <f>SUM(AL12/24)</f>
        <v>0.125</v>
      </c>
      <c r="AL12" s="90">
        <v>3.0</v>
      </c>
      <c r="AM12" s="123"/>
      <c r="AN12" s="102">
        <v>1.0</v>
      </c>
      <c r="AO12" s="69" t="s">
        <v>189</v>
      </c>
      <c r="AP12" s="69"/>
      <c r="AQ12" s="98"/>
      <c r="AR12" s="85">
        <v>0.4</v>
      </c>
      <c r="AS12" s="105"/>
      <c r="AT12" s="50" t="s">
        <v>190</v>
      </c>
      <c r="AU12" s="90"/>
      <c r="AV12" s="90"/>
      <c r="AW12" s="124"/>
      <c r="AX12" s="85"/>
      <c r="AY12" s="101"/>
      <c r="AZ12" s="101"/>
      <c r="BA12" s="85">
        <v>1000.0</v>
      </c>
      <c r="BB12" s="50" t="s">
        <v>191</v>
      </c>
      <c r="BC12" s="110"/>
      <c r="BD12" s="86"/>
      <c r="BE12" s="86"/>
      <c r="BF12" s="86"/>
      <c r="BG12" s="86"/>
      <c r="BH12" s="75"/>
      <c r="BI12" s="51"/>
      <c r="BJ12" s="51"/>
      <c r="BK12" s="124"/>
      <c r="BL12" s="86" t="s">
        <v>104</v>
      </c>
      <c r="BM12" s="86" t="s">
        <v>104</v>
      </c>
      <c r="BN12" s="86"/>
      <c r="BO12" s="86" t="s">
        <v>104</v>
      </c>
      <c r="BP12" s="112" t="s">
        <v>104</v>
      </c>
      <c r="BQ12" s="108" t="s">
        <v>104</v>
      </c>
      <c r="BR12" s="112" t="s">
        <v>104</v>
      </c>
      <c r="BS12" s="50" t="s">
        <v>192</v>
      </c>
      <c r="BT12" s="51"/>
      <c r="BU12" s="51"/>
      <c r="BV12" s="51"/>
      <c r="BW12" s="51"/>
      <c r="BX12" s="113"/>
      <c r="BY12" s="51"/>
      <c r="BZ12" s="51"/>
      <c r="CA12" s="124"/>
      <c r="CB12" s="114"/>
      <c r="CC12" s="114"/>
      <c r="CD12" s="114"/>
      <c r="CE12" s="114"/>
      <c r="CF12" s="36"/>
      <c r="CG12" s="36"/>
      <c r="CH12" s="110"/>
      <c r="CI12" s="115"/>
      <c r="CJ12" s="114"/>
      <c r="CK12" s="108"/>
      <c r="CL12" s="108"/>
      <c r="CM12" s="110"/>
      <c r="CN12" s="114"/>
      <c r="CO12" s="114"/>
      <c r="CP12" s="114"/>
      <c r="CQ12" s="114"/>
      <c r="CR12" s="108"/>
      <c r="CS12" s="108"/>
      <c r="CT12" s="116"/>
      <c r="CU12" s="105"/>
      <c r="CV12" s="50" t="s">
        <v>191</v>
      </c>
      <c r="CY12" s="51"/>
      <c r="CZ12" s="51"/>
      <c r="DA12" s="51"/>
      <c r="DB12" s="51"/>
      <c r="DC12" s="51"/>
      <c r="DD12" s="51"/>
      <c r="DE12" s="51"/>
    </row>
    <row r="13">
      <c r="A13" s="82">
        <v>10.0</v>
      </c>
      <c r="B13" s="83" t="s">
        <v>193</v>
      </c>
      <c r="C13" s="93"/>
      <c r="D13" s="85" t="s">
        <v>153</v>
      </c>
      <c r="E13" s="159" t="s">
        <v>194</v>
      </c>
      <c r="F13" s="86">
        <v>50.0</v>
      </c>
      <c r="G13" s="86" t="s">
        <v>167</v>
      </c>
      <c r="H13" s="87" t="s">
        <v>195</v>
      </c>
      <c r="I13" s="88" t="s">
        <v>196</v>
      </c>
      <c r="J13" s="89"/>
      <c r="K13" s="84">
        <v>3.0</v>
      </c>
      <c r="L13" s="84" t="s">
        <v>170</v>
      </c>
      <c r="M13" s="119"/>
      <c r="N13" s="119"/>
      <c r="O13" s="92"/>
      <c r="P13" s="92"/>
      <c r="Q13" s="92"/>
      <c r="R13" s="92"/>
      <c r="S13" s="92"/>
      <c r="T13" s="93"/>
      <c r="U13" s="89"/>
      <c r="V13" s="94">
        <v>5.0E-4</v>
      </c>
      <c r="W13" s="92"/>
      <c r="X13" s="92"/>
      <c r="Y13" s="89"/>
      <c r="Z13" s="95">
        <v>4730000.0</v>
      </c>
      <c r="AA13" s="95">
        <v>7000.0</v>
      </c>
      <c r="AB13" s="96">
        <f t="shared" si="1"/>
        <v>0.1479915433</v>
      </c>
      <c r="AC13" s="95">
        <f t="shared" si="2"/>
        <v>9460000000</v>
      </c>
      <c r="AD13" s="97"/>
      <c r="AE13" s="98"/>
      <c r="AF13" s="99" t="s">
        <v>113</v>
      </c>
      <c r="AG13" s="172"/>
      <c r="AH13" s="113"/>
      <c r="AI13" s="113"/>
      <c r="AJ13" s="98"/>
      <c r="AK13" s="160"/>
      <c r="AL13" s="119"/>
      <c r="AM13" s="123"/>
      <c r="AN13" s="160"/>
      <c r="AO13" s="103"/>
      <c r="AP13" s="103"/>
      <c r="AQ13" s="98"/>
      <c r="AR13" s="85" t="s">
        <v>158</v>
      </c>
      <c r="AS13" s="51"/>
      <c r="AT13" s="50" t="s">
        <v>197</v>
      </c>
      <c r="AU13" s="90"/>
      <c r="AV13" s="90"/>
      <c r="AW13" s="124"/>
      <c r="AX13" s="85"/>
      <c r="AY13" s="101"/>
      <c r="AZ13" s="101"/>
      <c r="BA13" s="109"/>
      <c r="BB13" s="51"/>
      <c r="BC13" s="110"/>
      <c r="BD13" s="156">
        <v>1.01064192529E8</v>
      </c>
      <c r="BE13" s="156">
        <v>23447.6023353</v>
      </c>
      <c r="BF13" s="156">
        <v>0.0</v>
      </c>
      <c r="BG13" s="156">
        <v>8109718.990425</v>
      </c>
      <c r="BH13" s="75" t="s">
        <v>198</v>
      </c>
      <c r="BI13" s="50" t="s">
        <v>161</v>
      </c>
      <c r="BJ13" s="51"/>
      <c r="BK13" s="111"/>
      <c r="BL13" s="156">
        <v>37780.3503421</v>
      </c>
      <c r="BM13" s="156">
        <v>0.895796028025</v>
      </c>
      <c r="BN13" s="156">
        <v>0.352792437518</v>
      </c>
      <c r="BO13" s="156">
        <v>286.56224239973403</v>
      </c>
      <c r="BP13" s="112">
        <v>2016.0</v>
      </c>
      <c r="BQ13" s="108"/>
      <c r="BR13" s="112"/>
      <c r="BS13" s="157" t="s">
        <v>161</v>
      </c>
      <c r="CA13" s="111"/>
      <c r="CB13" s="156">
        <v>2956862.62421</v>
      </c>
      <c r="CC13" s="156">
        <v>286.334520227</v>
      </c>
      <c r="CD13" s="156">
        <v>8.10710396384</v>
      </c>
      <c r="CE13" s="156">
        <v>99917.3758959</v>
      </c>
      <c r="CF13" s="112">
        <v>2016.0</v>
      </c>
      <c r="CG13" s="157" t="s">
        <v>161</v>
      </c>
      <c r="CH13" s="110"/>
      <c r="CI13" s="115"/>
      <c r="CJ13" s="114"/>
      <c r="CK13" s="108"/>
      <c r="CL13" s="108"/>
      <c r="CM13" s="110"/>
      <c r="CN13" s="114"/>
      <c r="CO13" s="114"/>
      <c r="CP13" s="114"/>
      <c r="CQ13" s="114"/>
      <c r="CR13" s="108"/>
      <c r="CS13" s="108"/>
      <c r="CT13" s="170"/>
      <c r="CU13" s="105"/>
      <c r="CV13" s="50" t="s">
        <v>199</v>
      </c>
      <c r="CX13" s="50" t="s">
        <v>200</v>
      </c>
      <c r="CY13" s="51"/>
      <c r="CZ13" s="51"/>
      <c r="DA13" s="51"/>
      <c r="DB13" s="51"/>
      <c r="DC13" s="113"/>
      <c r="DD13" s="51"/>
      <c r="DE13" s="51"/>
    </row>
    <row r="14">
      <c r="A14" s="82">
        <v>11.0</v>
      </c>
      <c r="B14" s="83" t="s">
        <v>201</v>
      </c>
      <c r="C14" s="141"/>
      <c r="D14" s="85" t="s">
        <v>95</v>
      </c>
      <c r="E14" s="159" t="s">
        <v>202</v>
      </c>
      <c r="F14" s="86">
        <v>4000.0</v>
      </c>
      <c r="G14" s="86" t="s">
        <v>97</v>
      </c>
      <c r="H14" s="87" t="s">
        <v>203</v>
      </c>
      <c r="I14" s="88" t="s">
        <v>204</v>
      </c>
      <c r="J14" s="89"/>
      <c r="K14" s="148">
        <f t="shared" ref="K14:K16" si="5">AVERAGE(M14:N14)</f>
        <v>6.5</v>
      </c>
      <c r="L14" s="84" t="s">
        <v>100</v>
      </c>
      <c r="M14" s="90">
        <v>6.0</v>
      </c>
      <c r="N14" s="90">
        <v>7.0</v>
      </c>
      <c r="O14" s="142"/>
      <c r="P14" s="142"/>
      <c r="Q14" s="142"/>
      <c r="R14" s="142"/>
      <c r="S14" s="142"/>
      <c r="T14" s="141"/>
      <c r="U14" s="89"/>
      <c r="V14" s="94">
        <v>0.075</v>
      </c>
      <c r="W14" s="142"/>
      <c r="X14" s="142"/>
      <c r="Y14" s="89"/>
      <c r="Z14" s="95">
        <v>554000.0</v>
      </c>
      <c r="AA14" s="95">
        <v>582.0</v>
      </c>
      <c r="AB14" s="96">
        <f t="shared" si="1"/>
        <v>0.1050541516</v>
      </c>
      <c r="AC14" s="95">
        <f t="shared" si="2"/>
        <v>7386666.667</v>
      </c>
      <c r="AD14" s="97"/>
      <c r="AE14" s="98"/>
      <c r="AF14" s="99" t="s">
        <v>205</v>
      </c>
      <c r="AG14" s="172"/>
      <c r="AH14" s="113"/>
      <c r="AI14" s="113"/>
      <c r="AJ14" s="98"/>
      <c r="AK14" s="160"/>
      <c r="AL14" s="119"/>
      <c r="AM14" s="123"/>
      <c r="AN14" s="160"/>
      <c r="AO14" s="103"/>
      <c r="AP14" s="103"/>
      <c r="AQ14" s="98"/>
      <c r="AR14" s="85" t="s">
        <v>158</v>
      </c>
      <c r="AS14" s="51"/>
      <c r="AT14" s="50" t="s">
        <v>206</v>
      </c>
      <c r="AU14" s="90"/>
      <c r="AV14" s="90"/>
      <c r="AW14" s="124"/>
      <c r="AX14" s="85"/>
      <c r="AY14" s="101"/>
      <c r="AZ14" s="101"/>
      <c r="BA14" s="109"/>
      <c r="BB14" s="51"/>
      <c r="BC14" s="110"/>
      <c r="BD14" s="156">
        <v>4275.39527092</v>
      </c>
      <c r="BE14" s="156">
        <v>31.4002327644</v>
      </c>
      <c r="BF14" s="156">
        <v>186.669396594</v>
      </c>
      <c r="BG14" s="156">
        <v>2206.3559906012392</v>
      </c>
      <c r="BH14" s="75" t="s">
        <v>198</v>
      </c>
      <c r="BI14" s="50" t="s">
        <v>161</v>
      </c>
      <c r="BJ14" s="51"/>
      <c r="BK14" s="111"/>
      <c r="BL14" s="156">
        <v>1112.44625648</v>
      </c>
      <c r="BM14" s="156">
        <v>3.02864801524</v>
      </c>
      <c r="BN14" s="156">
        <v>13.106040545761001</v>
      </c>
      <c r="BO14" s="156">
        <v>875.021287719646</v>
      </c>
      <c r="BP14" s="112">
        <v>2016.0</v>
      </c>
      <c r="BQ14" s="108"/>
      <c r="BR14" s="112"/>
      <c r="BS14" s="157" t="s">
        <v>161</v>
      </c>
      <c r="CA14" s="111"/>
      <c r="CB14" s="156">
        <v>86927.9468813</v>
      </c>
      <c r="CC14" s="156">
        <v>158.281840977</v>
      </c>
      <c r="CD14" s="156">
        <v>638.4598686713</v>
      </c>
      <c r="CE14" s="156">
        <v>70924.18340964336</v>
      </c>
      <c r="CF14" s="112">
        <v>2016.0</v>
      </c>
      <c r="CG14" s="157" t="s">
        <v>161</v>
      </c>
      <c r="CH14" s="110"/>
      <c r="CI14" s="115"/>
      <c r="CJ14" s="114"/>
      <c r="CK14" s="108"/>
      <c r="CL14" s="108"/>
      <c r="CM14" s="110"/>
      <c r="CN14" s="114"/>
      <c r="CO14" s="114"/>
      <c r="CP14" s="114"/>
      <c r="CQ14" s="114"/>
      <c r="CR14" s="108"/>
      <c r="CS14" s="108"/>
      <c r="CT14" s="170"/>
      <c r="CU14" s="105"/>
      <c r="CV14" s="50" t="s">
        <v>207</v>
      </c>
      <c r="CX14" s="51"/>
      <c r="CY14" s="51"/>
      <c r="CZ14" s="51"/>
      <c r="DA14" s="51"/>
      <c r="DB14" s="51"/>
      <c r="DC14" s="113"/>
      <c r="DD14" s="51"/>
      <c r="DE14" s="51"/>
    </row>
    <row r="15">
      <c r="A15" s="82">
        <v>12.0</v>
      </c>
      <c r="B15" s="83" t="s">
        <v>208</v>
      </c>
      <c r="C15" s="93"/>
      <c r="D15" s="85" t="s">
        <v>95</v>
      </c>
      <c r="E15" s="159" t="s">
        <v>209</v>
      </c>
      <c r="F15" s="86">
        <v>2000.0</v>
      </c>
      <c r="G15" s="86" t="s">
        <v>97</v>
      </c>
      <c r="H15" s="87" t="s">
        <v>210</v>
      </c>
      <c r="I15" s="88" t="s">
        <v>211</v>
      </c>
      <c r="J15" s="89"/>
      <c r="K15" s="130">
        <f t="shared" si="5"/>
        <v>1.15</v>
      </c>
      <c r="L15" s="118" t="s">
        <v>130</v>
      </c>
      <c r="M15" s="90">
        <v>0.3</v>
      </c>
      <c r="N15" s="90">
        <v>2.0</v>
      </c>
      <c r="O15" s="92"/>
      <c r="P15" s="92"/>
      <c r="Q15" s="92"/>
      <c r="R15" s="92"/>
      <c r="S15" s="92"/>
      <c r="T15" s="93"/>
      <c r="U15" s="89"/>
      <c r="V15" s="133">
        <v>0.04</v>
      </c>
      <c r="W15" s="174"/>
      <c r="X15" s="174"/>
      <c r="Y15" s="89"/>
      <c r="Z15" s="95">
        <v>2.05E7</v>
      </c>
      <c r="AA15" s="95">
        <v>32400.0</v>
      </c>
      <c r="AB15" s="96">
        <f t="shared" si="1"/>
        <v>0.1580487805</v>
      </c>
      <c r="AC15" s="95">
        <f t="shared" si="2"/>
        <v>512500000</v>
      </c>
      <c r="AD15" s="97"/>
      <c r="AE15" s="98"/>
      <c r="AF15" s="99" t="s">
        <v>132</v>
      </c>
      <c r="AG15" s="134"/>
      <c r="AH15" s="112"/>
      <c r="AI15" s="112"/>
      <c r="AJ15" s="98"/>
      <c r="AK15" s="102">
        <v>1.0</v>
      </c>
      <c r="AL15" s="90" t="s">
        <v>212</v>
      </c>
      <c r="AM15" s="123"/>
      <c r="AN15" s="102">
        <v>2.0</v>
      </c>
      <c r="AO15" s="103"/>
      <c r="AP15" s="103"/>
      <c r="AQ15" s="98"/>
      <c r="AR15" s="175">
        <v>1.0E8</v>
      </c>
      <c r="AS15" s="105" t="s">
        <v>213</v>
      </c>
      <c r="AT15" s="50" t="s">
        <v>103</v>
      </c>
      <c r="AU15" s="153">
        <v>5.05E7</v>
      </c>
      <c r="AV15" s="153"/>
      <c r="AW15" s="176"/>
      <c r="AX15" s="175"/>
      <c r="AY15" s="152"/>
      <c r="AZ15" s="152"/>
      <c r="BA15" s="109"/>
      <c r="BB15" s="51"/>
      <c r="BC15" s="110"/>
      <c r="BD15" s="86"/>
      <c r="BE15" s="86"/>
      <c r="BF15" s="86"/>
      <c r="BG15" s="86"/>
      <c r="BH15" s="75"/>
      <c r="BI15" s="51"/>
      <c r="BJ15" s="51"/>
      <c r="BK15" s="111"/>
      <c r="BL15" s="86">
        <v>260000.0</v>
      </c>
      <c r="BM15" s="86">
        <v>100.0</v>
      </c>
      <c r="BN15" s="86"/>
      <c r="BO15" s="86">
        <v>103000.0</v>
      </c>
      <c r="BP15" s="112" t="s">
        <v>214</v>
      </c>
      <c r="BQ15" s="108">
        <f>602717*17.1%</f>
        <v>103064.607</v>
      </c>
      <c r="BR15" s="112" t="s">
        <v>215</v>
      </c>
      <c r="BS15" s="50" t="s">
        <v>216</v>
      </c>
      <c r="BT15" s="50" t="s">
        <v>217</v>
      </c>
      <c r="BU15" s="50" t="s">
        <v>149</v>
      </c>
      <c r="BV15" s="51"/>
      <c r="BW15" s="51"/>
      <c r="BX15" s="113"/>
      <c r="BY15" s="51"/>
      <c r="BZ15" s="51"/>
      <c r="CA15" s="111"/>
      <c r="CB15" s="114"/>
      <c r="CC15" s="114"/>
      <c r="CD15" s="114"/>
      <c r="CE15" s="114"/>
      <c r="CF15" s="36"/>
      <c r="CG15" s="36"/>
      <c r="CH15" s="110"/>
      <c r="CI15" s="115"/>
      <c r="CJ15" s="114"/>
      <c r="CK15" s="108"/>
      <c r="CL15" s="108"/>
      <c r="CM15" s="110"/>
      <c r="CN15" s="114"/>
      <c r="CO15" s="114"/>
      <c r="CP15" s="114"/>
      <c r="CQ15" s="114"/>
      <c r="CR15" s="108"/>
      <c r="CS15" s="108"/>
      <c r="CT15" s="170"/>
      <c r="CU15" s="105"/>
      <c r="CV15" s="50" t="s">
        <v>218</v>
      </c>
      <c r="CY15" s="51"/>
      <c r="CZ15" s="51"/>
      <c r="DA15" s="51"/>
      <c r="DB15" s="51"/>
      <c r="DC15" s="51"/>
      <c r="DD15" s="51"/>
      <c r="DE15" s="51"/>
    </row>
    <row r="16">
      <c r="A16" s="82">
        <v>13.0</v>
      </c>
      <c r="B16" s="177" t="s">
        <v>219</v>
      </c>
      <c r="C16" s="84" t="s">
        <v>220</v>
      </c>
      <c r="D16" s="104" t="s">
        <v>153</v>
      </c>
      <c r="E16" s="178" t="s">
        <v>221</v>
      </c>
      <c r="F16" s="86">
        <v>14000.0</v>
      </c>
      <c r="G16" s="86" t="s">
        <v>222</v>
      </c>
      <c r="H16" s="87" t="s">
        <v>223</v>
      </c>
      <c r="I16" s="88" t="s">
        <v>224</v>
      </c>
      <c r="J16" s="89"/>
      <c r="K16" s="148">
        <f t="shared" si="5"/>
        <v>2.5</v>
      </c>
      <c r="L16" s="118" t="s">
        <v>130</v>
      </c>
      <c r="M16" s="90">
        <v>1.0</v>
      </c>
      <c r="N16" s="90">
        <v>4.0</v>
      </c>
      <c r="O16" s="91"/>
      <c r="P16" s="91"/>
      <c r="Q16" s="92"/>
      <c r="R16" s="92"/>
      <c r="S16" s="92"/>
      <c r="T16" s="93"/>
      <c r="U16" s="89"/>
      <c r="V16" s="94">
        <v>0.5</v>
      </c>
      <c r="W16" s="92"/>
      <c r="X16" s="92"/>
      <c r="Y16" s="89"/>
      <c r="Z16" s="95">
        <v>1.03E7</v>
      </c>
      <c r="AA16" s="95">
        <v>45400.0</v>
      </c>
      <c r="AB16" s="96">
        <f t="shared" si="1"/>
        <v>0.440776699</v>
      </c>
      <c r="AC16" s="95">
        <f t="shared" si="2"/>
        <v>20600000</v>
      </c>
      <c r="AD16" s="97"/>
      <c r="AE16" s="98"/>
      <c r="AF16" s="99" t="s">
        <v>205</v>
      </c>
      <c r="AG16" s="134"/>
      <c r="AH16" s="112"/>
      <c r="AI16" s="112"/>
      <c r="AJ16" s="98"/>
      <c r="AK16" s="102">
        <v>0.5</v>
      </c>
      <c r="AL16" s="90"/>
      <c r="AM16" s="123"/>
      <c r="AN16" s="102">
        <v>14.0</v>
      </c>
      <c r="AO16" s="69" t="s">
        <v>225</v>
      </c>
      <c r="AP16" s="69"/>
      <c r="AQ16" s="98"/>
      <c r="AR16" s="114">
        <v>5.0</v>
      </c>
      <c r="AS16" s="105"/>
      <c r="AT16" s="50" t="s">
        <v>226</v>
      </c>
      <c r="AU16" s="106"/>
      <c r="AV16" s="106"/>
      <c r="AW16" s="110"/>
      <c r="AX16" s="114"/>
      <c r="AY16" s="87"/>
      <c r="AZ16" s="87"/>
      <c r="BA16" s="104">
        <v>5.0E10</v>
      </c>
      <c r="BB16" s="51"/>
      <c r="BC16" s="110"/>
      <c r="BD16" s="156">
        <v>41.0821869455</v>
      </c>
      <c r="BE16" s="156">
        <v>0.0</v>
      </c>
      <c r="BF16" s="156">
        <v>0.0</v>
      </c>
      <c r="BG16" s="156">
        <v>41.0821869455</v>
      </c>
      <c r="BH16" s="75" t="s">
        <v>198</v>
      </c>
      <c r="BI16" s="50" t="s">
        <v>161</v>
      </c>
      <c r="BJ16" s="51"/>
      <c r="BK16" s="107"/>
      <c r="BL16" s="156">
        <v>4.0</v>
      </c>
      <c r="BM16" s="156">
        <v>0.0</v>
      </c>
      <c r="BN16" s="156">
        <v>0.0</v>
      </c>
      <c r="BO16" s="156">
        <v>4.0</v>
      </c>
      <c r="BP16" s="112">
        <v>2016.0</v>
      </c>
      <c r="BQ16" s="108"/>
      <c r="BR16" s="112"/>
      <c r="BS16" s="157" t="s">
        <v>161</v>
      </c>
      <c r="CA16" s="107"/>
      <c r="CB16" s="156">
        <v>330.512740449</v>
      </c>
      <c r="CC16" s="156">
        <v>0.0</v>
      </c>
      <c r="CD16" s="156">
        <v>0.0156634486574</v>
      </c>
      <c r="CE16" s="156">
        <v>330.497077001</v>
      </c>
      <c r="CF16" s="112">
        <v>2016.0</v>
      </c>
      <c r="CG16" s="157" t="s">
        <v>161</v>
      </c>
      <c r="CH16" s="110"/>
      <c r="CI16" s="115"/>
      <c r="CJ16" s="114"/>
      <c r="CK16" s="108"/>
      <c r="CL16" s="108"/>
      <c r="CM16" s="110"/>
      <c r="CN16" s="114"/>
      <c r="CO16" s="114"/>
      <c r="CP16" s="114"/>
      <c r="CQ16" s="114"/>
      <c r="CR16" s="108"/>
      <c r="CS16" s="108"/>
      <c r="CT16" s="116"/>
      <c r="CU16" s="105"/>
      <c r="CV16" s="50" t="s">
        <v>227</v>
      </c>
      <c r="CX16" s="50" t="s">
        <v>228</v>
      </c>
      <c r="CY16" s="50" t="s">
        <v>229</v>
      </c>
      <c r="CZ16" s="50" t="s">
        <v>230</v>
      </c>
      <c r="DA16" s="50" t="s">
        <v>227</v>
      </c>
      <c r="DB16" s="50" t="s">
        <v>231</v>
      </c>
      <c r="DC16" s="126" t="s">
        <v>232</v>
      </c>
      <c r="DD16" s="51"/>
      <c r="DE16" s="51"/>
    </row>
    <row r="17">
      <c r="A17" s="82">
        <v>14.0</v>
      </c>
      <c r="B17" s="83" t="s">
        <v>233</v>
      </c>
      <c r="C17" s="84" t="s">
        <v>234</v>
      </c>
      <c r="D17" s="85" t="s">
        <v>235</v>
      </c>
      <c r="E17" s="159" t="s">
        <v>236</v>
      </c>
      <c r="F17" s="164">
        <f>4*1000000</f>
        <v>4000000</v>
      </c>
      <c r="G17" s="86" t="s">
        <v>237</v>
      </c>
      <c r="H17" s="87" t="s">
        <v>238</v>
      </c>
      <c r="I17" s="88" t="s">
        <v>239</v>
      </c>
      <c r="J17" s="89"/>
      <c r="K17" s="118">
        <f>average(M17:N17)</f>
        <v>1.45</v>
      </c>
      <c r="L17" s="118" t="s">
        <v>130</v>
      </c>
      <c r="M17" s="90">
        <v>1.23</v>
      </c>
      <c r="N17" s="90">
        <v>1.67</v>
      </c>
      <c r="O17" s="179"/>
      <c r="P17" s="179" t="s">
        <v>240</v>
      </c>
      <c r="Q17" s="50" t="s">
        <v>241</v>
      </c>
      <c r="R17" s="50" t="s">
        <v>242</v>
      </c>
      <c r="S17" s="105"/>
      <c r="T17" s="93"/>
      <c r="U17" s="89"/>
      <c r="V17" s="180"/>
      <c r="W17" s="105" t="s">
        <v>243</v>
      </c>
      <c r="X17" s="105"/>
      <c r="Y17" s="89"/>
      <c r="Z17" s="95">
        <v>444000.0</v>
      </c>
      <c r="AA17" s="95">
        <v>39.0</v>
      </c>
      <c r="AB17" s="181">
        <f t="shared" si="1"/>
        <v>0.008783783784</v>
      </c>
      <c r="AC17" s="95" t="str">
        <f t="shared" si="2"/>
        <v>#DIV/0!</v>
      </c>
      <c r="AD17" s="97"/>
      <c r="AE17" s="98"/>
      <c r="AF17" s="84" t="s">
        <v>235</v>
      </c>
      <c r="AG17" s="172"/>
      <c r="AH17" s="113"/>
      <c r="AI17" s="113"/>
      <c r="AJ17" s="98"/>
      <c r="AK17" s="160"/>
      <c r="AL17" s="119"/>
      <c r="AM17" s="123"/>
      <c r="AN17" s="160"/>
      <c r="AO17" s="103"/>
      <c r="AP17" s="103"/>
      <c r="AQ17" s="98"/>
      <c r="AR17" s="109"/>
      <c r="AS17" s="51"/>
      <c r="AT17" s="51"/>
      <c r="AU17" s="119"/>
      <c r="AV17" s="119"/>
      <c r="AW17" s="111"/>
      <c r="AX17" s="109"/>
      <c r="AY17" s="123"/>
      <c r="AZ17" s="123"/>
      <c r="BA17" s="109"/>
      <c r="BB17" s="51"/>
      <c r="BC17" s="163"/>
      <c r="BD17" s="156">
        <v>204202.076823</v>
      </c>
      <c r="BE17" s="156">
        <v>281.232244904</v>
      </c>
      <c r="BF17" s="156">
        <v>8654.87210975</v>
      </c>
      <c r="BG17" s="156">
        <v>116336.724623738</v>
      </c>
      <c r="BH17" s="75" t="s">
        <v>244</v>
      </c>
      <c r="BI17" s="50" t="s">
        <v>161</v>
      </c>
      <c r="BJ17" s="51"/>
      <c r="BK17" s="111"/>
      <c r="BL17" s="156">
        <v>1012.11545029</v>
      </c>
      <c r="BM17" s="156">
        <v>3.26789213301</v>
      </c>
      <c r="BN17" s="156">
        <v>94.7518893501</v>
      </c>
      <c r="BO17" s="156">
        <v>603.880174685</v>
      </c>
      <c r="BP17" s="182" t="s">
        <v>245</v>
      </c>
      <c r="BQ17" s="167"/>
      <c r="BR17" s="113"/>
      <c r="BS17" s="157" t="s">
        <v>161</v>
      </c>
      <c r="CA17" s="111"/>
      <c r="CB17" s="156">
        <v>136528.294087</v>
      </c>
      <c r="CC17" s="156">
        <v>227.257212656</v>
      </c>
      <c r="CD17" s="156">
        <v>6348.384868536999</v>
      </c>
      <c r="CE17" s="156">
        <v>83495.86172733101</v>
      </c>
      <c r="CF17" s="182" t="s">
        <v>245</v>
      </c>
      <c r="CG17" s="157" t="s">
        <v>161</v>
      </c>
      <c r="CH17" s="163"/>
      <c r="CI17" s="169"/>
      <c r="CJ17" s="168"/>
      <c r="CK17" s="167"/>
      <c r="CL17" s="167"/>
      <c r="CM17" s="163"/>
      <c r="CN17" s="168"/>
      <c r="CO17" s="168"/>
      <c r="CP17" s="168"/>
      <c r="CQ17" s="168"/>
      <c r="CR17" s="167"/>
      <c r="CS17" s="167"/>
      <c r="CT17" s="170"/>
      <c r="CU17" s="50" t="s">
        <v>246</v>
      </c>
      <c r="CV17" s="105"/>
      <c r="CX17" s="105"/>
      <c r="CY17" s="51"/>
      <c r="CZ17" s="51"/>
      <c r="DA17" s="51"/>
      <c r="DB17" s="51"/>
      <c r="DC17" s="113"/>
      <c r="DD17" s="51"/>
      <c r="DE17" s="51"/>
    </row>
    <row r="18">
      <c r="A18" s="82">
        <v>15.0</v>
      </c>
      <c r="B18" s="183" t="s">
        <v>247</v>
      </c>
      <c r="C18" s="82" t="s">
        <v>248</v>
      </c>
      <c r="D18" s="85" t="s">
        <v>235</v>
      </c>
      <c r="E18" s="159" t="s">
        <v>249</v>
      </c>
      <c r="F18" s="164">
        <f>1000*1000*1000</f>
        <v>1000000000</v>
      </c>
      <c r="G18" s="86" t="s">
        <v>237</v>
      </c>
      <c r="H18" s="87" t="s">
        <v>250</v>
      </c>
      <c r="I18" s="88" t="s">
        <v>251</v>
      </c>
      <c r="J18" s="89"/>
      <c r="K18" s="184">
        <v>20.0</v>
      </c>
      <c r="L18" s="84" t="s">
        <v>252</v>
      </c>
      <c r="M18" s="90">
        <v>0.3</v>
      </c>
      <c r="N18" s="90">
        <v>20.0</v>
      </c>
      <c r="O18" s="105"/>
      <c r="P18" s="105" t="s">
        <v>253</v>
      </c>
      <c r="Q18" s="50" t="s">
        <v>251</v>
      </c>
      <c r="R18" s="105"/>
      <c r="S18" s="105"/>
      <c r="T18" s="185" t="s">
        <v>254</v>
      </c>
      <c r="U18" s="89"/>
      <c r="V18" s="94"/>
      <c r="W18" s="92"/>
      <c r="X18" s="92"/>
      <c r="Y18" s="89"/>
      <c r="Z18" s="95">
        <v>777000.0</v>
      </c>
      <c r="AA18" s="95">
        <v>4090.0</v>
      </c>
      <c r="AB18" s="96">
        <f t="shared" si="1"/>
        <v>0.5263835264</v>
      </c>
      <c r="AC18" s="95" t="str">
        <f t="shared" si="2"/>
        <v>#DIV/0!</v>
      </c>
      <c r="AD18" s="97"/>
      <c r="AE18" s="98"/>
      <c r="AF18" s="84" t="s">
        <v>255</v>
      </c>
      <c r="AG18" s="134" t="s">
        <v>256</v>
      </c>
      <c r="AH18" s="112" t="s">
        <v>257</v>
      </c>
      <c r="AI18" s="126" t="s">
        <v>251</v>
      </c>
      <c r="AJ18" s="98"/>
      <c r="AK18" s="160"/>
      <c r="AL18" s="119"/>
      <c r="AM18" s="123"/>
      <c r="AN18" s="160"/>
      <c r="AO18" s="103"/>
      <c r="AP18" s="103"/>
      <c r="AQ18" s="98"/>
      <c r="AR18" s="109"/>
      <c r="AS18" s="51"/>
      <c r="AT18" s="51"/>
      <c r="AU18" s="119"/>
      <c r="AV18" s="119"/>
      <c r="AW18" s="111"/>
      <c r="AX18" s="109"/>
      <c r="AY18" s="123"/>
      <c r="AZ18" s="123"/>
      <c r="BA18" s="109"/>
      <c r="BB18" s="51"/>
      <c r="BC18" s="163"/>
      <c r="BD18" s="156">
        <v>26.6976045447</v>
      </c>
      <c r="BE18" s="156">
        <v>0.0</v>
      </c>
      <c r="BF18" s="156">
        <v>0.0</v>
      </c>
      <c r="BG18" s="156">
        <v>26.6976045447</v>
      </c>
      <c r="BH18" s="75" t="s">
        <v>258</v>
      </c>
      <c r="BI18" s="50" t="s">
        <v>161</v>
      </c>
      <c r="BJ18" s="51"/>
      <c r="BK18" s="111"/>
      <c r="BL18" s="156"/>
      <c r="BM18" s="156"/>
      <c r="BN18" s="156"/>
      <c r="BO18" s="156"/>
      <c r="BP18" s="112"/>
      <c r="BQ18" s="167"/>
      <c r="BR18" s="113"/>
      <c r="BS18" s="157" t="s">
        <v>161</v>
      </c>
      <c r="CA18" s="111"/>
      <c r="CB18" s="156">
        <v>0.869966906237</v>
      </c>
      <c r="CC18" s="156">
        <v>0.0</v>
      </c>
      <c r="CD18" s="156">
        <v>0.0</v>
      </c>
      <c r="CE18" s="156">
        <v>0.869966906237</v>
      </c>
      <c r="CF18" s="112"/>
      <c r="CG18" s="157" t="s">
        <v>161</v>
      </c>
      <c r="CH18" s="163"/>
      <c r="CI18" s="169"/>
      <c r="CJ18" s="168"/>
      <c r="CK18" s="167"/>
      <c r="CL18" s="167"/>
      <c r="CM18" s="163"/>
      <c r="CN18" s="114" t="s">
        <v>259</v>
      </c>
      <c r="CO18" s="168"/>
      <c r="CP18" s="168"/>
      <c r="CQ18" s="168"/>
      <c r="CR18" s="88" t="s">
        <v>260</v>
      </c>
      <c r="CS18" s="108"/>
      <c r="CT18" s="170"/>
      <c r="CU18" s="105"/>
      <c r="CV18" s="105"/>
      <c r="CX18" s="105"/>
      <c r="CY18" s="51"/>
      <c r="CZ18" s="51"/>
      <c r="DA18" s="51"/>
      <c r="DB18" s="51"/>
      <c r="DC18" s="113"/>
      <c r="DD18" s="51"/>
      <c r="DE18" s="51"/>
    </row>
    <row r="19">
      <c r="A19" s="82">
        <v>16.0</v>
      </c>
      <c r="B19" s="83" t="s">
        <v>261</v>
      </c>
      <c r="C19" s="84" t="s">
        <v>262</v>
      </c>
      <c r="D19" s="146" t="s">
        <v>153</v>
      </c>
      <c r="E19" s="147" t="s">
        <v>263</v>
      </c>
      <c r="F19" s="86">
        <v>30.0</v>
      </c>
      <c r="G19" s="86" t="s">
        <v>167</v>
      </c>
      <c r="H19" s="87" t="s">
        <v>264</v>
      </c>
      <c r="I19" s="88" t="s">
        <v>265</v>
      </c>
      <c r="J19" s="89"/>
      <c r="K19" s="118">
        <v>3.5</v>
      </c>
      <c r="L19" s="84" t="s">
        <v>170</v>
      </c>
      <c r="M19" s="90"/>
      <c r="N19" s="90"/>
      <c r="O19" s="131"/>
      <c r="P19" s="131" t="s">
        <v>266</v>
      </c>
      <c r="Q19" s="131"/>
      <c r="R19" s="131"/>
      <c r="S19" s="131"/>
      <c r="T19" s="132"/>
      <c r="U19" s="89"/>
      <c r="V19" s="133">
        <v>6.0E-4</v>
      </c>
      <c r="W19" s="142"/>
      <c r="X19" s="142"/>
      <c r="Y19" s="89"/>
      <c r="Z19" s="95">
        <v>1120000.0</v>
      </c>
      <c r="AA19" s="95">
        <v>2790.0</v>
      </c>
      <c r="AB19" s="96">
        <f t="shared" si="1"/>
        <v>0.2491071429</v>
      </c>
      <c r="AC19" s="95">
        <f t="shared" si="2"/>
        <v>1866666667</v>
      </c>
      <c r="AD19" s="97"/>
      <c r="AE19" s="186"/>
      <c r="AF19" s="118" t="s">
        <v>205</v>
      </c>
      <c r="AG19" s="187"/>
      <c r="AH19" s="188"/>
      <c r="AI19" s="188"/>
      <c r="AJ19" s="186"/>
      <c r="AK19" s="189">
        <v>14.0</v>
      </c>
      <c r="AL19" s="90"/>
      <c r="AM19" s="123"/>
      <c r="AN19" s="135">
        <v>150.0</v>
      </c>
      <c r="AO19" s="69" t="s">
        <v>267</v>
      </c>
      <c r="AP19" s="69"/>
      <c r="AQ19" s="186"/>
      <c r="AR19" s="100">
        <v>18.0</v>
      </c>
      <c r="AS19" s="105"/>
      <c r="AT19" s="105"/>
      <c r="AU19" s="90"/>
      <c r="AV19" s="90"/>
      <c r="AW19" s="136"/>
      <c r="AX19" s="100">
        <v>2.0</v>
      </c>
      <c r="AY19" s="101">
        <v>12.0</v>
      </c>
      <c r="AZ19" s="101"/>
      <c r="BA19" s="146"/>
      <c r="BB19" s="51"/>
      <c r="BC19" s="110"/>
      <c r="BD19" s="86"/>
      <c r="BE19" s="86"/>
      <c r="BF19" s="86"/>
      <c r="BG19" s="86"/>
      <c r="BH19" s="75"/>
      <c r="BI19" s="51"/>
      <c r="BJ19" s="51"/>
      <c r="BK19" s="190"/>
      <c r="BL19" s="86"/>
      <c r="BM19" s="86"/>
      <c r="BN19" s="86"/>
      <c r="BO19" s="86"/>
      <c r="BP19" s="112"/>
      <c r="BQ19" s="108"/>
      <c r="BR19" s="112"/>
      <c r="BS19" s="50" t="s">
        <v>268</v>
      </c>
      <c r="BT19" s="50" t="s">
        <v>269</v>
      </c>
      <c r="BU19" s="50" t="s">
        <v>270</v>
      </c>
      <c r="BV19" s="50" t="s">
        <v>271</v>
      </c>
      <c r="BW19" s="50" t="s">
        <v>272</v>
      </c>
      <c r="BX19" s="112"/>
      <c r="BY19" s="51"/>
      <c r="BZ19" s="51"/>
      <c r="CA19" s="190"/>
      <c r="CB19" s="114"/>
      <c r="CC19" s="114"/>
      <c r="CD19" s="114"/>
      <c r="CE19" s="114"/>
      <c r="CF19" s="36"/>
      <c r="CG19" s="36"/>
      <c r="CH19" s="110"/>
      <c r="CI19" s="115"/>
      <c r="CJ19" s="114"/>
      <c r="CK19" s="108"/>
      <c r="CL19" s="108"/>
      <c r="CM19" s="110"/>
      <c r="CN19" s="114"/>
      <c r="CO19" s="114"/>
      <c r="CP19" s="114"/>
      <c r="CQ19" s="114"/>
      <c r="CR19" s="108"/>
      <c r="CS19" s="108"/>
      <c r="CT19" s="139"/>
      <c r="CU19" s="105"/>
      <c r="CV19" s="50" t="s">
        <v>273</v>
      </c>
      <c r="CY19" s="51"/>
      <c r="CZ19" s="51"/>
      <c r="DA19" s="51"/>
      <c r="DB19" s="51"/>
      <c r="DC19" s="51"/>
      <c r="DD19" s="51"/>
      <c r="DE19" s="51"/>
    </row>
    <row r="20">
      <c r="A20" s="82">
        <v>17.0</v>
      </c>
      <c r="B20" s="83" t="s">
        <v>274</v>
      </c>
      <c r="C20" s="84" t="s">
        <v>275</v>
      </c>
      <c r="D20" s="85" t="s">
        <v>153</v>
      </c>
      <c r="E20" s="159" t="s">
        <v>274</v>
      </c>
      <c r="F20" s="86">
        <v>140.0</v>
      </c>
      <c r="G20" s="86" t="s">
        <v>155</v>
      </c>
      <c r="H20" s="87" t="s">
        <v>276</v>
      </c>
      <c r="I20" s="88" t="s">
        <v>277</v>
      </c>
      <c r="J20" s="89"/>
      <c r="K20" s="84">
        <v>1.3</v>
      </c>
      <c r="L20" s="118" t="s">
        <v>130</v>
      </c>
      <c r="M20" s="119"/>
      <c r="N20" s="119"/>
      <c r="O20" s="105"/>
      <c r="P20" s="105"/>
      <c r="Q20" s="105"/>
      <c r="R20" s="105"/>
      <c r="S20" s="105"/>
      <c r="T20" s="84"/>
      <c r="U20" s="89"/>
      <c r="V20" s="94">
        <v>0.36</v>
      </c>
      <c r="W20" s="105" t="s">
        <v>278</v>
      </c>
      <c r="X20" s="105"/>
      <c r="Y20" s="89"/>
      <c r="Z20" s="95">
        <v>872000.0</v>
      </c>
      <c r="AA20" s="95">
        <v>4210.0</v>
      </c>
      <c r="AB20" s="96">
        <f t="shared" si="1"/>
        <v>0.4827981651</v>
      </c>
      <c r="AC20" s="95">
        <f t="shared" si="2"/>
        <v>2422222.222</v>
      </c>
      <c r="AD20" s="97"/>
      <c r="AE20" s="98"/>
      <c r="AF20" s="99" t="s">
        <v>279</v>
      </c>
      <c r="AG20" s="134"/>
      <c r="AH20" s="112" t="s">
        <v>280</v>
      </c>
      <c r="AI20" s="112"/>
      <c r="AJ20" s="98"/>
      <c r="AK20" s="102">
        <v>8.0</v>
      </c>
      <c r="AL20" s="119"/>
      <c r="AM20" s="123"/>
      <c r="AN20" s="102">
        <v>13.5</v>
      </c>
      <c r="AO20" s="191"/>
      <c r="AP20" s="191"/>
      <c r="AQ20" s="98"/>
      <c r="AR20" s="85" t="s">
        <v>158</v>
      </c>
      <c r="AS20" s="51"/>
      <c r="AT20" s="51"/>
      <c r="AU20" s="119"/>
      <c r="AV20" s="119"/>
      <c r="AW20" s="124"/>
      <c r="AX20" s="85" t="s">
        <v>281</v>
      </c>
      <c r="AY20" s="123"/>
      <c r="AZ20" s="123"/>
      <c r="BA20" s="85">
        <v>200000.0</v>
      </c>
      <c r="BB20" s="50" t="s">
        <v>282</v>
      </c>
      <c r="BC20" s="110"/>
      <c r="BD20" s="86">
        <v>175000.0</v>
      </c>
      <c r="BE20" s="164"/>
      <c r="BF20" s="86">
        <v>3667.0</v>
      </c>
      <c r="BG20" s="164"/>
      <c r="BH20" s="75" t="s">
        <v>283</v>
      </c>
      <c r="BI20" s="50" t="s">
        <v>284</v>
      </c>
      <c r="BJ20" s="50" t="s">
        <v>285</v>
      </c>
      <c r="BK20" s="111"/>
      <c r="BL20" s="164"/>
      <c r="BM20" s="86">
        <v>29.0</v>
      </c>
      <c r="BN20" s="164"/>
      <c r="BO20" s="164"/>
      <c r="BP20" s="112" t="s">
        <v>286</v>
      </c>
      <c r="BQ20" s="167"/>
      <c r="BR20" s="113"/>
      <c r="BS20" s="50" t="s">
        <v>287</v>
      </c>
      <c r="BT20" s="50" t="s">
        <v>288</v>
      </c>
      <c r="BU20" s="50" t="s">
        <v>289</v>
      </c>
      <c r="BV20" s="50" t="s">
        <v>290</v>
      </c>
      <c r="BW20" s="50" t="s">
        <v>291</v>
      </c>
      <c r="BX20" s="50" t="s">
        <v>292</v>
      </c>
      <c r="BY20" s="51"/>
      <c r="CA20" s="111"/>
      <c r="CB20" s="168"/>
      <c r="CC20" s="168"/>
      <c r="CD20" s="168"/>
      <c r="CE20" s="168"/>
      <c r="CF20" s="36"/>
      <c r="CG20" s="36"/>
      <c r="CH20" s="163"/>
      <c r="CI20" s="169"/>
      <c r="CJ20" s="168"/>
      <c r="CK20" s="167"/>
      <c r="CL20" s="167"/>
      <c r="CM20" s="163"/>
      <c r="CN20" s="168"/>
      <c r="CO20" s="168"/>
      <c r="CP20" s="168"/>
      <c r="CQ20" s="114">
        <v>3.0</v>
      </c>
      <c r="CR20" s="167"/>
      <c r="CS20" s="167"/>
      <c r="CT20" s="170"/>
      <c r="CU20" s="50" t="s">
        <v>285</v>
      </c>
      <c r="CV20" s="50" t="s">
        <v>293</v>
      </c>
      <c r="CY20" s="51"/>
      <c r="CZ20" s="51"/>
      <c r="DA20" s="51"/>
      <c r="DB20" s="51"/>
      <c r="DC20" s="51"/>
      <c r="DD20" s="51"/>
      <c r="DE20" s="51"/>
    </row>
    <row r="21">
      <c r="A21" s="82">
        <v>18.0</v>
      </c>
      <c r="B21" s="83" t="s">
        <v>294</v>
      </c>
      <c r="C21" s="84" t="s">
        <v>295</v>
      </c>
      <c r="D21" s="85" t="s">
        <v>235</v>
      </c>
      <c r="E21" s="159" t="s">
        <v>296</v>
      </c>
      <c r="F21" s="164">
        <f>25*10^7</f>
        <v>250000000</v>
      </c>
      <c r="G21" s="86" t="s">
        <v>237</v>
      </c>
      <c r="H21" s="87" t="s">
        <v>297</v>
      </c>
      <c r="I21" s="88" t="s">
        <v>298</v>
      </c>
      <c r="J21" s="89"/>
      <c r="K21" s="84">
        <v>2.9</v>
      </c>
      <c r="L21" s="118" t="s">
        <v>130</v>
      </c>
      <c r="M21" s="90">
        <v>2.9</v>
      </c>
      <c r="N21" s="119"/>
      <c r="O21" s="92"/>
      <c r="P21" s="92"/>
      <c r="Q21" s="50" t="s">
        <v>299</v>
      </c>
      <c r="R21" s="92"/>
      <c r="S21" s="92"/>
      <c r="T21" s="93"/>
      <c r="U21" s="89"/>
      <c r="V21" s="94"/>
      <c r="W21" s="92"/>
      <c r="X21" s="92"/>
      <c r="Y21" s="89"/>
      <c r="Z21" s="95">
        <v>121000.0</v>
      </c>
      <c r="AA21" s="95">
        <v>26.0</v>
      </c>
      <c r="AB21" s="96">
        <f t="shared" si="1"/>
        <v>0.02148760331</v>
      </c>
      <c r="AC21" s="95" t="str">
        <f t="shared" si="2"/>
        <v>#DIV/0!</v>
      </c>
      <c r="AD21" s="97"/>
      <c r="AE21" s="98"/>
      <c r="AF21" s="99" t="s">
        <v>132</v>
      </c>
      <c r="AG21" s="134"/>
      <c r="AH21" s="112" t="s">
        <v>300</v>
      </c>
      <c r="AI21" s="112"/>
      <c r="AJ21" s="98"/>
      <c r="AK21" s="160"/>
      <c r="AL21" s="119"/>
      <c r="AM21" s="123"/>
      <c r="AN21" s="160"/>
      <c r="AO21" s="103"/>
      <c r="AP21" s="103"/>
      <c r="AQ21" s="98"/>
      <c r="AR21" s="109"/>
      <c r="AS21" s="51"/>
      <c r="AT21" s="51"/>
      <c r="AU21" s="119"/>
      <c r="AV21" s="119"/>
      <c r="AW21" s="111"/>
      <c r="AX21" s="109"/>
      <c r="AY21" s="123"/>
      <c r="AZ21" s="123"/>
      <c r="BA21" s="109"/>
      <c r="BB21" s="51"/>
      <c r="BC21" s="163"/>
      <c r="BD21" s="192" t="s">
        <v>301</v>
      </c>
      <c r="BE21" s="86" t="s">
        <v>301</v>
      </c>
      <c r="BF21" s="86" t="s">
        <v>301</v>
      </c>
      <c r="BG21" s="86" t="s">
        <v>301</v>
      </c>
      <c r="BH21" s="75" t="s">
        <v>302</v>
      </c>
      <c r="BI21" s="50" t="s">
        <v>303</v>
      </c>
      <c r="BJ21" s="51"/>
      <c r="BK21" s="111"/>
      <c r="BL21" s="164"/>
      <c r="BM21" s="166"/>
      <c r="BN21" s="164"/>
      <c r="BO21" s="164"/>
      <c r="BP21" s="113"/>
      <c r="BQ21" s="167"/>
      <c r="BR21" s="113"/>
      <c r="BS21" s="105"/>
      <c r="BT21" s="51"/>
      <c r="BU21" s="51"/>
      <c r="BV21" s="51"/>
      <c r="BW21" s="51"/>
      <c r="BX21" s="113"/>
      <c r="BY21" s="51"/>
      <c r="BZ21" s="51"/>
      <c r="CA21" s="111"/>
      <c r="CB21" s="168"/>
      <c r="CC21" s="168"/>
      <c r="CD21" s="168"/>
      <c r="CE21" s="168"/>
      <c r="CF21" s="36"/>
      <c r="CG21" s="36"/>
      <c r="CH21" s="163"/>
      <c r="CI21" s="169"/>
      <c r="CJ21" s="168"/>
      <c r="CK21" s="167"/>
      <c r="CL21" s="167"/>
      <c r="CM21" s="163"/>
      <c r="CN21" s="168"/>
      <c r="CO21" s="168"/>
      <c r="CP21" s="168"/>
      <c r="CQ21" s="168"/>
      <c r="CR21" s="167"/>
      <c r="CS21" s="167"/>
      <c r="CT21" s="170"/>
      <c r="CU21" s="105"/>
      <c r="CV21" s="105"/>
      <c r="CY21" s="51"/>
      <c r="CZ21" s="51"/>
      <c r="DA21" s="51"/>
      <c r="DB21" s="51"/>
      <c r="DC21" s="51"/>
      <c r="DD21" s="51"/>
      <c r="DE21" s="51"/>
    </row>
    <row r="22">
      <c r="A22" s="82">
        <v>19.0</v>
      </c>
      <c r="B22" s="83" t="s">
        <v>304</v>
      </c>
      <c r="C22" s="93"/>
      <c r="D22" s="85" t="s">
        <v>153</v>
      </c>
      <c r="E22" s="159" t="s">
        <v>305</v>
      </c>
      <c r="F22" s="164">
        <f>average(27, 32)</f>
        <v>29.5</v>
      </c>
      <c r="G22" s="86" t="s">
        <v>167</v>
      </c>
      <c r="H22" s="87" t="s">
        <v>306</v>
      </c>
      <c r="I22" s="88" t="s">
        <v>307</v>
      </c>
      <c r="J22" s="89"/>
      <c r="K22" s="118">
        <f>average(M22:N22)</f>
        <v>1.33</v>
      </c>
      <c r="L22" s="118" t="s">
        <v>130</v>
      </c>
      <c r="M22" s="90">
        <v>1.11</v>
      </c>
      <c r="N22" s="90">
        <v>1.55</v>
      </c>
      <c r="O22" s="105"/>
      <c r="P22" s="105" t="s">
        <v>308</v>
      </c>
      <c r="Q22" s="50" t="s">
        <v>309</v>
      </c>
      <c r="R22" s="92"/>
      <c r="S22" s="92"/>
      <c r="T22" s="93"/>
      <c r="U22" s="89"/>
      <c r="V22" s="94"/>
      <c r="W22" s="92"/>
      <c r="X22" s="92"/>
      <c r="Y22" s="89"/>
      <c r="Z22" s="95">
        <v>4820000.0</v>
      </c>
      <c r="AA22" s="95">
        <v>19400.0</v>
      </c>
      <c r="AB22" s="96">
        <f t="shared" si="1"/>
        <v>0.4024896266</v>
      </c>
      <c r="AC22" s="95" t="str">
        <f t="shared" si="2"/>
        <v>#DIV/0!</v>
      </c>
      <c r="AD22" s="97"/>
      <c r="AE22" s="98"/>
      <c r="AF22" s="99" t="s">
        <v>132</v>
      </c>
      <c r="AG22" s="134"/>
      <c r="AH22" s="112" t="s">
        <v>310</v>
      </c>
      <c r="AI22" s="112"/>
      <c r="AJ22" s="98"/>
      <c r="AK22" s="160"/>
      <c r="AL22" s="119"/>
      <c r="AM22" s="123"/>
      <c r="AN22" s="160"/>
      <c r="AO22" s="103"/>
      <c r="AP22" s="103"/>
      <c r="AQ22" s="98"/>
      <c r="AR22" s="85" t="s">
        <v>158</v>
      </c>
      <c r="AS22" s="51"/>
      <c r="AT22" s="50" t="s">
        <v>311</v>
      </c>
      <c r="AU22" s="119"/>
      <c r="AV22" s="119"/>
      <c r="AW22" s="124"/>
      <c r="AX22" s="85">
        <v>29.0</v>
      </c>
      <c r="AY22" s="101" t="s">
        <v>312</v>
      </c>
      <c r="AZ22" s="101"/>
      <c r="BA22" s="109"/>
      <c r="BB22" s="51"/>
      <c r="BC22" s="110"/>
      <c r="BD22" s="156">
        <v>1.59515772123E8</v>
      </c>
      <c r="BE22" s="156">
        <v>629671.681534</v>
      </c>
      <c r="BF22" s="156">
        <v>1694948.137347</v>
      </c>
      <c r="BG22" s="156">
        <v>2.0917488772637717E7</v>
      </c>
      <c r="BH22" s="75" t="s">
        <v>313</v>
      </c>
      <c r="BI22" s="50" t="s">
        <v>161</v>
      </c>
      <c r="BJ22" s="50" t="s">
        <v>311</v>
      </c>
      <c r="BK22" s="111"/>
      <c r="BL22" s="156">
        <v>5249.33502801</v>
      </c>
      <c r="BM22" s="156">
        <v>70.0371022986</v>
      </c>
      <c r="BN22" s="156">
        <v>104.655944031</v>
      </c>
      <c r="BO22" s="156">
        <v>629.3798355426679</v>
      </c>
      <c r="BP22" s="112" t="s">
        <v>314</v>
      </c>
      <c r="BQ22" s="167"/>
      <c r="BR22" s="113"/>
      <c r="BS22" s="157" t="s">
        <v>161</v>
      </c>
      <c r="CA22" s="111"/>
      <c r="CB22" s="156">
        <v>450658.879811</v>
      </c>
      <c r="CC22" s="156">
        <v>3817.79346392</v>
      </c>
      <c r="CD22" s="156">
        <v>6410.812459425</v>
      </c>
      <c r="CE22" s="156">
        <v>57957.811067942705</v>
      </c>
      <c r="CF22" s="112" t="s">
        <v>314</v>
      </c>
      <c r="CG22" s="157" t="s">
        <v>161</v>
      </c>
      <c r="CH22" s="163"/>
      <c r="CI22" s="115" t="s">
        <v>315</v>
      </c>
      <c r="CJ22" s="114" t="s">
        <v>316</v>
      </c>
      <c r="CK22" s="88" t="s">
        <v>317</v>
      </c>
      <c r="CL22" s="88" t="s">
        <v>311</v>
      </c>
      <c r="CM22" s="163"/>
      <c r="CN22" s="114" t="s">
        <v>259</v>
      </c>
      <c r="CO22" s="168"/>
      <c r="CP22" s="168"/>
      <c r="CQ22" s="168"/>
      <c r="CR22" s="88" t="s">
        <v>317</v>
      </c>
      <c r="CS22" s="108"/>
      <c r="CT22" s="170"/>
      <c r="CU22" s="50" t="s">
        <v>311</v>
      </c>
      <c r="CV22" s="50" t="s">
        <v>317</v>
      </c>
      <c r="CX22" s="105"/>
      <c r="CY22" s="51"/>
      <c r="CZ22" s="51"/>
      <c r="DA22" s="51"/>
      <c r="DB22" s="51"/>
      <c r="DC22" s="113"/>
      <c r="DD22" s="51"/>
      <c r="DE22" s="51"/>
    </row>
    <row r="23">
      <c r="A23" s="82">
        <v>20.0</v>
      </c>
      <c r="B23" s="83" t="s">
        <v>318</v>
      </c>
      <c r="C23" s="141"/>
      <c r="D23" s="175" t="s">
        <v>153</v>
      </c>
      <c r="E23" s="193" t="s">
        <v>319</v>
      </c>
      <c r="F23" s="86">
        <v>42.0</v>
      </c>
      <c r="G23" s="86" t="s">
        <v>167</v>
      </c>
      <c r="H23" s="87" t="s">
        <v>320</v>
      </c>
      <c r="I23" s="88" t="s">
        <v>321</v>
      </c>
      <c r="J23" s="89"/>
      <c r="K23" s="130">
        <f t="shared" ref="K23:K25" si="6">AVERAGE(M23:N23)</f>
        <v>4.035</v>
      </c>
      <c r="L23" s="84" t="s">
        <v>170</v>
      </c>
      <c r="M23" s="90">
        <v>1.45</v>
      </c>
      <c r="N23" s="90">
        <v>6.62</v>
      </c>
      <c r="O23" s="142"/>
      <c r="P23" s="142"/>
      <c r="Q23" s="142"/>
      <c r="R23" s="142"/>
      <c r="S23" s="142"/>
      <c r="T23" s="84">
        <v>11.0</v>
      </c>
      <c r="U23" s="89"/>
      <c r="V23" s="194">
        <v>0.0075</v>
      </c>
      <c r="W23" s="142"/>
      <c r="X23" s="142"/>
      <c r="Y23" s="89"/>
      <c r="Z23" s="95">
        <v>1.33E7</v>
      </c>
      <c r="AA23" s="95">
        <v>14000.0</v>
      </c>
      <c r="AB23" s="96">
        <f t="shared" si="1"/>
        <v>0.1052631579</v>
      </c>
      <c r="AC23" s="95">
        <f t="shared" si="2"/>
        <v>1773333333</v>
      </c>
      <c r="AD23" s="97"/>
      <c r="AE23" s="186"/>
      <c r="AF23" s="118" t="s">
        <v>205</v>
      </c>
      <c r="AG23" s="149"/>
      <c r="AH23" s="150"/>
      <c r="AI23" s="150"/>
      <c r="AJ23" s="186"/>
      <c r="AK23" s="195">
        <f>SUM(AL23/24)</f>
        <v>0.6666666667</v>
      </c>
      <c r="AL23" s="90">
        <v>16.0</v>
      </c>
      <c r="AM23" s="123"/>
      <c r="AN23" s="196">
        <v>7.0</v>
      </c>
      <c r="AO23" s="103"/>
      <c r="AP23" s="103"/>
      <c r="AQ23" s="186"/>
      <c r="AR23" s="197" t="s">
        <v>322</v>
      </c>
      <c r="AS23" s="105"/>
      <c r="AT23" s="50" t="s">
        <v>323</v>
      </c>
      <c r="AU23" s="90"/>
      <c r="AV23" s="90"/>
      <c r="AW23" s="124"/>
      <c r="AX23" s="85"/>
      <c r="AY23" s="101"/>
      <c r="AZ23" s="101"/>
      <c r="BA23" s="175">
        <v>1.25E7</v>
      </c>
      <c r="BB23" s="51"/>
      <c r="BC23" s="110"/>
      <c r="BD23" s="156">
        <v>1.18976405352E8</v>
      </c>
      <c r="BE23" s="156">
        <v>492757.682317</v>
      </c>
      <c r="BF23" s="156">
        <v>1415300.5657580001</v>
      </c>
      <c r="BG23" s="156">
        <v>3.24995248270743E7</v>
      </c>
      <c r="BH23" s="75" t="s">
        <v>198</v>
      </c>
      <c r="BI23" s="50" t="s">
        <v>161</v>
      </c>
      <c r="BJ23" s="51"/>
      <c r="BK23" s="176"/>
      <c r="BL23" s="156">
        <v>100278.495417</v>
      </c>
      <c r="BM23" s="156">
        <v>829.646650843</v>
      </c>
      <c r="BN23" s="156">
        <v>1530.495777829</v>
      </c>
      <c r="BO23" s="156">
        <v>18471.286880342803</v>
      </c>
      <c r="BP23" s="112">
        <v>2016.0</v>
      </c>
      <c r="BQ23" s="108"/>
      <c r="BR23" s="112"/>
      <c r="BS23" s="157" t="s">
        <v>161</v>
      </c>
      <c r="CA23" s="176"/>
      <c r="CB23" s="156">
        <v>3823833.92913</v>
      </c>
      <c r="CC23" s="156">
        <v>25080.1364411</v>
      </c>
      <c r="CD23" s="156">
        <v>42894.31311202</v>
      </c>
      <c r="CE23" s="156">
        <v>826573.0032374859</v>
      </c>
      <c r="CF23" s="112">
        <v>2016.0</v>
      </c>
      <c r="CG23" s="157" t="s">
        <v>161</v>
      </c>
      <c r="CH23" s="110"/>
      <c r="CI23" s="114"/>
      <c r="CJ23" s="114"/>
      <c r="CK23" s="108"/>
      <c r="CL23" s="108"/>
      <c r="CM23" s="110"/>
      <c r="CN23" s="114"/>
      <c r="CO23" s="114"/>
      <c r="CP23" s="114"/>
      <c r="CQ23" s="114"/>
      <c r="CR23" s="108"/>
      <c r="CS23" s="108"/>
      <c r="CT23" s="98"/>
      <c r="CU23" s="105"/>
      <c r="CV23" s="50" t="s">
        <v>324</v>
      </c>
      <c r="CX23" s="50" t="s">
        <v>325</v>
      </c>
      <c r="CY23" s="50" t="s">
        <v>326</v>
      </c>
      <c r="CZ23" s="50" t="s">
        <v>327</v>
      </c>
      <c r="DA23" s="126" t="s">
        <v>232</v>
      </c>
      <c r="DB23" s="51"/>
      <c r="DD23" s="51"/>
      <c r="DE23" s="51"/>
    </row>
    <row r="24">
      <c r="A24" s="82">
        <v>21.0</v>
      </c>
      <c r="B24" s="83" t="s">
        <v>328</v>
      </c>
      <c r="C24" s="84" t="s">
        <v>329</v>
      </c>
      <c r="D24" s="175" t="s">
        <v>153</v>
      </c>
      <c r="E24" s="193" t="s">
        <v>329</v>
      </c>
      <c r="F24" s="86">
        <v>120.0</v>
      </c>
      <c r="G24" s="86" t="s">
        <v>155</v>
      </c>
      <c r="H24" s="87" t="s">
        <v>320</v>
      </c>
      <c r="I24" s="88" t="s">
        <v>330</v>
      </c>
      <c r="J24" s="89"/>
      <c r="K24" s="148">
        <f t="shared" si="6"/>
        <v>3.5</v>
      </c>
      <c r="L24" s="84" t="s">
        <v>170</v>
      </c>
      <c r="M24" s="90">
        <v>2.0</v>
      </c>
      <c r="N24" s="90">
        <v>5.0</v>
      </c>
      <c r="O24" s="142"/>
      <c r="P24" s="142"/>
      <c r="Q24" s="142"/>
      <c r="R24" s="142"/>
      <c r="S24" s="142"/>
      <c r="T24" s="141"/>
      <c r="U24" s="89"/>
      <c r="V24" s="94">
        <v>0.021</v>
      </c>
      <c r="W24" s="142"/>
      <c r="X24" s="142"/>
      <c r="Y24" s="89"/>
      <c r="Z24" s="95">
        <v>5.84E7</v>
      </c>
      <c r="AA24" s="95">
        <v>7300000.0</v>
      </c>
      <c r="AB24" s="198">
        <f t="shared" si="1"/>
        <v>12.5</v>
      </c>
      <c r="AC24" s="95">
        <f t="shared" si="2"/>
        <v>2780952381</v>
      </c>
      <c r="AD24" s="97"/>
      <c r="AE24" s="98"/>
      <c r="AF24" s="99" t="s">
        <v>331</v>
      </c>
      <c r="AG24" s="134"/>
      <c r="AH24" s="112"/>
      <c r="AI24" s="112"/>
      <c r="AJ24" s="98"/>
      <c r="AK24" s="102">
        <v>7.0</v>
      </c>
      <c r="AL24" s="90"/>
      <c r="AM24" s="101">
        <v>7.0</v>
      </c>
      <c r="AN24" s="102">
        <v>15.0</v>
      </c>
      <c r="AO24" s="103"/>
      <c r="AP24" s="103"/>
      <c r="AQ24" s="98"/>
      <c r="AR24" s="175" t="s">
        <v>332</v>
      </c>
      <c r="AS24" s="105" t="s">
        <v>333</v>
      </c>
      <c r="AT24" s="50" t="s">
        <v>334</v>
      </c>
      <c r="AU24" s="153"/>
      <c r="AV24" s="153"/>
      <c r="AW24" s="176"/>
      <c r="AX24" s="175"/>
      <c r="AY24" s="152"/>
      <c r="AZ24" s="152"/>
      <c r="BA24" s="175">
        <v>75000.0</v>
      </c>
      <c r="BB24" s="51"/>
      <c r="BC24" s="110"/>
      <c r="BD24" s="156">
        <v>1865245.05407</v>
      </c>
      <c r="BE24" s="156">
        <v>45611.1403188</v>
      </c>
      <c r="BF24" s="156">
        <v>95441.8069675</v>
      </c>
      <c r="BG24" s="156">
        <v>1326556.604087593</v>
      </c>
      <c r="BH24" s="75" t="s">
        <v>335</v>
      </c>
      <c r="BI24" s="50" t="s">
        <v>161</v>
      </c>
      <c r="BJ24" s="51"/>
      <c r="BK24" s="176"/>
      <c r="BL24" s="156">
        <v>1033750.91186</v>
      </c>
      <c r="BM24" s="156">
        <v>7116.4979833</v>
      </c>
      <c r="BN24" s="156">
        <v>28715.89003023</v>
      </c>
      <c r="BO24" s="156">
        <v>786095.8070768492</v>
      </c>
      <c r="BP24" s="112" t="s">
        <v>336</v>
      </c>
      <c r="BQ24" s="108"/>
      <c r="BR24" s="112"/>
      <c r="BS24" s="157" t="s">
        <v>161</v>
      </c>
      <c r="CA24" s="176"/>
      <c r="CB24" s="156">
        <v>5.75753916958E7</v>
      </c>
      <c r="CC24" s="156">
        <v>418836.015025</v>
      </c>
      <c r="CD24" s="156">
        <v>1592007.5425648</v>
      </c>
      <c r="CE24" s="156">
        <v>4.456439060668844E7</v>
      </c>
      <c r="CF24" s="112" t="s">
        <v>336</v>
      </c>
      <c r="CG24" s="157" t="s">
        <v>161</v>
      </c>
      <c r="CH24" s="110"/>
      <c r="CI24" s="114"/>
      <c r="CJ24" s="114"/>
      <c r="CK24" s="108"/>
      <c r="CL24" s="108"/>
      <c r="CM24" s="110"/>
      <c r="CN24" s="114"/>
      <c r="CO24" s="114"/>
      <c r="CP24" s="114"/>
      <c r="CQ24" s="114"/>
      <c r="CR24" s="108"/>
      <c r="CS24" s="108"/>
      <c r="CT24" s="116"/>
      <c r="CU24" s="105"/>
      <c r="CV24" s="50" t="s">
        <v>337</v>
      </c>
      <c r="CX24" s="50" t="s">
        <v>338</v>
      </c>
      <c r="CY24" s="50" t="s">
        <v>339</v>
      </c>
      <c r="CZ24" s="50" t="s">
        <v>340</v>
      </c>
      <c r="DA24" s="50" t="s">
        <v>230</v>
      </c>
      <c r="DB24" s="50" t="s">
        <v>341</v>
      </c>
      <c r="DC24" s="126" t="s">
        <v>232</v>
      </c>
      <c r="DD24" s="50" t="s">
        <v>342</v>
      </c>
      <c r="DE24" s="51"/>
    </row>
    <row r="25">
      <c r="A25" s="82">
        <v>22.0</v>
      </c>
      <c r="B25" s="83" t="s">
        <v>343</v>
      </c>
      <c r="C25" s="84" t="s">
        <v>329</v>
      </c>
      <c r="D25" s="175" t="s">
        <v>153</v>
      </c>
      <c r="E25" s="193" t="s">
        <v>329</v>
      </c>
      <c r="F25" s="86">
        <v>120.0</v>
      </c>
      <c r="G25" s="86" t="s">
        <v>155</v>
      </c>
      <c r="H25" s="87" t="s">
        <v>320</v>
      </c>
      <c r="I25" s="88" t="s">
        <v>330</v>
      </c>
      <c r="J25" s="89"/>
      <c r="K25" s="148">
        <f t="shared" si="6"/>
        <v>3.5</v>
      </c>
      <c r="L25" s="84" t="s">
        <v>170</v>
      </c>
      <c r="M25" s="90">
        <v>2.0</v>
      </c>
      <c r="N25" s="90">
        <v>5.0</v>
      </c>
      <c r="O25" s="92"/>
      <c r="P25" s="92"/>
      <c r="Q25" s="92"/>
      <c r="R25" s="92"/>
      <c r="S25" s="92"/>
      <c r="T25" s="93"/>
      <c r="U25" s="89"/>
      <c r="V25" s="94">
        <v>0.8</v>
      </c>
      <c r="W25" s="92"/>
      <c r="X25" s="92"/>
      <c r="Y25" s="89"/>
      <c r="Z25" s="95">
        <v>5.84E7</v>
      </c>
      <c r="AA25" s="95">
        <v>7300000.0</v>
      </c>
      <c r="AB25" s="198">
        <f t="shared" si="1"/>
        <v>12.5</v>
      </c>
      <c r="AC25" s="95">
        <f t="shared" si="2"/>
        <v>73000000</v>
      </c>
      <c r="AD25" s="97"/>
      <c r="AE25" s="98"/>
      <c r="AF25" s="99" t="s">
        <v>331</v>
      </c>
      <c r="AG25" s="134"/>
      <c r="AH25" s="112"/>
      <c r="AI25" s="112"/>
      <c r="AJ25" s="98"/>
      <c r="AK25" s="102">
        <v>7.0</v>
      </c>
      <c r="AL25" s="90"/>
      <c r="AM25" s="101">
        <v>7.0</v>
      </c>
      <c r="AN25" s="102">
        <v>15.0</v>
      </c>
      <c r="AO25" s="103"/>
      <c r="AP25" s="103"/>
      <c r="AQ25" s="98"/>
      <c r="AR25" s="175" t="s">
        <v>332</v>
      </c>
      <c r="AS25" s="105" t="s">
        <v>333</v>
      </c>
      <c r="AT25" s="126" t="s">
        <v>342</v>
      </c>
      <c r="AU25" s="153"/>
      <c r="AV25" s="153"/>
      <c r="AW25" s="176"/>
      <c r="AX25" s="175"/>
      <c r="AY25" s="152"/>
      <c r="AZ25" s="152"/>
      <c r="BA25" s="36"/>
      <c r="BB25" s="51"/>
      <c r="BC25" s="110"/>
      <c r="BD25" s="156">
        <v>1865245.05407</v>
      </c>
      <c r="BE25" s="156">
        <v>45611.1403188</v>
      </c>
      <c r="BF25" s="156">
        <v>95441.8069675</v>
      </c>
      <c r="BG25" s="156">
        <v>1326556.604087593</v>
      </c>
      <c r="BH25" s="75" t="s">
        <v>335</v>
      </c>
      <c r="BI25" s="50" t="s">
        <v>161</v>
      </c>
      <c r="BJ25" s="51"/>
      <c r="BK25" s="170"/>
      <c r="BL25" s="156">
        <v>1033750.91186</v>
      </c>
      <c r="BM25" s="156">
        <v>7116.4979833</v>
      </c>
      <c r="BN25" s="156">
        <v>28715.89003023</v>
      </c>
      <c r="BO25" s="156">
        <v>786095.8070768492</v>
      </c>
      <c r="BP25" s="112" t="s">
        <v>336</v>
      </c>
      <c r="BQ25" s="108"/>
      <c r="BR25" s="112"/>
      <c r="BS25" s="157" t="s">
        <v>161</v>
      </c>
      <c r="CA25" s="170"/>
      <c r="CB25" s="156">
        <v>5.75753916958E7</v>
      </c>
      <c r="CC25" s="156">
        <v>418836.015025</v>
      </c>
      <c r="CD25" s="156">
        <v>1592007.5425648</v>
      </c>
      <c r="CE25" s="156">
        <v>4.456439060668844E7</v>
      </c>
      <c r="CF25" s="112" t="s">
        <v>336</v>
      </c>
      <c r="CG25" s="157" t="s">
        <v>161</v>
      </c>
      <c r="CH25" s="110"/>
      <c r="CI25" s="114"/>
      <c r="CJ25" s="114"/>
      <c r="CK25" s="108"/>
      <c r="CL25" s="108"/>
      <c r="CM25" s="110"/>
      <c r="CN25" s="115"/>
      <c r="CO25" s="115"/>
      <c r="CP25" s="115"/>
      <c r="CQ25" s="114"/>
      <c r="CR25" s="108"/>
      <c r="CS25" s="108"/>
      <c r="CT25" s="170"/>
      <c r="CU25" s="51"/>
      <c r="CV25" s="51"/>
      <c r="CX25" s="50" t="s">
        <v>338</v>
      </c>
      <c r="CY25" s="50" t="s">
        <v>339</v>
      </c>
      <c r="CZ25" s="50" t="s">
        <v>340</v>
      </c>
      <c r="DA25" s="50" t="s">
        <v>230</v>
      </c>
      <c r="DB25" s="50" t="s">
        <v>341</v>
      </c>
      <c r="DC25" s="51"/>
      <c r="DD25" s="51"/>
      <c r="DE25" s="51"/>
    </row>
    <row r="26">
      <c r="A26" s="82">
        <v>24.0</v>
      </c>
      <c r="B26" s="83" t="s">
        <v>344</v>
      </c>
      <c r="C26" s="84" t="s">
        <v>345</v>
      </c>
      <c r="D26" s="85" t="s">
        <v>153</v>
      </c>
      <c r="E26" s="85" t="s">
        <v>346</v>
      </c>
      <c r="F26" s="86">
        <v>100.0</v>
      </c>
      <c r="G26" s="86" t="s">
        <v>155</v>
      </c>
      <c r="H26" s="87" t="s">
        <v>347</v>
      </c>
      <c r="I26" s="88" t="s">
        <v>348</v>
      </c>
      <c r="J26" s="89"/>
      <c r="K26" s="84">
        <v>1.0</v>
      </c>
      <c r="L26" s="118" t="s">
        <v>112</v>
      </c>
      <c r="M26" s="90">
        <v>1.0</v>
      </c>
      <c r="N26" s="90">
        <v>4.0</v>
      </c>
      <c r="O26" s="92"/>
      <c r="P26" s="92"/>
      <c r="Q26" s="92"/>
      <c r="R26" s="92"/>
      <c r="S26" s="92"/>
      <c r="T26" s="93"/>
      <c r="U26" s="89"/>
      <c r="V26" s="94">
        <v>0.6</v>
      </c>
      <c r="W26" s="92"/>
      <c r="X26" s="92"/>
      <c r="Y26" s="89"/>
      <c r="Z26" s="95">
        <v>3500000.0</v>
      </c>
      <c r="AA26" s="95">
        <v>62900.0</v>
      </c>
      <c r="AB26" s="198">
        <f t="shared" si="1"/>
        <v>1.797142857</v>
      </c>
      <c r="AC26" s="95">
        <f t="shared" si="2"/>
        <v>5833333.333</v>
      </c>
      <c r="AD26" s="97" t="s">
        <v>349</v>
      </c>
      <c r="AE26" s="98"/>
      <c r="AF26" s="99" t="s">
        <v>101</v>
      </c>
      <c r="AG26" s="100"/>
      <c r="AH26" s="101"/>
      <c r="AI26" s="101"/>
      <c r="AJ26" s="98"/>
      <c r="AK26" s="102">
        <v>2.0</v>
      </c>
      <c r="AL26" s="90"/>
      <c r="AM26" s="101">
        <v>6.0</v>
      </c>
      <c r="AN26" s="102">
        <v>35.0</v>
      </c>
      <c r="AO26" s="103"/>
      <c r="AP26" s="103"/>
      <c r="AQ26" s="98"/>
      <c r="AR26" s="85" t="s">
        <v>158</v>
      </c>
      <c r="AS26" s="105"/>
      <c r="AT26" s="50" t="s">
        <v>350</v>
      </c>
      <c r="AU26" s="90"/>
      <c r="AV26" s="90"/>
      <c r="AW26" s="124"/>
      <c r="AX26" s="85"/>
      <c r="AY26" s="101"/>
      <c r="AZ26" s="112"/>
      <c r="BA26" s="109"/>
      <c r="BB26" s="51"/>
      <c r="BC26" s="110"/>
      <c r="BD26" s="86">
        <v>2000.0</v>
      </c>
      <c r="BE26" s="86">
        <v>13.0</v>
      </c>
      <c r="BF26" s="86"/>
      <c r="BG26" s="86"/>
      <c r="BH26" s="75"/>
      <c r="BI26" s="50" t="s">
        <v>111</v>
      </c>
      <c r="BJ26" s="51"/>
      <c r="BK26" s="111"/>
      <c r="BL26" s="86">
        <v>18.0</v>
      </c>
      <c r="BM26" s="86">
        <v>0.0</v>
      </c>
      <c r="BN26" s="86"/>
      <c r="BO26" s="86">
        <v>3.0</v>
      </c>
      <c r="BP26" s="112">
        <v>2013.0</v>
      </c>
      <c r="BQ26" s="108">
        <v>3.0</v>
      </c>
      <c r="BR26" s="112">
        <v>2013.0</v>
      </c>
      <c r="BS26" s="50" t="s">
        <v>351</v>
      </c>
      <c r="BT26" s="50" t="s">
        <v>352</v>
      </c>
      <c r="BU26" s="51"/>
      <c r="BV26" s="51"/>
      <c r="BW26" s="51"/>
      <c r="BX26" s="113"/>
      <c r="BY26" s="51"/>
      <c r="BZ26" s="51"/>
      <c r="CA26" s="111"/>
      <c r="CB26" s="114"/>
      <c r="CC26" s="114"/>
      <c r="CD26" s="114"/>
      <c r="CE26" s="114"/>
      <c r="CF26" s="36"/>
      <c r="CG26" s="36"/>
      <c r="CH26" s="110"/>
      <c r="CI26" s="115" t="s">
        <v>353</v>
      </c>
      <c r="CJ26" s="114"/>
      <c r="CK26" s="108"/>
      <c r="CL26" s="108"/>
      <c r="CM26" s="110"/>
      <c r="CN26" s="114" t="s">
        <v>124</v>
      </c>
      <c r="CO26" s="115" t="s">
        <v>125</v>
      </c>
      <c r="CP26" s="114"/>
      <c r="CQ26" s="114"/>
      <c r="CR26" s="88" t="s">
        <v>111</v>
      </c>
      <c r="CS26" s="108"/>
      <c r="CT26" s="116"/>
      <c r="CU26" s="105"/>
      <c r="CV26" s="50" t="s">
        <v>354</v>
      </c>
      <c r="CY26" s="51"/>
      <c r="CZ26" s="51"/>
      <c r="DA26" s="51"/>
      <c r="DB26" s="51"/>
      <c r="DC26" s="51"/>
      <c r="DD26" s="51"/>
      <c r="DE26" s="51"/>
    </row>
    <row r="27">
      <c r="A27" s="82">
        <v>25.0</v>
      </c>
      <c r="B27" s="83" t="s">
        <v>355</v>
      </c>
      <c r="C27" s="84"/>
      <c r="D27" s="85" t="s">
        <v>153</v>
      </c>
      <c r="E27" s="159" t="s">
        <v>356</v>
      </c>
      <c r="F27" s="86">
        <f>average(50,120)</f>
        <v>85</v>
      </c>
      <c r="G27" s="86" t="s">
        <v>167</v>
      </c>
      <c r="H27" s="87" t="s">
        <v>357</v>
      </c>
      <c r="I27" s="88" t="s">
        <v>358</v>
      </c>
      <c r="J27" s="89"/>
      <c r="K27" s="148">
        <f>AVERAGE(M27:N27)</f>
        <v>2.5</v>
      </c>
      <c r="L27" s="118" t="s">
        <v>130</v>
      </c>
      <c r="M27" s="90">
        <v>2.0</v>
      </c>
      <c r="N27" s="90">
        <v>3.0</v>
      </c>
      <c r="O27" s="142"/>
      <c r="P27" s="142"/>
      <c r="Q27" s="142"/>
      <c r="R27" s="142"/>
      <c r="S27" s="142"/>
      <c r="T27" s="141"/>
      <c r="U27" s="89"/>
      <c r="V27" s="94">
        <v>0.001</v>
      </c>
      <c r="W27" s="142"/>
      <c r="X27" s="142"/>
      <c r="Y27" s="89"/>
      <c r="Z27" s="95">
        <v>810000.0</v>
      </c>
      <c r="AA27" s="95">
        <v>9300.0</v>
      </c>
      <c r="AB27" s="198">
        <f t="shared" si="1"/>
        <v>1.148148148</v>
      </c>
      <c r="AC27" s="95">
        <f t="shared" si="2"/>
        <v>810000000</v>
      </c>
      <c r="AD27" s="97" t="s">
        <v>359</v>
      </c>
      <c r="AE27" s="98"/>
      <c r="AF27" s="99" t="s">
        <v>101</v>
      </c>
      <c r="AG27" s="100"/>
      <c r="AH27" s="101"/>
      <c r="AI27" s="101"/>
      <c r="AJ27" s="98"/>
      <c r="AK27" s="102">
        <v>1.0</v>
      </c>
      <c r="AL27" s="119"/>
      <c r="AM27" s="123"/>
      <c r="AN27" s="102">
        <v>2.0</v>
      </c>
      <c r="AO27" s="103"/>
      <c r="AP27" s="103"/>
      <c r="AQ27" s="98"/>
      <c r="AR27" s="85">
        <v>790.0</v>
      </c>
      <c r="AS27" s="105"/>
      <c r="AT27" s="50" t="s">
        <v>351</v>
      </c>
      <c r="AU27" s="90"/>
      <c r="AV27" s="90"/>
      <c r="AW27" s="124"/>
      <c r="AX27" s="85"/>
      <c r="AY27" s="101"/>
      <c r="AZ27" s="101"/>
      <c r="BA27" s="109"/>
      <c r="BB27" s="51"/>
      <c r="BC27" s="110"/>
      <c r="BD27" s="86"/>
      <c r="BE27" s="86"/>
      <c r="BF27" s="86"/>
      <c r="BG27" s="86"/>
      <c r="BH27" s="75"/>
      <c r="BI27" s="51"/>
      <c r="BJ27" s="51"/>
      <c r="BK27" s="111"/>
      <c r="BL27" s="86">
        <f>average(250000,500000)</f>
        <v>375000</v>
      </c>
      <c r="BM27" s="86">
        <v>26000.0</v>
      </c>
      <c r="BN27" s="86"/>
      <c r="BO27" s="86" t="s">
        <v>104</v>
      </c>
      <c r="BP27" s="112" t="s">
        <v>360</v>
      </c>
      <c r="BQ27" s="108" t="s">
        <v>104</v>
      </c>
      <c r="BR27" s="112" t="s">
        <v>361</v>
      </c>
      <c r="BS27" s="50" t="s">
        <v>362</v>
      </c>
      <c r="BT27" s="50" t="s">
        <v>230</v>
      </c>
      <c r="BU27" s="51"/>
      <c r="BV27" s="51"/>
      <c r="BW27" s="51"/>
      <c r="BX27" s="113"/>
      <c r="BY27" s="51"/>
      <c r="BZ27" s="51"/>
      <c r="CA27" s="111"/>
      <c r="CB27" s="114"/>
      <c r="CC27" s="114"/>
      <c r="CD27" s="114"/>
      <c r="CE27" s="114"/>
      <c r="CF27" s="36"/>
      <c r="CG27" s="36"/>
      <c r="CH27" s="110"/>
      <c r="CI27" s="114"/>
      <c r="CJ27" s="114"/>
      <c r="CK27" s="108"/>
      <c r="CL27" s="108"/>
      <c r="CM27" s="110"/>
      <c r="CN27" s="114"/>
      <c r="CO27" s="114"/>
      <c r="CP27" s="114"/>
      <c r="CQ27" s="114"/>
      <c r="CR27" s="108"/>
      <c r="CS27" s="108"/>
      <c r="CT27" s="116"/>
      <c r="CU27" s="105"/>
      <c r="CV27" s="50" t="s">
        <v>122</v>
      </c>
      <c r="CY27" s="51"/>
      <c r="CZ27" s="51"/>
      <c r="DA27" s="51"/>
      <c r="DB27" s="51"/>
      <c r="DC27" s="51"/>
      <c r="DD27" s="51"/>
      <c r="DE27" s="51"/>
    </row>
    <row r="28">
      <c r="A28" s="82">
        <v>23.0</v>
      </c>
      <c r="B28" s="83" t="s">
        <v>363</v>
      </c>
      <c r="C28" s="84" t="s">
        <v>364</v>
      </c>
      <c r="D28" s="175" t="s">
        <v>153</v>
      </c>
      <c r="E28" s="193" t="s">
        <v>365</v>
      </c>
      <c r="F28" s="86">
        <v>100.0</v>
      </c>
      <c r="G28" s="86" t="s">
        <v>155</v>
      </c>
      <c r="H28" s="87" t="s">
        <v>347</v>
      </c>
      <c r="I28" s="88" t="s">
        <v>366</v>
      </c>
      <c r="J28" s="89"/>
      <c r="K28" s="84">
        <v>3.0</v>
      </c>
      <c r="L28" s="84" t="s">
        <v>170</v>
      </c>
      <c r="M28" s="90">
        <v>1.8</v>
      </c>
      <c r="N28" s="90">
        <v>2.0</v>
      </c>
      <c r="O28" s="142"/>
      <c r="P28" s="142"/>
      <c r="Q28" s="142"/>
      <c r="R28" s="142"/>
      <c r="S28" s="142"/>
      <c r="T28" s="141"/>
      <c r="U28" s="89"/>
      <c r="V28" s="94">
        <v>0.025</v>
      </c>
      <c r="W28" s="142"/>
      <c r="X28" s="142"/>
      <c r="Y28" s="89"/>
      <c r="Z28" s="95">
        <v>608000.0</v>
      </c>
      <c r="AA28" s="95">
        <v>5890.0</v>
      </c>
      <c r="AB28" s="96">
        <f t="shared" si="1"/>
        <v>0.96875</v>
      </c>
      <c r="AC28" s="95">
        <f t="shared" si="2"/>
        <v>24320000</v>
      </c>
      <c r="AD28" s="97" t="s">
        <v>367</v>
      </c>
      <c r="AE28" s="98"/>
      <c r="AF28" s="99" t="s">
        <v>101</v>
      </c>
      <c r="AG28" s="172"/>
      <c r="AH28" s="113"/>
      <c r="AI28" s="113"/>
      <c r="AJ28" s="98"/>
      <c r="AK28" s="160"/>
      <c r="AL28" s="119"/>
      <c r="AM28" s="123"/>
      <c r="AN28" s="160"/>
      <c r="AO28" s="103"/>
      <c r="AP28" s="103"/>
      <c r="AQ28" s="98"/>
      <c r="AR28" s="85">
        <v>5.6</v>
      </c>
      <c r="AS28" s="51"/>
      <c r="AT28" s="126" t="s">
        <v>368</v>
      </c>
      <c r="AU28" s="90"/>
      <c r="AV28" s="90"/>
      <c r="AW28" s="124"/>
      <c r="AX28" s="85"/>
      <c r="AY28" s="101"/>
      <c r="AZ28" s="101"/>
      <c r="BA28" s="109"/>
      <c r="BB28" s="50" t="s">
        <v>369</v>
      </c>
      <c r="BC28" s="110"/>
      <c r="BD28" s="86"/>
      <c r="BE28" s="86"/>
      <c r="BF28" s="86"/>
      <c r="BG28" s="86"/>
      <c r="BH28" s="75"/>
      <c r="BI28" s="51"/>
      <c r="BJ28" s="51"/>
      <c r="BK28" s="111"/>
      <c r="BL28" s="86">
        <v>7.5E7</v>
      </c>
      <c r="BM28" s="86">
        <v>650000.0</v>
      </c>
      <c r="BN28" s="86"/>
      <c r="BO28" s="86" t="s">
        <v>104</v>
      </c>
      <c r="BP28" s="112" t="s">
        <v>370</v>
      </c>
      <c r="BQ28" s="108" t="s">
        <v>104</v>
      </c>
      <c r="BR28" s="112" t="s">
        <v>104</v>
      </c>
      <c r="BS28" s="50" t="s">
        <v>371</v>
      </c>
      <c r="BT28" s="51"/>
      <c r="BU28" s="51"/>
      <c r="BV28" s="51"/>
      <c r="BW28" s="51"/>
      <c r="BX28" s="51"/>
      <c r="BY28" s="51"/>
      <c r="BZ28" s="51"/>
      <c r="CA28" s="111"/>
      <c r="CB28" s="114"/>
      <c r="CC28" s="114"/>
      <c r="CD28" s="114"/>
      <c r="CE28" s="114"/>
      <c r="CF28" s="36"/>
      <c r="CG28" s="36"/>
      <c r="CH28" s="110"/>
      <c r="CI28" s="114"/>
      <c r="CJ28" s="114"/>
      <c r="CK28" s="108"/>
      <c r="CL28" s="108"/>
      <c r="CM28" s="110"/>
      <c r="CN28" s="115"/>
      <c r="CO28" s="115"/>
      <c r="CP28" s="115"/>
      <c r="CQ28" s="114"/>
      <c r="CR28" s="108"/>
      <c r="CS28" s="108"/>
      <c r="CT28" s="170"/>
      <c r="CU28" s="105"/>
      <c r="CV28" s="50" t="s">
        <v>372</v>
      </c>
      <c r="CY28" s="51"/>
      <c r="CZ28" s="51"/>
      <c r="DA28" s="51"/>
      <c r="DB28" s="51"/>
      <c r="DC28" s="51"/>
      <c r="DD28" s="51"/>
      <c r="DE28" s="51"/>
    </row>
    <row r="29">
      <c r="A29" s="82">
        <v>26.0</v>
      </c>
      <c r="B29" s="83" t="s">
        <v>373</v>
      </c>
      <c r="C29" s="84"/>
      <c r="D29" s="85" t="s">
        <v>153</v>
      </c>
      <c r="E29" s="193" t="s">
        <v>365</v>
      </c>
      <c r="F29" s="86">
        <v>100.0</v>
      </c>
      <c r="G29" s="86" t="s">
        <v>155</v>
      </c>
      <c r="H29" s="87" t="s">
        <v>347</v>
      </c>
      <c r="I29" s="88" t="s">
        <v>366</v>
      </c>
      <c r="J29" s="89"/>
      <c r="K29" s="148">
        <f>AVERAGE(M29:N29)</f>
        <v>1.5</v>
      </c>
      <c r="L29" s="118" t="s">
        <v>130</v>
      </c>
      <c r="M29" s="90">
        <v>1.4</v>
      </c>
      <c r="N29" s="90">
        <v>1.6</v>
      </c>
      <c r="O29" s="142"/>
      <c r="P29" s="142"/>
      <c r="Q29" s="142"/>
      <c r="R29" s="142"/>
      <c r="S29" s="142"/>
      <c r="T29" s="141"/>
      <c r="U29" s="89"/>
      <c r="V29" s="94">
        <v>0.002</v>
      </c>
      <c r="W29" s="142"/>
      <c r="X29" s="142"/>
      <c r="Y29" s="89"/>
      <c r="Z29" s="95">
        <v>5670000.0</v>
      </c>
      <c r="AA29" s="95">
        <v>82300.0</v>
      </c>
      <c r="AB29" s="198">
        <f t="shared" si="1"/>
        <v>1.451499118</v>
      </c>
      <c r="AC29" s="95">
        <f t="shared" si="2"/>
        <v>2835000000</v>
      </c>
      <c r="AD29" s="128" t="s">
        <v>374</v>
      </c>
      <c r="AE29" s="98"/>
      <c r="AF29" s="99" t="s">
        <v>101</v>
      </c>
      <c r="AG29" s="100"/>
      <c r="AH29" s="101"/>
      <c r="AI29" s="101"/>
      <c r="AJ29" s="98"/>
      <c r="AK29" s="102">
        <v>0.4</v>
      </c>
      <c r="AL29" s="90"/>
      <c r="AM29" s="123"/>
      <c r="AN29" s="102">
        <v>2.0</v>
      </c>
      <c r="AO29" s="103"/>
      <c r="AP29" s="103"/>
      <c r="AQ29" s="98"/>
      <c r="AR29" s="85">
        <v>500.0</v>
      </c>
      <c r="AS29" s="105"/>
      <c r="AT29" s="50" t="s">
        <v>369</v>
      </c>
      <c r="AU29" s="119"/>
      <c r="AV29" s="119"/>
      <c r="AW29" s="124"/>
      <c r="AX29" s="85"/>
      <c r="AY29" s="101"/>
      <c r="AZ29" s="101"/>
      <c r="BA29" s="109"/>
      <c r="BB29" s="51"/>
      <c r="BC29" s="199"/>
      <c r="BD29" s="200"/>
      <c r="BE29" s="200"/>
      <c r="BF29" s="200"/>
      <c r="BG29" s="200"/>
      <c r="BH29" s="201"/>
      <c r="BI29" s="51"/>
      <c r="BJ29" s="51"/>
      <c r="BK29" s="111"/>
      <c r="BL29" s="86">
        <v>360000.0</v>
      </c>
      <c r="BM29" s="86">
        <v>12500.0</v>
      </c>
      <c r="BN29" s="86"/>
      <c r="BO29" s="86" t="s">
        <v>104</v>
      </c>
      <c r="BP29" s="112" t="s">
        <v>375</v>
      </c>
      <c r="BQ29" s="108" t="s">
        <v>104</v>
      </c>
      <c r="BR29" s="112" t="s">
        <v>104</v>
      </c>
      <c r="BS29" s="50" t="s">
        <v>376</v>
      </c>
      <c r="BT29" s="51"/>
      <c r="BU29" s="51"/>
      <c r="BV29" s="51"/>
      <c r="BW29" s="51"/>
      <c r="BX29" s="113"/>
      <c r="BY29" s="51"/>
      <c r="BZ29" s="51"/>
      <c r="CA29" s="111"/>
      <c r="CB29" s="114"/>
      <c r="CC29" s="114"/>
      <c r="CD29" s="114"/>
      <c r="CE29" s="114"/>
      <c r="CF29" s="36"/>
      <c r="CG29" s="36"/>
      <c r="CH29" s="110"/>
      <c r="CI29" s="114"/>
      <c r="CJ29" s="114"/>
      <c r="CK29" s="108"/>
      <c r="CL29" s="108"/>
      <c r="CM29" s="110"/>
      <c r="CN29" s="114"/>
      <c r="CO29" s="114"/>
      <c r="CP29" s="114"/>
      <c r="CQ29" s="114"/>
      <c r="CR29" s="108"/>
      <c r="CS29" s="108"/>
      <c r="CT29" s="116"/>
      <c r="CU29" s="105"/>
      <c r="CV29" s="50" t="s">
        <v>377</v>
      </c>
      <c r="CY29" s="51"/>
      <c r="CZ29" s="51"/>
      <c r="DA29" s="51"/>
      <c r="DB29" s="51"/>
      <c r="DC29" s="51"/>
      <c r="DD29" s="51"/>
      <c r="DE29" s="51"/>
    </row>
    <row r="30">
      <c r="A30" s="82">
        <v>27.0</v>
      </c>
      <c r="B30" s="83" t="s">
        <v>378</v>
      </c>
      <c r="C30" s="84" t="s">
        <v>379</v>
      </c>
      <c r="D30" s="85" t="s">
        <v>235</v>
      </c>
      <c r="E30" s="159" t="s">
        <v>380</v>
      </c>
      <c r="F30" s="86">
        <v>4000.0</v>
      </c>
      <c r="G30" s="86" t="s">
        <v>97</v>
      </c>
      <c r="H30" s="87" t="s">
        <v>381</v>
      </c>
      <c r="I30" s="88" t="s">
        <v>382</v>
      </c>
      <c r="J30" s="89"/>
      <c r="K30" s="118">
        <f>average(M30:N30)</f>
        <v>8.45</v>
      </c>
      <c r="L30" s="84" t="s">
        <v>100</v>
      </c>
      <c r="M30" s="90">
        <v>5.9</v>
      </c>
      <c r="N30" s="90">
        <v>11.0</v>
      </c>
      <c r="O30" s="105"/>
      <c r="P30" s="105" t="s">
        <v>383</v>
      </c>
      <c r="Q30" s="50" t="s">
        <v>384</v>
      </c>
      <c r="R30" s="50" t="s">
        <v>385</v>
      </c>
      <c r="S30" s="105"/>
      <c r="T30" s="93"/>
      <c r="U30" s="89"/>
      <c r="V30" s="94"/>
      <c r="W30" s="92"/>
      <c r="X30" s="92"/>
      <c r="Y30" s="89"/>
      <c r="Z30" s="95">
        <v>2620000.0</v>
      </c>
      <c r="AA30" s="95">
        <v>2840.0</v>
      </c>
      <c r="AB30" s="96">
        <f t="shared" si="1"/>
        <v>0.1083969466</v>
      </c>
      <c r="AC30" s="95" t="str">
        <f t="shared" si="2"/>
        <v>#DIV/0!</v>
      </c>
      <c r="AD30" s="97"/>
      <c r="AE30" s="98"/>
      <c r="AF30" s="99" t="s">
        <v>113</v>
      </c>
      <c r="AG30" s="134"/>
      <c r="AH30" s="112" t="s">
        <v>386</v>
      </c>
      <c r="AI30" s="112"/>
      <c r="AJ30" s="98"/>
      <c r="AK30" s="160"/>
      <c r="AL30" s="119"/>
      <c r="AM30" s="123"/>
      <c r="AN30" s="160"/>
      <c r="AO30" s="103"/>
      <c r="AP30" s="103"/>
      <c r="AQ30" s="98"/>
      <c r="AR30" s="85" t="s">
        <v>158</v>
      </c>
      <c r="AS30" s="51"/>
      <c r="AT30" s="50" t="s">
        <v>382</v>
      </c>
      <c r="AU30" s="119"/>
      <c r="AV30" s="119"/>
      <c r="AW30" s="124"/>
      <c r="AX30" s="85">
        <v>7.0</v>
      </c>
      <c r="AY30" s="101" t="s">
        <v>387</v>
      </c>
      <c r="AZ30" s="126" t="s">
        <v>382</v>
      </c>
      <c r="BA30" s="109"/>
      <c r="BB30" s="51"/>
      <c r="BC30" s="163"/>
      <c r="BD30" s="156">
        <v>798806.062817</v>
      </c>
      <c r="BE30" s="156">
        <v>5.01153945913</v>
      </c>
      <c r="BF30" s="156">
        <v>821.480548702</v>
      </c>
      <c r="BG30" s="156">
        <v>128404.35363469999</v>
      </c>
      <c r="BH30" s="75" t="s">
        <v>198</v>
      </c>
      <c r="BI30" s="50" t="s">
        <v>161</v>
      </c>
      <c r="BJ30" s="51"/>
      <c r="BK30" s="111"/>
      <c r="BL30" s="156">
        <v>13668.6246137</v>
      </c>
      <c r="BM30" s="156">
        <v>0.0</v>
      </c>
      <c r="BN30" s="156">
        <v>43.1677568729</v>
      </c>
      <c r="BO30" s="156">
        <v>6274.998715149791</v>
      </c>
      <c r="BP30" s="112">
        <v>2016.0</v>
      </c>
      <c r="BQ30" s="167"/>
      <c r="BR30" s="113"/>
      <c r="BS30" s="157" t="s">
        <v>161</v>
      </c>
      <c r="CA30" s="111"/>
      <c r="CB30" s="156">
        <v>981054.64659</v>
      </c>
      <c r="CC30" s="156">
        <v>0.167894537096</v>
      </c>
      <c r="CD30" s="156">
        <v>1107.438022129</v>
      </c>
      <c r="CE30" s="156">
        <v>288587.646124397</v>
      </c>
      <c r="CF30" s="112">
        <v>2016.0</v>
      </c>
      <c r="CG30" s="157" t="s">
        <v>161</v>
      </c>
      <c r="CH30" s="163"/>
      <c r="CI30" s="115" t="s">
        <v>388</v>
      </c>
      <c r="CJ30" s="168"/>
      <c r="CK30" s="88" t="s">
        <v>389</v>
      </c>
      <c r="CL30" s="167"/>
      <c r="CM30" s="163"/>
      <c r="CN30" s="169"/>
      <c r="CO30" s="202"/>
      <c r="CP30" s="115" t="s">
        <v>390</v>
      </c>
      <c r="CQ30" s="114">
        <v>2.0</v>
      </c>
      <c r="CR30" s="88" t="s">
        <v>382</v>
      </c>
      <c r="CS30" s="108"/>
      <c r="CT30" s="170"/>
      <c r="CU30" s="105"/>
      <c r="CV30" s="105"/>
      <c r="CX30" s="105"/>
      <c r="CY30" s="51"/>
      <c r="CZ30" s="51"/>
      <c r="DA30" s="51"/>
      <c r="DB30" s="51"/>
      <c r="DC30" s="113"/>
      <c r="DD30" s="51"/>
      <c r="DE30" s="51"/>
    </row>
    <row r="31">
      <c r="A31" s="82">
        <v>28.0</v>
      </c>
      <c r="B31" s="83" t="s">
        <v>391</v>
      </c>
      <c r="C31" s="84" t="s">
        <v>392</v>
      </c>
      <c r="D31" s="85" t="s">
        <v>95</v>
      </c>
      <c r="E31" s="85" t="s">
        <v>393</v>
      </c>
      <c r="F31" s="86">
        <v>5000.0</v>
      </c>
      <c r="G31" s="86" t="s">
        <v>97</v>
      </c>
      <c r="H31" s="101" t="s">
        <v>394</v>
      </c>
      <c r="I31" s="88" t="s">
        <v>395</v>
      </c>
      <c r="J31" s="89"/>
      <c r="K31" s="118">
        <v>2.75</v>
      </c>
      <c r="L31" s="118" t="s">
        <v>130</v>
      </c>
      <c r="M31" s="119"/>
      <c r="N31" s="119"/>
      <c r="O31" s="91"/>
      <c r="P31" s="91"/>
      <c r="Q31" s="50" t="s">
        <v>396</v>
      </c>
      <c r="R31" s="105"/>
      <c r="S31" s="105"/>
      <c r="T31" s="185"/>
      <c r="U31" s="89"/>
      <c r="V31" s="94"/>
      <c r="W31" s="92"/>
      <c r="X31" s="92"/>
      <c r="Y31" s="89"/>
      <c r="Z31" s="95">
        <v>2560000.0</v>
      </c>
      <c r="AA31" s="95">
        <v>7630.0</v>
      </c>
      <c r="AB31" s="96">
        <f t="shared" si="1"/>
        <v>0.298046875</v>
      </c>
      <c r="AC31" s="95" t="str">
        <f t="shared" si="2"/>
        <v>#DIV/0!</v>
      </c>
      <c r="AD31" s="97"/>
      <c r="AE31" s="98"/>
      <c r="AF31" s="99" t="s">
        <v>205</v>
      </c>
      <c r="AG31" s="134"/>
      <c r="AH31" s="112" t="s">
        <v>397</v>
      </c>
      <c r="AI31" s="112"/>
      <c r="AJ31" s="98"/>
      <c r="AK31" s="160"/>
      <c r="AL31" s="119"/>
      <c r="AM31" s="123"/>
      <c r="AN31" s="160"/>
      <c r="AO31" s="103"/>
      <c r="AP31" s="103"/>
      <c r="AQ31" s="98"/>
      <c r="AR31" s="85" t="s">
        <v>158</v>
      </c>
      <c r="AS31" s="51"/>
      <c r="AT31" s="50" t="s">
        <v>398</v>
      </c>
      <c r="AU31" s="119"/>
      <c r="AV31" s="119"/>
      <c r="AW31" s="111"/>
      <c r="AX31" s="109"/>
      <c r="AY31" s="123"/>
      <c r="AZ31" s="123"/>
      <c r="BA31" s="109"/>
      <c r="BB31" s="51"/>
      <c r="BC31" s="163"/>
      <c r="BD31" s="156">
        <v>55317.3105511</v>
      </c>
      <c r="BE31" s="156">
        <v>34.8789268352</v>
      </c>
      <c r="BF31" s="156">
        <v>9.960672287273</v>
      </c>
      <c r="BG31" s="156">
        <v>8814.164224327616</v>
      </c>
      <c r="BH31" s="75" t="s">
        <v>198</v>
      </c>
      <c r="BI31" s="50" t="s">
        <v>161</v>
      </c>
      <c r="BJ31" s="51"/>
      <c r="BK31" s="111"/>
      <c r="BL31" s="156"/>
      <c r="BM31" s="156"/>
      <c r="BN31" s="156"/>
      <c r="BO31" s="156"/>
      <c r="BP31" s="112">
        <v>2016.0</v>
      </c>
      <c r="BQ31" s="167"/>
      <c r="BR31" s="113"/>
      <c r="BS31" s="157" t="s">
        <v>161</v>
      </c>
      <c r="CA31" s="111"/>
      <c r="CB31" s="156">
        <v>31653.7424645</v>
      </c>
      <c r="CC31" s="156">
        <v>2.72953613129</v>
      </c>
      <c r="CD31" s="156">
        <v>2.360759973899456</v>
      </c>
      <c r="CE31" s="156">
        <v>7391.008066828909</v>
      </c>
      <c r="CF31" s="112">
        <v>2016.0</v>
      </c>
      <c r="CG31" s="157" t="s">
        <v>161</v>
      </c>
      <c r="CH31" s="163"/>
      <c r="CI31" s="168"/>
      <c r="CJ31" s="168"/>
      <c r="CK31" s="167"/>
      <c r="CL31" s="167"/>
      <c r="CM31" s="163"/>
      <c r="CN31" s="115" t="s">
        <v>399</v>
      </c>
      <c r="CO31" s="169"/>
      <c r="CP31" s="115" t="s">
        <v>400</v>
      </c>
      <c r="CQ31" s="114">
        <v>2.0</v>
      </c>
      <c r="CR31" s="88" t="s">
        <v>401</v>
      </c>
      <c r="CS31" s="108"/>
      <c r="CT31" s="170"/>
      <c r="CU31" s="105"/>
      <c r="CV31" s="50" t="s">
        <v>398</v>
      </c>
      <c r="CX31" s="105"/>
      <c r="CY31" s="51"/>
      <c r="CZ31" s="51"/>
      <c r="DA31" s="51"/>
      <c r="DB31" s="51"/>
      <c r="DC31" s="113"/>
      <c r="DD31" s="51"/>
      <c r="DE31" s="51"/>
    </row>
    <row r="32">
      <c r="A32" s="82">
        <v>29.0</v>
      </c>
      <c r="B32" s="83" t="s">
        <v>402</v>
      </c>
      <c r="C32" s="203" t="s">
        <v>403</v>
      </c>
      <c r="D32" s="85" t="s">
        <v>95</v>
      </c>
      <c r="E32" s="85" t="s">
        <v>404</v>
      </c>
      <c r="F32" s="86">
        <f>average(3,30)*1000</f>
        <v>16500</v>
      </c>
      <c r="G32" s="86" t="s">
        <v>222</v>
      </c>
      <c r="H32" s="87" t="s">
        <v>405</v>
      </c>
      <c r="I32" s="88" t="s">
        <v>406</v>
      </c>
      <c r="J32" s="89"/>
      <c r="K32" s="148">
        <f>AVERAGE(M32:N32)</f>
        <v>4.4</v>
      </c>
      <c r="L32" s="84" t="s">
        <v>170</v>
      </c>
      <c r="M32" s="90">
        <v>3.8</v>
      </c>
      <c r="N32" s="90">
        <v>5.0</v>
      </c>
      <c r="O32" s="204"/>
      <c r="P32" s="204"/>
      <c r="Q32" s="142"/>
      <c r="R32" s="142"/>
      <c r="S32" s="142"/>
      <c r="T32" s="141"/>
      <c r="U32" s="89"/>
      <c r="V32" s="94">
        <v>0.002</v>
      </c>
      <c r="W32" s="142"/>
      <c r="X32" s="142"/>
      <c r="Y32" s="89"/>
      <c r="Z32" s="95">
        <v>9050000.0</v>
      </c>
      <c r="AA32" s="95">
        <v>6700.0</v>
      </c>
      <c r="AB32" s="96">
        <f t="shared" si="1"/>
        <v>0.07403314917</v>
      </c>
      <c r="AC32" s="95">
        <f t="shared" si="2"/>
        <v>4525000000</v>
      </c>
      <c r="AD32" s="97"/>
      <c r="AE32" s="98"/>
      <c r="AF32" s="99" t="s">
        <v>113</v>
      </c>
      <c r="AG32" s="172"/>
      <c r="AH32" s="113"/>
      <c r="AI32" s="113"/>
      <c r="AJ32" s="98"/>
      <c r="AK32" s="160"/>
      <c r="AL32" s="119"/>
      <c r="AM32" s="123"/>
      <c r="AN32" s="160"/>
      <c r="AO32" s="103"/>
      <c r="AP32" s="103"/>
      <c r="AQ32" s="98"/>
      <c r="AR32" s="175" t="s">
        <v>407</v>
      </c>
      <c r="AS32" s="51"/>
      <c r="AT32" s="50" t="s">
        <v>408</v>
      </c>
      <c r="AU32" s="153"/>
      <c r="AV32" s="153"/>
      <c r="AW32" s="176"/>
      <c r="AX32" s="175"/>
      <c r="AY32" s="152"/>
      <c r="AZ32" s="155"/>
      <c r="BA32" s="109"/>
      <c r="BB32" s="51"/>
      <c r="BC32" s="110"/>
      <c r="BD32" s="86"/>
      <c r="BE32" s="86"/>
      <c r="BF32" s="86"/>
      <c r="BG32" s="86"/>
      <c r="BH32" s="75"/>
      <c r="BI32" s="51"/>
      <c r="BJ32" s="51"/>
      <c r="BK32" s="111"/>
      <c r="BL32" s="86" t="s">
        <v>104</v>
      </c>
      <c r="BM32" s="86">
        <v>10.0</v>
      </c>
      <c r="BN32" s="86"/>
      <c r="BO32" s="86" t="s">
        <v>104</v>
      </c>
      <c r="BP32" s="112" t="s">
        <v>104</v>
      </c>
      <c r="BQ32" s="108" t="s">
        <v>104</v>
      </c>
      <c r="BR32" s="112" t="s">
        <v>104</v>
      </c>
      <c r="BS32" s="50" t="s">
        <v>409</v>
      </c>
      <c r="BT32" s="51"/>
      <c r="BU32" s="51"/>
      <c r="BV32" s="51"/>
      <c r="BW32" s="51"/>
      <c r="BX32" s="113"/>
      <c r="BY32" s="51"/>
      <c r="BZ32" s="51"/>
      <c r="CA32" s="111"/>
      <c r="CB32" s="114"/>
      <c r="CC32" s="114"/>
      <c r="CD32" s="114"/>
      <c r="CE32" s="114"/>
      <c r="CF32" s="36"/>
      <c r="CG32" s="36"/>
      <c r="CH32" s="110"/>
      <c r="CI32" s="114"/>
      <c r="CJ32" s="114"/>
      <c r="CK32" s="108"/>
      <c r="CL32" s="108"/>
      <c r="CM32" s="110"/>
      <c r="CN32" s="115"/>
      <c r="CO32" s="115"/>
      <c r="CP32" s="115"/>
      <c r="CQ32" s="114"/>
      <c r="CR32" s="108"/>
      <c r="CS32" s="108"/>
      <c r="CT32" s="170"/>
      <c r="CU32" s="105"/>
      <c r="CV32" s="50" t="s">
        <v>410</v>
      </c>
      <c r="CY32" s="51"/>
      <c r="CZ32" s="51"/>
      <c r="DA32" s="51"/>
      <c r="DB32" s="51"/>
      <c r="DC32" s="51"/>
      <c r="DD32" s="51"/>
      <c r="DE32" s="51"/>
    </row>
    <row r="33">
      <c r="A33" s="82">
        <v>30.0</v>
      </c>
      <c r="B33" s="83" t="s">
        <v>411</v>
      </c>
      <c r="C33" s="203" t="s">
        <v>412</v>
      </c>
      <c r="D33" s="85" t="s">
        <v>235</v>
      </c>
      <c r="E33" s="85" t="s">
        <v>413</v>
      </c>
      <c r="F33" s="164">
        <f>75*1000*1000</f>
        <v>75000000</v>
      </c>
      <c r="G33" s="86" t="s">
        <v>237</v>
      </c>
      <c r="H33" s="108" t="s">
        <v>414</v>
      </c>
      <c r="I33" s="88" t="s">
        <v>415</v>
      </c>
      <c r="J33" s="89"/>
      <c r="K33" s="184">
        <f>average(M33:N33)</f>
        <v>16.35</v>
      </c>
      <c r="L33" s="84" t="s">
        <v>252</v>
      </c>
      <c r="M33" s="90">
        <v>2.7</v>
      </c>
      <c r="N33" s="90">
        <v>30.0</v>
      </c>
      <c r="O33" s="105"/>
      <c r="P33" s="105" t="s">
        <v>416</v>
      </c>
      <c r="Q33" s="50" t="s">
        <v>417</v>
      </c>
      <c r="R33" s="92"/>
      <c r="S33" s="92"/>
      <c r="T33" s="93"/>
      <c r="U33" s="89"/>
      <c r="V33" s="94"/>
      <c r="W33" s="92"/>
      <c r="X33" s="92"/>
      <c r="Y33" s="89"/>
      <c r="Z33" s="95">
        <v>384000.0</v>
      </c>
      <c r="AA33" s="95">
        <v>1800.0</v>
      </c>
      <c r="AB33" s="96">
        <f t="shared" si="1"/>
        <v>0.46875</v>
      </c>
      <c r="AC33" s="95" t="str">
        <f t="shared" si="2"/>
        <v>#DIV/0!</v>
      </c>
      <c r="AD33" s="97"/>
      <c r="AE33" s="98"/>
      <c r="AF33" s="99" t="s">
        <v>113</v>
      </c>
      <c r="AG33" s="205"/>
      <c r="AH33" s="206" t="s">
        <v>418</v>
      </c>
      <c r="AI33" s="206"/>
      <c r="AJ33" s="98"/>
      <c r="AK33" s="160"/>
      <c r="AL33" s="119"/>
      <c r="AM33" s="123"/>
      <c r="AN33" s="160"/>
      <c r="AO33" s="103"/>
      <c r="AP33" s="103"/>
      <c r="AQ33" s="98"/>
      <c r="AR33" s="85" t="s">
        <v>158</v>
      </c>
      <c r="AS33" s="105" t="s">
        <v>419</v>
      </c>
      <c r="AT33" s="50" t="s">
        <v>420</v>
      </c>
      <c r="AU33" s="119"/>
      <c r="AV33" s="119"/>
      <c r="AW33" s="111"/>
      <c r="AX33" s="85" t="s">
        <v>421</v>
      </c>
      <c r="AY33" s="112" t="s">
        <v>422</v>
      </c>
      <c r="AZ33" s="126" t="s">
        <v>420</v>
      </c>
      <c r="BA33" s="109"/>
      <c r="BB33" s="51"/>
      <c r="BC33" s="110"/>
      <c r="BD33" s="156">
        <v>7604356.49156</v>
      </c>
      <c r="BE33" s="156">
        <v>0.0</v>
      </c>
      <c r="BF33" s="156">
        <v>0.0</v>
      </c>
      <c r="BG33" s="156">
        <v>4341126.11549816</v>
      </c>
      <c r="BH33" s="75" t="s">
        <v>198</v>
      </c>
      <c r="BI33" s="50" t="s">
        <v>161</v>
      </c>
      <c r="BJ33" s="51"/>
      <c r="BK33" s="111"/>
      <c r="BL33" s="156"/>
      <c r="BM33" s="156"/>
      <c r="BN33" s="156"/>
      <c r="BO33" s="156"/>
      <c r="BP33" s="112">
        <v>2016.0</v>
      </c>
      <c r="BQ33" s="167"/>
      <c r="BR33" s="113"/>
      <c r="BS33" s="157" t="s">
        <v>161</v>
      </c>
      <c r="CA33" s="111"/>
      <c r="CB33" s="156">
        <v>1188968.19126</v>
      </c>
      <c r="CC33" s="156">
        <v>0.0</v>
      </c>
      <c r="CD33" s="156">
        <v>0.0</v>
      </c>
      <c r="CE33" s="156">
        <v>670831.099291198</v>
      </c>
      <c r="CF33" s="112">
        <v>2016.0</v>
      </c>
      <c r="CG33" s="157" t="s">
        <v>161</v>
      </c>
      <c r="CH33" s="163"/>
      <c r="CI33" s="168"/>
      <c r="CJ33" s="168"/>
      <c r="CK33" s="167"/>
      <c r="CL33" s="167"/>
      <c r="CM33" s="163"/>
      <c r="CN33" s="115" t="s">
        <v>423</v>
      </c>
      <c r="CO33" s="115" t="s">
        <v>424</v>
      </c>
      <c r="CP33" s="115" t="s">
        <v>425</v>
      </c>
      <c r="CQ33" s="114">
        <v>2.0</v>
      </c>
      <c r="CR33" s="88" t="s">
        <v>420</v>
      </c>
      <c r="CS33" s="108"/>
      <c r="CT33" s="170"/>
      <c r="CU33" s="105"/>
      <c r="CV33" s="50" t="s">
        <v>420</v>
      </c>
      <c r="CX33" s="105"/>
      <c r="CY33" s="51"/>
      <c r="CZ33" s="51"/>
      <c r="DA33" s="51"/>
      <c r="DB33" s="51"/>
      <c r="DC33" s="113"/>
      <c r="DD33" s="51"/>
      <c r="DE33" s="51"/>
    </row>
    <row r="34">
      <c r="A34" s="82">
        <v>31.0</v>
      </c>
      <c r="B34" s="83" t="s">
        <v>426</v>
      </c>
      <c r="C34" s="141"/>
      <c r="D34" s="85" t="s">
        <v>235</v>
      </c>
      <c r="E34" s="85" t="s">
        <v>427</v>
      </c>
      <c r="F34" s="86">
        <f>2*1000</f>
        <v>2000</v>
      </c>
      <c r="G34" s="86" t="s">
        <v>97</v>
      </c>
      <c r="H34" s="87" t="s">
        <v>428</v>
      </c>
      <c r="I34" s="88" t="s">
        <v>429</v>
      </c>
      <c r="J34" s="207"/>
      <c r="K34" s="135">
        <v>115.0</v>
      </c>
      <c r="L34" s="100" t="s">
        <v>430</v>
      </c>
      <c r="M34" s="90" t="s">
        <v>431</v>
      </c>
      <c r="N34" s="90" t="s">
        <v>432</v>
      </c>
      <c r="O34" s="105"/>
      <c r="P34" s="105" t="s">
        <v>433</v>
      </c>
      <c r="Q34" s="50" t="s">
        <v>434</v>
      </c>
      <c r="R34" s="50" t="s">
        <v>435</v>
      </c>
      <c r="S34" s="50" t="s">
        <v>436</v>
      </c>
      <c r="T34" s="208" t="s">
        <v>437</v>
      </c>
      <c r="U34" s="207"/>
      <c r="V34" s="94">
        <v>0.005</v>
      </c>
      <c r="W34" s="174"/>
      <c r="X34" s="142"/>
      <c r="Y34" s="207"/>
      <c r="Z34" s="86">
        <v>1.36E7</v>
      </c>
      <c r="AA34" s="86">
        <v>85900.0</v>
      </c>
      <c r="AB34" s="96">
        <f t="shared" si="1"/>
        <v>0.6316176471</v>
      </c>
      <c r="AC34" s="95">
        <f t="shared" si="2"/>
        <v>2720000000</v>
      </c>
      <c r="AD34" s="97"/>
      <c r="AE34" s="98"/>
      <c r="AF34" s="99" t="s">
        <v>113</v>
      </c>
      <c r="AG34" s="134"/>
      <c r="AH34" s="112"/>
      <c r="AI34" s="112"/>
      <c r="AJ34" s="98"/>
      <c r="AK34" s="102">
        <v>0.0</v>
      </c>
      <c r="AL34" s="119"/>
      <c r="AM34" s="123"/>
      <c r="AN34" s="102" t="s">
        <v>104</v>
      </c>
      <c r="AO34" s="103"/>
      <c r="AP34" s="103"/>
      <c r="AQ34" s="98"/>
      <c r="AR34" s="100" t="s">
        <v>438</v>
      </c>
      <c r="AS34" s="105" t="s">
        <v>439</v>
      </c>
      <c r="AT34" s="50" t="s">
        <v>440</v>
      </c>
      <c r="AU34" s="119"/>
      <c r="AV34" s="119"/>
      <c r="AW34" s="136"/>
      <c r="AX34" s="100"/>
      <c r="AY34" s="101"/>
      <c r="AZ34" s="112"/>
      <c r="BA34" s="109"/>
      <c r="BB34" s="51"/>
      <c r="BC34" s="110"/>
      <c r="BD34" s="156">
        <v>2.13098073151E8</v>
      </c>
      <c r="BE34" s="156">
        <v>0.0</v>
      </c>
      <c r="BF34" s="156">
        <v>0.0</v>
      </c>
      <c r="BG34" s="156">
        <v>1.9235728619939327E8</v>
      </c>
      <c r="BH34" s="75" t="s">
        <v>441</v>
      </c>
      <c r="BI34" s="50" t="s">
        <v>161</v>
      </c>
      <c r="BJ34" s="51"/>
      <c r="BK34" s="111"/>
      <c r="BL34" s="156">
        <v>719551.464732</v>
      </c>
      <c r="BM34" s="156">
        <v>0.0</v>
      </c>
      <c r="BN34" s="156">
        <v>0.0</v>
      </c>
      <c r="BO34" s="156">
        <v>643642.1013959374</v>
      </c>
      <c r="BP34" s="112" t="s">
        <v>442</v>
      </c>
      <c r="BQ34" s="108"/>
      <c r="BR34" s="112"/>
      <c r="BS34" s="157" t="s">
        <v>161</v>
      </c>
      <c r="CA34" s="111"/>
      <c r="CB34" s="156">
        <v>5.62012325849E7</v>
      </c>
      <c r="CC34" s="156">
        <v>0.0</v>
      </c>
      <c r="CD34" s="156">
        <v>0.0</v>
      </c>
      <c r="CE34" s="156">
        <v>5.1394662275425576E7</v>
      </c>
      <c r="CF34" s="112" t="s">
        <v>442</v>
      </c>
      <c r="CG34" s="157" t="s">
        <v>161</v>
      </c>
      <c r="CH34" s="110"/>
      <c r="CI34" s="114"/>
      <c r="CJ34" s="114"/>
      <c r="CK34" s="108"/>
      <c r="CL34" s="108"/>
      <c r="CM34" s="110"/>
      <c r="CN34" s="114"/>
      <c r="CO34" s="114"/>
      <c r="CP34" s="114"/>
      <c r="CQ34" s="114"/>
      <c r="CR34" s="108"/>
      <c r="CS34" s="108"/>
      <c r="CT34" s="116"/>
      <c r="CU34" s="105"/>
      <c r="CV34" s="50" t="s">
        <v>443</v>
      </c>
      <c r="CX34" s="50" t="s">
        <v>444</v>
      </c>
      <c r="CY34" s="50" t="s">
        <v>445</v>
      </c>
      <c r="CZ34" s="51"/>
      <c r="DA34" s="51"/>
      <c r="DB34" s="51"/>
      <c r="DC34" s="113"/>
      <c r="DD34" s="51"/>
      <c r="DE34" s="51"/>
    </row>
    <row r="35">
      <c r="A35" s="209" t="s">
        <v>446</v>
      </c>
      <c r="B35" s="210" t="s">
        <v>447</v>
      </c>
      <c r="C35" s="211"/>
      <c r="D35" s="101" t="s">
        <v>235</v>
      </c>
      <c r="E35" s="101" t="s">
        <v>448</v>
      </c>
      <c r="F35" s="106">
        <v>3800.0</v>
      </c>
      <c r="G35" s="106" t="s">
        <v>97</v>
      </c>
      <c r="H35" s="87" t="s">
        <v>449</v>
      </c>
      <c r="I35" s="88" t="s">
        <v>450</v>
      </c>
      <c r="J35" s="212"/>
      <c r="K35" s="90">
        <v>16.0</v>
      </c>
      <c r="L35" s="213" t="s">
        <v>252</v>
      </c>
      <c r="M35" s="119"/>
      <c r="N35" s="119"/>
      <c r="O35" s="105"/>
      <c r="P35" s="105" t="s">
        <v>451</v>
      </c>
      <c r="Q35" s="50" t="s">
        <v>436</v>
      </c>
      <c r="R35" s="142"/>
      <c r="S35" s="142"/>
      <c r="T35" s="211"/>
      <c r="U35" s="212"/>
      <c r="V35" s="143">
        <v>0.005</v>
      </c>
      <c r="W35" s="142"/>
      <c r="X35" s="142"/>
      <c r="Y35" s="212"/>
      <c r="Z35" s="106">
        <v>1.36E7</v>
      </c>
      <c r="AA35" s="106">
        <v>85900.0</v>
      </c>
      <c r="AB35" s="214">
        <f t="shared" si="1"/>
        <v>0.6316176471</v>
      </c>
      <c r="AC35" s="97">
        <f t="shared" si="2"/>
        <v>2720000000</v>
      </c>
      <c r="AD35" s="97"/>
      <c r="AE35" s="158"/>
      <c r="AF35" s="213" t="s">
        <v>113</v>
      </c>
      <c r="AG35" s="134"/>
      <c r="AH35" s="112"/>
      <c r="AI35" s="112"/>
      <c r="AJ35" s="158"/>
      <c r="AK35" s="90">
        <v>0.0</v>
      </c>
      <c r="AL35" s="119"/>
      <c r="AM35" s="123"/>
      <c r="AN35" s="90" t="s">
        <v>104</v>
      </c>
      <c r="AO35" s="103"/>
      <c r="AP35" s="103"/>
      <c r="AQ35" s="158"/>
      <c r="AR35" s="101" t="s">
        <v>438</v>
      </c>
      <c r="AS35" s="105" t="s">
        <v>439</v>
      </c>
      <c r="AT35" s="50" t="s">
        <v>440</v>
      </c>
      <c r="AU35" s="119"/>
      <c r="AV35" s="119"/>
      <c r="AW35" s="215"/>
      <c r="AX35" s="101"/>
      <c r="AY35" s="101"/>
      <c r="AZ35" s="112"/>
      <c r="BA35" s="123"/>
      <c r="BB35" s="51"/>
      <c r="BC35" s="216"/>
      <c r="BD35" s="217">
        <v>2.13098073151E8</v>
      </c>
      <c r="BE35" s="217">
        <v>0.0</v>
      </c>
      <c r="BF35" s="217">
        <v>0.0</v>
      </c>
      <c r="BG35" s="217">
        <v>1.9235728619939327E8</v>
      </c>
      <c r="BH35" s="75" t="s">
        <v>441</v>
      </c>
      <c r="BI35" s="50" t="s">
        <v>161</v>
      </c>
      <c r="BJ35" s="51"/>
      <c r="BK35" s="144"/>
      <c r="BL35" s="217">
        <v>719551.464732</v>
      </c>
      <c r="BM35" s="217">
        <v>0.0</v>
      </c>
      <c r="BN35" s="217">
        <v>0.0</v>
      </c>
      <c r="BO35" s="217">
        <v>643642.1013959374</v>
      </c>
      <c r="BP35" s="112" t="s">
        <v>442</v>
      </c>
      <c r="BQ35" s="108"/>
      <c r="BR35" s="112"/>
      <c r="BS35" s="157" t="s">
        <v>161</v>
      </c>
      <c r="BT35" s="21"/>
      <c r="BU35" s="21"/>
      <c r="BV35" s="21"/>
      <c r="BW35" s="21"/>
      <c r="BX35" s="21"/>
      <c r="BY35" s="21"/>
      <c r="BZ35" s="21"/>
      <c r="CA35" s="144"/>
      <c r="CB35" s="217">
        <v>5.62012325849E7</v>
      </c>
      <c r="CC35" s="217">
        <v>0.0</v>
      </c>
      <c r="CD35" s="217">
        <v>0.0</v>
      </c>
      <c r="CE35" s="217">
        <v>5.1394662275425576E7</v>
      </c>
      <c r="CF35" s="112" t="s">
        <v>442</v>
      </c>
      <c r="CG35" s="157" t="s">
        <v>161</v>
      </c>
      <c r="CH35" s="216"/>
      <c r="CI35" s="87"/>
      <c r="CJ35" s="87"/>
      <c r="CK35" s="108"/>
      <c r="CL35" s="108"/>
      <c r="CM35" s="216"/>
      <c r="CN35" s="87"/>
      <c r="CO35" s="87"/>
      <c r="CP35" s="87"/>
      <c r="CQ35" s="87"/>
      <c r="CR35" s="108"/>
      <c r="CS35" s="108"/>
      <c r="CT35" s="158"/>
      <c r="CU35" s="105"/>
      <c r="CV35" s="50" t="s">
        <v>443</v>
      </c>
      <c r="CW35" s="21"/>
      <c r="CX35" s="50" t="s">
        <v>444</v>
      </c>
      <c r="CY35" s="50" t="s">
        <v>445</v>
      </c>
      <c r="CZ35" s="51"/>
      <c r="DA35" s="51"/>
      <c r="DB35" s="51"/>
      <c r="DC35" s="113"/>
      <c r="DD35" s="51"/>
      <c r="DE35" s="51"/>
    </row>
    <row r="36">
      <c r="A36" s="82">
        <v>32.0</v>
      </c>
      <c r="B36" s="83" t="s">
        <v>452</v>
      </c>
      <c r="C36" s="84" t="s">
        <v>453</v>
      </c>
      <c r="D36" s="85" t="s">
        <v>153</v>
      </c>
      <c r="E36" s="85" t="s">
        <v>454</v>
      </c>
      <c r="F36" s="86">
        <v>1000.0</v>
      </c>
      <c r="G36" s="86" t="s">
        <v>97</v>
      </c>
      <c r="H36" s="87" t="s">
        <v>455</v>
      </c>
      <c r="I36" s="88" t="s">
        <v>456</v>
      </c>
      <c r="J36" s="89"/>
      <c r="K36" s="118">
        <v>1.59</v>
      </c>
      <c r="L36" s="118" t="s">
        <v>130</v>
      </c>
      <c r="M36" s="119"/>
      <c r="N36" s="119"/>
      <c r="O36" s="105"/>
      <c r="P36" s="105" t="s">
        <v>457</v>
      </c>
      <c r="Q36" s="50" t="s">
        <v>458</v>
      </c>
      <c r="R36" s="92"/>
      <c r="S36" s="92"/>
      <c r="T36" s="93"/>
      <c r="U36" s="89"/>
      <c r="V36" s="94">
        <v>0.5</v>
      </c>
      <c r="W36" s="174"/>
      <c r="X36" s="50" t="s">
        <v>459</v>
      </c>
      <c r="Y36" s="89"/>
      <c r="Z36" s="95">
        <v>7150000.0</v>
      </c>
      <c r="AA36" s="95">
        <v>50700.0</v>
      </c>
      <c r="AB36" s="96">
        <f t="shared" si="1"/>
        <v>0.7090909091</v>
      </c>
      <c r="AC36" s="95">
        <f t="shared" si="2"/>
        <v>14300000</v>
      </c>
      <c r="AD36" s="97"/>
      <c r="AE36" s="98"/>
      <c r="AF36" s="99" t="s">
        <v>205</v>
      </c>
      <c r="AG36" s="134"/>
      <c r="AH36" s="112" t="s">
        <v>460</v>
      </c>
      <c r="AI36" s="112"/>
      <c r="AJ36" s="98"/>
      <c r="AK36" s="102">
        <v>4.0</v>
      </c>
      <c r="AL36" s="119"/>
      <c r="AM36" s="123"/>
      <c r="AN36" s="160"/>
      <c r="AO36" s="218" t="s">
        <v>461</v>
      </c>
      <c r="AP36" s="219" t="s">
        <v>456</v>
      </c>
      <c r="AQ36" s="98"/>
      <c r="AR36" s="85" t="s">
        <v>438</v>
      </c>
      <c r="AS36" s="51"/>
      <c r="AT36" s="50" t="s">
        <v>456</v>
      </c>
      <c r="AU36" s="119"/>
      <c r="AV36" s="119"/>
      <c r="AW36" s="124"/>
      <c r="AX36" s="85">
        <v>6.5</v>
      </c>
      <c r="AY36" s="220">
        <v>43376.0</v>
      </c>
      <c r="AZ36" s="126" t="s">
        <v>456</v>
      </c>
      <c r="BA36" s="109"/>
      <c r="BB36" s="51"/>
      <c r="BC36" s="163"/>
      <c r="BD36" s="164"/>
      <c r="BE36" s="164"/>
      <c r="BF36" s="164"/>
      <c r="BG36" s="164"/>
      <c r="BH36" s="165"/>
      <c r="BI36" s="51"/>
      <c r="BJ36" s="51"/>
      <c r="BK36" s="111"/>
      <c r="BL36" s="164"/>
      <c r="BM36" s="166"/>
      <c r="BN36" s="164"/>
      <c r="BO36" s="164"/>
      <c r="BP36" s="113"/>
      <c r="BQ36" s="167"/>
      <c r="BR36" s="113"/>
      <c r="BS36" s="105"/>
      <c r="BT36" s="51"/>
      <c r="BU36" s="51"/>
      <c r="BV36" s="51"/>
      <c r="BW36" s="51"/>
      <c r="BX36" s="113"/>
      <c r="BY36" s="51"/>
      <c r="BZ36" s="51"/>
      <c r="CA36" s="111"/>
      <c r="CB36" s="168"/>
      <c r="CC36" s="168"/>
      <c r="CD36" s="168"/>
      <c r="CE36" s="168"/>
      <c r="CF36" s="36"/>
      <c r="CG36" s="36"/>
      <c r="CH36" s="163"/>
      <c r="CI36" s="114" t="s">
        <v>462</v>
      </c>
      <c r="CJ36" s="115" t="s">
        <v>463</v>
      </c>
      <c r="CK36" s="88" t="s">
        <v>459</v>
      </c>
      <c r="CL36" s="167"/>
      <c r="CM36" s="163"/>
      <c r="CN36" s="114" t="s">
        <v>464</v>
      </c>
      <c r="CO36" s="114" t="s">
        <v>301</v>
      </c>
      <c r="CP36" s="114" t="s">
        <v>301</v>
      </c>
      <c r="CQ36" s="114">
        <v>4.0</v>
      </c>
      <c r="CR36" s="88" t="s">
        <v>456</v>
      </c>
      <c r="CS36" s="108"/>
      <c r="CT36" s="170"/>
      <c r="CU36" s="50" t="s">
        <v>456</v>
      </c>
      <c r="CV36" s="105"/>
      <c r="CY36" s="51"/>
      <c r="CZ36" s="51"/>
      <c r="DA36" s="51"/>
      <c r="DB36" s="51"/>
      <c r="DC36" s="51"/>
      <c r="DD36" s="51"/>
      <c r="DE36" s="51"/>
    </row>
    <row r="37">
      <c r="A37" s="82">
        <v>33.0</v>
      </c>
      <c r="B37" s="83" t="s">
        <v>465</v>
      </c>
      <c r="C37" s="141"/>
      <c r="D37" s="100" t="s">
        <v>153</v>
      </c>
      <c r="E37" s="100" t="s">
        <v>466</v>
      </c>
      <c r="F37">
        <f>average(300,1000)</f>
        <v>650</v>
      </c>
      <c r="G37" s="86" t="s">
        <v>155</v>
      </c>
      <c r="H37" s="87" t="s">
        <v>467</v>
      </c>
      <c r="I37" s="88" t="s">
        <v>468</v>
      </c>
      <c r="J37" s="89"/>
      <c r="K37" s="148">
        <f>AVERAGE(M37:N37)</f>
        <v>15</v>
      </c>
      <c r="L37" s="84" t="s">
        <v>252</v>
      </c>
      <c r="M37" s="90">
        <v>12.0</v>
      </c>
      <c r="N37" s="90">
        <v>18.0</v>
      </c>
      <c r="O37" s="142"/>
      <c r="P37" s="142"/>
      <c r="Q37" s="142"/>
      <c r="R37" s="142"/>
      <c r="S37" s="142"/>
      <c r="T37" s="141"/>
      <c r="U37" s="89"/>
      <c r="V37" s="143">
        <v>0.003</v>
      </c>
      <c r="W37" s="142"/>
      <c r="X37" s="142"/>
      <c r="Y37" s="89"/>
      <c r="Z37" s="95">
        <v>1.28E7</v>
      </c>
      <c r="AA37" s="95">
        <v>26300.0</v>
      </c>
      <c r="AB37" s="96">
        <f t="shared" si="1"/>
        <v>0.20546875</v>
      </c>
      <c r="AC37" s="95">
        <f t="shared" si="2"/>
        <v>4266666667</v>
      </c>
      <c r="AD37" s="97"/>
      <c r="AE37" s="186"/>
      <c r="AF37" s="118" t="s">
        <v>101</v>
      </c>
      <c r="AG37" s="149"/>
      <c r="AH37" s="150"/>
      <c r="AI37" s="150"/>
      <c r="AJ37" s="186"/>
      <c r="AK37" s="151">
        <f>SUM(AL37/24)</f>
        <v>0.08333333333</v>
      </c>
      <c r="AL37" s="90">
        <v>2.0</v>
      </c>
      <c r="AM37" s="123"/>
      <c r="AN37" s="90" t="s">
        <v>104</v>
      </c>
      <c r="AO37" s="103"/>
      <c r="AP37" s="103"/>
      <c r="AQ37" s="186"/>
      <c r="AR37" s="152">
        <v>10000.0</v>
      </c>
      <c r="AS37" s="105"/>
      <c r="AT37" s="50" t="s">
        <v>469</v>
      </c>
      <c r="AU37" s="119"/>
      <c r="AV37" s="119"/>
      <c r="AW37" s="154"/>
      <c r="AX37" s="152"/>
      <c r="AY37" s="152"/>
      <c r="AZ37" s="152"/>
      <c r="BA37" s="123"/>
      <c r="BB37" s="51"/>
      <c r="BC37" s="110"/>
      <c r="BD37" s="156">
        <v>8955237.65156</v>
      </c>
      <c r="BE37" s="156">
        <v>668.366196148</v>
      </c>
      <c r="BF37" s="156">
        <v>9404.24950091</v>
      </c>
      <c r="BG37" s="156">
        <v>3064119.89337141</v>
      </c>
      <c r="BH37" s="75" t="s">
        <v>198</v>
      </c>
      <c r="BI37" s="50" t="s">
        <v>161</v>
      </c>
      <c r="BJ37" s="51"/>
      <c r="BK37" s="144"/>
      <c r="BL37" s="156">
        <v>68119.4602392</v>
      </c>
      <c r="BM37" s="156">
        <v>1.73269714989</v>
      </c>
      <c r="BN37" s="156">
        <v>10.066114037950001</v>
      </c>
      <c r="BO37" s="156">
        <v>41609.67266107742</v>
      </c>
      <c r="BP37" s="112">
        <v>2016.0</v>
      </c>
      <c r="BQ37" s="108"/>
      <c r="BR37" s="112"/>
      <c r="BS37" s="157" t="s">
        <v>161</v>
      </c>
      <c r="CA37" s="144"/>
      <c r="CB37" s="156">
        <v>5724751.58779</v>
      </c>
      <c r="CC37" s="156">
        <v>145.791086731</v>
      </c>
      <c r="CD37" s="156">
        <v>761.184814366</v>
      </c>
      <c r="CE37" s="156">
        <v>3497927.397909418</v>
      </c>
      <c r="CF37" s="112">
        <v>2016.0</v>
      </c>
      <c r="CG37" s="157" t="s">
        <v>161</v>
      </c>
      <c r="CH37" s="110"/>
      <c r="CI37" s="114"/>
      <c r="CJ37" s="114"/>
      <c r="CK37" s="108"/>
      <c r="CL37" s="108"/>
      <c r="CM37" s="110"/>
      <c r="CN37" s="114"/>
      <c r="CO37" s="114"/>
      <c r="CP37" s="114"/>
      <c r="CQ37" s="114"/>
      <c r="CR37" s="108"/>
      <c r="CS37" s="108"/>
      <c r="CT37" s="158"/>
      <c r="CU37" s="105"/>
      <c r="CV37" s="50" t="s">
        <v>470</v>
      </c>
      <c r="CX37" s="50" t="s">
        <v>471</v>
      </c>
      <c r="CY37" s="50" t="s">
        <v>230</v>
      </c>
      <c r="CZ37" s="51"/>
      <c r="DA37" s="51"/>
      <c r="DB37" s="51"/>
      <c r="DC37" s="113"/>
      <c r="DD37" s="51"/>
      <c r="DE37" s="51"/>
    </row>
    <row r="38">
      <c r="A38" s="82">
        <v>34.0</v>
      </c>
      <c r="B38" s="83" t="s">
        <v>472</v>
      </c>
      <c r="C38" s="84" t="s">
        <v>473</v>
      </c>
      <c r="D38" s="85" t="s">
        <v>95</v>
      </c>
      <c r="E38" s="85" t="s">
        <v>474</v>
      </c>
      <c r="F38" s="86">
        <v>7000.0</v>
      </c>
      <c r="G38" s="86" t="s">
        <v>97</v>
      </c>
      <c r="H38" s="87" t="s">
        <v>475</v>
      </c>
      <c r="I38" s="88" t="s">
        <v>476</v>
      </c>
      <c r="J38" s="89"/>
      <c r="K38" s="84">
        <v>1.3</v>
      </c>
      <c r="L38" s="118" t="s">
        <v>130</v>
      </c>
      <c r="M38" s="119"/>
      <c r="N38" s="119"/>
      <c r="O38" s="221"/>
      <c r="P38" s="221" t="s">
        <v>477</v>
      </c>
      <c r="Q38" s="157" t="s">
        <v>478</v>
      </c>
      <c r="R38" s="92"/>
      <c r="S38" s="92"/>
      <c r="T38" s="93"/>
      <c r="U38" s="89"/>
      <c r="V38" s="94">
        <v>0.115</v>
      </c>
      <c r="W38" s="105" t="s">
        <v>479</v>
      </c>
      <c r="X38" s="50" t="s">
        <v>480</v>
      </c>
      <c r="Y38" s="89"/>
      <c r="Z38" s="95">
        <v>1060000.0</v>
      </c>
      <c r="AA38" s="95">
        <v>14000.0</v>
      </c>
      <c r="AB38" s="198">
        <f t="shared" si="1"/>
        <v>1.320754717</v>
      </c>
      <c r="AC38" s="95">
        <f t="shared" si="2"/>
        <v>9217391.304</v>
      </c>
      <c r="AD38" s="128" t="s">
        <v>481</v>
      </c>
      <c r="AE38" s="98"/>
      <c r="AF38" s="99" t="s">
        <v>482</v>
      </c>
      <c r="AG38" s="134"/>
      <c r="AH38" s="112" t="s">
        <v>483</v>
      </c>
      <c r="AI38" s="112"/>
      <c r="AJ38" s="98"/>
      <c r="AK38" s="160"/>
      <c r="AL38" s="119"/>
      <c r="AM38" s="123"/>
      <c r="AN38" s="160"/>
      <c r="AO38" s="103"/>
      <c r="AP38" s="103"/>
      <c r="AQ38" s="98"/>
      <c r="AR38" s="85" t="s">
        <v>158</v>
      </c>
      <c r="AS38" s="51"/>
      <c r="AT38" s="50" t="s">
        <v>484</v>
      </c>
      <c r="AU38" s="119"/>
      <c r="AV38" s="119"/>
      <c r="AW38" s="111"/>
      <c r="AX38" s="85">
        <v>4.0</v>
      </c>
      <c r="AY38" s="220">
        <v>43375.0</v>
      </c>
      <c r="AZ38" s="126" t="s">
        <v>480</v>
      </c>
      <c r="BA38" s="109"/>
      <c r="BB38" s="51"/>
      <c r="BC38" s="163"/>
      <c r="BD38" s="156">
        <v>561372.000111</v>
      </c>
      <c r="BE38" s="156">
        <v>3239.21905251</v>
      </c>
      <c r="BF38" s="156">
        <v>14528.406835640002</v>
      </c>
      <c r="BG38" s="222">
        <v>386715.77695582405</v>
      </c>
      <c r="BH38" s="75" t="s">
        <v>198</v>
      </c>
      <c r="BI38" s="50" t="s">
        <v>161</v>
      </c>
      <c r="BJ38" s="51"/>
      <c r="BK38" s="111"/>
      <c r="BL38" s="156">
        <v>127424.089957</v>
      </c>
      <c r="BM38" s="156">
        <v>369.818807711</v>
      </c>
      <c r="BN38" s="156">
        <v>1618.0647280409999</v>
      </c>
      <c r="BO38" s="223">
        <v>66043.0</v>
      </c>
      <c r="BP38" s="112">
        <v>2016.0</v>
      </c>
      <c r="BQ38" s="167"/>
      <c r="BR38" s="112"/>
      <c r="BS38" s="157" t="s">
        <v>161</v>
      </c>
      <c r="CA38" s="111"/>
      <c r="CB38" s="223">
        <v>8327140.0</v>
      </c>
      <c r="CC38" s="223">
        <v>17379.0</v>
      </c>
      <c r="CD38" s="223">
        <v>84781.0</v>
      </c>
      <c r="CE38" s="223">
        <v>4652170.0</v>
      </c>
      <c r="CF38" s="112">
        <v>2016.0</v>
      </c>
      <c r="CG38" s="157" t="s">
        <v>161</v>
      </c>
      <c r="CH38" s="163"/>
      <c r="CI38" s="115" t="s">
        <v>485</v>
      </c>
      <c r="CJ38" s="114" t="s">
        <v>486</v>
      </c>
      <c r="CK38" s="88" t="s">
        <v>480</v>
      </c>
      <c r="CL38" s="167"/>
      <c r="CM38" s="163"/>
      <c r="CN38" s="115" t="s">
        <v>487</v>
      </c>
      <c r="CO38" s="115" t="s">
        <v>488</v>
      </c>
      <c r="CP38" s="168"/>
      <c r="CQ38" s="114">
        <v>2.0</v>
      </c>
      <c r="CR38" s="88" t="s">
        <v>484</v>
      </c>
      <c r="CS38" s="108"/>
      <c r="CT38" s="170"/>
      <c r="CU38" s="105"/>
      <c r="CV38" s="105"/>
      <c r="CX38" s="105"/>
      <c r="CY38" s="51"/>
      <c r="CZ38" s="51"/>
      <c r="DA38" s="51"/>
      <c r="DB38" s="51"/>
      <c r="DC38" s="113"/>
      <c r="DD38" s="51"/>
      <c r="DE38" s="51"/>
    </row>
    <row r="39">
      <c r="A39" s="82">
        <v>35.0</v>
      </c>
      <c r="B39" s="83" t="s">
        <v>489</v>
      </c>
      <c r="C39" s="84" t="s">
        <v>473</v>
      </c>
      <c r="D39" s="85" t="s">
        <v>95</v>
      </c>
      <c r="E39" s="85" t="s">
        <v>474</v>
      </c>
      <c r="F39" s="86">
        <v>7000.0</v>
      </c>
      <c r="G39" s="86" t="s">
        <v>97</v>
      </c>
      <c r="H39" s="87" t="s">
        <v>475</v>
      </c>
      <c r="I39" s="88" t="s">
        <v>476</v>
      </c>
      <c r="J39" s="89"/>
      <c r="K39" s="84">
        <v>1.3</v>
      </c>
      <c r="L39" s="118" t="s">
        <v>130</v>
      </c>
      <c r="M39" s="119"/>
      <c r="N39" s="119"/>
      <c r="O39" s="221"/>
      <c r="P39" s="221" t="s">
        <v>477</v>
      </c>
      <c r="Q39" s="50" t="s">
        <v>478</v>
      </c>
      <c r="R39" s="92"/>
      <c r="S39" s="92"/>
      <c r="T39" s="93"/>
      <c r="U39" s="89"/>
      <c r="V39" s="94">
        <v>0.5</v>
      </c>
      <c r="W39" s="105" t="s">
        <v>490</v>
      </c>
      <c r="X39" s="50" t="s">
        <v>480</v>
      </c>
      <c r="Y39" s="89"/>
      <c r="Z39" s="95">
        <v>1060000.0</v>
      </c>
      <c r="AA39" s="95">
        <v>14000.0</v>
      </c>
      <c r="AB39" s="198">
        <f t="shared" si="1"/>
        <v>1.320754717</v>
      </c>
      <c r="AC39" s="95">
        <f t="shared" si="2"/>
        <v>2120000</v>
      </c>
      <c r="AD39" s="128" t="s">
        <v>481</v>
      </c>
      <c r="AE39" s="98"/>
      <c r="AF39" s="99" t="s">
        <v>482</v>
      </c>
      <c r="AG39" s="134"/>
      <c r="AH39" s="112" t="s">
        <v>483</v>
      </c>
      <c r="AI39" s="112"/>
      <c r="AJ39" s="98"/>
      <c r="AK39" s="160"/>
      <c r="AL39" s="119"/>
      <c r="AM39" s="123"/>
      <c r="AN39" s="160"/>
      <c r="AO39" s="103"/>
      <c r="AP39" s="103"/>
      <c r="AQ39" s="98"/>
      <c r="AR39" s="85" t="s">
        <v>158</v>
      </c>
      <c r="AS39" s="51"/>
      <c r="AT39" s="50" t="s">
        <v>484</v>
      </c>
      <c r="AU39" s="119"/>
      <c r="AV39" s="119"/>
      <c r="AW39" s="111"/>
      <c r="AX39" s="85">
        <v>4.0</v>
      </c>
      <c r="AY39" s="220">
        <v>43375.0</v>
      </c>
      <c r="AZ39" s="126" t="s">
        <v>480</v>
      </c>
      <c r="BA39" s="109"/>
      <c r="BB39" s="51"/>
      <c r="BC39" s="163"/>
      <c r="BD39" s="156">
        <v>561372.000111</v>
      </c>
      <c r="BE39" s="156">
        <v>3239.21905251</v>
      </c>
      <c r="BF39" s="156">
        <v>14528.406835640002</v>
      </c>
      <c r="BG39" s="222">
        <v>386715.77695582405</v>
      </c>
      <c r="BH39" s="75" t="s">
        <v>198</v>
      </c>
      <c r="BI39" s="50" t="s">
        <v>161</v>
      </c>
      <c r="BJ39" s="51"/>
      <c r="BK39" s="111"/>
      <c r="BL39" s="156">
        <v>127424.089957</v>
      </c>
      <c r="BM39" s="156">
        <v>369.818807711</v>
      </c>
      <c r="BN39" s="156">
        <v>1618.0647280409999</v>
      </c>
      <c r="BO39" s="223">
        <v>66043.0</v>
      </c>
      <c r="BP39" s="112">
        <v>2016.0</v>
      </c>
      <c r="BQ39" s="167"/>
      <c r="BR39" s="112"/>
      <c r="BS39" s="157" t="s">
        <v>161</v>
      </c>
      <c r="CA39" s="111"/>
      <c r="CB39" s="223">
        <v>8327140.0</v>
      </c>
      <c r="CC39" s="223">
        <v>17379.0</v>
      </c>
      <c r="CD39" s="223">
        <v>84781.0</v>
      </c>
      <c r="CE39" s="223">
        <v>4652170.0</v>
      </c>
      <c r="CF39" s="112">
        <v>2016.0</v>
      </c>
      <c r="CG39" s="157" t="s">
        <v>161</v>
      </c>
      <c r="CH39" s="163"/>
      <c r="CI39" s="115" t="s">
        <v>485</v>
      </c>
      <c r="CJ39" s="114" t="s">
        <v>486</v>
      </c>
      <c r="CK39" s="88" t="s">
        <v>480</v>
      </c>
      <c r="CL39" s="167"/>
      <c r="CM39" s="163"/>
      <c r="CN39" s="115" t="s">
        <v>487</v>
      </c>
      <c r="CO39" s="115" t="s">
        <v>491</v>
      </c>
      <c r="CP39" s="168"/>
      <c r="CQ39" s="114">
        <v>2.0</v>
      </c>
      <c r="CR39" s="88" t="s">
        <v>484</v>
      </c>
      <c r="CS39" s="108"/>
      <c r="CT39" s="170"/>
      <c r="CU39" s="105"/>
      <c r="CV39" s="105"/>
      <c r="CX39" s="105"/>
      <c r="CY39" s="51"/>
      <c r="CZ39" s="51"/>
      <c r="DA39" s="51"/>
      <c r="DB39" s="51"/>
      <c r="DC39" s="113"/>
      <c r="DD39" s="51"/>
      <c r="DE39" s="51"/>
    </row>
    <row r="40">
      <c r="A40" s="82">
        <v>36.0</v>
      </c>
      <c r="B40" s="83" t="s">
        <v>492</v>
      </c>
      <c r="C40" s="84" t="s">
        <v>493</v>
      </c>
      <c r="D40" s="85" t="s">
        <v>153</v>
      </c>
      <c r="E40" s="85" t="s">
        <v>494</v>
      </c>
      <c r="F40" s="86">
        <f>average(118,136)</f>
        <v>127</v>
      </c>
      <c r="G40" s="86" t="s">
        <v>155</v>
      </c>
      <c r="H40" s="87" t="s">
        <v>495</v>
      </c>
      <c r="I40" s="88" t="s">
        <v>496</v>
      </c>
      <c r="J40" s="89"/>
      <c r="K40" s="84">
        <v>0.5</v>
      </c>
      <c r="L40" s="118" t="s">
        <v>112</v>
      </c>
      <c r="M40" s="119"/>
      <c r="N40" s="119"/>
      <c r="O40" s="92"/>
      <c r="P40" s="92"/>
      <c r="Q40" s="92"/>
      <c r="R40" s="92"/>
      <c r="S40" s="92"/>
      <c r="T40" s="93"/>
      <c r="U40" s="89"/>
      <c r="V40" s="94">
        <v>0.45</v>
      </c>
      <c r="W40" s="92"/>
      <c r="X40" s="92"/>
      <c r="Y40" s="89"/>
      <c r="Z40" s="95">
        <v>1.45E7</v>
      </c>
      <c r="AA40" s="95">
        <v>287000.0</v>
      </c>
      <c r="AB40" s="198">
        <f t="shared" si="1"/>
        <v>1.979310345</v>
      </c>
      <c r="AC40" s="95">
        <f t="shared" si="2"/>
        <v>32222222.22</v>
      </c>
      <c r="AD40" s="97"/>
      <c r="AE40" s="98"/>
      <c r="AF40" s="99" t="s">
        <v>101</v>
      </c>
      <c r="AG40" s="134"/>
      <c r="AH40" s="112"/>
      <c r="AI40" s="112"/>
      <c r="AJ40" s="98"/>
      <c r="AK40" s="102">
        <v>2.0</v>
      </c>
      <c r="AL40" s="119"/>
      <c r="AM40" s="123"/>
      <c r="AN40" s="102">
        <v>5.0</v>
      </c>
      <c r="AO40" s="103"/>
      <c r="AP40" s="103"/>
      <c r="AQ40" s="98"/>
      <c r="AR40" s="85" t="s">
        <v>158</v>
      </c>
      <c r="AS40" s="105"/>
      <c r="AT40" s="50" t="s">
        <v>497</v>
      </c>
      <c r="AU40" s="119"/>
      <c r="AV40" s="119"/>
      <c r="AW40" s="124"/>
      <c r="AX40" s="85"/>
      <c r="AY40" s="101"/>
      <c r="AZ40" s="101"/>
      <c r="BA40" s="109"/>
      <c r="BB40" s="51"/>
      <c r="BC40" s="110"/>
      <c r="BD40" s="86"/>
      <c r="BE40" s="86"/>
      <c r="BF40" s="86"/>
      <c r="BG40" s="86"/>
      <c r="BH40" s="75"/>
      <c r="BI40" s="51"/>
      <c r="BJ40" s="51"/>
      <c r="BK40" s="111"/>
      <c r="BL40" s="86">
        <v>170.0</v>
      </c>
      <c r="BM40" s="86">
        <v>0.0</v>
      </c>
      <c r="BN40" s="86"/>
      <c r="BO40" s="86">
        <v>2.0</v>
      </c>
      <c r="BP40" s="112" t="s">
        <v>498</v>
      </c>
      <c r="BQ40" s="108">
        <v>2.0</v>
      </c>
      <c r="BR40" s="112" t="s">
        <v>499</v>
      </c>
      <c r="BS40" s="50" t="s">
        <v>500</v>
      </c>
      <c r="BT40" s="50" t="s">
        <v>501</v>
      </c>
      <c r="BU40" s="105"/>
      <c r="BV40" s="51"/>
      <c r="BW40" s="51"/>
      <c r="BX40" s="113"/>
      <c r="BY40" s="51"/>
      <c r="BZ40" s="51"/>
      <c r="CA40" s="111"/>
      <c r="CB40" s="114"/>
      <c r="CC40" s="114"/>
      <c r="CD40" s="114"/>
      <c r="CE40" s="114"/>
      <c r="CF40" s="36"/>
      <c r="CG40" s="36"/>
      <c r="CH40" s="110"/>
      <c r="CI40" s="114"/>
      <c r="CJ40" s="114"/>
      <c r="CK40" s="108"/>
      <c r="CL40" s="108"/>
      <c r="CM40" s="110"/>
      <c r="CN40" s="114"/>
      <c r="CO40" s="114"/>
      <c r="CP40" s="114"/>
      <c r="CQ40" s="114"/>
      <c r="CR40" s="108"/>
      <c r="CS40" s="108"/>
      <c r="CT40" s="116"/>
      <c r="CU40" s="105"/>
      <c r="CV40" s="50" t="s">
        <v>122</v>
      </c>
      <c r="CY40" s="51"/>
      <c r="CZ40" s="51"/>
      <c r="DA40" s="51"/>
      <c r="DB40" s="51"/>
      <c r="DC40" s="51"/>
      <c r="DD40" s="51"/>
      <c r="DE40" s="51"/>
    </row>
    <row r="41">
      <c r="A41" s="82">
        <v>37.0</v>
      </c>
      <c r="B41" s="83" t="s">
        <v>502</v>
      </c>
      <c r="C41" s="84" t="s">
        <v>503</v>
      </c>
      <c r="D41" s="85" t="s">
        <v>95</v>
      </c>
      <c r="E41" s="85" t="s">
        <v>504</v>
      </c>
      <c r="F41" s="86">
        <v>1000.0</v>
      </c>
      <c r="G41" s="86" t="s">
        <v>97</v>
      </c>
      <c r="H41" s="87" t="s">
        <v>505</v>
      </c>
      <c r="I41" s="88" t="s">
        <v>506</v>
      </c>
      <c r="J41" s="89"/>
      <c r="K41" s="130">
        <f t="shared" ref="K41:K42" si="7">AVERAGE(M41:N41)</f>
        <v>1.625</v>
      </c>
      <c r="L41" s="118" t="s">
        <v>130</v>
      </c>
      <c r="M41" s="90">
        <v>0.25</v>
      </c>
      <c r="N41" s="90">
        <v>3.0</v>
      </c>
      <c r="O41" s="92"/>
      <c r="P41" s="92"/>
      <c r="Q41" s="92"/>
      <c r="R41" s="92"/>
      <c r="S41" s="92"/>
      <c r="T41" s="93"/>
      <c r="U41" s="89"/>
      <c r="V41" s="94">
        <v>0.2</v>
      </c>
      <c r="W41" s="92"/>
      <c r="X41" s="92"/>
      <c r="Y41" s="89"/>
      <c r="Z41" s="95">
        <v>9270000.0</v>
      </c>
      <c r="AA41" s="95">
        <v>14500.0</v>
      </c>
      <c r="AB41" s="96">
        <f t="shared" si="1"/>
        <v>0.1564185545</v>
      </c>
      <c r="AC41" s="95">
        <f t="shared" si="2"/>
        <v>46350000</v>
      </c>
      <c r="AD41" s="97"/>
      <c r="AE41" s="98"/>
      <c r="AF41" s="99" t="s">
        <v>507</v>
      </c>
      <c r="AG41" s="134"/>
      <c r="AH41" s="112"/>
      <c r="AI41" s="112"/>
      <c r="AJ41" s="98"/>
      <c r="AK41" s="102">
        <v>7.0</v>
      </c>
      <c r="AL41" s="119"/>
      <c r="AM41" s="101">
        <v>38.0</v>
      </c>
      <c r="AN41" s="102">
        <v>42.0</v>
      </c>
      <c r="AO41" s="103"/>
      <c r="AP41" s="103"/>
      <c r="AQ41" s="98"/>
      <c r="AR41" s="146">
        <v>100000.0</v>
      </c>
      <c r="AS41" s="105"/>
      <c r="AT41" s="50" t="s">
        <v>508</v>
      </c>
      <c r="AU41" s="153">
        <v>100000.0</v>
      </c>
      <c r="AV41" s="153"/>
      <c r="AW41" s="190"/>
      <c r="AX41" s="146"/>
      <c r="AY41" s="152"/>
      <c r="AZ41" s="152"/>
      <c r="BA41" s="109"/>
      <c r="BB41" s="51"/>
      <c r="BC41" s="110"/>
      <c r="BD41" s="86"/>
      <c r="BE41" s="86"/>
      <c r="BF41" s="86"/>
      <c r="BG41" s="86"/>
      <c r="BH41" s="75"/>
      <c r="BI41" s="51"/>
      <c r="BJ41" s="51"/>
      <c r="BK41" s="111"/>
      <c r="BL41" s="86" t="s">
        <v>104</v>
      </c>
      <c r="BM41" s="86">
        <v>11000.0</v>
      </c>
      <c r="BN41" s="86"/>
      <c r="BO41" s="86" t="s">
        <v>104</v>
      </c>
      <c r="BP41" s="112" t="s">
        <v>104</v>
      </c>
      <c r="BQ41" s="108" t="s">
        <v>104</v>
      </c>
      <c r="BR41" s="112" t="s">
        <v>104</v>
      </c>
      <c r="BS41" s="50" t="s">
        <v>509</v>
      </c>
      <c r="BT41" s="50" t="s">
        <v>510</v>
      </c>
      <c r="BU41" s="51"/>
      <c r="BV41" s="51"/>
      <c r="BW41" s="51"/>
      <c r="BX41" s="113"/>
      <c r="BY41" s="51"/>
      <c r="BZ41" s="51"/>
      <c r="CA41" s="111"/>
      <c r="CB41" s="114"/>
      <c r="CC41" s="114"/>
      <c r="CD41" s="114"/>
      <c r="CE41" s="114"/>
      <c r="CF41" s="36"/>
      <c r="CG41" s="36"/>
      <c r="CH41" s="110"/>
      <c r="CI41" s="114"/>
      <c r="CJ41" s="114"/>
      <c r="CK41" s="108"/>
      <c r="CL41" s="108"/>
      <c r="CM41" s="110"/>
      <c r="CN41" s="114"/>
      <c r="CO41" s="114"/>
      <c r="CP41" s="114"/>
      <c r="CQ41" s="114"/>
      <c r="CR41" s="108"/>
      <c r="CS41" s="108"/>
      <c r="CT41" s="116"/>
      <c r="CU41" s="105"/>
      <c r="CV41" s="50" t="s">
        <v>511</v>
      </c>
      <c r="CY41" s="51"/>
      <c r="CZ41" s="51"/>
      <c r="DA41" s="51"/>
      <c r="DB41" s="51"/>
      <c r="DC41" s="51"/>
      <c r="DD41" s="51"/>
      <c r="DE41" s="51"/>
    </row>
    <row r="42">
      <c r="A42" s="82">
        <v>38.0</v>
      </c>
      <c r="B42" s="83" t="s">
        <v>512</v>
      </c>
      <c r="C42" s="93"/>
      <c r="D42" s="85" t="s">
        <v>153</v>
      </c>
      <c r="E42" s="159" t="s">
        <v>513</v>
      </c>
      <c r="F42" s="86">
        <v>200.0</v>
      </c>
      <c r="G42" s="86" t="s">
        <v>155</v>
      </c>
      <c r="H42" s="87" t="s">
        <v>514</v>
      </c>
      <c r="I42" s="88" t="s">
        <v>515</v>
      </c>
      <c r="J42" s="89"/>
      <c r="K42" s="224">
        <f t="shared" si="7"/>
        <v>12.5</v>
      </c>
      <c r="L42" s="84" t="s">
        <v>252</v>
      </c>
      <c r="M42" s="90">
        <v>11.0</v>
      </c>
      <c r="N42" s="90">
        <v>14.0</v>
      </c>
      <c r="O42" s="92"/>
      <c r="P42" s="92"/>
      <c r="Q42" s="92"/>
      <c r="R42" s="92"/>
      <c r="S42" s="92"/>
      <c r="T42" s="93"/>
      <c r="U42" s="89"/>
      <c r="V42" s="94">
        <v>0.01</v>
      </c>
      <c r="W42" s="92"/>
      <c r="X42" s="92"/>
      <c r="Y42" s="89"/>
      <c r="Z42" s="95">
        <v>5830000.0</v>
      </c>
      <c r="AA42" s="95">
        <v>8860.0</v>
      </c>
      <c r="AB42" s="96">
        <f t="shared" si="1"/>
        <v>0.1519725557</v>
      </c>
      <c r="AC42" s="95">
        <f t="shared" si="2"/>
        <v>583000000</v>
      </c>
      <c r="AD42" s="97"/>
      <c r="AE42" s="98"/>
      <c r="AF42" s="99" t="s">
        <v>101</v>
      </c>
      <c r="AG42" s="137"/>
      <c r="AH42" s="123"/>
      <c r="AI42" s="123"/>
      <c r="AJ42" s="98"/>
      <c r="AK42" s="160"/>
      <c r="AL42" s="119"/>
      <c r="AM42" s="123"/>
      <c r="AN42" s="160"/>
      <c r="AO42" s="103"/>
      <c r="AP42" s="103"/>
      <c r="AQ42" s="98"/>
      <c r="AR42" s="85" t="s">
        <v>104</v>
      </c>
      <c r="AS42" s="51"/>
      <c r="AT42" s="51"/>
      <c r="AU42" s="119"/>
      <c r="AV42" s="119"/>
      <c r="AW42" s="124"/>
      <c r="AX42" s="85"/>
      <c r="AY42" s="101"/>
      <c r="AZ42" s="101"/>
      <c r="BA42" s="109"/>
      <c r="BB42" s="51"/>
      <c r="BC42" s="110"/>
      <c r="BD42" s="86"/>
      <c r="BE42" s="86"/>
      <c r="BF42" s="86"/>
      <c r="BG42" s="86"/>
      <c r="BH42" s="75"/>
      <c r="BI42" s="51"/>
      <c r="BJ42" s="51"/>
      <c r="BK42" s="111"/>
      <c r="BL42" s="86" t="s">
        <v>104</v>
      </c>
      <c r="BM42" s="86">
        <v>1.0</v>
      </c>
      <c r="BN42" s="86"/>
      <c r="BO42" s="86" t="s">
        <v>104</v>
      </c>
      <c r="BP42" s="112" t="s">
        <v>104</v>
      </c>
      <c r="BQ42" s="108" t="s">
        <v>104</v>
      </c>
      <c r="BR42" s="112" t="s">
        <v>104</v>
      </c>
      <c r="BS42" s="50" t="s">
        <v>516</v>
      </c>
      <c r="BT42" s="51"/>
      <c r="BU42" s="51"/>
      <c r="BV42" s="51"/>
      <c r="BW42" s="51"/>
      <c r="BX42" s="113"/>
      <c r="BY42" s="51"/>
      <c r="BZ42" s="51"/>
      <c r="CA42" s="111"/>
      <c r="CB42" s="114"/>
      <c r="CC42" s="114"/>
      <c r="CD42" s="114"/>
      <c r="CE42" s="114"/>
      <c r="CF42" s="36"/>
      <c r="CG42" s="36"/>
      <c r="CH42" s="110"/>
      <c r="CI42" s="114"/>
      <c r="CJ42" s="114"/>
      <c r="CK42" s="108"/>
      <c r="CL42" s="108"/>
      <c r="CM42" s="110"/>
      <c r="CN42" s="114"/>
      <c r="CO42" s="114"/>
      <c r="CP42" s="114"/>
      <c r="CQ42" s="114"/>
      <c r="CR42" s="108"/>
      <c r="CS42" s="108"/>
      <c r="CT42" s="170"/>
      <c r="CU42" s="105"/>
      <c r="CV42" s="50" t="s">
        <v>445</v>
      </c>
      <c r="CY42" s="51"/>
      <c r="CZ42" s="51"/>
      <c r="DA42" s="51"/>
      <c r="DB42" s="51"/>
      <c r="DC42" s="51"/>
      <c r="DD42" s="51"/>
      <c r="DE42" s="51"/>
    </row>
    <row r="43">
      <c r="A43" s="82">
        <v>39.0</v>
      </c>
      <c r="B43" s="83" t="s">
        <v>517</v>
      </c>
      <c r="C43" s="225" t="s">
        <v>518</v>
      </c>
      <c r="D43" s="85" t="s">
        <v>153</v>
      </c>
      <c r="E43" s="159" t="s">
        <v>519</v>
      </c>
      <c r="F43" s="86">
        <f>average(26,35)</f>
        <v>30.5</v>
      </c>
      <c r="G43" s="86" t="s">
        <v>167</v>
      </c>
      <c r="H43" s="87" t="s">
        <v>520</v>
      </c>
      <c r="I43" s="88" t="s">
        <v>521</v>
      </c>
      <c r="J43" s="89"/>
      <c r="K43" s="84">
        <v>2.0</v>
      </c>
      <c r="L43" s="118" t="s">
        <v>130</v>
      </c>
      <c r="M43" s="90"/>
      <c r="N43" s="90"/>
      <c r="O43" s="142"/>
      <c r="P43" s="142"/>
      <c r="Q43" s="142"/>
      <c r="R43" s="142"/>
      <c r="S43" s="142"/>
      <c r="T43" s="141"/>
      <c r="U43" s="89"/>
      <c r="V43" s="94">
        <v>1.0E-4</v>
      </c>
      <c r="W43" s="142"/>
      <c r="X43" s="142"/>
      <c r="Y43" s="89"/>
      <c r="Z43" s="95">
        <v>3010000.0</v>
      </c>
      <c r="AA43" s="95">
        <v>27400.0</v>
      </c>
      <c r="AB43" s="96">
        <f t="shared" si="1"/>
        <v>0.9102990033</v>
      </c>
      <c r="AC43" s="95">
        <f t="shared" si="2"/>
        <v>30100000000</v>
      </c>
      <c r="AD43" s="97"/>
      <c r="AE43" s="98"/>
      <c r="AF43" s="99" t="s">
        <v>522</v>
      </c>
      <c r="AG43" s="100"/>
      <c r="AH43" s="101"/>
      <c r="AI43" s="101"/>
      <c r="AJ43" s="98"/>
      <c r="AK43" s="102">
        <v>12.0</v>
      </c>
      <c r="AL43" s="90"/>
      <c r="AM43" s="123"/>
      <c r="AN43" s="102">
        <v>28.0</v>
      </c>
      <c r="AO43" s="103"/>
      <c r="AP43" s="103"/>
      <c r="AQ43" s="98"/>
      <c r="AR43" s="100" t="s">
        <v>523</v>
      </c>
      <c r="AS43" s="105"/>
      <c r="AT43" s="50" t="s">
        <v>524</v>
      </c>
      <c r="AU43" s="90"/>
      <c r="AV43" s="90"/>
      <c r="AW43" s="136"/>
      <c r="AX43" s="100">
        <v>1.375</v>
      </c>
      <c r="AY43" s="101"/>
      <c r="AZ43" s="101"/>
      <c r="BA43" s="109"/>
      <c r="BB43" s="51"/>
      <c r="BC43" s="110"/>
      <c r="BD43" s="86"/>
      <c r="BE43" s="86"/>
      <c r="BF43" s="86"/>
      <c r="BG43" s="86"/>
      <c r="BH43" s="75"/>
      <c r="BI43" s="51"/>
      <c r="BJ43" s="51"/>
      <c r="BK43" s="111"/>
      <c r="BL43" s="86">
        <v>150000.0</v>
      </c>
      <c r="BM43" s="86">
        <v>690.0</v>
      </c>
      <c r="BN43" s="86"/>
      <c r="BO43" s="86">
        <v>60000.0</v>
      </c>
      <c r="BP43" s="112" t="s">
        <v>525</v>
      </c>
      <c r="BQ43" s="108">
        <f>602717*9.9%</f>
        <v>59668.983</v>
      </c>
      <c r="BR43" s="112" t="s">
        <v>526</v>
      </c>
      <c r="BS43" s="50" t="s">
        <v>527</v>
      </c>
      <c r="BT43" s="50" t="s">
        <v>528</v>
      </c>
      <c r="BU43" s="50" t="s">
        <v>529</v>
      </c>
      <c r="BV43" s="51"/>
      <c r="BW43" s="51"/>
      <c r="BX43" s="113"/>
      <c r="BY43" s="51"/>
      <c r="BZ43" s="51"/>
      <c r="CA43" s="111"/>
      <c r="CB43" s="114"/>
      <c r="CC43" s="114"/>
      <c r="CD43" s="114"/>
      <c r="CE43" s="114"/>
      <c r="CF43" s="36"/>
      <c r="CG43" s="36"/>
      <c r="CH43" s="110"/>
      <c r="CI43" s="114"/>
      <c r="CJ43" s="114"/>
      <c r="CK43" s="108"/>
      <c r="CL43" s="108"/>
      <c r="CM43" s="110"/>
      <c r="CN43" s="114"/>
      <c r="CO43" s="114"/>
      <c r="CP43" s="114"/>
      <c r="CQ43" s="114"/>
      <c r="CR43" s="108"/>
      <c r="CS43" s="108"/>
      <c r="CT43" s="116"/>
      <c r="CU43" s="105"/>
      <c r="CV43" s="50" t="s">
        <v>530</v>
      </c>
      <c r="CY43" s="51"/>
      <c r="CZ43" s="51"/>
      <c r="DA43" s="51"/>
      <c r="DB43" s="51"/>
      <c r="DC43" s="51"/>
      <c r="DD43" s="51"/>
      <c r="DE43" s="51"/>
    </row>
    <row r="44">
      <c r="A44" s="82">
        <v>40.0</v>
      </c>
      <c r="B44" s="226" t="s">
        <v>531</v>
      </c>
      <c r="C44" s="82"/>
      <c r="D44" s="99" t="s">
        <v>95</v>
      </c>
      <c r="E44" s="227" t="s">
        <v>532</v>
      </c>
      <c r="F44" s="86">
        <f>average(0.5,1.25)*1000</f>
        <v>875</v>
      </c>
      <c r="G44" s="86" t="s">
        <v>155</v>
      </c>
      <c r="H44" s="108" t="s">
        <v>533</v>
      </c>
      <c r="I44" s="88" t="s">
        <v>534</v>
      </c>
      <c r="J44" s="89"/>
      <c r="K44" s="84">
        <v>2.0</v>
      </c>
      <c r="L44" s="118" t="s">
        <v>130</v>
      </c>
      <c r="M44" s="90">
        <v>1.9</v>
      </c>
      <c r="N44" s="90">
        <v>3.7</v>
      </c>
      <c r="O44" s="105"/>
      <c r="P44" s="105" t="s">
        <v>535</v>
      </c>
      <c r="Q44" s="50" t="s">
        <v>536</v>
      </c>
      <c r="R44" s="92"/>
      <c r="S44" s="92"/>
      <c r="T44" s="93"/>
      <c r="U44" s="89"/>
      <c r="V44" s="94">
        <v>0.075</v>
      </c>
      <c r="W44" s="105" t="s">
        <v>537</v>
      </c>
      <c r="X44" s="50" t="s">
        <v>538</v>
      </c>
      <c r="Y44" s="89"/>
      <c r="Z44" s="95">
        <v>3.54E7</v>
      </c>
      <c r="AA44" s="95">
        <v>598000.0</v>
      </c>
      <c r="AB44" s="198">
        <f t="shared" si="1"/>
        <v>1.689265537</v>
      </c>
      <c r="AC44" s="95">
        <f t="shared" si="2"/>
        <v>472000000</v>
      </c>
      <c r="AD44" s="128"/>
      <c r="AE44" s="98"/>
      <c r="AF44" s="99" t="s">
        <v>482</v>
      </c>
      <c r="AG44" s="134"/>
      <c r="AH44" s="112" t="s">
        <v>539</v>
      </c>
      <c r="AI44" s="112"/>
      <c r="AJ44" s="98"/>
      <c r="AK44" s="160"/>
      <c r="AL44" s="119"/>
      <c r="AM44" s="123"/>
      <c r="AN44" s="160"/>
      <c r="AO44" s="103"/>
      <c r="AP44" s="103"/>
      <c r="AQ44" s="98"/>
      <c r="AR44" s="109"/>
      <c r="AS44" s="51"/>
      <c r="AT44" s="51"/>
      <c r="AU44" s="119"/>
      <c r="AV44" s="119"/>
      <c r="AW44" s="111"/>
      <c r="AX44" s="85">
        <v>2.0</v>
      </c>
      <c r="AY44" s="125" t="s">
        <v>540</v>
      </c>
      <c r="AZ44" s="126" t="s">
        <v>538</v>
      </c>
      <c r="BA44" s="109"/>
      <c r="BB44" s="51"/>
      <c r="BC44" s="163"/>
      <c r="BD44" s="164"/>
      <c r="BE44" s="164"/>
      <c r="BF44" s="164"/>
      <c r="BG44" s="164"/>
      <c r="BH44" s="165"/>
      <c r="BI44" s="51"/>
      <c r="BJ44" s="51"/>
      <c r="BK44" s="111"/>
      <c r="BL44" s="164"/>
      <c r="BM44" s="166"/>
      <c r="BN44" s="164"/>
      <c r="BO44" s="164"/>
      <c r="BP44" s="113"/>
      <c r="BQ44" s="167"/>
      <c r="BR44" s="113"/>
      <c r="BS44" s="105"/>
      <c r="BT44" s="51"/>
      <c r="BU44" s="51"/>
      <c r="BV44" s="51"/>
      <c r="BW44" s="51"/>
      <c r="BX44" s="113"/>
      <c r="BY44" s="51"/>
      <c r="BZ44" s="51"/>
      <c r="CA44" s="111"/>
      <c r="CB44" s="168"/>
      <c r="CC44" s="168"/>
      <c r="CD44" s="168"/>
      <c r="CE44" s="168"/>
      <c r="CF44" s="36"/>
      <c r="CG44" s="36"/>
      <c r="CH44" s="163"/>
      <c r="CI44" s="168"/>
      <c r="CJ44" s="168"/>
      <c r="CK44" s="167"/>
      <c r="CL44" s="167"/>
      <c r="CM44" s="163"/>
      <c r="CN44" s="168"/>
      <c r="CO44" s="168"/>
      <c r="CP44" s="168"/>
      <c r="CQ44" s="168"/>
      <c r="CR44" s="167"/>
      <c r="CS44" s="167"/>
      <c r="CT44" s="170"/>
      <c r="CU44" s="105"/>
      <c r="CV44" s="105"/>
      <c r="CY44" s="51"/>
      <c r="CZ44" s="51"/>
      <c r="DA44" s="51"/>
      <c r="DB44" s="51"/>
      <c r="DC44" s="51"/>
      <c r="DD44" s="51"/>
      <c r="DE44" s="51"/>
    </row>
    <row r="45">
      <c r="A45" s="82">
        <v>41.0</v>
      </c>
      <c r="B45" s="83" t="s">
        <v>541</v>
      </c>
      <c r="C45" s="84" t="s">
        <v>108</v>
      </c>
      <c r="D45" s="85" t="s">
        <v>95</v>
      </c>
      <c r="E45" s="85" t="s">
        <v>109</v>
      </c>
      <c r="F45" s="86">
        <v>1500.0</v>
      </c>
      <c r="G45" s="86" t="s">
        <v>97</v>
      </c>
      <c r="H45" s="97" t="s">
        <v>110</v>
      </c>
      <c r="I45" s="117" t="s">
        <v>111</v>
      </c>
      <c r="J45" s="89"/>
      <c r="K45" s="118">
        <f>average(2.8,3.5)</f>
        <v>3.15</v>
      </c>
      <c r="L45" s="84" t="s">
        <v>170</v>
      </c>
      <c r="M45" s="119"/>
      <c r="N45" s="119"/>
      <c r="O45" s="92"/>
      <c r="P45" s="92"/>
      <c r="Q45" s="92"/>
      <c r="R45" s="92"/>
      <c r="S45" s="92"/>
      <c r="T45" s="93"/>
      <c r="U45" s="89"/>
      <c r="V45" s="94">
        <v>1.0</v>
      </c>
      <c r="W45" s="92"/>
      <c r="X45" s="50" t="s">
        <v>111</v>
      </c>
      <c r="Y45" s="89"/>
      <c r="Z45" s="95">
        <v>312000.0</v>
      </c>
      <c r="AA45" s="95">
        <v>410.0</v>
      </c>
      <c r="AB45" s="96">
        <f t="shared" si="1"/>
        <v>0.1314102564</v>
      </c>
      <c r="AC45" s="95">
        <f t="shared" si="2"/>
        <v>312000</v>
      </c>
      <c r="AD45" s="97"/>
      <c r="AE45" s="98"/>
      <c r="AF45" s="99" t="s">
        <v>101</v>
      </c>
      <c r="AG45" s="137"/>
      <c r="AH45" s="123"/>
      <c r="AI45" s="123"/>
      <c r="AJ45" s="98"/>
      <c r="AK45" s="160">
        <f>72/24</f>
        <v>3</v>
      </c>
      <c r="AL45" s="90">
        <v>72.0</v>
      </c>
      <c r="AM45" s="123"/>
      <c r="AN45" s="102">
        <v>100.0</v>
      </c>
      <c r="AO45" s="103"/>
      <c r="AP45" s="103"/>
      <c r="AQ45" s="98"/>
      <c r="AR45" s="104">
        <v>1.0E10</v>
      </c>
      <c r="AS45" s="51"/>
      <c r="AT45" s="50" t="s">
        <v>542</v>
      </c>
      <c r="AU45" s="90"/>
      <c r="AV45" s="90"/>
      <c r="AW45" s="107"/>
      <c r="AX45" s="104">
        <f>average(1,4)</f>
        <v>2.5</v>
      </c>
      <c r="AY45" s="125" t="s">
        <v>543</v>
      </c>
      <c r="AZ45" s="126" t="s">
        <v>111</v>
      </c>
      <c r="BA45" s="109"/>
      <c r="BB45" s="51"/>
      <c r="BC45" s="110"/>
      <c r="BD45" s="86"/>
      <c r="BE45" s="86"/>
      <c r="BF45" s="86"/>
      <c r="BG45" s="86"/>
      <c r="BH45" s="75"/>
      <c r="BI45" s="51"/>
      <c r="BJ45" s="51"/>
      <c r="BK45" s="111"/>
      <c r="BL45" s="86" t="s">
        <v>104</v>
      </c>
      <c r="BM45" s="86">
        <v>0.0</v>
      </c>
      <c r="BN45" s="86"/>
      <c r="BO45" s="86" t="s">
        <v>104</v>
      </c>
      <c r="BP45" s="112" t="s">
        <v>104</v>
      </c>
      <c r="BQ45" s="108" t="s">
        <v>104</v>
      </c>
      <c r="BR45" s="112" t="s">
        <v>104</v>
      </c>
      <c r="BS45" s="50" t="s">
        <v>544</v>
      </c>
      <c r="BT45" s="50" t="s">
        <v>545</v>
      </c>
      <c r="BU45" s="51"/>
      <c r="BV45" s="51"/>
      <c r="BW45" s="51"/>
      <c r="BX45" s="113"/>
      <c r="BY45" s="51"/>
      <c r="BZ45" s="51"/>
      <c r="CA45" s="111"/>
      <c r="CB45" s="114"/>
      <c r="CC45" s="114"/>
      <c r="CD45" s="114"/>
      <c r="CE45" s="114"/>
      <c r="CF45" s="36"/>
      <c r="CG45" s="36"/>
      <c r="CH45" s="110"/>
      <c r="CI45" s="114"/>
      <c r="CJ45" s="114"/>
      <c r="CK45" s="108"/>
      <c r="CL45" s="108"/>
      <c r="CM45" s="110"/>
      <c r="CN45" s="114"/>
      <c r="CO45" s="114"/>
      <c r="CP45" s="114"/>
      <c r="CQ45" s="114"/>
      <c r="CR45" s="108"/>
      <c r="CS45" s="108"/>
      <c r="CT45" s="170"/>
      <c r="CU45" s="105"/>
      <c r="CV45" s="50" t="s">
        <v>546</v>
      </c>
      <c r="CY45" s="51"/>
      <c r="CZ45" s="51"/>
      <c r="DA45" s="51"/>
      <c r="DB45" s="51"/>
      <c r="DC45" s="51"/>
      <c r="DD45" s="51"/>
      <c r="DE45" s="51"/>
    </row>
    <row r="46">
      <c r="A46" s="82">
        <v>42.0</v>
      </c>
      <c r="B46" s="83" t="s">
        <v>547</v>
      </c>
      <c r="C46" s="93"/>
      <c r="D46" s="85" t="s">
        <v>153</v>
      </c>
      <c r="E46" s="159" t="s">
        <v>548</v>
      </c>
      <c r="F46" s="86">
        <v>30.0</v>
      </c>
      <c r="G46" s="86" t="s">
        <v>167</v>
      </c>
      <c r="H46" s="87" t="s">
        <v>549</v>
      </c>
      <c r="I46" s="88" t="s">
        <v>550</v>
      </c>
      <c r="J46" s="89"/>
      <c r="K46" s="148">
        <f t="shared" ref="K46:K48" si="8">AVERAGE(M46:N46)</f>
        <v>6</v>
      </c>
      <c r="L46" s="84" t="s">
        <v>100</v>
      </c>
      <c r="M46" s="90">
        <v>5.0</v>
      </c>
      <c r="N46" s="90">
        <v>7.0</v>
      </c>
      <c r="O46" s="92"/>
      <c r="P46" s="92"/>
      <c r="Q46" s="92"/>
      <c r="R46" s="92"/>
      <c r="S46" s="92"/>
      <c r="T46" s="93"/>
      <c r="U46" s="89"/>
      <c r="V46" s="94">
        <v>0.22</v>
      </c>
      <c r="W46" s="92"/>
      <c r="X46" s="92"/>
      <c r="Y46" s="89"/>
      <c r="Z46" s="95">
        <v>2.03E7</v>
      </c>
      <c r="AA46" s="95">
        <v>50000.0</v>
      </c>
      <c r="AB46" s="96">
        <f t="shared" si="1"/>
        <v>0.2463054187</v>
      </c>
      <c r="AC46" s="95">
        <f t="shared" si="2"/>
        <v>92272727.27</v>
      </c>
      <c r="AD46" s="97"/>
      <c r="AE46" s="98"/>
      <c r="AF46" s="99" t="s">
        <v>132</v>
      </c>
      <c r="AG46" s="137"/>
      <c r="AH46" s="123"/>
      <c r="AI46" s="123"/>
      <c r="AJ46" s="98"/>
      <c r="AK46" s="160"/>
      <c r="AL46" s="119"/>
      <c r="AM46" s="123"/>
      <c r="AN46" s="160"/>
      <c r="AO46" s="103"/>
      <c r="AP46" s="103"/>
      <c r="AQ46" s="98"/>
      <c r="AR46" s="100">
        <v>3.0</v>
      </c>
      <c r="AS46" s="51"/>
      <c r="AT46" s="51"/>
      <c r="AU46" s="90"/>
      <c r="AV46" s="90"/>
      <c r="AW46" s="136"/>
      <c r="AX46" s="100"/>
      <c r="AY46" s="101"/>
      <c r="AZ46" s="101"/>
      <c r="BA46" s="109"/>
      <c r="BB46" s="51"/>
      <c r="BC46" s="110"/>
      <c r="BD46" s="86"/>
      <c r="BE46" s="86"/>
      <c r="BF46" s="86"/>
      <c r="BG46" s="86"/>
      <c r="BH46" s="75"/>
      <c r="BI46" s="51"/>
      <c r="BJ46" s="51"/>
      <c r="BK46" s="111"/>
      <c r="BL46" s="86">
        <v>20.0</v>
      </c>
      <c r="BM46" s="86">
        <v>0.0</v>
      </c>
      <c r="BN46" s="86"/>
      <c r="BO46" s="86">
        <v>15.0</v>
      </c>
      <c r="BP46" s="112" t="s">
        <v>551</v>
      </c>
      <c r="BQ46" s="108">
        <f>274*0.05</f>
        <v>13.7</v>
      </c>
      <c r="BR46" s="112" t="s">
        <v>552</v>
      </c>
      <c r="BS46" s="51"/>
      <c r="BT46" s="51"/>
      <c r="BU46" s="51"/>
      <c r="BV46" s="51"/>
      <c r="BW46" s="51"/>
      <c r="BX46" s="113"/>
      <c r="BY46" s="51"/>
      <c r="BZ46" s="51"/>
      <c r="CA46" s="111"/>
      <c r="CB46" s="114"/>
      <c r="CC46" s="114"/>
      <c r="CD46" s="114"/>
      <c r="CE46" s="114"/>
      <c r="CF46" s="36"/>
      <c r="CG46" s="36"/>
      <c r="CH46" s="110"/>
      <c r="CI46" s="114"/>
      <c r="CJ46" s="114"/>
      <c r="CK46" s="108"/>
      <c r="CL46" s="108"/>
      <c r="CM46" s="110"/>
      <c r="CN46" s="114"/>
      <c r="CO46" s="114"/>
      <c r="CP46" s="114"/>
      <c r="CQ46" s="114"/>
      <c r="CR46" s="108"/>
      <c r="CS46" s="108"/>
      <c r="CT46" s="170"/>
      <c r="CU46" s="105"/>
      <c r="CV46" s="50" t="s">
        <v>82</v>
      </c>
      <c r="CY46" s="51"/>
      <c r="CZ46" s="51"/>
      <c r="DA46" s="51"/>
      <c r="DB46" s="51"/>
      <c r="DC46" s="51"/>
      <c r="DD46" s="51"/>
      <c r="DE46" s="51"/>
    </row>
    <row r="47">
      <c r="A47" s="82">
        <v>43.0</v>
      </c>
      <c r="B47" s="83" t="s">
        <v>553</v>
      </c>
      <c r="C47" s="93"/>
      <c r="D47" s="100" t="s">
        <v>153</v>
      </c>
      <c r="E47" s="134" t="s">
        <v>554</v>
      </c>
      <c r="F47" s="86">
        <v>180.0</v>
      </c>
      <c r="G47" s="86" t="s">
        <v>155</v>
      </c>
      <c r="H47" s="87" t="s">
        <v>555</v>
      </c>
      <c r="I47" s="88" t="s">
        <v>556</v>
      </c>
      <c r="J47" s="89"/>
      <c r="K47" s="148">
        <f t="shared" si="8"/>
        <v>1.6</v>
      </c>
      <c r="L47" s="118" t="s">
        <v>130</v>
      </c>
      <c r="M47" s="90">
        <v>1.2</v>
      </c>
      <c r="N47" s="90">
        <v>2.0</v>
      </c>
      <c r="O47" s="92"/>
      <c r="P47" s="92"/>
      <c r="Q47" s="92"/>
      <c r="R47" s="92"/>
      <c r="S47" s="92"/>
      <c r="T47" s="93"/>
      <c r="U47" s="89"/>
      <c r="V47" s="133">
        <v>0.01</v>
      </c>
      <c r="W47" s="92"/>
      <c r="X47" s="92"/>
      <c r="Y47" s="89"/>
      <c r="Z47" s="95">
        <v>1.36E7</v>
      </c>
      <c r="AA47" s="95">
        <v>34200.0</v>
      </c>
      <c r="AB47" s="96">
        <f t="shared" si="1"/>
        <v>0.2514705882</v>
      </c>
      <c r="AC47" s="95">
        <f t="shared" si="2"/>
        <v>1360000000</v>
      </c>
      <c r="AD47" s="97"/>
      <c r="AE47" s="98"/>
      <c r="AF47" s="99" t="s">
        <v>113</v>
      </c>
      <c r="AG47" s="100"/>
      <c r="AH47" s="101"/>
      <c r="AI47" s="101"/>
      <c r="AJ47" s="98"/>
      <c r="AK47" s="135">
        <v>0.0</v>
      </c>
      <c r="AL47" s="90"/>
      <c r="AM47" s="123"/>
      <c r="AN47" s="135" t="s">
        <v>104</v>
      </c>
      <c r="AO47" s="69" t="s">
        <v>557</v>
      </c>
      <c r="AP47" s="69"/>
      <c r="AQ47" s="98"/>
      <c r="AR47" s="100" t="s">
        <v>158</v>
      </c>
      <c r="AS47" s="105"/>
      <c r="AT47" s="51"/>
      <c r="AU47" s="90"/>
      <c r="AV47" s="90"/>
      <c r="AW47" s="136"/>
      <c r="AX47" s="100"/>
      <c r="AY47" s="101"/>
      <c r="AZ47" s="101"/>
      <c r="BA47" s="137"/>
      <c r="BB47" s="51"/>
      <c r="BC47" s="110"/>
      <c r="BD47" s="156">
        <v>13340.2262381</v>
      </c>
      <c r="BE47" s="156">
        <v>4.68650716209</v>
      </c>
      <c r="BF47" s="156">
        <v>4.909310221699</v>
      </c>
      <c r="BG47" s="156">
        <v>5717.970505045096</v>
      </c>
      <c r="BH47" s="75" t="s">
        <v>558</v>
      </c>
      <c r="BI47" s="50" t="s">
        <v>161</v>
      </c>
      <c r="BJ47" s="51"/>
      <c r="BK47" s="138"/>
      <c r="BL47" s="156">
        <v>13288.5988675</v>
      </c>
      <c r="BM47" s="156">
        <v>4.62050712898</v>
      </c>
      <c r="BN47" s="156">
        <v>4.852560814952</v>
      </c>
      <c r="BO47" s="156">
        <v>5677.07839165075</v>
      </c>
      <c r="BP47" s="112" t="s">
        <v>559</v>
      </c>
      <c r="BQ47" s="108"/>
      <c r="BR47" s="112"/>
      <c r="BS47" s="157" t="s">
        <v>161</v>
      </c>
      <c r="CA47" s="138"/>
      <c r="CB47" s="156">
        <v>744246.06523</v>
      </c>
      <c r="CC47" s="156">
        <v>228.044210546</v>
      </c>
      <c r="CD47" s="156">
        <v>200.36991879776</v>
      </c>
      <c r="CE47" s="156">
        <v>377223.9876161122</v>
      </c>
      <c r="CF47" s="112" t="s">
        <v>559</v>
      </c>
      <c r="CG47" s="157" t="s">
        <v>161</v>
      </c>
      <c r="CH47" s="110"/>
      <c r="CI47" s="114"/>
      <c r="CJ47" s="114" t="s">
        <v>560</v>
      </c>
      <c r="CK47" s="88" t="s">
        <v>561</v>
      </c>
      <c r="CL47" s="88" t="s">
        <v>562</v>
      </c>
      <c r="CM47" s="110"/>
      <c r="CN47" s="115" t="s">
        <v>563</v>
      </c>
      <c r="CO47" s="115" t="s">
        <v>564</v>
      </c>
      <c r="CP47" s="114"/>
      <c r="CQ47" s="114"/>
      <c r="CR47" s="88" t="s">
        <v>565</v>
      </c>
      <c r="CS47" s="108"/>
      <c r="CT47" s="139"/>
      <c r="CU47" s="105"/>
      <c r="CV47" s="50" t="s">
        <v>566</v>
      </c>
      <c r="CX47" s="105"/>
      <c r="CY47" s="51"/>
      <c r="CZ47" s="51"/>
      <c r="DA47" s="51"/>
      <c r="DB47" s="51"/>
      <c r="DC47" s="113"/>
      <c r="DD47" s="51"/>
      <c r="DE47" s="51"/>
    </row>
    <row r="48">
      <c r="A48" s="82">
        <v>44.0</v>
      </c>
      <c r="B48" s="83" t="s">
        <v>567</v>
      </c>
      <c r="C48" s="93"/>
      <c r="D48" s="85" t="s">
        <v>153</v>
      </c>
      <c r="E48" s="134" t="s">
        <v>554</v>
      </c>
      <c r="F48" s="86">
        <v>180.0</v>
      </c>
      <c r="G48" s="86" t="s">
        <v>155</v>
      </c>
      <c r="H48" s="87" t="s">
        <v>555</v>
      </c>
      <c r="I48" s="88" t="s">
        <v>556</v>
      </c>
      <c r="J48" s="89"/>
      <c r="K48" s="148">
        <f t="shared" si="8"/>
        <v>1.6</v>
      </c>
      <c r="L48" s="118" t="s">
        <v>130</v>
      </c>
      <c r="M48" s="90">
        <v>1.2</v>
      </c>
      <c r="N48" s="90">
        <v>2.0</v>
      </c>
      <c r="O48" s="92"/>
      <c r="P48" s="92"/>
      <c r="Q48" s="92"/>
      <c r="R48" s="92"/>
      <c r="S48" s="92"/>
      <c r="T48" s="93"/>
      <c r="U48" s="89"/>
      <c r="V48" s="94">
        <v>1.0</v>
      </c>
      <c r="W48" s="92"/>
      <c r="X48" s="92"/>
      <c r="Y48" s="89"/>
      <c r="Z48" s="95">
        <v>1.36E7</v>
      </c>
      <c r="AA48" s="95">
        <v>34200.0</v>
      </c>
      <c r="AB48" s="96">
        <f t="shared" si="1"/>
        <v>0.2514705882</v>
      </c>
      <c r="AC48" s="95">
        <f t="shared" si="2"/>
        <v>13600000</v>
      </c>
      <c r="AD48" s="97"/>
      <c r="AE48" s="98"/>
      <c r="AF48" s="99" t="s">
        <v>113</v>
      </c>
      <c r="AG48" s="100"/>
      <c r="AH48" s="101"/>
      <c r="AI48" s="101"/>
      <c r="AJ48" s="98"/>
      <c r="AK48" s="102">
        <v>0.0</v>
      </c>
      <c r="AL48" s="119"/>
      <c r="AM48" s="123"/>
      <c r="AN48" s="102" t="s">
        <v>104</v>
      </c>
      <c r="AO48" s="103"/>
      <c r="AP48" s="103"/>
      <c r="AQ48" s="98"/>
      <c r="AR48" s="85" t="s">
        <v>158</v>
      </c>
      <c r="AS48" s="105"/>
      <c r="AT48" s="50" t="s">
        <v>568</v>
      </c>
      <c r="AU48" s="90"/>
      <c r="AV48" s="90"/>
      <c r="AW48" s="124"/>
      <c r="AX48" s="85"/>
      <c r="AY48" s="101"/>
      <c r="AZ48" s="101"/>
      <c r="BA48" s="109"/>
      <c r="BB48" s="51"/>
      <c r="BC48" s="110"/>
      <c r="BD48" s="156">
        <v>13340.2262381</v>
      </c>
      <c r="BE48" s="156">
        <v>4.68650716209</v>
      </c>
      <c r="BF48" s="156">
        <v>4.909310221699</v>
      </c>
      <c r="BG48" s="156">
        <v>5717.970505045096</v>
      </c>
      <c r="BH48" s="75" t="s">
        <v>558</v>
      </c>
      <c r="BI48" s="50" t="s">
        <v>161</v>
      </c>
      <c r="BJ48" s="51"/>
      <c r="BK48" s="111"/>
      <c r="BL48" s="156">
        <v>13288.5988675</v>
      </c>
      <c r="BM48" s="156">
        <v>4.62050712898</v>
      </c>
      <c r="BN48" s="156">
        <v>4.852560814952</v>
      </c>
      <c r="BO48" s="156">
        <v>5677.07839165075</v>
      </c>
      <c r="BP48" s="112" t="s">
        <v>559</v>
      </c>
      <c r="BQ48" s="108"/>
      <c r="BR48" s="112"/>
      <c r="BS48" s="157" t="s">
        <v>161</v>
      </c>
      <c r="CA48" s="111"/>
      <c r="CB48" s="156">
        <v>744246.06523</v>
      </c>
      <c r="CC48" s="156">
        <v>228.044210546</v>
      </c>
      <c r="CD48" s="156">
        <v>200.36991879776</v>
      </c>
      <c r="CE48" s="156">
        <v>377223.9876161122</v>
      </c>
      <c r="CF48" s="112" t="s">
        <v>559</v>
      </c>
      <c r="CG48" s="157" t="s">
        <v>161</v>
      </c>
      <c r="CH48" s="110"/>
      <c r="CI48" s="114"/>
      <c r="CJ48" s="114" t="s">
        <v>560</v>
      </c>
      <c r="CK48" s="88" t="s">
        <v>561</v>
      </c>
      <c r="CL48" s="88" t="s">
        <v>562</v>
      </c>
      <c r="CM48" s="110"/>
      <c r="CN48" s="115" t="s">
        <v>563</v>
      </c>
      <c r="CO48" s="115" t="s">
        <v>564</v>
      </c>
      <c r="CP48" s="114"/>
      <c r="CQ48" s="114"/>
      <c r="CR48" s="88" t="s">
        <v>565</v>
      </c>
      <c r="CS48" s="108"/>
      <c r="CT48" s="116"/>
      <c r="CU48" s="105"/>
      <c r="CV48" s="50" t="s">
        <v>122</v>
      </c>
      <c r="CX48" s="50" t="s">
        <v>569</v>
      </c>
      <c r="CY48" s="50" t="s">
        <v>570</v>
      </c>
      <c r="CZ48" s="51"/>
      <c r="DA48" s="51"/>
      <c r="DB48" s="51"/>
      <c r="DC48" s="113"/>
      <c r="DD48" s="51"/>
      <c r="DE48" s="51"/>
    </row>
    <row r="49">
      <c r="A49" s="82">
        <v>45.0</v>
      </c>
      <c r="B49" s="83" t="s">
        <v>571</v>
      </c>
      <c r="C49" s="93"/>
      <c r="D49" s="85" t="s">
        <v>153</v>
      </c>
      <c r="E49" s="159" t="s">
        <v>572</v>
      </c>
      <c r="F49" s="86">
        <v>80.0</v>
      </c>
      <c r="G49" s="86" t="s">
        <v>167</v>
      </c>
      <c r="H49" s="87" t="s">
        <v>573</v>
      </c>
      <c r="I49" s="88" t="s">
        <v>574</v>
      </c>
      <c r="J49" s="89"/>
      <c r="K49" s="184">
        <v>17.6</v>
      </c>
      <c r="L49" s="84" t="s">
        <v>252</v>
      </c>
      <c r="M49" s="119"/>
      <c r="N49" s="119"/>
      <c r="O49" s="92"/>
      <c r="P49" s="92"/>
      <c r="Q49" s="92"/>
      <c r="R49" s="92"/>
      <c r="S49" s="92"/>
      <c r="T49" s="93"/>
      <c r="U49" s="89"/>
      <c r="V49" s="94">
        <v>0.0</v>
      </c>
      <c r="W49" s="105" t="s">
        <v>575</v>
      </c>
      <c r="X49" s="105"/>
      <c r="Y49" s="89"/>
      <c r="Z49" s="95">
        <v>3500000.0</v>
      </c>
      <c r="AA49" s="95">
        <v>7330.0</v>
      </c>
      <c r="AB49" s="96">
        <f t="shared" si="1"/>
        <v>0.2094285714</v>
      </c>
      <c r="AC49" s="95" t="str">
        <f t="shared" si="2"/>
        <v>#DIV/0!</v>
      </c>
      <c r="AD49" s="97"/>
      <c r="AE49" s="98"/>
      <c r="AF49" s="99" t="s">
        <v>132</v>
      </c>
      <c r="AG49" s="100"/>
      <c r="AH49" s="101"/>
      <c r="AI49" s="101"/>
      <c r="AJ49" s="98"/>
      <c r="AK49" s="102">
        <v>7.0</v>
      </c>
      <c r="AL49" s="119"/>
      <c r="AM49" s="123"/>
      <c r="AN49" s="102">
        <v>60.0</v>
      </c>
      <c r="AO49" s="103"/>
      <c r="AP49" s="103"/>
      <c r="AQ49" s="98"/>
      <c r="AR49" s="85" t="s">
        <v>133</v>
      </c>
      <c r="AS49" s="51"/>
      <c r="AT49" s="50" t="s">
        <v>576</v>
      </c>
      <c r="AU49" s="90"/>
      <c r="AV49" s="90"/>
      <c r="AW49" s="124"/>
      <c r="AX49" s="85"/>
      <c r="AY49" s="101"/>
      <c r="AZ49" s="101"/>
      <c r="BA49" s="109"/>
      <c r="BB49" s="51"/>
      <c r="BC49" s="110"/>
      <c r="BD49" s="86"/>
      <c r="BE49" s="86"/>
      <c r="BF49" s="86"/>
      <c r="BG49" s="86"/>
      <c r="BH49" s="75"/>
      <c r="BI49" s="51"/>
      <c r="BJ49" s="51"/>
      <c r="BK49" s="111"/>
      <c r="BL49" s="86">
        <v>450000.0</v>
      </c>
      <c r="BM49" s="86" t="s">
        <v>104</v>
      </c>
      <c r="BN49" s="86"/>
      <c r="BO49" s="86">
        <v>230000.0</v>
      </c>
      <c r="BP49" s="112" t="s">
        <v>577</v>
      </c>
      <c r="BQ49" s="108">
        <v>232000.0</v>
      </c>
      <c r="BR49" s="112" t="s">
        <v>578</v>
      </c>
      <c r="BS49" s="50" t="s">
        <v>579</v>
      </c>
      <c r="BT49" s="50" t="s">
        <v>580</v>
      </c>
      <c r="BU49" s="51"/>
      <c r="BV49" s="51"/>
      <c r="BW49" s="51"/>
      <c r="BX49" s="113"/>
      <c r="BY49" s="51"/>
      <c r="BZ49" s="51"/>
      <c r="CA49" s="111"/>
      <c r="CB49" s="114"/>
      <c r="CC49" s="114"/>
      <c r="CD49" s="114"/>
      <c r="CE49" s="114"/>
      <c r="CF49" s="36"/>
      <c r="CG49" s="36"/>
      <c r="CH49" s="110"/>
      <c r="CI49" s="114"/>
      <c r="CJ49" s="114"/>
      <c r="CK49" s="108"/>
      <c r="CL49" s="108"/>
      <c r="CM49" s="110"/>
      <c r="CN49" s="114"/>
      <c r="CO49" s="114"/>
      <c r="CP49" s="114"/>
      <c r="CQ49" s="114"/>
      <c r="CR49" s="108"/>
      <c r="CS49" s="108"/>
      <c r="CT49" s="170"/>
      <c r="CU49" s="105"/>
      <c r="CV49" s="50" t="s">
        <v>581</v>
      </c>
      <c r="CY49" s="51"/>
      <c r="CZ49" s="51"/>
      <c r="DA49" s="51"/>
      <c r="DB49" s="51"/>
      <c r="DC49" s="51"/>
      <c r="DD49" s="51"/>
      <c r="DE49" s="51"/>
    </row>
    <row r="50">
      <c r="A50" s="209" t="s">
        <v>446</v>
      </c>
      <c r="B50" s="210" t="s">
        <v>582</v>
      </c>
      <c r="C50" s="213" t="s">
        <v>583</v>
      </c>
      <c r="D50" s="101" t="s">
        <v>153</v>
      </c>
      <c r="E50" s="112" t="s">
        <v>584</v>
      </c>
      <c r="F50" s="106">
        <v>60.0</v>
      </c>
      <c r="G50" s="106" t="s">
        <v>167</v>
      </c>
      <c r="H50" s="87" t="s">
        <v>585</v>
      </c>
      <c r="I50" s="88" t="s">
        <v>586</v>
      </c>
      <c r="J50" s="228"/>
      <c r="K50" s="229">
        <f>AVERAGE(M50:N50)</f>
        <v>6</v>
      </c>
      <c r="L50" s="213" t="s">
        <v>100</v>
      </c>
      <c r="M50" s="90">
        <v>5.0</v>
      </c>
      <c r="N50" s="90">
        <v>7.0</v>
      </c>
      <c r="O50" s="92"/>
      <c r="P50" s="92"/>
      <c r="Q50" s="92"/>
      <c r="R50" s="92"/>
      <c r="S50" s="92"/>
      <c r="T50" s="230"/>
      <c r="U50" s="228"/>
      <c r="V50" s="143">
        <v>0.0</v>
      </c>
      <c r="W50" s="92"/>
      <c r="X50" s="92"/>
      <c r="Y50" s="228"/>
      <c r="Z50" s="97">
        <v>5990000.0</v>
      </c>
      <c r="AA50" s="97">
        <v>9000.0</v>
      </c>
      <c r="AB50" s="214">
        <f t="shared" si="1"/>
        <v>0.1502504174</v>
      </c>
      <c r="AC50" s="97" t="str">
        <f t="shared" si="2"/>
        <v>#DIV/0!</v>
      </c>
      <c r="AD50" s="97"/>
      <c r="AE50" s="158"/>
      <c r="AF50" s="213" t="s">
        <v>101</v>
      </c>
      <c r="AG50" s="137"/>
      <c r="AH50" s="123"/>
      <c r="AI50" s="123"/>
      <c r="AJ50" s="158"/>
      <c r="AK50" s="119"/>
      <c r="AL50" s="119"/>
      <c r="AM50" s="123"/>
      <c r="AN50" s="119"/>
      <c r="AO50" s="103"/>
      <c r="AP50" s="103"/>
      <c r="AQ50" s="158"/>
      <c r="AR50" s="101" t="s">
        <v>587</v>
      </c>
      <c r="AS50" s="51"/>
      <c r="AT50" s="50" t="s">
        <v>588</v>
      </c>
      <c r="AU50" s="119"/>
      <c r="AV50" s="119"/>
      <c r="AW50" s="215"/>
      <c r="AX50" s="101"/>
      <c r="AY50" s="101"/>
      <c r="AZ50" s="101"/>
      <c r="BA50" s="123"/>
      <c r="BB50" s="51"/>
      <c r="BC50" s="216"/>
      <c r="BD50" s="106"/>
      <c r="BE50" s="106"/>
      <c r="BF50" s="106"/>
      <c r="BG50" s="106"/>
      <c r="BH50" s="75"/>
      <c r="BI50" s="51"/>
      <c r="BJ50" s="51"/>
      <c r="BK50" s="144"/>
      <c r="BL50" s="106" t="s">
        <v>104</v>
      </c>
      <c r="BM50" s="106">
        <v>1.0</v>
      </c>
      <c r="BN50" s="106"/>
      <c r="BO50" s="106" t="s">
        <v>104</v>
      </c>
      <c r="BP50" s="112" t="s">
        <v>104</v>
      </c>
      <c r="BQ50" s="108" t="s">
        <v>104</v>
      </c>
      <c r="BR50" s="112" t="s">
        <v>104</v>
      </c>
      <c r="BS50" s="51"/>
      <c r="BT50" s="51"/>
      <c r="BU50" s="51"/>
      <c r="BV50" s="51"/>
      <c r="BW50" s="51"/>
      <c r="BX50" s="113"/>
      <c r="BY50" s="51"/>
      <c r="BZ50" s="51"/>
      <c r="CA50" s="144"/>
      <c r="CB50" s="87"/>
      <c r="CC50" s="87"/>
      <c r="CD50" s="87"/>
      <c r="CE50" s="87"/>
      <c r="CF50" s="229"/>
      <c r="CG50" s="229"/>
      <c r="CH50" s="216"/>
      <c r="CI50" s="87"/>
      <c r="CJ50" s="87"/>
      <c r="CK50" s="108"/>
      <c r="CL50" s="108"/>
      <c r="CM50" s="216"/>
      <c r="CN50" s="87"/>
      <c r="CO50" s="87"/>
      <c r="CP50" s="87"/>
      <c r="CQ50" s="87"/>
      <c r="CR50" s="108"/>
      <c r="CS50" s="108"/>
      <c r="CT50" s="145"/>
      <c r="CU50" s="51"/>
      <c r="CV50" s="51"/>
      <c r="CW50" s="21"/>
      <c r="CX50" s="21"/>
      <c r="CY50" s="51"/>
      <c r="CZ50" s="51"/>
      <c r="DA50" s="51"/>
      <c r="DB50" s="51"/>
      <c r="DC50" s="51"/>
      <c r="DD50" s="51"/>
      <c r="DE50" s="51"/>
    </row>
    <row r="51">
      <c r="A51" s="82">
        <v>46.0</v>
      </c>
      <c r="B51" s="140" t="s">
        <v>589</v>
      </c>
      <c r="C51" s="93"/>
      <c r="D51" s="85" t="s">
        <v>95</v>
      </c>
      <c r="E51" s="159" t="s">
        <v>590</v>
      </c>
      <c r="F51" s="86">
        <f>average(2,5)*1000</f>
        <v>3500</v>
      </c>
      <c r="G51" s="86" t="s">
        <v>97</v>
      </c>
      <c r="H51" s="87" t="s">
        <v>591</v>
      </c>
      <c r="I51" s="88" t="s">
        <v>592</v>
      </c>
      <c r="J51" s="89"/>
      <c r="K51" s="84">
        <v>0.8</v>
      </c>
      <c r="L51" s="118" t="s">
        <v>112</v>
      </c>
      <c r="M51" s="90"/>
      <c r="N51" s="90"/>
      <c r="O51" s="92"/>
      <c r="P51" s="92"/>
      <c r="Q51" s="92"/>
      <c r="R51" s="92"/>
      <c r="S51" s="92"/>
      <c r="T51" s="93"/>
      <c r="U51" s="89"/>
      <c r="V51" s="94">
        <v>0.01</v>
      </c>
      <c r="W51" s="92"/>
      <c r="X51" s="92"/>
      <c r="Y51" s="89"/>
      <c r="Z51" s="95">
        <v>1.74E7</v>
      </c>
      <c r="AA51" s="95">
        <v>25100.0</v>
      </c>
      <c r="AB51" s="96">
        <f t="shared" si="1"/>
        <v>0.1442528736</v>
      </c>
      <c r="AC51" s="95">
        <f t="shared" si="2"/>
        <v>1740000000</v>
      </c>
      <c r="AD51" s="97"/>
      <c r="AE51" s="98"/>
      <c r="AF51" s="99" t="s">
        <v>144</v>
      </c>
      <c r="AG51" s="100"/>
      <c r="AH51" s="101"/>
      <c r="AI51" s="101"/>
      <c r="AJ51" s="98"/>
      <c r="AK51" s="102">
        <v>0.6</v>
      </c>
      <c r="AL51" s="90"/>
      <c r="AM51" s="123"/>
      <c r="AN51" s="102">
        <v>90.0</v>
      </c>
      <c r="AO51" s="69" t="s">
        <v>593</v>
      </c>
      <c r="AP51" s="69"/>
      <c r="AQ51" s="98"/>
      <c r="AR51" s="85">
        <v>100.0</v>
      </c>
      <c r="AS51" s="51"/>
      <c r="AT51" s="50" t="s">
        <v>116</v>
      </c>
      <c r="AU51" s="90"/>
      <c r="AV51" s="90"/>
      <c r="AW51" s="124"/>
      <c r="AX51" s="85"/>
      <c r="AY51" s="101"/>
      <c r="AZ51" s="101"/>
      <c r="BA51" s="36"/>
      <c r="BB51" s="51"/>
      <c r="BC51" s="110"/>
      <c r="BD51" s="86"/>
      <c r="BE51" s="86"/>
      <c r="BF51" s="86"/>
      <c r="BG51" s="86"/>
      <c r="BH51" s="75"/>
      <c r="BI51" s="51"/>
      <c r="BJ51" s="51"/>
      <c r="BK51" s="170"/>
      <c r="BL51" s="86">
        <v>115000.0</v>
      </c>
      <c r="BM51" s="86">
        <v>28.0</v>
      </c>
      <c r="BN51" s="86"/>
      <c r="BO51" s="86">
        <v>4100.0</v>
      </c>
      <c r="BP51" s="126" t="s">
        <v>594</v>
      </c>
      <c r="BQ51" s="108">
        <v>4100.0</v>
      </c>
      <c r="BR51" s="112" t="s">
        <v>595</v>
      </c>
      <c r="BS51" s="50" t="s">
        <v>137</v>
      </c>
      <c r="BT51" s="50" t="s">
        <v>596</v>
      </c>
      <c r="BU51" s="51"/>
      <c r="BV51" s="51"/>
      <c r="BW51" s="51"/>
      <c r="BX51" s="113"/>
      <c r="BY51" s="51"/>
      <c r="BZ51" s="51"/>
      <c r="CA51" s="170"/>
      <c r="CB51" s="114"/>
      <c r="CC51" s="114"/>
      <c r="CD51" s="114"/>
      <c r="CE51" s="114"/>
      <c r="CF51" s="36"/>
      <c r="CG51" s="36"/>
      <c r="CH51" s="110"/>
      <c r="CI51" s="114"/>
      <c r="CJ51" s="114"/>
      <c r="CK51" s="108"/>
      <c r="CL51" s="108"/>
      <c r="CM51" s="110"/>
      <c r="CN51" s="114"/>
      <c r="CO51" s="114"/>
      <c r="CP51" s="114"/>
      <c r="CQ51" s="114"/>
      <c r="CR51" s="108"/>
      <c r="CS51" s="108"/>
      <c r="CT51" s="170"/>
      <c r="CU51" s="105"/>
      <c r="CV51" s="50" t="s">
        <v>597</v>
      </c>
      <c r="CY51" s="51"/>
      <c r="CZ51" s="51"/>
      <c r="DA51" s="51"/>
      <c r="DB51" s="51"/>
      <c r="DC51" s="51"/>
      <c r="DD51" s="51"/>
      <c r="DE51" s="51"/>
    </row>
    <row r="52">
      <c r="A52" s="82">
        <v>47.0</v>
      </c>
      <c r="B52" s="83" t="s">
        <v>598</v>
      </c>
      <c r="C52" s="141"/>
      <c r="D52" s="85" t="s">
        <v>153</v>
      </c>
      <c r="E52" s="159" t="s">
        <v>599</v>
      </c>
      <c r="F52" s="86">
        <f>average(100,130)</f>
        <v>115</v>
      </c>
      <c r="G52" s="86" t="s">
        <v>155</v>
      </c>
      <c r="H52" s="87" t="s">
        <v>600</v>
      </c>
      <c r="I52" s="88" t="s">
        <v>601</v>
      </c>
      <c r="J52" s="89"/>
      <c r="K52" s="148">
        <f>AVERAGE(M52:N52)</f>
        <v>2.4</v>
      </c>
      <c r="L52" s="118" t="s">
        <v>130</v>
      </c>
      <c r="M52" s="90">
        <v>1.2</v>
      </c>
      <c r="N52" s="90">
        <v>3.6</v>
      </c>
      <c r="O52" s="142"/>
      <c r="P52" s="142"/>
      <c r="Q52" s="142"/>
      <c r="R52" s="142"/>
      <c r="S52" s="142"/>
      <c r="T52" s="141"/>
      <c r="U52" s="89"/>
      <c r="V52" s="94">
        <v>0.096</v>
      </c>
      <c r="W52" s="142"/>
      <c r="X52" s="142"/>
      <c r="Y52" s="89"/>
      <c r="Z52" s="95">
        <v>5670000.0</v>
      </c>
      <c r="AA52" s="95">
        <v>34300.0</v>
      </c>
      <c r="AB52" s="96">
        <f t="shared" si="1"/>
        <v>0.6049382716</v>
      </c>
      <c r="AC52" s="95">
        <f t="shared" si="2"/>
        <v>59062500</v>
      </c>
      <c r="AD52" s="97"/>
      <c r="AE52" s="98"/>
      <c r="AF52" s="99" t="s">
        <v>101</v>
      </c>
      <c r="AG52" s="100"/>
      <c r="AH52" s="101"/>
      <c r="AI52" s="101"/>
      <c r="AJ52" s="98"/>
      <c r="AK52" s="102">
        <v>1.0</v>
      </c>
      <c r="AL52" s="119"/>
      <c r="AM52" s="123"/>
      <c r="AN52" s="102">
        <v>7.0</v>
      </c>
      <c r="AO52" s="69" t="s">
        <v>602</v>
      </c>
      <c r="AP52" s="69"/>
      <c r="AQ52" s="98"/>
      <c r="AR52" s="100">
        <v>20.0</v>
      </c>
      <c r="AS52" s="105"/>
      <c r="AT52" s="51"/>
      <c r="AU52" s="90"/>
      <c r="AV52" s="90"/>
      <c r="AW52" s="231"/>
      <c r="AX52" s="232"/>
      <c r="AY52" s="101"/>
      <c r="AZ52" s="101"/>
      <c r="BA52" s="109"/>
      <c r="BB52" s="51"/>
      <c r="BC52" s="110"/>
      <c r="BD52" s="86"/>
      <c r="BE52" s="86"/>
      <c r="BF52" s="86"/>
      <c r="BG52" s="86"/>
      <c r="BH52" s="75"/>
      <c r="BI52" s="51"/>
      <c r="BJ52" s="51"/>
      <c r="BK52" s="111"/>
      <c r="BL52" s="86">
        <v>0.0</v>
      </c>
      <c r="BM52" s="86">
        <v>0.0</v>
      </c>
      <c r="BN52" s="86"/>
      <c r="BO52" s="86">
        <v>0.0</v>
      </c>
      <c r="BP52" s="112" t="s">
        <v>603</v>
      </c>
      <c r="BQ52" s="108">
        <v>0.0</v>
      </c>
      <c r="BR52" s="126" t="s">
        <v>604</v>
      </c>
      <c r="BS52" s="50" t="s">
        <v>605</v>
      </c>
      <c r="BT52" s="50" t="s">
        <v>230</v>
      </c>
      <c r="BU52" s="51"/>
      <c r="BV52" s="51"/>
      <c r="BW52" s="51"/>
      <c r="BX52" s="113"/>
      <c r="BY52" s="51"/>
      <c r="BZ52" s="51"/>
      <c r="CA52" s="111"/>
      <c r="CB52" s="114"/>
      <c r="CC52" s="114"/>
      <c r="CD52" s="114"/>
      <c r="CE52" s="114"/>
      <c r="CF52" s="36"/>
      <c r="CG52" s="36"/>
      <c r="CH52" s="110"/>
      <c r="CI52" s="114"/>
      <c r="CJ52" s="114"/>
      <c r="CK52" s="108"/>
      <c r="CL52" s="108"/>
      <c r="CM52" s="110"/>
      <c r="CN52" s="114"/>
      <c r="CO52" s="114"/>
      <c r="CP52" s="114"/>
      <c r="CQ52" s="114"/>
      <c r="CR52" s="108"/>
      <c r="CS52" s="108"/>
      <c r="CT52" s="116"/>
      <c r="CU52" s="105"/>
      <c r="CV52" s="50" t="s">
        <v>606</v>
      </c>
      <c r="CY52" s="51"/>
      <c r="CZ52" s="51"/>
      <c r="DA52" s="51"/>
      <c r="DB52" s="51"/>
      <c r="DC52" s="51"/>
      <c r="DD52" s="51"/>
      <c r="DE52" s="51"/>
    </row>
    <row r="53">
      <c r="A53" s="82">
        <v>48.0</v>
      </c>
      <c r="B53" s="83" t="s">
        <v>607</v>
      </c>
      <c r="C53" s="141"/>
      <c r="D53" s="85" t="s">
        <v>95</v>
      </c>
      <c r="E53" s="159" t="s">
        <v>608</v>
      </c>
      <c r="F53" s="86">
        <v>2000.0</v>
      </c>
      <c r="G53" s="86" t="s">
        <v>97</v>
      </c>
      <c r="H53" s="87" t="s">
        <v>609</v>
      </c>
      <c r="I53" s="88" t="s">
        <v>610</v>
      </c>
      <c r="J53" s="89"/>
      <c r="K53" s="84">
        <v>2.8</v>
      </c>
      <c r="L53" s="118" t="s">
        <v>130</v>
      </c>
      <c r="M53" s="90">
        <v>5.0</v>
      </c>
      <c r="N53" s="90">
        <v>7.0</v>
      </c>
      <c r="O53" s="142"/>
      <c r="P53" s="142"/>
      <c r="Q53" s="142"/>
      <c r="R53" s="142"/>
      <c r="S53" s="142"/>
      <c r="T53" s="141"/>
      <c r="U53" s="89"/>
      <c r="V53" s="94">
        <v>0.005</v>
      </c>
      <c r="W53" s="142"/>
      <c r="X53" s="142"/>
      <c r="Y53" s="89"/>
      <c r="Z53" s="95">
        <v>2290000.0</v>
      </c>
      <c r="AA53" s="95">
        <v>5210.0</v>
      </c>
      <c r="AB53" s="96">
        <f t="shared" si="1"/>
        <v>0.227510917</v>
      </c>
      <c r="AC53" s="95">
        <f t="shared" si="2"/>
        <v>458000000</v>
      </c>
      <c r="AD53" s="97"/>
      <c r="AE53" s="98"/>
      <c r="AF53" s="99" t="s">
        <v>205</v>
      </c>
      <c r="AG53" s="137"/>
      <c r="AH53" s="123"/>
      <c r="AI53" s="123"/>
      <c r="AJ53" s="98"/>
      <c r="AK53" s="160"/>
      <c r="AL53" s="119"/>
      <c r="AM53" s="123"/>
      <c r="AN53" s="160"/>
      <c r="AO53" s="103"/>
      <c r="AP53" s="103"/>
      <c r="AQ53" s="98"/>
      <c r="AR53" s="85" t="s">
        <v>158</v>
      </c>
      <c r="AS53" s="51"/>
      <c r="AT53" s="50" t="s">
        <v>611</v>
      </c>
      <c r="AU53" s="119"/>
      <c r="AV53" s="119"/>
      <c r="AW53" s="124"/>
      <c r="AX53" s="85"/>
      <c r="AY53" s="220"/>
      <c r="AZ53" s="101"/>
      <c r="BA53" s="109"/>
      <c r="BB53" s="51"/>
      <c r="BC53" s="110"/>
      <c r="BD53" s="86"/>
      <c r="BE53" s="86"/>
      <c r="BF53" s="86"/>
      <c r="BG53" s="86"/>
      <c r="BH53" s="75"/>
      <c r="BI53" s="51"/>
      <c r="BJ53" s="51"/>
      <c r="BK53" s="111"/>
      <c r="BL53" s="86" t="s">
        <v>104</v>
      </c>
      <c r="BM53" s="86">
        <v>3.0</v>
      </c>
      <c r="BN53" s="86"/>
      <c r="BO53" s="86" t="s">
        <v>104</v>
      </c>
      <c r="BP53" s="112" t="s">
        <v>104</v>
      </c>
      <c r="BQ53" s="108" t="s">
        <v>104</v>
      </c>
      <c r="BR53" s="112" t="s">
        <v>104</v>
      </c>
      <c r="BS53" s="51"/>
      <c r="BT53" s="51"/>
      <c r="BU53" s="51"/>
      <c r="BV53" s="51"/>
      <c r="BW53" s="51"/>
      <c r="BX53" s="113"/>
      <c r="BY53" s="51"/>
      <c r="BZ53" s="51"/>
      <c r="CA53" s="111"/>
      <c r="CB53" s="114"/>
      <c r="CC53" s="114"/>
      <c r="CD53" s="114"/>
      <c r="CE53" s="114"/>
      <c r="CF53" s="36"/>
      <c r="CG53" s="36"/>
      <c r="CH53" s="110"/>
      <c r="CI53" s="114"/>
      <c r="CJ53" s="114"/>
      <c r="CK53" s="108"/>
      <c r="CL53" s="108"/>
      <c r="CM53" s="110"/>
      <c r="CN53" s="114"/>
      <c r="CO53" s="114"/>
      <c r="CP53" s="114"/>
      <c r="CQ53" s="114"/>
      <c r="CR53" s="108"/>
      <c r="CS53" s="108"/>
      <c r="CT53" s="170"/>
      <c r="CU53" s="105"/>
      <c r="CV53" s="50" t="s">
        <v>612</v>
      </c>
      <c r="CY53" s="51"/>
      <c r="CZ53" s="51"/>
      <c r="DA53" s="51"/>
      <c r="DB53" s="51"/>
      <c r="DC53" s="51"/>
      <c r="DD53" s="51"/>
      <c r="DE53" s="51"/>
    </row>
    <row r="54">
      <c r="A54" s="82">
        <v>49.0</v>
      </c>
      <c r="B54" s="83" t="s">
        <v>613</v>
      </c>
      <c r="C54" s="84" t="s">
        <v>614</v>
      </c>
      <c r="D54" s="85" t="s">
        <v>235</v>
      </c>
      <c r="E54" s="159" t="s">
        <v>615</v>
      </c>
      <c r="F54" s="164">
        <f>15*1000000</f>
        <v>15000000</v>
      </c>
      <c r="G54" s="86" t="s">
        <v>237</v>
      </c>
      <c r="H54" s="87" t="s">
        <v>616</v>
      </c>
      <c r="I54" s="88" t="s">
        <v>617</v>
      </c>
      <c r="J54" s="89"/>
      <c r="K54" s="118">
        <f>average(M54:N54)</f>
        <v>3.07</v>
      </c>
      <c r="L54" s="84" t="s">
        <v>170</v>
      </c>
      <c r="M54" s="90">
        <v>2.39</v>
      </c>
      <c r="N54" s="90">
        <v>3.75</v>
      </c>
      <c r="O54" s="179"/>
      <c r="P54" s="179" t="s">
        <v>618</v>
      </c>
      <c r="Q54" s="50" t="s">
        <v>619</v>
      </c>
      <c r="R54" s="92"/>
      <c r="S54" s="92"/>
      <c r="T54" s="93"/>
      <c r="U54" s="89"/>
      <c r="V54" s="94"/>
      <c r="W54" s="92"/>
      <c r="X54" s="92"/>
      <c r="Y54" s="89"/>
      <c r="Z54" s="95">
        <v>1640000.0</v>
      </c>
      <c r="AA54" s="95">
        <v>1370.0</v>
      </c>
      <c r="AB54" s="96">
        <f t="shared" si="1"/>
        <v>0.08353658537</v>
      </c>
      <c r="AC54" s="95" t="str">
        <f t="shared" si="2"/>
        <v>#DIV/0!</v>
      </c>
      <c r="AD54" s="97"/>
      <c r="AE54" s="98"/>
      <c r="AF54" s="84" t="s">
        <v>255</v>
      </c>
      <c r="AG54" s="134"/>
      <c r="AH54" s="112" t="s">
        <v>620</v>
      </c>
      <c r="AI54" s="112"/>
      <c r="AJ54" s="98"/>
      <c r="AK54" s="160"/>
      <c r="AL54" s="119"/>
      <c r="AM54" s="123"/>
      <c r="AN54" s="160"/>
      <c r="AO54" s="103"/>
      <c r="AP54" s="103"/>
      <c r="AQ54" s="98"/>
      <c r="AR54" s="109"/>
      <c r="AS54" s="51"/>
      <c r="AT54" s="51"/>
      <c r="AU54" s="119"/>
      <c r="AV54" s="119"/>
      <c r="AW54" s="111"/>
      <c r="AX54" s="109"/>
      <c r="AY54" s="123"/>
      <c r="AZ54" s="123"/>
      <c r="BA54" s="109"/>
      <c r="BB54" s="51"/>
      <c r="BC54" s="110"/>
      <c r="BD54" s="156">
        <v>7.1385409535E7</v>
      </c>
      <c r="BE54" s="156">
        <v>0.0</v>
      </c>
      <c r="BF54" s="156">
        <v>0.0</v>
      </c>
      <c r="BG54" s="156">
        <v>6.47138818522782E7</v>
      </c>
      <c r="BH54" s="75" t="s">
        <v>198</v>
      </c>
      <c r="BI54" s="50" t="s">
        <v>161</v>
      </c>
      <c r="BJ54" s="51"/>
      <c r="BK54" s="111"/>
      <c r="BL54" s="156">
        <v>10094.7700396</v>
      </c>
      <c r="BM54" s="156">
        <v>0.0</v>
      </c>
      <c r="BN54" s="156">
        <v>0.0</v>
      </c>
      <c r="BO54" s="156">
        <v>8708.868807702596</v>
      </c>
      <c r="BP54" s="112">
        <v>2016.0</v>
      </c>
      <c r="BQ54" s="167"/>
      <c r="BR54" s="113"/>
      <c r="BS54" s="157" t="s">
        <v>161</v>
      </c>
      <c r="CA54" s="111"/>
      <c r="CB54" s="156">
        <v>1863610.29263</v>
      </c>
      <c r="CC54" s="156">
        <v>0.0</v>
      </c>
      <c r="CD54" s="156">
        <v>0.0</v>
      </c>
      <c r="CE54" s="156">
        <v>1656671.581621638</v>
      </c>
      <c r="CF54" s="112">
        <v>2016.0</v>
      </c>
      <c r="CG54" s="157" t="s">
        <v>161</v>
      </c>
      <c r="CH54" s="163"/>
      <c r="CI54" s="168"/>
      <c r="CJ54" s="114" t="s">
        <v>621</v>
      </c>
      <c r="CK54" s="88" t="s">
        <v>622</v>
      </c>
      <c r="CL54" s="167"/>
      <c r="CM54" s="163"/>
      <c r="CN54" s="168"/>
      <c r="CO54" s="168"/>
      <c r="CP54" s="168"/>
      <c r="CQ54" s="168"/>
      <c r="CR54" s="167"/>
      <c r="CS54" s="167"/>
      <c r="CT54" s="170"/>
      <c r="CU54" s="50" t="s">
        <v>623</v>
      </c>
      <c r="CV54" s="50" t="s">
        <v>623</v>
      </c>
      <c r="CX54" s="105"/>
      <c r="CY54" s="51"/>
      <c r="CZ54" s="51"/>
      <c r="DA54" s="51"/>
      <c r="DB54" s="51"/>
      <c r="DC54" s="113"/>
      <c r="DD54" s="51"/>
      <c r="DE54" s="51"/>
    </row>
    <row r="55">
      <c r="A55" s="82">
        <v>50.0</v>
      </c>
      <c r="B55" s="83" t="s">
        <v>624</v>
      </c>
      <c r="C55" s="93"/>
      <c r="D55" s="85" t="s">
        <v>95</v>
      </c>
      <c r="E55" s="159" t="s">
        <v>625</v>
      </c>
      <c r="F55" s="86">
        <v>2000.0</v>
      </c>
      <c r="G55" s="86" t="s">
        <v>97</v>
      </c>
      <c r="H55" s="87" t="s">
        <v>626</v>
      </c>
      <c r="I55" s="88" t="s">
        <v>627</v>
      </c>
      <c r="J55" s="89"/>
      <c r="K55" s="84">
        <v>1.5</v>
      </c>
      <c r="L55" s="118" t="s">
        <v>130</v>
      </c>
      <c r="M55" s="119"/>
      <c r="N55" s="119"/>
      <c r="O55" s="105"/>
      <c r="P55" s="105" t="s">
        <v>628</v>
      </c>
      <c r="Q55" s="50" t="s">
        <v>629</v>
      </c>
      <c r="R55" s="92"/>
      <c r="S55" s="92"/>
      <c r="T55" s="93"/>
      <c r="U55" s="89"/>
      <c r="V55" s="94"/>
      <c r="W55" s="92"/>
      <c r="X55" s="92"/>
      <c r="Y55" s="89"/>
      <c r="Z55" s="95">
        <v>653000.0</v>
      </c>
      <c r="AA55" s="95">
        <v>4510.0</v>
      </c>
      <c r="AB55" s="96">
        <f t="shared" si="1"/>
        <v>0.6906584992</v>
      </c>
      <c r="AC55" s="95" t="str">
        <f t="shared" si="2"/>
        <v>#DIV/0!</v>
      </c>
      <c r="AD55" s="97"/>
      <c r="AE55" s="98"/>
      <c r="AF55" s="99"/>
      <c r="AG55" s="137"/>
      <c r="AH55" s="123"/>
      <c r="AI55" s="123"/>
      <c r="AJ55" s="98"/>
      <c r="AK55" s="160"/>
      <c r="AL55" s="119"/>
      <c r="AM55" s="123"/>
      <c r="AN55" s="160"/>
      <c r="AO55" s="103"/>
      <c r="AP55" s="103"/>
      <c r="AQ55" s="98"/>
      <c r="AR55" s="85" t="s">
        <v>630</v>
      </c>
      <c r="AS55" s="51"/>
      <c r="AT55" s="51"/>
      <c r="AU55" s="119"/>
      <c r="AV55" s="119"/>
      <c r="AW55" s="111"/>
      <c r="AX55" s="109"/>
      <c r="AY55" s="123"/>
      <c r="AZ55" s="123"/>
      <c r="BA55" s="109"/>
      <c r="BB55" s="51"/>
      <c r="BC55" s="163"/>
      <c r="BD55" s="164"/>
      <c r="BE55" s="164"/>
      <c r="BF55" s="164"/>
      <c r="BG55" s="164"/>
      <c r="BH55" s="165"/>
      <c r="BI55" s="51"/>
      <c r="BJ55" s="51"/>
      <c r="BK55" s="111"/>
      <c r="BL55" s="164"/>
      <c r="BM55" s="166"/>
      <c r="BN55" s="164"/>
      <c r="BO55" s="164"/>
      <c r="BP55" s="113"/>
      <c r="BQ55" s="167"/>
      <c r="BR55" s="113"/>
      <c r="BS55" s="105"/>
      <c r="BT55" s="51"/>
      <c r="BU55" s="51"/>
      <c r="BV55" s="51"/>
      <c r="BW55" s="51"/>
      <c r="BX55" s="113"/>
      <c r="BY55" s="51"/>
      <c r="BZ55" s="51"/>
      <c r="CA55" s="111"/>
      <c r="CB55" s="168"/>
      <c r="CC55" s="168"/>
      <c r="CD55" s="168"/>
      <c r="CE55" s="168"/>
      <c r="CF55" s="36"/>
      <c r="CG55" s="36"/>
      <c r="CH55" s="163"/>
      <c r="CI55" s="168"/>
      <c r="CJ55" s="168"/>
      <c r="CK55" s="167"/>
      <c r="CL55" s="167"/>
      <c r="CM55" s="163"/>
      <c r="CN55" s="168"/>
      <c r="CO55" s="168"/>
      <c r="CP55" s="168"/>
      <c r="CQ55" s="168"/>
      <c r="CR55" s="167"/>
      <c r="CS55" s="167"/>
      <c r="CT55" s="170"/>
      <c r="CU55" s="105"/>
      <c r="CV55" s="105"/>
      <c r="CY55" s="51"/>
      <c r="CZ55" s="51"/>
      <c r="DA55" s="51"/>
      <c r="DB55" s="51"/>
      <c r="DC55" s="51"/>
      <c r="DD55" s="51"/>
      <c r="DE55" s="51"/>
    </row>
    <row r="56">
      <c r="A56" s="82">
        <v>51.0</v>
      </c>
      <c r="B56" s="83" t="s">
        <v>631</v>
      </c>
      <c r="C56" s="233" t="s">
        <v>632</v>
      </c>
      <c r="D56" s="85" t="s">
        <v>235</v>
      </c>
      <c r="E56" s="159" t="s">
        <v>633</v>
      </c>
      <c r="F56" s="164">
        <f>average(17,30)*1000</f>
        <v>23500</v>
      </c>
      <c r="G56" s="86" t="s">
        <v>222</v>
      </c>
      <c r="H56" s="87" t="s">
        <v>634</v>
      </c>
      <c r="I56" s="88" t="s">
        <v>635</v>
      </c>
      <c r="J56" s="89"/>
      <c r="K56" s="118">
        <f>average(M56:N56)</f>
        <v>0.8205</v>
      </c>
      <c r="L56" s="118" t="s">
        <v>112</v>
      </c>
      <c r="M56" s="90">
        <v>0.423</v>
      </c>
      <c r="N56" s="90">
        <v>1.218</v>
      </c>
      <c r="O56" s="179"/>
      <c r="P56" s="179" t="s">
        <v>636</v>
      </c>
      <c r="Q56" s="50" t="s">
        <v>637</v>
      </c>
      <c r="R56" s="92"/>
      <c r="S56" s="92"/>
      <c r="T56" s="93"/>
      <c r="U56" s="89"/>
      <c r="V56" s="94"/>
      <c r="W56" s="92"/>
      <c r="X56" s="92"/>
      <c r="Y56" s="89"/>
      <c r="Z56" s="95">
        <v>3600000.0</v>
      </c>
      <c r="AA56" s="95">
        <v>41500.0</v>
      </c>
      <c r="AB56" s="198">
        <f t="shared" si="1"/>
        <v>1.152777778</v>
      </c>
      <c r="AC56" s="95" t="str">
        <f t="shared" si="2"/>
        <v>#DIV/0!</v>
      </c>
      <c r="AD56" s="128"/>
      <c r="AE56" s="98"/>
      <c r="AF56" s="99" t="s">
        <v>113</v>
      </c>
      <c r="AG56" s="100"/>
      <c r="AH56" s="101" t="s">
        <v>638</v>
      </c>
      <c r="AI56" s="101"/>
      <c r="AJ56" s="98"/>
      <c r="AK56" s="160"/>
      <c r="AL56" s="119"/>
      <c r="AM56" s="123"/>
      <c r="AN56" s="160"/>
      <c r="AO56" s="103"/>
      <c r="AP56" s="103"/>
      <c r="AQ56" s="98"/>
      <c r="AR56" s="109"/>
      <c r="AS56" s="51"/>
      <c r="AT56" s="51"/>
      <c r="AU56" s="119"/>
      <c r="AV56" s="119"/>
      <c r="AW56" s="111"/>
      <c r="AX56" s="109"/>
      <c r="AY56" s="123"/>
      <c r="AZ56" s="123"/>
      <c r="BA56" s="109"/>
      <c r="BB56" s="51"/>
      <c r="BC56" s="163"/>
      <c r="BD56" s="156">
        <v>4966.23655089</v>
      </c>
      <c r="BE56" s="156">
        <v>0.0</v>
      </c>
      <c r="BF56" s="156">
        <v>0.0</v>
      </c>
      <c r="BG56" s="156">
        <v>4966.23655089</v>
      </c>
      <c r="BH56" s="75" t="s">
        <v>639</v>
      </c>
      <c r="BI56" s="50" t="s">
        <v>161</v>
      </c>
      <c r="BJ56" s="51"/>
      <c r="BK56" s="111"/>
      <c r="BL56" s="156">
        <v>2285.72629822</v>
      </c>
      <c r="BM56" s="156">
        <v>0.0</v>
      </c>
      <c r="BN56" s="156">
        <v>0.0</v>
      </c>
      <c r="BO56" s="156">
        <v>2285.72629822</v>
      </c>
      <c r="BP56" s="182" t="s">
        <v>640</v>
      </c>
      <c r="BQ56" s="167"/>
      <c r="BR56" s="113"/>
      <c r="BS56" s="157" t="s">
        <v>161</v>
      </c>
      <c r="CA56" s="111"/>
      <c r="CB56" s="156">
        <v>128442.158357</v>
      </c>
      <c r="CC56" s="156">
        <v>0.0</v>
      </c>
      <c r="CD56" s="156">
        <v>0.0</v>
      </c>
      <c r="CE56" s="156">
        <v>128442.158357</v>
      </c>
      <c r="CF56" s="182" t="s">
        <v>640</v>
      </c>
      <c r="CG56" s="157" t="s">
        <v>161</v>
      </c>
      <c r="CH56" s="163"/>
      <c r="CI56" s="168"/>
      <c r="CJ56" s="168"/>
      <c r="CK56" s="167"/>
      <c r="CL56" s="167"/>
      <c r="CM56" s="163"/>
      <c r="CN56" s="168"/>
      <c r="CO56" s="168"/>
      <c r="CP56" s="168"/>
      <c r="CQ56" s="168"/>
      <c r="CR56" s="167"/>
      <c r="CS56" s="167"/>
      <c r="CT56" s="170"/>
      <c r="CU56" s="105"/>
      <c r="CV56" s="50" t="s">
        <v>641</v>
      </c>
      <c r="CX56" s="105"/>
      <c r="CY56" s="51"/>
      <c r="CZ56" s="51"/>
      <c r="DA56" s="51"/>
      <c r="DB56" s="51"/>
      <c r="DC56" s="113"/>
      <c r="DD56" s="51"/>
      <c r="DE56" s="51"/>
    </row>
    <row r="57">
      <c r="A57" s="82">
        <v>52.0</v>
      </c>
      <c r="B57" s="83" t="s">
        <v>642</v>
      </c>
      <c r="C57" s="84" t="s">
        <v>643</v>
      </c>
      <c r="D57" s="85" t="s">
        <v>153</v>
      </c>
      <c r="E57" s="159" t="s">
        <v>643</v>
      </c>
      <c r="F57" s="86">
        <f>average(250,300)</f>
        <v>275</v>
      </c>
      <c r="G57" s="86" t="s">
        <v>155</v>
      </c>
      <c r="H57" s="87" t="s">
        <v>644</v>
      </c>
      <c r="I57" s="88" t="s">
        <v>645</v>
      </c>
      <c r="J57" s="89"/>
      <c r="K57" s="148">
        <f>AVERAGE(M57:N57)</f>
        <v>6</v>
      </c>
      <c r="L57" s="84" t="s">
        <v>100</v>
      </c>
      <c r="M57" s="90">
        <v>5.0</v>
      </c>
      <c r="N57" s="90">
        <v>7.0</v>
      </c>
      <c r="O57" s="92"/>
      <c r="P57" s="92"/>
      <c r="Q57" s="92"/>
      <c r="R57" s="92"/>
      <c r="S57" s="92"/>
      <c r="T57" s="93"/>
      <c r="U57" s="89"/>
      <c r="V57" s="94">
        <v>0.15</v>
      </c>
      <c r="W57" s="92"/>
      <c r="X57" s="92"/>
      <c r="Y57" s="89"/>
      <c r="Z57" s="95">
        <v>2370000.0</v>
      </c>
      <c r="AA57" s="95">
        <v>753.0</v>
      </c>
      <c r="AB57" s="96">
        <f t="shared" si="1"/>
        <v>0.0317721519</v>
      </c>
      <c r="AC57" s="95">
        <f t="shared" si="2"/>
        <v>15800000</v>
      </c>
      <c r="AD57" s="97"/>
      <c r="AE57" s="98"/>
      <c r="AF57" s="99" t="s">
        <v>101</v>
      </c>
      <c r="AG57" s="137"/>
      <c r="AH57" s="123"/>
      <c r="AI57" s="123"/>
      <c r="AJ57" s="98"/>
      <c r="AK57" s="160"/>
      <c r="AL57" s="119"/>
      <c r="AM57" s="123"/>
      <c r="AN57" s="160"/>
      <c r="AO57" s="103"/>
      <c r="AP57" s="103"/>
      <c r="AQ57" s="98"/>
      <c r="AR57" s="85">
        <v>1.0</v>
      </c>
      <c r="AS57" s="51"/>
      <c r="AT57" s="50" t="s">
        <v>646</v>
      </c>
      <c r="AU57" s="90"/>
      <c r="AV57" s="90"/>
      <c r="AW57" s="124"/>
      <c r="AX57" s="85"/>
      <c r="AY57" s="101"/>
      <c r="AZ57" s="101"/>
      <c r="BA57" s="109"/>
      <c r="BB57" s="51"/>
      <c r="BC57" s="110"/>
      <c r="BD57" s="86"/>
      <c r="BE57" s="86"/>
      <c r="BF57" s="86"/>
      <c r="BG57" s="86"/>
      <c r="BH57" s="75"/>
      <c r="BI57" s="51"/>
      <c r="BJ57" s="51"/>
      <c r="BK57" s="111"/>
      <c r="BL57" s="86">
        <v>0.0</v>
      </c>
      <c r="BM57" s="86">
        <v>0.0</v>
      </c>
      <c r="BN57" s="86"/>
      <c r="BO57" s="86">
        <v>0.0</v>
      </c>
      <c r="BP57" s="112" t="s">
        <v>647</v>
      </c>
      <c r="BQ57" s="108">
        <v>0.0</v>
      </c>
      <c r="BR57" s="112" t="s">
        <v>647</v>
      </c>
      <c r="BS57" s="51"/>
      <c r="BT57" s="51"/>
      <c r="BU57" s="51"/>
      <c r="BV57" s="51"/>
      <c r="BW57" s="51"/>
      <c r="BX57" s="113"/>
      <c r="BY57" s="51"/>
      <c r="BZ57" s="51"/>
      <c r="CA57" s="111"/>
      <c r="CB57" s="114"/>
      <c r="CC57" s="114"/>
      <c r="CD57" s="114"/>
      <c r="CE57" s="114"/>
      <c r="CF57" s="36"/>
      <c r="CG57" s="36"/>
      <c r="CH57" s="110"/>
      <c r="CI57" s="114"/>
      <c r="CJ57" s="114"/>
      <c r="CK57" s="108"/>
      <c r="CL57" s="108"/>
      <c r="CM57" s="110"/>
      <c r="CN57" s="114"/>
      <c r="CO57" s="114"/>
      <c r="CP57" s="114"/>
      <c r="CQ57" s="114"/>
      <c r="CR57" s="108"/>
      <c r="CS57" s="108"/>
      <c r="CT57" s="170"/>
      <c r="CU57" s="51"/>
      <c r="CV57" s="51"/>
      <c r="CY57" s="51"/>
      <c r="CZ57" s="51"/>
      <c r="DA57" s="51"/>
      <c r="DB57" s="51"/>
      <c r="DC57" s="51"/>
      <c r="DD57" s="51"/>
      <c r="DE57" s="51"/>
    </row>
    <row r="58">
      <c r="A58" s="82">
        <v>53.0</v>
      </c>
      <c r="B58" s="83" t="s">
        <v>648</v>
      </c>
      <c r="C58" s="93"/>
      <c r="D58" s="85" t="s">
        <v>95</v>
      </c>
      <c r="E58" s="159" t="s">
        <v>649</v>
      </c>
      <c r="F58" s="86">
        <f>average(6,15)*1000</f>
        <v>10500</v>
      </c>
      <c r="G58" s="86" t="s">
        <v>222</v>
      </c>
      <c r="H58" s="87" t="s">
        <v>650</v>
      </c>
      <c r="I58" s="88" t="s">
        <v>651</v>
      </c>
      <c r="J58" s="89"/>
      <c r="K58" s="84">
        <v>0.9</v>
      </c>
      <c r="L58" s="118" t="s">
        <v>112</v>
      </c>
      <c r="M58" s="119"/>
      <c r="N58" s="119"/>
      <c r="O58" s="91"/>
      <c r="P58" s="91"/>
      <c r="Q58" s="92"/>
      <c r="R58" s="92"/>
      <c r="S58" s="92"/>
      <c r="T58" s="93"/>
      <c r="U58" s="89"/>
      <c r="V58" s="94">
        <v>0.33</v>
      </c>
      <c r="W58" s="92"/>
      <c r="X58" s="92"/>
      <c r="Y58" s="89"/>
      <c r="Z58" s="95">
        <v>1.03E7</v>
      </c>
      <c r="AA58" s="95">
        <v>363.0</v>
      </c>
      <c r="AB58" s="181">
        <f t="shared" si="1"/>
        <v>0.003524271845</v>
      </c>
      <c r="AC58" s="95">
        <f t="shared" si="2"/>
        <v>31212121.21</v>
      </c>
      <c r="AD58" s="97"/>
      <c r="AE58" s="98"/>
      <c r="AF58" s="99" t="s">
        <v>331</v>
      </c>
      <c r="AG58" s="100"/>
      <c r="AH58" s="101"/>
      <c r="AI58" s="101"/>
      <c r="AJ58" s="98"/>
      <c r="AK58" s="102">
        <v>11.0</v>
      </c>
      <c r="AL58" s="119"/>
      <c r="AM58" s="123"/>
      <c r="AN58" s="102" t="s">
        <v>104</v>
      </c>
      <c r="AO58" s="69" t="s">
        <v>652</v>
      </c>
      <c r="AP58" s="69"/>
      <c r="AQ58" s="98"/>
      <c r="AR58" s="85">
        <v>57.0</v>
      </c>
      <c r="AS58" s="51"/>
      <c r="AT58" s="50" t="s">
        <v>653</v>
      </c>
      <c r="AU58" s="119"/>
      <c r="AV58" s="119"/>
      <c r="AW58" s="124"/>
      <c r="AX58" s="85"/>
      <c r="AY58" s="101"/>
      <c r="AZ58" s="101"/>
      <c r="BA58" s="109"/>
      <c r="BB58" s="51"/>
      <c r="BC58" s="110"/>
      <c r="BD58" s="156">
        <v>3.88380049879E7</v>
      </c>
      <c r="BE58" s="156">
        <v>309042.396393</v>
      </c>
      <c r="BF58" s="156">
        <v>1658910.7111923</v>
      </c>
      <c r="BG58" s="156">
        <v>1.5095646181250399E7</v>
      </c>
      <c r="BH58" s="75" t="s">
        <v>654</v>
      </c>
      <c r="BI58" s="50" t="s">
        <v>161</v>
      </c>
      <c r="BJ58" s="51"/>
      <c r="BK58" s="111"/>
      <c r="BL58" s="156">
        <v>109569.30115</v>
      </c>
      <c r="BM58" s="156">
        <v>72.2133219305</v>
      </c>
      <c r="BN58" s="156">
        <v>178.9319375873</v>
      </c>
      <c r="BO58" s="156">
        <v>81328.16602059327</v>
      </c>
      <c r="BP58" s="112" t="s">
        <v>655</v>
      </c>
      <c r="BQ58" s="108"/>
      <c r="BR58" s="112"/>
      <c r="BS58" s="157" t="s">
        <v>161</v>
      </c>
      <c r="CA58" s="111"/>
      <c r="CB58" s="156">
        <v>9415746.01711</v>
      </c>
      <c r="CC58" s="156">
        <v>13558.9201952</v>
      </c>
      <c r="CD58" s="156">
        <v>34013.62887724</v>
      </c>
      <c r="CE58" s="156">
        <v>6938342.408696742</v>
      </c>
      <c r="CF58" s="112" t="s">
        <v>655</v>
      </c>
      <c r="CG58" s="157" t="s">
        <v>161</v>
      </c>
      <c r="CH58" s="110"/>
      <c r="CI58" s="114"/>
      <c r="CJ58" s="114"/>
      <c r="CK58" s="108"/>
      <c r="CL58" s="108"/>
      <c r="CM58" s="110"/>
      <c r="CN58" s="114"/>
      <c r="CO58" s="114"/>
      <c r="CP58" s="114"/>
      <c r="CQ58" s="114"/>
      <c r="CR58" s="108"/>
      <c r="CS58" s="108"/>
      <c r="CT58" s="170"/>
      <c r="CU58" s="105"/>
      <c r="CV58" s="50" t="s">
        <v>656</v>
      </c>
      <c r="CX58" s="50" t="s">
        <v>657</v>
      </c>
      <c r="CY58" s="51"/>
      <c r="CZ58" s="51"/>
      <c r="DA58" s="51"/>
      <c r="DB58" s="51"/>
      <c r="DC58" s="113"/>
      <c r="DD58" s="51"/>
      <c r="DE58" s="51"/>
    </row>
    <row r="59">
      <c r="A59" s="82">
        <v>54.0</v>
      </c>
      <c r="B59" s="83" t="s">
        <v>658</v>
      </c>
      <c r="C59" s="93"/>
      <c r="D59" s="100" t="s">
        <v>95</v>
      </c>
      <c r="E59" s="134" t="s">
        <v>659</v>
      </c>
      <c r="F59" s="86">
        <v>3000.0</v>
      </c>
      <c r="G59" s="86" t="s">
        <v>97</v>
      </c>
      <c r="H59" s="87" t="s">
        <v>660</v>
      </c>
      <c r="I59" s="88" t="s">
        <v>661</v>
      </c>
      <c r="J59" s="89"/>
      <c r="K59" s="84">
        <v>10.0</v>
      </c>
      <c r="L59" s="84" t="s">
        <v>252</v>
      </c>
      <c r="M59" s="90">
        <v>1.4</v>
      </c>
      <c r="N59" s="90">
        <v>10.0</v>
      </c>
      <c r="O59" s="92"/>
      <c r="P59" s="92"/>
      <c r="Q59" s="92"/>
      <c r="R59" s="92"/>
      <c r="S59" s="92"/>
      <c r="T59" s="93"/>
      <c r="U59" s="89"/>
      <c r="V59" s="133">
        <v>0.6</v>
      </c>
      <c r="W59" s="92"/>
      <c r="X59" s="92"/>
      <c r="Y59" s="89"/>
      <c r="Z59" s="95">
        <v>1.35E7</v>
      </c>
      <c r="AA59" s="95">
        <v>84300.0</v>
      </c>
      <c r="AB59" s="96">
        <f t="shared" si="1"/>
        <v>0.6244444444</v>
      </c>
      <c r="AC59" s="95">
        <f t="shared" si="2"/>
        <v>22500000</v>
      </c>
      <c r="AD59" s="97"/>
      <c r="AE59" s="98"/>
      <c r="AF59" s="99" t="s">
        <v>101</v>
      </c>
      <c r="AG59" s="100"/>
      <c r="AH59" s="101"/>
      <c r="AI59" s="101"/>
      <c r="AJ59" s="98"/>
      <c r="AK59" s="135">
        <v>60.0</v>
      </c>
      <c r="AL59" s="119"/>
      <c r="AM59" s="123"/>
      <c r="AN59" s="135">
        <v>120.0</v>
      </c>
      <c r="AO59" s="69" t="s">
        <v>662</v>
      </c>
      <c r="AP59" s="69"/>
      <c r="AQ59" s="98"/>
      <c r="AR59" s="100" t="s">
        <v>663</v>
      </c>
      <c r="AS59" s="105"/>
      <c r="AT59" s="50" t="s">
        <v>664</v>
      </c>
      <c r="AU59" s="90">
        <v>10.0</v>
      </c>
      <c r="AV59" s="90"/>
      <c r="AW59" s="136"/>
      <c r="AX59" s="100"/>
      <c r="AY59" s="101"/>
      <c r="AZ59" s="101"/>
      <c r="BA59" s="137"/>
      <c r="BB59" s="51"/>
      <c r="BC59" s="110"/>
      <c r="BD59" s="156">
        <v>9019295.6341</v>
      </c>
      <c r="BE59" s="156">
        <v>10759.505476</v>
      </c>
      <c r="BF59" s="156">
        <v>186537.32490160002</v>
      </c>
      <c r="BG59" s="156">
        <v>2305894.40965655</v>
      </c>
      <c r="BH59" s="75" t="s">
        <v>198</v>
      </c>
      <c r="BI59" s="50" t="s">
        <v>161</v>
      </c>
      <c r="BJ59" s="51"/>
      <c r="BK59" s="138"/>
      <c r="BL59" s="156">
        <v>1213056.83955</v>
      </c>
      <c r="BM59" s="156">
        <v>956.22568231</v>
      </c>
      <c r="BN59" s="156">
        <v>23435.06244676</v>
      </c>
      <c r="BO59" s="156">
        <v>421376.20736178104</v>
      </c>
      <c r="BP59" s="112" t="s">
        <v>665</v>
      </c>
      <c r="BQ59" s="108"/>
      <c r="BR59" s="112"/>
      <c r="BS59" s="157" t="s">
        <v>161</v>
      </c>
      <c r="CA59" s="138"/>
      <c r="CB59" s="156">
        <v>4.35579340335E7</v>
      </c>
      <c r="CC59" s="156">
        <v>21579.5483249</v>
      </c>
      <c r="CD59" s="156">
        <v>806696.9669424</v>
      </c>
      <c r="CE59" s="156">
        <v>1.647303149739916E7</v>
      </c>
      <c r="CF59" s="112" t="s">
        <v>665</v>
      </c>
      <c r="CG59" s="157" t="s">
        <v>161</v>
      </c>
      <c r="CH59" s="110"/>
      <c r="CI59" s="114"/>
      <c r="CJ59" s="114"/>
      <c r="CK59" s="108"/>
      <c r="CL59" s="108"/>
      <c r="CM59" s="110"/>
      <c r="CN59" s="114"/>
      <c r="CO59" s="114"/>
      <c r="CP59" s="114"/>
      <c r="CQ59" s="114"/>
      <c r="CR59" s="108"/>
      <c r="CS59" s="108"/>
      <c r="CT59" s="139"/>
      <c r="CU59" s="105"/>
      <c r="CV59" s="50" t="s">
        <v>666</v>
      </c>
      <c r="CX59" s="50" t="s">
        <v>667</v>
      </c>
      <c r="CY59" s="105"/>
      <c r="CZ59" s="51"/>
      <c r="DA59" s="51"/>
      <c r="DB59" s="51"/>
      <c r="DC59" s="113"/>
      <c r="DD59" s="51"/>
      <c r="DE59" s="51"/>
    </row>
    <row r="60">
      <c r="A60" s="82">
        <v>55.0</v>
      </c>
      <c r="B60" s="83" t="s">
        <v>668</v>
      </c>
      <c r="C60" s="93"/>
      <c r="D60" s="100" t="s">
        <v>95</v>
      </c>
      <c r="E60" s="134" t="s">
        <v>669</v>
      </c>
      <c r="F60" s="86">
        <f>average(2,5)*1000</f>
        <v>3500</v>
      </c>
      <c r="G60" s="86" t="s">
        <v>97</v>
      </c>
      <c r="H60" s="87" t="s">
        <v>591</v>
      </c>
      <c r="I60" s="88" t="s">
        <v>592</v>
      </c>
      <c r="J60" s="89"/>
      <c r="K60" s="84">
        <v>2.8</v>
      </c>
      <c r="L60" s="118" t="s">
        <v>130</v>
      </c>
      <c r="M60" s="119"/>
      <c r="N60" s="119"/>
      <c r="O60" s="92"/>
      <c r="P60" s="92"/>
      <c r="Q60" s="92"/>
      <c r="R60" s="92"/>
      <c r="S60" s="92"/>
      <c r="T60" s="93"/>
      <c r="U60" s="89"/>
      <c r="V60" s="133">
        <v>0.2</v>
      </c>
      <c r="W60" s="105" t="s">
        <v>670</v>
      </c>
      <c r="X60" s="105"/>
      <c r="Y60" s="89"/>
      <c r="Z60" s="95">
        <v>8870000.0</v>
      </c>
      <c r="AA60" s="95">
        <v>7030.0</v>
      </c>
      <c r="AB60" s="96">
        <f t="shared" si="1"/>
        <v>0.07925591883</v>
      </c>
      <c r="AC60" s="95">
        <f t="shared" si="2"/>
        <v>44350000</v>
      </c>
      <c r="AD60" s="97"/>
      <c r="AE60" s="98"/>
      <c r="AF60" s="84" t="s">
        <v>132</v>
      </c>
      <c r="AG60" s="137"/>
      <c r="AH60" s="123"/>
      <c r="AI60" s="123"/>
      <c r="AJ60" s="98"/>
      <c r="AK60" s="234"/>
      <c r="AL60" s="119"/>
      <c r="AM60" s="123"/>
      <c r="AN60" s="234"/>
      <c r="AO60" s="103"/>
      <c r="AP60" s="103"/>
      <c r="AQ60" s="98"/>
      <c r="AR60" s="146">
        <f>10^5</f>
        <v>100000</v>
      </c>
      <c r="AS60" s="51"/>
      <c r="AT60" s="50" t="s">
        <v>671</v>
      </c>
      <c r="AU60" s="119"/>
      <c r="AV60" s="119"/>
      <c r="AW60" s="190"/>
      <c r="AX60" s="146"/>
      <c r="AY60" s="152"/>
      <c r="AZ60" s="152"/>
      <c r="BA60" s="137"/>
      <c r="BB60" s="51"/>
      <c r="BC60" s="110"/>
      <c r="BD60" s="156">
        <v>1.17738785697E7</v>
      </c>
      <c r="BE60" s="156">
        <v>1306.75660258</v>
      </c>
      <c r="BF60" s="156">
        <v>1879.1216646829998</v>
      </c>
      <c r="BG60" s="156">
        <v>1485405.69854803</v>
      </c>
      <c r="BH60" s="75" t="s">
        <v>198</v>
      </c>
      <c r="BI60" s="50" t="s">
        <v>161</v>
      </c>
      <c r="BJ60" s="51"/>
      <c r="BK60" s="138"/>
      <c r="BL60" s="156">
        <v>128174.624213</v>
      </c>
      <c r="BM60" s="156">
        <v>8.52827526963</v>
      </c>
      <c r="BN60" s="156">
        <v>12.29720686628</v>
      </c>
      <c r="BO60" s="156">
        <v>19245.6626853976</v>
      </c>
      <c r="BP60" s="112">
        <v>2016.0</v>
      </c>
      <c r="BQ60" s="108"/>
      <c r="BR60" s="112"/>
      <c r="BS60" s="157" t="s">
        <v>161</v>
      </c>
      <c r="CA60" s="138"/>
      <c r="CB60" s="156">
        <v>8843034.37926</v>
      </c>
      <c r="CC60" s="156">
        <v>339.259400003</v>
      </c>
      <c r="CD60" s="156">
        <v>516.6424898797</v>
      </c>
      <c r="CE60" s="156">
        <v>1396234.48097295</v>
      </c>
      <c r="CF60" s="112">
        <v>2016.0</v>
      </c>
      <c r="CG60" s="157" t="s">
        <v>161</v>
      </c>
      <c r="CH60" s="110"/>
      <c r="CI60" s="114"/>
      <c r="CJ60" s="114"/>
      <c r="CK60" s="108"/>
      <c r="CL60" s="108"/>
      <c r="CM60" s="110"/>
      <c r="CN60" s="115" t="s">
        <v>672</v>
      </c>
      <c r="CO60" s="114"/>
      <c r="CP60" s="115" t="s">
        <v>673</v>
      </c>
      <c r="CQ60" s="114"/>
      <c r="CR60" s="88" t="s">
        <v>674</v>
      </c>
      <c r="CS60" s="108"/>
      <c r="CT60" s="235"/>
      <c r="CU60" s="105"/>
      <c r="CV60" s="50" t="s">
        <v>675</v>
      </c>
      <c r="CX60" s="50" t="s">
        <v>676</v>
      </c>
      <c r="CY60" s="50" t="s">
        <v>677</v>
      </c>
      <c r="CZ60" s="236" t="s">
        <v>676</v>
      </c>
      <c r="DA60" s="51"/>
      <c r="DB60" s="51"/>
      <c r="DC60" s="113"/>
      <c r="DD60" s="51"/>
      <c r="DE60" s="51"/>
    </row>
    <row r="61">
      <c r="A61" s="82">
        <v>56.0</v>
      </c>
      <c r="B61" s="83" t="s">
        <v>678</v>
      </c>
      <c r="C61" s="84" t="s">
        <v>679</v>
      </c>
      <c r="D61" s="85" t="s">
        <v>680</v>
      </c>
      <c r="E61" s="159" t="s">
        <v>681</v>
      </c>
      <c r="F61" s="86" t="s">
        <v>682</v>
      </c>
      <c r="G61" s="86" t="s">
        <v>682</v>
      </c>
      <c r="H61" s="87" t="s">
        <v>683</v>
      </c>
      <c r="I61" s="88" t="s">
        <v>684</v>
      </c>
      <c r="J61" s="89"/>
      <c r="K61" s="118">
        <f>average(M61:N61)</f>
        <v>0.6755</v>
      </c>
      <c r="L61" s="118" t="s">
        <v>112</v>
      </c>
      <c r="M61" s="90">
        <v>0.001</v>
      </c>
      <c r="N61" s="90">
        <v>1.35</v>
      </c>
      <c r="O61" s="105"/>
      <c r="P61" s="105" t="s">
        <v>685</v>
      </c>
      <c r="Q61" s="92"/>
      <c r="R61" s="92"/>
      <c r="S61" s="92"/>
      <c r="T61" s="185" t="s">
        <v>686</v>
      </c>
      <c r="U61" s="89"/>
      <c r="V61" s="94">
        <v>1.0</v>
      </c>
      <c r="W61" s="105" t="s">
        <v>687</v>
      </c>
      <c r="X61" s="50" t="s">
        <v>688</v>
      </c>
      <c r="Y61" s="89"/>
      <c r="Z61" s="95">
        <v>326000.0</v>
      </c>
      <c r="AA61" s="95">
        <v>6380.0</v>
      </c>
      <c r="AB61" s="198">
        <f t="shared" si="1"/>
        <v>1.957055215</v>
      </c>
      <c r="AC61" s="95">
        <f t="shared" si="2"/>
        <v>326000</v>
      </c>
      <c r="AD61" s="97"/>
      <c r="AE61" s="98"/>
      <c r="AF61" s="99"/>
      <c r="AG61" s="137"/>
      <c r="AH61" s="123"/>
      <c r="AI61" s="123"/>
      <c r="AJ61" s="98"/>
      <c r="AK61" s="160"/>
      <c r="AL61" s="119"/>
      <c r="AM61" s="123"/>
      <c r="AN61" s="102" t="s">
        <v>689</v>
      </c>
      <c r="AO61" s="69" t="s">
        <v>690</v>
      </c>
      <c r="AP61" s="69"/>
      <c r="AQ61" s="98"/>
      <c r="AR61" s="109"/>
      <c r="AS61" s="51"/>
      <c r="AT61" s="51"/>
      <c r="AU61" s="119"/>
      <c r="AV61" s="119"/>
      <c r="AW61" s="124"/>
      <c r="AX61" s="85" t="s">
        <v>691</v>
      </c>
      <c r="AY61" s="123"/>
      <c r="AZ61" s="123"/>
      <c r="BA61" s="109"/>
      <c r="BB61" s="51"/>
      <c r="BC61" s="163"/>
      <c r="BD61" s="164"/>
      <c r="BE61" s="164"/>
      <c r="BF61" s="164"/>
      <c r="BG61" s="164"/>
      <c r="BH61" s="165"/>
      <c r="BI61" s="51"/>
      <c r="BJ61" s="51"/>
      <c r="BK61" s="111"/>
      <c r="BL61" s="164"/>
      <c r="BM61" s="166"/>
      <c r="BN61" s="164"/>
      <c r="BO61" s="164"/>
      <c r="BP61" s="113"/>
      <c r="BQ61" s="167"/>
      <c r="BR61" s="113"/>
      <c r="BS61" s="105"/>
      <c r="BT61" s="51"/>
      <c r="BU61" s="51"/>
      <c r="BV61" s="51"/>
      <c r="BW61" s="51"/>
      <c r="BX61" s="113"/>
      <c r="BY61" s="51"/>
      <c r="BZ61" s="51"/>
      <c r="CA61" s="111"/>
      <c r="CB61" s="168"/>
      <c r="CC61" s="168"/>
      <c r="CD61" s="168"/>
      <c r="CE61" s="168"/>
      <c r="CF61" s="36"/>
      <c r="CG61" s="36"/>
      <c r="CH61" s="163"/>
      <c r="CI61" s="168"/>
      <c r="CJ61" s="168"/>
      <c r="CK61" s="167"/>
      <c r="CL61" s="167"/>
      <c r="CM61" s="163"/>
      <c r="CN61" s="168"/>
      <c r="CO61" s="168"/>
      <c r="CP61" s="168"/>
      <c r="CQ61" s="114">
        <v>3.0</v>
      </c>
      <c r="CR61" s="167"/>
      <c r="CS61" s="167"/>
      <c r="CT61" s="170"/>
      <c r="CU61" s="50" t="s">
        <v>692</v>
      </c>
      <c r="CV61" s="105"/>
      <c r="CY61" s="51"/>
      <c r="CZ61" s="51"/>
      <c r="DA61" s="51"/>
      <c r="DB61" s="51"/>
      <c r="DC61" s="51"/>
      <c r="DD61" s="51"/>
      <c r="DE61" s="51"/>
    </row>
    <row r="62">
      <c r="A62" s="82">
        <v>57.0</v>
      </c>
      <c r="B62" s="83" t="s">
        <v>693</v>
      </c>
      <c r="C62" s="93"/>
      <c r="D62" s="85" t="s">
        <v>153</v>
      </c>
      <c r="E62" s="159" t="s">
        <v>694</v>
      </c>
      <c r="F62" s="86">
        <v>50.0</v>
      </c>
      <c r="G62" s="86" t="s">
        <v>167</v>
      </c>
      <c r="H62" s="87" t="s">
        <v>695</v>
      </c>
      <c r="I62" s="88" t="s">
        <v>696</v>
      </c>
      <c r="J62" s="89"/>
      <c r="K62" s="84">
        <v>9.0</v>
      </c>
      <c r="L62" s="84" t="s">
        <v>100</v>
      </c>
      <c r="M62" s="119"/>
      <c r="N62" s="119"/>
      <c r="O62" s="92"/>
      <c r="P62" s="92"/>
      <c r="Q62" s="92"/>
      <c r="R62" s="92"/>
      <c r="S62" s="92"/>
      <c r="T62" s="93"/>
      <c r="U62" s="89"/>
      <c r="V62" s="94"/>
      <c r="W62" s="92"/>
      <c r="X62" s="92"/>
      <c r="Y62" s="89"/>
      <c r="Z62" s="95">
        <v>2590000.0</v>
      </c>
      <c r="AA62" s="95">
        <v>22900.0</v>
      </c>
      <c r="AB62" s="96">
        <f t="shared" si="1"/>
        <v>0.8841698842</v>
      </c>
      <c r="AC62" s="95" t="str">
        <f t="shared" si="2"/>
        <v>#DIV/0!</v>
      </c>
      <c r="AD62" s="97"/>
      <c r="AE62" s="98"/>
      <c r="AF62" s="99" t="s">
        <v>113</v>
      </c>
      <c r="AG62" s="134"/>
      <c r="AH62" s="112" t="s">
        <v>697</v>
      </c>
      <c r="AI62" s="112"/>
      <c r="AJ62" s="98"/>
      <c r="AK62" s="160"/>
      <c r="AL62" s="119"/>
      <c r="AM62" s="123"/>
      <c r="AN62" s="160"/>
      <c r="AO62" s="103"/>
      <c r="AP62" s="103"/>
      <c r="AQ62" s="98"/>
      <c r="AR62" s="109"/>
      <c r="AS62" s="51"/>
      <c r="AT62" s="51"/>
      <c r="AU62" s="119"/>
      <c r="AV62" s="119"/>
      <c r="AW62" s="124"/>
      <c r="AX62" s="85">
        <v>4.0</v>
      </c>
      <c r="AY62" s="101" t="s">
        <v>698</v>
      </c>
      <c r="AZ62" s="101"/>
      <c r="BA62" s="109"/>
      <c r="BB62" s="51"/>
      <c r="BC62" s="163"/>
      <c r="BD62" s="164"/>
      <c r="BE62" s="164"/>
      <c r="BF62" s="164"/>
      <c r="BG62" s="164"/>
      <c r="BH62" s="165"/>
      <c r="BI62" s="51"/>
      <c r="BJ62" s="51"/>
      <c r="BK62" s="111"/>
      <c r="BL62" s="164"/>
      <c r="BM62" s="166"/>
      <c r="BN62" s="164"/>
      <c r="BO62" s="164"/>
      <c r="BP62" s="113"/>
      <c r="BQ62" s="167"/>
      <c r="BR62" s="113"/>
      <c r="BS62" s="105"/>
      <c r="BT62" s="51"/>
      <c r="BU62" s="51"/>
      <c r="BV62" s="51"/>
      <c r="BW62" s="51"/>
      <c r="BX62" s="113"/>
      <c r="BY62" s="51"/>
      <c r="BZ62" s="51"/>
      <c r="CA62" s="111"/>
      <c r="CB62" s="168"/>
      <c r="CC62" s="168"/>
      <c r="CD62" s="168"/>
      <c r="CE62" s="168"/>
      <c r="CF62" s="36"/>
      <c r="CG62" s="36"/>
      <c r="CH62" s="163"/>
      <c r="CI62" s="168"/>
      <c r="CJ62" s="168"/>
      <c r="CK62" s="167"/>
      <c r="CL62" s="167"/>
      <c r="CM62" s="163"/>
      <c r="CN62" s="168"/>
      <c r="CO62" s="168"/>
      <c r="CP62" s="168"/>
      <c r="CQ62" s="114">
        <v>3.0</v>
      </c>
      <c r="CR62" s="167"/>
      <c r="CS62" s="167"/>
      <c r="CT62" s="170"/>
      <c r="CU62" s="50" t="s">
        <v>699</v>
      </c>
      <c r="CV62" s="105"/>
      <c r="CY62" s="51"/>
      <c r="CZ62" s="51"/>
      <c r="DA62" s="51"/>
      <c r="DB62" s="51"/>
      <c r="DC62" s="51"/>
      <c r="DD62" s="51"/>
      <c r="DE62" s="51"/>
    </row>
    <row r="63">
      <c r="A63" s="82">
        <v>58.0</v>
      </c>
      <c r="B63" s="83" t="s">
        <v>700</v>
      </c>
      <c r="C63" s="84" t="s">
        <v>701</v>
      </c>
      <c r="D63" s="85" t="s">
        <v>95</v>
      </c>
      <c r="E63" s="159" t="s">
        <v>702</v>
      </c>
      <c r="F63" s="86">
        <f>0.8*1000</f>
        <v>800</v>
      </c>
      <c r="G63" s="86" t="s">
        <v>155</v>
      </c>
      <c r="H63" s="87" t="s">
        <v>703</v>
      </c>
      <c r="I63" s="88" t="s">
        <v>704</v>
      </c>
      <c r="J63" s="89"/>
      <c r="K63" s="224">
        <f>AVERAGE(M63:N63)</f>
        <v>14.5</v>
      </c>
      <c r="L63" s="84" t="s">
        <v>252</v>
      </c>
      <c r="M63" s="90">
        <v>12.0</v>
      </c>
      <c r="N63" s="90">
        <v>17.0</v>
      </c>
      <c r="O63" s="92"/>
      <c r="P63" s="92"/>
      <c r="Q63" s="92"/>
      <c r="R63" s="92"/>
      <c r="S63" s="92"/>
      <c r="T63" s="93"/>
      <c r="U63" s="89"/>
      <c r="V63" s="133">
        <v>0.04</v>
      </c>
      <c r="W63" s="105" t="s">
        <v>705</v>
      </c>
      <c r="X63" s="105"/>
      <c r="Y63" s="89"/>
      <c r="Z63" s="95">
        <v>4500000.0</v>
      </c>
      <c r="AA63" s="95">
        <v>3240.0</v>
      </c>
      <c r="AB63" s="96">
        <f t="shared" si="1"/>
        <v>0.072</v>
      </c>
      <c r="AC63" s="95">
        <f t="shared" si="2"/>
        <v>112500000</v>
      </c>
      <c r="AD63" s="97"/>
      <c r="AE63" s="98"/>
      <c r="AF63" s="99" t="s">
        <v>101</v>
      </c>
      <c r="AG63" s="100"/>
      <c r="AH63" s="101" t="s">
        <v>706</v>
      </c>
      <c r="AI63" s="101"/>
      <c r="AJ63" s="98"/>
      <c r="AK63" s="102"/>
      <c r="AL63" s="119"/>
      <c r="AM63" s="123"/>
      <c r="AN63" s="102"/>
      <c r="AO63" s="103"/>
      <c r="AP63" s="103"/>
      <c r="AQ63" s="98"/>
      <c r="AR63" s="85" t="s">
        <v>133</v>
      </c>
      <c r="AS63" s="105"/>
      <c r="AT63" s="50" t="s">
        <v>707</v>
      </c>
      <c r="AU63" s="90">
        <v>200.0</v>
      </c>
      <c r="AV63" s="90"/>
      <c r="AW63" s="124"/>
      <c r="AX63" s="162">
        <v>43382.0</v>
      </c>
      <c r="AY63" s="101" t="s">
        <v>708</v>
      </c>
      <c r="AZ63" s="126" t="s">
        <v>709</v>
      </c>
      <c r="BA63" s="109"/>
      <c r="BB63" s="50" t="s">
        <v>710</v>
      </c>
      <c r="BC63" s="110"/>
      <c r="BD63" s="156">
        <v>1.16273703219E7</v>
      </c>
      <c r="BE63" s="156">
        <v>172444.243839</v>
      </c>
      <c r="BF63" s="156">
        <v>398250.8426654</v>
      </c>
      <c r="BG63" s="156">
        <v>4864129.7297567595</v>
      </c>
      <c r="BH63" s="75" t="s">
        <v>198</v>
      </c>
      <c r="BI63" s="50" t="s">
        <v>161</v>
      </c>
      <c r="BJ63" s="51"/>
      <c r="BK63" s="111"/>
      <c r="BL63" s="156">
        <v>73005.6397237</v>
      </c>
      <c r="BM63" s="156">
        <v>23.2999312262</v>
      </c>
      <c r="BN63" s="156">
        <v>42.9853926102</v>
      </c>
      <c r="BO63" s="156">
        <v>47244.71233215286</v>
      </c>
      <c r="BP63" s="112">
        <v>2016.0</v>
      </c>
      <c r="BQ63" s="108"/>
      <c r="BR63" s="112"/>
      <c r="BS63" s="157" t="s">
        <v>161</v>
      </c>
      <c r="CA63" s="111"/>
      <c r="CB63" s="156">
        <v>6249857.19736</v>
      </c>
      <c r="CC63" s="156">
        <v>3019.94203885</v>
      </c>
      <c r="CD63" s="156">
        <v>6248.90149836</v>
      </c>
      <c r="CE63" s="156">
        <v>4032759.0009145816</v>
      </c>
      <c r="CF63" s="112">
        <v>2016.0</v>
      </c>
      <c r="CG63" s="157" t="s">
        <v>161</v>
      </c>
      <c r="CH63" s="110"/>
      <c r="CI63" s="114"/>
      <c r="CJ63" s="114"/>
      <c r="CK63" s="108"/>
      <c r="CL63" s="108"/>
      <c r="CM63" s="110"/>
      <c r="CN63" s="114"/>
      <c r="CO63" s="114"/>
      <c r="CP63" s="114"/>
      <c r="CQ63" s="114"/>
      <c r="CR63" s="108"/>
      <c r="CS63" s="108"/>
      <c r="CT63" s="116"/>
      <c r="CU63" s="105"/>
      <c r="CV63" s="50" t="s">
        <v>711</v>
      </c>
      <c r="CX63" s="50" t="s">
        <v>230</v>
      </c>
      <c r="CY63" s="50" t="s">
        <v>712</v>
      </c>
      <c r="CZ63" s="51"/>
      <c r="DA63" s="51"/>
      <c r="DB63" s="51"/>
      <c r="DC63" s="113"/>
      <c r="DD63" s="51"/>
    </row>
    <row r="64">
      <c r="A64" s="82">
        <v>59.0</v>
      </c>
      <c r="B64" s="83" t="s">
        <v>713</v>
      </c>
      <c r="C64" s="93"/>
      <c r="D64" s="85" t="s">
        <v>153</v>
      </c>
      <c r="E64" s="85" t="s">
        <v>714</v>
      </c>
      <c r="F64" s="86">
        <v>50.0</v>
      </c>
      <c r="G64" s="86" t="s">
        <v>167</v>
      </c>
      <c r="H64" s="87" t="s">
        <v>715</v>
      </c>
      <c r="I64" s="88" t="s">
        <v>716</v>
      </c>
      <c r="J64" s="89"/>
      <c r="K64" s="84">
        <v>3.0</v>
      </c>
      <c r="L64" s="84" t="s">
        <v>170</v>
      </c>
      <c r="M64" s="119"/>
      <c r="N64" s="119"/>
      <c r="O64" s="105"/>
      <c r="P64" s="105" t="s">
        <v>717</v>
      </c>
      <c r="Q64" s="105"/>
      <c r="R64" s="105"/>
      <c r="S64" s="105"/>
      <c r="T64" s="84"/>
      <c r="U64" s="89"/>
      <c r="V64" s="94">
        <f>15%*50%</f>
        <v>0.075</v>
      </c>
      <c r="W64" s="105" t="s">
        <v>718</v>
      </c>
      <c r="X64" s="50" t="s">
        <v>719</v>
      </c>
      <c r="Y64" s="89"/>
      <c r="Z64" s="95">
        <v>7450000.0</v>
      </c>
      <c r="AA64" s="95">
        <v>5090.0</v>
      </c>
      <c r="AB64" s="96">
        <f t="shared" si="1"/>
        <v>0.06832214765</v>
      </c>
      <c r="AC64" s="95">
        <f t="shared" si="2"/>
        <v>99333333.33</v>
      </c>
      <c r="AD64" s="97"/>
      <c r="AE64" s="98"/>
      <c r="AF64" s="99" t="s">
        <v>113</v>
      </c>
      <c r="AG64" s="100"/>
      <c r="AH64" s="101" t="s">
        <v>720</v>
      </c>
      <c r="AI64" s="101"/>
      <c r="AJ64" s="98"/>
      <c r="AK64" s="160"/>
      <c r="AL64" s="119"/>
      <c r="AM64" s="123"/>
      <c r="AN64" s="160"/>
      <c r="AO64" s="69" t="s">
        <v>721</v>
      </c>
      <c r="AP64" s="237" t="s">
        <v>722</v>
      </c>
      <c r="AQ64" s="98"/>
      <c r="AR64" s="85" t="s">
        <v>158</v>
      </c>
      <c r="AS64" s="51"/>
      <c r="AT64" s="50" t="s">
        <v>722</v>
      </c>
      <c r="AU64" s="119"/>
      <c r="AV64" s="119"/>
      <c r="AW64" s="111"/>
      <c r="AX64" s="238">
        <f>average(3,6)</f>
        <v>4.5</v>
      </c>
      <c r="AY64" s="220">
        <v>43254.0</v>
      </c>
      <c r="AZ64" s="126" t="s">
        <v>723</v>
      </c>
      <c r="BA64" s="109"/>
      <c r="BB64" s="51"/>
      <c r="BC64" s="110"/>
      <c r="BD64" s="156">
        <v>112384.352877</v>
      </c>
      <c r="BE64" s="156">
        <v>0.0</v>
      </c>
      <c r="BF64" s="156">
        <v>0.0</v>
      </c>
      <c r="BG64" s="156">
        <v>109356.59878885999</v>
      </c>
      <c r="BH64" s="75" t="s">
        <v>198</v>
      </c>
      <c r="BI64" s="50" t="s">
        <v>161</v>
      </c>
      <c r="BJ64" s="51"/>
      <c r="BK64" s="111"/>
      <c r="BL64" s="156">
        <v>5799.39117732</v>
      </c>
      <c r="BM64" s="156">
        <v>0.0</v>
      </c>
      <c r="BN64" s="156">
        <v>0.0</v>
      </c>
      <c r="BO64" s="156">
        <v>5657.186532866</v>
      </c>
      <c r="BP64" s="112">
        <v>2016.0</v>
      </c>
      <c r="BQ64" s="167"/>
      <c r="BR64" s="113"/>
      <c r="BS64" s="157" t="s">
        <v>161</v>
      </c>
      <c r="CA64" s="111"/>
      <c r="CB64" s="156">
        <v>374015.301874</v>
      </c>
      <c r="CC64" s="156">
        <v>0.0</v>
      </c>
      <c r="CD64" s="156">
        <v>0.0</v>
      </c>
      <c r="CE64" s="156">
        <v>365801.7086686</v>
      </c>
      <c r="CF64" s="112">
        <v>2016.0</v>
      </c>
      <c r="CG64" s="157" t="s">
        <v>161</v>
      </c>
      <c r="CH64" s="163"/>
      <c r="CI64" s="168"/>
      <c r="CJ64" s="114" t="s">
        <v>724</v>
      </c>
      <c r="CK64" s="88" t="s">
        <v>719</v>
      </c>
      <c r="CL64" s="167"/>
      <c r="CM64" s="163"/>
      <c r="CN64" s="115" t="s">
        <v>725</v>
      </c>
      <c r="CO64" s="168"/>
      <c r="CP64" s="114" t="s">
        <v>104</v>
      </c>
      <c r="CQ64" s="114">
        <v>3.0</v>
      </c>
      <c r="CR64" s="88" t="s">
        <v>723</v>
      </c>
      <c r="CS64" s="108"/>
      <c r="CT64" s="170"/>
      <c r="CU64" s="50" t="s">
        <v>722</v>
      </c>
      <c r="CV64" s="50" t="s">
        <v>726</v>
      </c>
      <c r="CX64" s="105"/>
      <c r="CY64" s="51"/>
      <c r="CZ64" s="51"/>
      <c r="DA64" s="51"/>
      <c r="DB64" s="51"/>
      <c r="DC64" s="113"/>
      <c r="DD64" s="51"/>
      <c r="DE64" s="51"/>
    </row>
    <row r="65">
      <c r="A65" s="82">
        <v>60.0</v>
      </c>
      <c r="B65" s="6" t="s">
        <v>727</v>
      </c>
      <c r="C65" s="84" t="s">
        <v>728</v>
      </c>
      <c r="D65" s="99" t="s">
        <v>153</v>
      </c>
      <c r="E65" s="99" t="s">
        <v>729</v>
      </c>
      <c r="F65" s="239">
        <v>40.0</v>
      </c>
      <c r="G65" s="86" t="s">
        <v>167</v>
      </c>
      <c r="H65" s="213" t="s">
        <v>730</v>
      </c>
      <c r="I65" s="50" t="s">
        <v>731</v>
      </c>
      <c r="J65" s="170"/>
      <c r="K65" s="240">
        <f>average(M65:N65)</f>
        <v>4.2</v>
      </c>
      <c r="L65" s="84" t="s">
        <v>170</v>
      </c>
      <c r="M65" s="213">
        <v>1.8</v>
      </c>
      <c r="N65" s="213">
        <v>6.6</v>
      </c>
      <c r="O65" s="105"/>
      <c r="P65" s="105" t="s">
        <v>732</v>
      </c>
      <c r="Q65" s="50" t="s">
        <v>733</v>
      </c>
      <c r="R65" s="50" t="s">
        <v>734</v>
      </c>
      <c r="S65" s="50" t="s">
        <v>735</v>
      </c>
      <c r="T65" s="148"/>
      <c r="U65" s="170"/>
      <c r="V65" s="180"/>
      <c r="W65" s="51"/>
      <c r="X65" s="51"/>
      <c r="Y65" s="170"/>
      <c r="Z65" s="241">
        <v>1.04E7</v>
      </c>
      <c r="AA65" s="241">
        <v>502000.0</v>
      </c>
      <c r="AB65" s="198">
        <f t="shared" si="1"/>
        <v>4.826923077</v>
      </c>
      <c r="AC65" s="95" t="str">
        <f t="shared" si="2"/>
        <v>#DIV/0!</v>
      </c>
      <c r="AD65" s="97"/>
      <c r="AE65" s="171"/>
      <c r="AF65" s="99" t="s">
        <v>736</v>
      </c>
      <c r="AG65" s="100"/>
      <c r="AH65" s="101" t="s">
        <v>720</v>
      </c>
      <c r="AI65" s="101"/>
      <c r="AJ65" s="171"/>
      <c r="AK65" s="36"/>
      <c r="AL65" s="229"/>
      <c r="AM65" s="229"/>
      <c r="AN65" s="36"/>
      <c r="AO65" s="103"/>
      <c r="AP65" s="103"/>
      <c r="AQ65" s="171"/>
      <c r="AR65" s="36"/>
      <c r="AS65" s="51"/>
      <c r="AT65" s="51"/>
      <c r="AU65" s="229"/>
      <c r="AV65" s="229"/>
      <c r="AW65" s="170"/>
      <c r="AX65" s="36"/>
      <c r="AY65" s="229"/>
      <c r="AZ65" s="229"/>
      <c r="BA65" s="36"/>
      <c r="BB65" s="51"/>
      <c r="BC65" s="170"/>
      <c r="BD65" s="160"/>
      <c r="BE65" s="160"/>
      <c r="BF65" s="160"/>
      <c r="BG65" s="160"/>
      <c r="BH65" s="242"/>
      <c r="BI65" s="51"/>
      <c r="BJ65" s="51"/>
      <c r="BK65" s="170"/>
      <c r="BL65" s="36"/>
      <c r="BM65" s="36"/>
      <c r="BN65" s="36"/>
      <c r="BO65" s="36"/>
      <c r="BP65" s="51"/>
      <c r="BQ65" s="51"/>
      <c r="BR65" s="51"/>
      <c r="BS65" s="51"/>
      <c r="BT65" s="51"/>
      <c r="BU65" s="51"/>
      <c r="BV65" s="51"/>
      <c r="BW65" s="51"/>
      <c r="BX65" s="51"/>
      <c r="BY65" s="51"/>
      <c r="BZ65" s="51"/>
      <c r="CA65" s="170"/>
      <c r="CB65" s="36"/>
      <c r="CC65" s="36"/>
      <c r="CD65" s="36"/>
      <c r="CE65" s="36"/>
      <c r="CF65" s="36"/>
      <c r="CG65" s="36"/>
      <c r="CH65" s="170"/>
      <c r="CI65" s="36"/>
      <c r="CJ65" s="36"/>
      <c r="CK65" s="51"/>
      <c r="CL65" s="51"/>
      <c r="CM65" s="170"/>
      <c r="CN65" s="36"/>
      <c r="CO65" s="36"/>
      <c r="CP65" s="36"/>
      <c r="CQ65" s="36"/>
      <c r="CR65" s="51"/>
      <c r="CS65" s="51"/>
      <c r="CT65" s="170"/>
      <c r="CU65" s="51"/>
      <c r="CV65" s="51"/>
      <c r="CY65" s="51"/>
      <c r="CZ65" s="51"/>
      <c r="DA65" s="51"/>
      <c r="DB65" s="51"/>
      <c r="DC65" s="51"/>
      <c r="DD65" s="51"/>
      <c r="DE65" s="51"/>
    </row>
    <row r="66">
      <c r="A66" s="83"/>
      <c r="B66" s="83"/>
      <c r="C66" s="93"/>
      <c r="D66" s="85"/>
      <c r="E66" s="85"/>
      <c r="F66" s="164"/>
      <c r="G66" s="164"/>
      <c r="H66" s="243"/>
      <c r="I66" s="167"/>
      <c r="J66" s="89"/>
      <c r="K66" s="84"/>
      <c r="L66" s="84"/>
      <c r="M66" s="119"/>
      <c r="N66" s="119"/>
      <c r="O66" s="92"/>
      <c r="P66" s="92"/>
      <c r="Q66" s="92"/>
      <c r="R66" s="92"/>
      <c r="S66" s="92"/>
      <c r="T66" s="93"/>
      <c r="U66" s="89"/>
      <c r="V66" s="244"/>
      <c r="W66" s="105"/>
      <c r="X66" s="92"/>
      <c r="Y66" s="89"/>
      <c r="Z66" s="95"/>
      <c r="AA66" s="84"/>
      <c r="AB66" s="198"/>
      <c r="AC66" s="96"/>
      <c r="AD66" s="214"/>
      <c r="AE66" s="98"/>
      <c r="AF66" s="99"/>
      <c r="AG66" s="137"/>
      <c r="AH66" s="123"/>
      <c r="AI66" s="123"/>
      <c r="AJ66" s="98"/>
      <c r="AK66" s="160"/>
      <c r="AL66" s="119"/>
      <c r="AM66" s="123"/>
      <c r="AN66" s="160"/>
      <c r="AO66" s="103"/>
      <c r="AP66" s="103"/>
      <c r="AQ66" s="98"/>
      <c r="AR66" s="109"/>
      <c r="AS66" s="51"/>
      <c r="AT66" s="51"/>
      <c r="AU66" s="119"/>
      <c r="AV66" s="119"/>
      <c r="AW66" s="111"/>
      <c r="AX66" s="109"/>
      <c r="AY66" s="123"/>
      <c r="AZ66" s="123"/>
      <c r="BA66" s="109"/>
      <c r="BB66" s="51"/>
      <c r="BC66" s="163"/>
      <c r="BD66" s="164"/>
      <c r="BE66" s="164"/>
      <c r="BF66" s="164"/>
      <c r="BG66" s="164"/>
      <c r="BH66" s="165"/>
      <c r="BI66" s="51"/>
      <c r="BJ66" s="51"/>
      <c r="BK66" s="111"/>
      <c r="BL66" s="168"/>
      <c r="BM66" s="245"/>
      <c r="BN66" s="168"/>
      <c r="BO66" s="168"/>
      <c r="BP66" s="113"/>
      <c r="BQ66" s="167"/>
      <c r="BR66" s="113"/>
      <c r="BS66" s="105"/>
      <c r="BT66" s="51"/>
      <c r="BU66" s="51"/>
      <c r="BV66" s="51"/>
      <c r="BW66" s="51"/>
      <c r="BX66" s="113"/>
      <c r="BY66" s="51"/>
      <c r="BZ66" s="51"/>
      <c r="CA66" s="111"/>
      <c r="CB66" s="168"/>
      <c r="CC66" s="168"/>
      <c r="CD66" s="168"/>
      <c r="CE66" s="168"/>
      <c r="CF66" s="36"/>
      <c r="CG66" s="36"/>
      <c r="CH66" s="163"/>
      <c r="CI66" s="168"/>
      <c r="CJ66" s="168"/>
      <c r="CK66" s="167"/>
      <c r="CL66" s="167"/>
      <c r="CM66" s="163"/>
      <c r="CN66" s="168"/>
      <c r="CO66" s="168"/>
      <c r="CP66" s="168"/>
      <c r="CQ66" s="168"/>
      <c r="CR66" s="167"/>
      <c r="CS66" s="167"/>
      <c r="CT66" s="170"/>
      <c r="CU66" s="105"/>
      <c r="CV66" s="105"/>
      <c r="CY66" s="51"/>
      <c r="CZ66" s="51"/>
      <c r="DA66" s="51"/>
      <c r="DB66" s="51"/>
      <c r="DC66" s="51"/>
      <c r="DD66" s="51"/>
      <c r="DE66" s="51"/>
    </row>
    <row r="67">
      <c r="A67" s="83"/>
      <c r="B67" s="210"/>
      <c r="C67" s="93"/>
      <c r="D67" s="85"/>
      <c r="E67" s="85"/>
      <c r="F67" s="168"/>
      <c r="G67" s="168"/>
      <c r="H67" s="243"/>
      <c r="I67" s="167"/>
      <c r="J67" s="89"/>
      <c r="K67" s="84"/>
      <c r="L67" s="84"/>
      <c r="M67" s="119"/>
      <c r="N67" s="119"/>
      <c r="O67" s="92"/>
      <c r="P67" s="92"/>
      <c r="Q67" s="92"/>
      <c r="R67" s="92"/>
      <c r="S67" s="92"/>
      <c r="T67" s="93"/>
      <c r="U67" s="89"/>
      <c r="V67" s="244"/>
      <c r="W67" s="92"/>
      <c r="X67" s="92"/>
      <c r="Y67" s="89"/>
      <c r="Z67" s="95"/>
      <c r="AA67" s="84"/>
      <c r="AB67" s="198"/>
      <c r="AC67" s="96"/>
      <c r="AD67" s="214"/>
      <c r="AE67" s="98"/>
      <c r="AF67" s="99"/>
      <c r="AG67" s="137"/>
      <c r="AH67" s="123"/>
      <c r="AI67" s="123"/>
      <c r="AJ67" s="98"/>
      <c r="AK67" s="160"/>
      <c r="AL67" s="119"/>
      <c r="AM67" s="123"/>
      <c r="AN67" s="160"/>
      <c r="AO67" s="103"/>
      <c r="AP67" s="103"/>
      <c r="AQ67" s="98"/>
      <c r="AR67" s="109"/>
      <c r="AS67" s="51"/>
      <c r="AT67" s="51"/>
      <c r="AU67" s="119"/>
      <c r="AV67" s="119"/>
      <c r="AW67" s="111"/>
      <c r="AX67" s="109"/>
      <c r="AY67" s="109"/>
      <c r="AZ67" s="109"/>
      <c r="BA67" s="109"/>
      <c r="BB67" s="51"/>
      <c r="BC67" s="163"/>
      <c r="BD67" s="164"/>
      <c r="BE67" s="164"/>
      <c r="BF67" s="164"/>
      <c r="BG67" s="164"/>
      <c r="BH67" s="165"/>
      <c r="BI67" s="51"/>
      <c r="BJ67" s="51"/>
      <c r="BK67" s="111"/>
      <c r="BL67" s="168"/>
      <c r="BM67" s="245"/>
      <c r="BN67" s="168"/>
      <c r="BO67" s="168"/>
      <c r="BP67" s="113"/>
      <c r="BQ67" s="167"/>
      <c r="BR67" s="113"/>
      <c r="BS67" s="105"/>
      <c r="BT67" s="51"/>
      <c r="BU67" s="51"/>
      <c r="BV67" s="51"/>
      <c r="BW67" s="51"/>
      <c r="BX67" s="113"/>
      <c r="BY67" s="51"/>
      <c r="BZ67" s="51"/>
      <c r="CA67" s="111"/>
      <c r="CB67" s="168"/>
      <c r="CC67" s="168"/>
      <c r="CD67" s="168"/>
      <c r="CE67" s="168"/>
      <c r="CF67" s="36"/>
      <c r="CG67" s="36"/>
      <c r="CH67" s="163"/>
      <c r="CI67" s="168"/>
      <c r="CJ67" s="168"/>
      <c r="CK67" s="167"/>
      <c r="CL67" s="167"/>
      <c r="CM67" s="163"/>
      <c r="CN67" s="168"/>
      <c r="CO67" s="168"/>
      <c r="CP67" s="168"/>
      <c r="CQ67" s="168"/>
      <c r="CR67" s="167"/>
      <c r="CS67" s="167"/>
      <c r="CT67" s="170"/>
      <c r="CU67" s="105"/>
      <c r="CV67" s="105"/>
      <c r="CY67" s="51"/>
      <c r="CZ67" s="51"/>
      <c r="DA67" s="51"/>
      <c r="DB67" s="51"/>
      <c r="DC67" s="51"/>
      <c r="DD67" s="51"/>
      <c r="DE67" s="51"/>
    </row>
    <row r="68">
      <c r="A68" s="83"/>
      <c r="B68" s="83"/>
      <c r="C68" s="93"/>
      <c r="D68" s="85"/>
      <c r="E68" s="85"/>
      <c r="F68" s="168"/>
      <c r="G68" s="168"/>
      <c r="H68" s="243"/>
      <c r="I68" s="167"/>
      <c r="J68" s="89"/>
      <c r="K68" s="84"/>
      <c r="L68" s="84"/>
      <c r="M68" s="119"/>
      <c r="N68" s="119"/>
      <c r="O68" s="92"/>
      <c r="P68" s="92"/>
      <c r="Q68" s="92"/>
      <c r="R68" s="92"/>
      <c r="S68" s="92"/>
      <c r="T68" s="93"/>
      <c r="U68" s="89"/>
      <c r="V68" s="244"/>
      <c r="W68" s="230"/>
      <c r="X68" s="230"/>
      <c r="Y68" s="89"/>
      <c r="Z68" s="95"/>
      <c r="AA68" s="84"/>
      <c r="AB68" s="198"/>
      <c r="AC68" s="96"/>
      <c r="AD68" s="214"/>
      <c r="AE68" s="98"/>
      <c r="AF68" s="99"/>
      <c r="AG68" s="137"/>
      <c r="AH68" s="123"/>
      <c r="AI68" s="123"/>
      <c r="AJ68" s="98"/>
      <c r="AK68" s="160"/>
      <c r="AL68" s="119"/>
      <c r="AM68" s="123"/>
      <c r="AN68" s="160"/>
      <c r="AO68" s="103"/>
      <c r="AP68" s="103"/>
      <c r="AQ68" s="98"/>
      <c r="AR68" s="109"/>
      <c r="AS68" s="51"/>
      <c r="AT68" s="51"/>
      <c r="AU68" s="119"/>
      <c r="AV68" s="119"/>
      <c r="AW68" s="111"/>
      <c r="AX68" s="109"/>
      <c r="AY68" s="109"/>
      <c r="AZ68" s="109"/>
      <c r="BA68" s="109"/>
      <c r="BB68" s="51"/>
      <c r="BC68" s="163"/>
      <c r="BD68" s="168"/>
      <c r="BE68" s="168"/>
      <c r="BF68" s="168"/>
      <c r="BG68" s="168"/>
      <c r="BH68" s="165"/>
      <c r="BI68" s="51"/>
      <c r="BJ68" s="51"/>
      <c r="BK68" s="111"/>
      <c r="BL68" s="168"/>
      <c r="BM68" s="245"/>
      <c r="BN68" s="168"/>
      <c r="BO68" s="168"/>
      <c r="BP68" s="113"/>
      <c r="BQ68" s="167"/>
      <c r="BR68" s="113"/>
      <c r="BS68" s="105"/>
      <c r="BT68" s="51"/>
      <c r="BU68" s="51"/>
      <c r="BV68" s="51"/>
      <c r="BW68" s="51"/>
      <c r="BX68" s="113"/>
      <c r="BY68" s="51"/>
      <c r="BZ68" s="51"/>
      <c r="CA68" s="111"/>
      <c r="CB68" s="168"/>
      <c r="CC68" s="168"/>
      <c r="CD68" s="168"/>
      <c r="CE68" s="168"/>
      <c r="CF68" s="36"/>
      <c r="CG68" s="36"/>
      <c r="CH68" s="163"/>
      <c r="CI68" s="168"/>
      <c r="CJ68" s="168"/>
      <c r="CK68" s="167"/>
      <c r="CL68" s="167"/>
      <c r="CM68" s="163"/>
      <c r="CN68" s="168"/>
      <c r="CO68" s="168"/>
      <c r="CP68" s="168"/>
      <c r="CQ68" s="168"/>
      <c r="CR68" s="167"/>
      <c r="CS68" s="167"/>
      <c r="CT68" s="170"/>
      <c r="CU68" s="105"/>
      <c r="CV68" s="105"/>
      <c r="CY68" s="51"/>
      <c r="CZ68" s="51"/>
      <c r="DA68" s="51"/>
      <c r="DB68" s="51"/>
      <c r="DC68" s="51"/>
      <c r="DD68" s="51"/>
      <c r="DE68" s="51"/>
    </row>
    <row r="69">
      <c r="A69" s="83"/>
      <c r="B69" s="83"/>
      <c r="C69" s="93"/>
      <c r="D69" s="85"/>
      <c r="E69" s="85"/>
      <c r="F69" s="168"/>
      <c r="G69" s="168"/>
      <c r="H69" s="243"/>
      <c r="I69" s="167"/>
      <c r="J69" s="89"/>
      <c r="K69" s="84"/>
      <c r="L69" s="84"/>
      <c r="M69" s="119"/>
      <c r="N69" s="119"/>
      <c r="O69" s="92"/>
      <c r="P69" s="92"/>
      <c r="Q69" s="92"/>
      <c r="R69" s="92"/>
      <c r="S69" s="92"/>
      <c r="T69" s="93"/>
      <c r="U69" s="89"/>
      <c r="V69" s="244"/>
      <c r="W69" s="230"/>
      <c r="X69" s="230"/>
      <c r="Y69" s="89"/>
      <c r="Z69" s="95"/>
      <c r="AA69" s="84"/>
      <c r="AB69" s="198"/>
      <c r="AC69" s="96"/>
      <c r="AD69" s="214"/>
      <c r="AE69" s="98"/>
      <c r="AF69" s="99"/>
      <c r="AG69" s="137"/>
      <c r="AH69" s="123"/>
      <c r="AI69" s="123"/>
      <c r="AJ69" s="98"/>
      <c r="AK69" s="160"/>
      <c r="AL69" s="119"/>
      <c r="AM69" s="123"/>
      <c r="AN69" s="160"/>
      <c r="AO69" s="103"/>
      <c r="AP69" s="103"/>
      <c r="AQ69" s="98"/>
      <c r="AR69" s="109"/>
      <c r="AS69" s="51"/>
      <c r="AT69" s="51"/>
      <c r="AU69" s="119"/>
      <c r="AV69" s="119"/>
      <c r="AW69" s="111"/>
      <c r="AX69" s="109"/>
      <c r="AY69" s="109"/>
      <c r="AZ69" s="109"/>
      <c r="BA69" s="109"/>
      <c r="BB69" s="51"/>
      <c r="BC69" s="163"/>
      <c r="BD69" s="168"/>
      <c r="BE69" s="168"/>
      <c r="BF69" s="168"/>
      <c r="BG69" s="168"/>
      <c r="BH69" s="165"/>
      <c r="BI69" s="51"/>
      <c r="BJ69" s="51"/>
      <c r="BK69" s="111"/>
      <c r="BL69" s="168"/>
      <c r="BM69" s="245"/>
      <c r="BN69" s="168"/>
      <c r="BO69" s="168"/>
      <c r="BP69" s="113"/>
      <c r="BQ69" s="167"/>
      <c r="BR69" s="113"/>
      <c r="BS69" s="105"/>
      <c r="BT69" s="51"/>
      <c r="BU69" s="51"/>
      <c r="BV69" s="51"/>
      <c r="BW69" s="51"/>
      <c r="BX69" s="113"/>
      <c r="BY69" s="51"/>
      <c r="BZ69" s="51"/>
      <c r="CA69" s="111"/>
      <c r="CB69" s="168"/>
      <c r="CC69" s="168"/>
      <c r="CD69" s="168"/>
      <c r="CE69" s="168"/>
      <c r="CF69" s="36"/>
      <c r="CG69" s="36"/>
      <c r="CH69" s="163"/>
      <c r="CI69" s="168"/>
      <c r="CJ69" s="168"/>
      <c r="CK69" s="167"/>
      <c r="CL69" s="167"/>
      <c r="CM69" s="163"/>
      <c r="CN69" s="168"/>
      <c r="CO69" s="168"/>
      <c r="CP69" s="168"/>
      <c r="CQ69" s="168"/>
      <c r="CR69" s="167"/>
      <c r="CS69" s="167"/>
      <c r="CT69" s="170"/>
      <c r="CU69" s="105"/>
      <c r="CV69" s="105"/>
      <c r="CY69" s="51"/>
      <c r="CZ69" s="51"/>
      <c r="DA69" s="51"/>
      <c r="DB69" s="51"/>
      <c r="DC69" s="51"/>
      <c r="DD69" s="51"/>
      <c r="DE69" s="51"/>
    </row>
    <row r="70">
      <c r="A70" s="83"/>
      <c r="B70" s="83"/>
      <c r="C70" s="93"/>
      <c r="D70" s="85"/>
      <c r="E70" s="85"/>
      <c r="F70" s="168"/>
      <c r="G70" s="168"/>
      <c r="H70" s="243"/>
      <c r="I70" s="167"/>
      <c r="J70" s="89"/>
      <c r="K70" s="84"/>
      <c r="L70" s="84"/>
      <c r="M70" s="119"/>
      <c r="N70" s="119"/>
      <c r="O70" s="92"/>
      <c r="P70" s="92"/>
      <c r="Q70" s="92"/>
      <c r="R70" s="92"/>
      <c r="S70" s="92"/>
      <c r="T70" s="93"/>
      <c r="U70" s="89"/>
      <c r="V70" s="244"/>
      <c r="W70" s="230"/>
      <c r="X70" s="230"/>
      <c r="Y70" s="89"/>
      <c r="Z70" s="95"/>
      <c r="AA70" s="84"/>
      <c r="AB70" s="198"/>
      <c r="AC70" s="96"/>
      <c r="AD70" s="214"/>
      <c r="AE70" s="98"/>
      <c r="AF70" s="99"/>
      <c r="AG70" s="137"/>
      <c r="AH70" s="123"/>
      <c r="AI70" s="123"/>
      <c r="AJ70" s="98"/>
      <c r="AK70" s="160"/>
      <c r="AL70" s="119"/>
      <c r="AM70" s="123"/>
      <c r="AN70" s="160"/>
      <c r="AO70" s="103"/>
      <c r="AP70" s="103"/>
      <c r="AQ70" s="98"/>
      <c r="AR70" s="109"/>
      <c r="AS70" s="51"/>
      <c r="AT70" s="51"/>
      <c r="AU70" s="119"/>
      <c r="AV70" s="119"/>
      <c r="AW70" s="111"/>
      <c r="AX70" s="109"/>
      <c r="AY70" s="109"/>
      <c r="AZ70" s="109"/>
      <c r="BA70" s="109"/>
      <c r="BB70" s="51"/>
      <c r="BC70" s="163"/>
      <c r="BD70" s="168"/>
      <c r="BE70" s="168"/>
      <c r="BF70" s="168"/>
      <c r="BG70" s="168"/>
      <c r="BH70" s="165"/>
      <c r="BI70" s="51"/>
      <c r="BJ70" s="51"/>
      <c r="BK70" s="111"/>
      <c r="BL70" s="168"/>
      <c r="BM70" s="245"/>
      <c r="BN70" s="168"/>
      <c r="BO70" s="168"/>
      <c r="BP70" s="113"/>
      <c r="BQ70" s="167"/>
      <c r="BR70" s="113"/>
      <c r="BS70" s="105"/>
      <c r="BT70" s="51"/>
      <c r="BU70" s="51"/>
      <c r="BV70" s="51"/>
      <c r="BW70" s="51"/>
      <c r="BX70" s="113"/>
      <c r="BY70" s="51"/>
      <c r="BZ70" s="51"/>
      <c r="CA70" s="111"/>
      <c r="CB70" s="168"/>
      <c r="CC70" s="168"/>
      <c r="CD70" s="168"/>
      <c r="CE70" s="168"/>
      <c r="CF70" s="36"/>
      <c r="CG70" s="36"/>
      <c r="CH70" s="163"/>
      <c r="CI70" s="168"/>
      <c r="CJ70" s="168"/>
      <c r="CK70" s="167"/>
      <c r="CL70" s="167"/>
      <c r="CM70" s="163"/>
      <c r="CN70" s="168"/>
      <c r="CO70" s="168"/>
      <c r="CP70" s="168"/>
      <c r="CQ70" s="168"/>
      <c r="CR70" s="167"/>
      <c r="CS70" s="167"/>
      <c r="CT70" s="170"/>
      <c r="CU70" s="105"/>
      <c r="CV70" s="105"/>
      <c r="CY70" s="51"/>
      <c r="CZ70" s="51"/>
      <c r="DA70" s="51"/>
      <c r="DB70" s="51"/>
      <c r="DC70" s="51"/>
      <c r="DD70" s="51"/>
      <c r="DE70" s="51"/>
    </row>
    <row r="71">
      <c r="A71" s="83"/>
      <c r="B71" s="83"/>
      <c r="C71" s="93"/>
      <c r="D71" s="85"/>
      <c r="E71" s="85"/>
      <c r="F71" s="168"/>
      <c r="G71" s="168"/>
      <c r="H71" s="243"/>
      <c r="I71" s="243"/>
      <c r="J71" s="89"/>
      <c r="K71" s="84"/>
      <c r="L71" s="84"/>
      <c r="M71" s="119"/>
      <c r="N71" s="119"/>
      <c r="O71" s="92"/>
      <c r="P71" s="92"/>
      <c r="Q71" s="92"/>
      <c r="R71" s="92"/>
      <c r="S71" s="92"/>
      <c r="T71" s="93"/>
      <c r="U71" s="89"/>
      <c r="V71" s="244"/>
      <c r="W71" s="230"/>
      <c r="X71" s="230"/>
      <c r="Y71" s="89"/>
      <c r="Z71" s="95"/>
      <c r="AA71" s="84"/>
      <c r="AB71" s="198"/>
      <c r="AC71" s="96"/>
      <c r="AD71" s="214"/>
      <c r="AE71" s="98"/>
      <c r="AF71" s="99"/>
      <c r="AG71" s="137"/>
      <c r="AH71" s="123"/>
      <c r="AI71" s="123"/>
      <c r="AJ71" s="98"/>
      <c r="AK71" s="160"/>
      <c r="AL71" s="119"/>
      <c r="AM71" s="123"/>
      <c r="AN71" s="160"/>
      <c r="AO71" s="103"/>
      <c r="AP71" s="103"/>
      <c r="AQ71" s="98"/>
      <c r="AR71" s="109"/>
      <c r="AS71" s="51"/>
      <c r="AT71" s="51"/>
      <c r="AU71" s="119"/>
      <c r="AV71" s="119"/>
      <c r="AW71" s="111"/>
      <c r="AX71" s="109"/>
      <c r="AY71" s="109"/>
      <c r="AZ71" s="109"/>
      <c r="BA71" s="109"/>
      <c r="BB71" s="51"/>
      <c r="BC71" s="163"/>
      <c r="BD71" s="168"/>
      <c r="BE71" s="168"/>
      <c r="BF71" s="168"/>
      <c r="BG71" s="168"/>
      <c r="BH71" s="165"/>
      <c r="BI71" s="51"/>
      <c r="BJ71" s="51"/>
      <c r="BK71" s="111"/>
      <c r="BL71" s="168"/>
      <c r="BM71" s="245"/>
      <c r="BN71" s="168"/>
      <c r="BO71" s="168"/>
      <c r="BP71" s="113"/>
      <c r="BQ71" s="167"/>
      <c r="BR71" s="113"/>
      <c r="BS71" s="105"/>
      <c r="BT71" s="51"/>
      <c r="BU71" s="51"/>
      <c r="BV71" s="51"/>
      <c r="BW71" s="51"/>
      <c r="BX71" s="113"/>
      <c r="BY71" s="51"/>
      <c r="BZ71" s="51"/>
      <c r="CA71" s="111"/>
      <c r="CB71" s="168"/>
      <c r="CC71" s="168"/>
      <c r="CD71" s="168"/>
      <c r="CE71" s="168"/>
      <c r="CF71" s="36"/>
      <c r="CG71" s="36"/>
      <c r="CH71" s="163"/>
      <c r="CI71" s="168"/>
      <c r="CJ71" s="168"/>
      <c r="CK71" s="167"/>
      <c r="CL71" s="167"/>
      <c r="CM71" s="163"/>
      <c r="CN71" s="168"/>
      <c r="CO71" s="168"/>
      <c r="CP71" s="168"/>
      <c r="CQ71" s="168"/>
      <c r="CR71" s="167"/>
      <c r="CS71" s="167"/>
      <c r="CT71" s="170"/>
      <c r="CU71" s="105"/>
      <c r="CV71" s="105"/>
      <c r="CY71" s="51"/>
      <c r="CZ71" s="51"/>
      <c r="DA71" s="51"/>
      <c r="DB71" s="51"/>
      <c r="DC71" s="51"/>
      <c r="DD71" s="51"/>
      <c r="DE71" s="51"/>
    </row>
    <row r="72">
      <c r="A72" s="83"/>
      <c r="B72" s="83"/>
      <c r="C72" s="93"/>
      <c r="D72" s="85"/>
      <c r="E72" s="85"/>
      <c r="F72" s="168"/>
      <c r="G72" s="168"/>
      <c r="H72" s="243"/>
      <c r="I72" s="243"/>
      <c r="J72" s="89"/>
      <c r="K72" s="84"/>
      <c r="L72" s="84"/>
      <c r="M72" s="119"/>
      <c r="N72" s="119"/>
      <c r="O72" s="92"/>
      <c r="P72" s="92"/>
      <c r="Q72" s="92"/>
      <c r="R72" s="92"/>
      <c r="S72" s="92"/>
      <c r="T72" s="93"/>
      <c r="U72" s="89"/>
      <c r="V72" s="244"/>
      <c r="W72" s="230"/>
      <c r="X72" s="230"/>
      <c r="Y72" s="89"/>
      <c r="Z72" s="95"/>
      <c r="AA72" s="84"/>
      <c r="AB72" s="198"/>
      <c r="AC72" s="96"/>
      <c r="AD72" s="214"/>
      <c r="AE72" s="98"/>
      <c r="AF72" s="99"/>
      <c r="AG72" s="137"/>
      <c r="AH72" s="123"/>
      <c r="AI72" s="123"/>
      <c r="AJ72" s="98"/>
      <c r="AK72" s="160"/>
      <c r="AL72" s="119"/>
      <c r="AM72" s="123"/>
      <c r="AN72" s="160"/>
      <c r="AO72" s="103"/>
      <c r="AP72" s="103"/>
      <c r="AQ72" s="98"/>
      <c r="AR72" s="109"/>
      <c r="AS72" s="51"/>
      <c r="AT72" s="51"/>
      <c r="AU72" s="119"/>
      <c r="AV72" s="119"/>
      <c r="AW72" s="111"/>
      <c r="AX72" s="109"/>
      <c r="AY72" s="109"/>
      <c r="AZ72" s="109"/>
      <c r="BA72" s="109"/>
      <c r="BB72" s="51"/>
      <c r="BC72" s="163"/>
      <c r="BD72" s="168"/>
      <c r="BE72" s="168"/>
      <c r="BF72" s="168"/>
      <c r="BG72" s="168"/>
      <c r="BH72" s="165"/>
      <c r="BI72" s="51"/>
      <c r="BJ72" s="51"/>
      <c r="BK72" s="111"/>
      <c r="BL72" s="168"/>
      <c r="BM72" s="245"/>
      <c r="BN72" s="168"/>
      <c r="BO72" s="168"/>
      <c r="BP72" s="113"/>
      <c r="BQ72" s="167"/>
      <c r="BR72" s="113"/>
      <c r="BS72" s="105"/>
      <c r="BT72" s="51"/>
      <c r="BU72" s="51"/>
      <c r="BV72" s="51"/>
      <c r="BW72" s="51"/>
      <c r="BX72" s="113"/>
      <c r="BY72" s="51"/>
      <c r="BZ72" s="51"/>
      <c r="CA72" s="111"/>
      <c r="CB72" s="168"/>
      <c r="CC72" s="168"/>
      <c r="CD72" s="168"/>
      <c r="CE72" s="168"/>
      <c r="CF72" s="36"/>
      <c r="CG72" s="36"/>
      <c r="CH72" s="163"/>
      <c r="CI72" s="168"/>
      <c r="CJ72" s="168"/>
      <c r="CK72" s="167"/>
      <c r="CL72" s="167"/>
      <c r="CM72" s="163"/>
      <c r="CN72" s="168"/>
      <c r="CO72" s="168"/>
      <c r="CP72" s="168"/>
      <c r="CQ72" s="168"/>
      <c r="CR72" s="167"/>
      <c r="CS72" s="167"/>
      <c r="CT72" s="170"/>
      <c r="CU72" s="105"/>
      <c r="CV72" s="105"/>
      <c r="CY72" s="51"/>
      <c r="CZ72" s="51"/>
      <c r="DA72" s="51"/>
      <c r="DB72" s="51"/>
      <c r="DC72" s="51"/>
      <c r="DD72" s="51"/>
      <c r="DE72" s="51"/>
    </row>
    <row r="73">
      <c r="A73" s="83"/>
      <c r="B73" s="83"/>
      <c r="C73" s="93"/>
      <c r="D73" s="85"/>
      <c r="E73" s="85"/>
      <c r="F73" s="168"/>
      <c r="G73" s="168"/>
      <c r="H73" s="243"/>
      <c r="I73" s="243"/>
      <c r="J73" s="89"/>
      <c r="K73" s="84"/>
      <c r="L73" s="84"/>
      <c r="M73" s="119"/>
      <c r="N73" s="119"/>
      <c r="O73" s="92"/>
      <c r="P73" s="92"/>
      <c r="Q73" s="92"/>
      <c r="R73" s="92"/>
      <c r="S73" s="92"/>
      <c r="T73" s="93"/>
      <c r="U73" s="89"/>
      <c r="V73" s="244"/>
      <c r="W73" s="230"/>
      <c r="X73" s="230"/>
      <c r="Y73" s="89"/>
      <c r="Z73" s="95"/>
      <c r="AA73" s="84"/>
      <c r="AB73" s="198"/>
      <c r="AC73" s="96"/>
      <c r="AD73" s="214"/>
      <c r="AE73" s="98"/>
      <c r="AF73" s="99"/>
      <c r="AG73" s="137"/>
      <c r="AH73" s="123"/>
      <c r="AI73" s="123"/>
      <c r="AJ73" s="98"/>
      <c r="AK73" s="160"/>
      <c r="AL73" s="119"/>
      <c r="AM73" s="123"/>
      <c r="AN73" s="160"/>
      <c r="AO73" s="103"/>
      <c r="AP73" s="103"/>
      <c r="AQ73" s="98"/>
      <c r="AR73" s="109"/>
      <c r="AS73" s="51"/>
      <c r="AT73" s="51"/>
      <c r="AU73" s="119"/>
      <c r="AV73" s="119"/>
      <c r="AW73" s="111"/>
      <c r="AX73" s="109"/>
      <c r="AY73" s="109"/>
      <c r="AZ73" s="109"/>
      <c r="BA73" s="109"/>
      <c r="BB73" s="51"/>
      <c r="BC73" s="163"/>
      <c r="BD73" s="168"/>
      <c r="BE73" s="168"/>
      <c r="BF73" s="168"/>
      <c r="BG73" s="168"/>
      <c r="BH73" s="165"/>
      <c r="BI73" s="51"/>
      <c r="BJ73" s="51"/>
      <c r="BK73" s="111"/>
      <c r="BL73" s="168"/>
      <c r="BM73" s="245"/>
      <c r="BN73" s="168"/>
      <c r="BO73" s="168"/>
      <c r="BP73" s="113"/>
      <c r="BQ73" s="167"/>
      <c r="BR73" s="113"/>
      <c r="BS73" s="105"/>
      <c r="BT73" s="51"/>
      <c r="BU73" s="51"/>
      <c r="BV73" s="51"/>
      <c r="BW73" s="51"/>
      <c r="BX73" s="113"/>
      <c r="BY73" s="51"/>
      <c r="BZ73" s="51"/>
      <c r="CA73" s="111"/>
      <c r="CB73" s="168"/>
      <c r="CC73" s="168"/>
      <c r="CD73" s="168"/>
      <c r="CE73" s="168"/>
      <c r="CF73" s="36"/>
      <c r="CG73" s="36"/>
      <c r="CH73" s="163"/>
      <c r="CI73" s="168"/>
      <c r="CJ73" s="168"/>
      <c r="CK73" s="167"/>
      <c r="CL73" s="167"/>
      <c r="CM73" s="163"/>
      <c r="CN73" s="168"/>
      <c r="CO73" s="168"/>
      <c r="CP73" s="168"/>
      <c r="CQ73" s="168"/>
      <c r="CR73" s="167"/>
      <c r="CS73" s="167"/>
      <c r="CT73" s="170"/>
      <c r="CU73" s="105"/>
      <c r="CV73" s="105"/>
      <c r="CY73" s="51"/>
      <c r="CZ73" s="51"/>
      <c r="DA73" s="51"/>
      <c r="DB73" s="51"/>
      <c r="DC73" s="51"/>
      <c r="DD73" s="51"/>
      <c r="DE73" s="51"/>
    </row>
  </sheetData>
  <hyperlinks>
    <hyperlink r:id="rId1" location="v" ref="CV2"/>
    <hyperlink r:id="rId2" ref="AU3"/>
    <hyperlink r:id="rId3" ref="AV3"/>
    <hyperlink r:id="rId4" ref="BS3"/>
    <hyperlink r:id="rId5" ref="BT3"/>
    <hyperlink r:id="rId6" ref="BU3"/>
    <hyperlink r:id="rId7" ref="I4"/>
    <hyperlink r:id="rId8" ref="AT4"/>
    <hyperlink r:id="rId9" ref="BS4"/>
    <hyperlink r:id="rId10" ref="CV4"/>
    <hyperlink r:id="rId11" ref="I5"/>
    <hyperlink r:id="rId12" ref="X5"/>
    <hyperlink r:id="rId13" ref="AT5"/>
    <hyperlink r:id="rId14" ref="AZ5"/>
    <hyperlink r:id="rId15" ref="BS5"/>
    <hyperlink r:id="rId16" ref="CV5"/>
    <hyperlink r:id="rId17" ref="I6"/>
    <hyperlink r:id="rId18" ref="X6"/>
    <hyperlink r:id="rId19" ref="AT6"/>
    <hyperlink r:id="rId20" ref="AZ6"/>
    <hyperlink r:id="rId21" ref="BS6"/>
    <hyperlink r:id="rId22" ref="CR6"/>
    <hyperlink r:id="rId23" ref="CV6"/>
    <hyperlink r:id="rId24" ref="I7"/>
    <hyperlink r:id="rId25" ref="AT7"/>
    <hyperlink r:id="rId26" ref="BB7"/>
    <hyperlink r:id="rId27" ref="BP7"/>
    <hyperlink r:id="rId28" ref="BS7"/>
    <hyperlink r:id="rId29" ref="BT7"/>
    <hyperlink r:id="rId30" ref="CV7"/>
    <hyperlink r:id="rId31" ref="I8"/>
    <hyperlink r:id="rId32" ref="AT8"/>
    <hyperlink r:id="rId33" ref="BP8"/>
    <hyperlink r:id="rId34" ref="BS8"/>
    <hyperlink r:id="rId35" ref="BT8"/>
    <hyperlink r:id="rId36" ref="BU8"/>
    <hyperlink r:id="rId37" ref="CV8"/>
    <hyperlink r:id="rId38" ref="I9"/>
    <hyperlink r:id="rId39" ref="AT9"/>
    <hyperlink r:id="rId40" ref="BI9"/>
    <hyperlink r:id="rId41" ref="BS9"/>
    <hyperlink r:id="rId42" ref="CG9"/>
    <hyperlink r:id="rId43" ref="CV9"/>
    <hyperlink r:id="rId44" ref="CX9"/>
    <hyperlink r:id="rId45" ref="CY9"/>
    <hyperlink r:id="rId46" ref="CZ9"/>
    <hyperlink r:id="rId47" ref="DA9"/>
    <hyperlink r:id="rId48" ref="I10"/>
    <hyperlink r:id="rId49" ref="BS10"/>
    <hyperlink r:id="rId50" ref="CV10"/>
    <hyperlink r:id="rId51" ref="I11"/>
    <hyperlink r:id="rId52" ref="AT11"/>
    <hyperlink r:id="rId53" ref="BS11"/>
    <hyperlink r:id="rId54" ref="CV11"/>
    <hyperlink r:id="rId55" ref="I12"/>
    <hyperlink r:id="rId56" ref="AT12"/>
    <hyperlink r:id="rId57" ref="BB12"/>
    <hyperlink r:id="rId58" location="v=onepage&amp;q=rhinovirus%20%22basic%20reproductive%20number%22%20OR%20%22basic%20reproductive%20rate%22&amp;f=false" ref="BS12"/>
    <hyperlink r:id="rId59" ref="CV12"/>
    <hyperlink r:id="rId60" ref="I13"/>
    <hyperlink r:id="rId61" ref="AT13"/>
    <hyperlink r:id="rId62" ref="BI13"/>
    <hyperlink r:id="rId63" ref="BS13"/>
    <hyperlink r:id="rId64" ref="CG13"/>
    <hyperlink r:id="rId65" ref="CV13"/>
    <hyperlink r:id="rId66" ref="CX13"/>
    <hyperlink r:id="rId67" ref="I14"/>
    <hyperlink r:id="rId68" ref="AT14"/>
    <hyperlink r:id="rId69" ref="BI14"/>
    <hyperlink r:id="rId70" ref="BS14"/>
    <hyperlink r:id="rId71" ref="CG14"/>
    <hyperlink r:id="rId72" ref="CV14"/>
    <hyperlink r:id="rId73" ref="I15"/>
    <hyperlink r:id="rId74" ref="AT15"/>
    <hyperlink r:id="rId75" ref="BS15"/>
    <hyperlink r:id="rId76" ref="BT15"/>
    <hyperlink r:id="rId77" ref="BU15"/>
    <hyperlink r:id="rId78" location="footnote14" ref="CV15"/>
    <hyperlink r:id="rId79" location="cite_note-Chippaux2014-36" ref="I16"/>
    <hyperlink r:id="rId80" ref="AT16"/>
    <hyperlink r:id="rId81" ref="BI16"/>
    <hyperlink r:id="rId82" ref="BS16"/>
    <hyperlink r:id="rId83" ref="CG16"/>
    <hyperlink r:id="rId84" ref="CV16"/>
    <hyperlink r:id="rId85" ref="CX16"/>
    <hyperlink r:id="rId86" ref="CY16"/>
    <hyperlink r:id="rId87" ref="CZ16"/>
    <hyperlink r:id="rId88" ref="DA16"/>
    <hyperlink r:id="rId89" ref="DB16"/>
    <hyperlink r:id="rId90" ref="DC16"/>
    <hyperlink r:id="rId91" ref="I17"/>
    <hyperlink r:id="rId92" ref="Q17"/>
    <hyperlink r:id="rId93" ref="R17"/>
    <hyperlink r:id="rId94" ref="BI17"/>
    <hyperlink r:id="rId95" ref="BS17"/>
    <hyperlink r:id="rId96" ref="CG17"/>
    <hyperlink r:id="rId97" ref="CU17"/>
    <hyperlink r:id="rId98" ref="I18"/>
    <hyperlink r:id="rId99" ref="Q18"/>
    <hyperlink r:id="rId100" ref="AI18"/>
    <hyperlink r:id="rId101" ref="BI18"/>
    <hyperlink r:id="rId102" ref="BS18"/>
    <hyperlink r:id="rId103" ref="CG18"/>
    <hyperlink r:id="rId104" ref="CR18"/>
    <hyperlink r:id="rId105" ref="I19"/>
    <hyperlink r:id="rId106" ref="BS19"/>
    <hyperlink r:id="rId107" ref="BT19"/>
    <hyperlink r:id="rId108" ref="BU19"/>
    <hyperlink r:id="rId109" ref="BV19"/>
    <hyperlink r:id="rId110" ref="BW19"/>
    <hyperlink r:id="rId111" ref="CV19"/>
    <hyperlink r:id="rId112" ref="I20"/>
    <hyperlink r:id="rId113" ref="BB20"/>
    <hyperlink r:id="rId114" ref="BI20"/>
    <hyperlink r:id="rId115" ref="BJ20"/>
    <hyperlink r:id="rId116" ref="BS20"/>
    <hyperlink r:id="rId117" ref="BT20"/>
    <hyperlink r:id="rId118" ref="BU20"/>
    <hyperlink r:id="rId119" ref="BV20"/>
    <hyperlink r:id="rId120" ref="BW20"/>
    <hyperlink r:id="rId121" ref="BX20"/>
    <hyperlink r:id="rId122" ref="CU20"/>
    <hyperlink r:id="rId123" location="v=onepage&amp;q=hantavirus%20r0%20OR%20%22basic%20reproduction%20number%22%20OR%20%22basic%20reproductive%20rate%22&amp;f=false" ref="CV20"/>
    <hyperlink r:id="rId124" location="a5" ref="I21"/>
    <hyperlink r:id="rId125" ref="Q21"/>
    <hyperlink r:id="rId126" ref="BI21"/>
    <hyperlink r:id="rId127" ref="I22"/>
    <hyperlink r:id="rId128" ref="Q22"/>
    <hyperlink r:id="rId129" ref="AT22"/>
    <hyperlink r:id="rId130" ref="BI22"/>
    <hyperlink r:id="rId131" ref="BJ22"/>
    <hyperlink r:id="rId132" ref="BS22"/>
    <hyperlink r:id="rId133" ref="CG22"/>
    <hyperlink r:id="rId134" ref="CK22"/>
    <hyperlink r:id="rId135" ref="CL22"/>
    <hyperlink r:id="rId136" ref="CR22"/>
    <hyperlink r:id="rId137" ref="CU22"/>
    <hyperlink r:id="rId138" ref="CV22"/>
    <hyperlink r:id="rId139" ref="I23"/>
    <hyperlink r:id="rId140" ref="AT23"/>
    <hyperlink r:id="rId141" ref="BI23"/>
    <hyperlink r:id="rId142" ref="BS23"/>
    <hyperlink r:id="rId143" ref="CG23"/>
    <hyperlink r:id="rId144" ref="CV23"/>
    <hyperlink r:id="rId145" ref="CX23"/>
    <hyperlink r:id="rId146" ref="CY23"/>
    <hyperlink r:id="rId147" location="page-1" ref="CZ23"/>
    <hyperlink r:id="rId148" ref="DA23"/>
    <hyperlink r:id="rId149" location="cite_note-Microbiology3-20" ref="I24"/>
    <hyperlink r:id="rId150" ref="AT24"/>
    <hyperlink r:id="rId151" ref="BI24"/>
    <hyperlink r:id="rId152" ref="BS24"/>
    <hyperlink r:id="rId153" ref="CG24"/>
    <hyperlink r:id="rId154" ref="CV24"/>
    <hyperlink r:id="rId155" ref="CX24"/>
    <hyperlink r:id="rId156" ref="CY24"/>
    <hyperlink r:id="rId157" ref="CZ24"/>
    <hyperlink r:id="rId158" ref="DA24"/>
    <hyperlink r:id="rId159" ref="DB24"/>
    <hyperlink r:id="rId160" ref="DC24"/>
    <hyperlink r:id="rId161" ref="DD24"/>
    <hyperlink r:id="rId162" location="cite_note-Microbiology3-20" ref="I25"/>
    <hyperlink r:id="rId163" ref="AT25"/>
    <hyperlink r:id="rId164" ref="BI25"/>
    <hyperlink r:id="rId165" ref="BS25"/>
    <hyperlink r:id="rId166" ref="CG25"/>
    <hyperlink r:id="rId167" ref="CX25"/>
    <hyperlink r:id="rId168" ref="CY25"/>
    <hyperlink r:id="rId169" ref="CZ25"/>
    <hyperlink r:id="rId170" ref="DA25"/>
    <hyperlink r:id="rId171" ref="DB25"/>
    <hyperlink r:id="rId172" ref="I26"/>
    <hyperlink r:id="rId173" ref="AT26"/>
    <hyperlink r:id="rId174" ref="BI26"/>
    <hyperlink r:id="rId175" ref="BS26"/>
    <hyperlink r:id="rId176" ref="BT26"/>
    <hyperlink r:id="rId177" ref="CR26"/>
    <hyperlink r:id="rId178" ref="CV26"/>
    <hyperlink r:id="rId179" ref="I27"/>
    <hyperlink r:id="rId180" ref="AT27"/>
    <hyperlink r:id="rId181" ref="BS27"/>
    <hyperlink r:id="rId182" ref="BT27"/>
    <hyperlink r:id="rId183" ref="CV27"/>
    <hyperlink r:id="rId184" ref="I28"/>
    <hyperlink r:id="rId185" ref="AT28"/>
    <hyperlink r:id="rId186" ref="BB28"/>
    <hyperlink r:id="rId187" ref="BS28"/>
    <hyperlink r:id="rId188" ref="CV28"/>
    <hyperlink r:id="rId189" ref="I29"/>
    <hyperlink r:id="rId190" ref="AT29"/>
    <hyperlink r:id="rId191" ref="BS29"/>
    <hyperlink r:id="rId192" ref="CV29"/>
    <hyperlink r:id="rId193" ref="I30"/>
    <hyperlink r:id="rId194" ref="Q30"/>
    <hyperlink r:id="rId195" ref="R30"/>
    <hyperlink r:id="rId196" ref="AT30"/>
    <hyperlink r:id="rId197" ref="AZ30"/>
    <hyperlink r:id="rId198" ref="BI30"/>
    <hyperlink r:id="rId199" ref="BS30"/>
    <hyperlink r:id="rId200" ref="CG30"/>
    <hyperlink r:id="rId201" ref="CK30"/>
    <hyperlink r:id="rId202" ref="CR30"/>
    <hyperlink r:id="rId203" location="cite_note-3" ref="I31"/>
    <hyperlink r:id="rId204" ref="Q31"/>
    <hyperlink r:id="rId205" ref="AT31"/>
    <hyperlink r:id="rId206" ref="BI31"/>
    <hyperlink r:id="rId207" ref="BS31"/>
    <hyperlink r:id="rId208" ref="CG31"/>
    <hyperlink r:id="rId209" ref="CR31"/>
    <hyperlink r:id="rId210" ref="CV31"/>
    <hyperlink r:id="rId211" ref="I32"/>
    <hyperlink r:id="rId212" ref="AT32"/>
    <hyperlink r:id="rId213" ref="BS32"/>
    <hyperlink r:id="rId214" ref="CV32"/>
    <hyperlink r:id="rId215" ref="I33"/>
    <hyperlink r:id="rId216" ref="Q33"/>
    <hyperlink r:id="rId217" ref="AT33"/>
    <hyperlink r:id="rId218" ref="AZ33"/>
    <hyperlink r:id="rId219" ref="BI33"/>
    <hyperlink r:id="rId220" ref="BS33"/>
    <hyperlink r:id="rId221" ref="CG33"/>
    <hyperlink r:id="rId222" ref="CR33"/>
    <hyperlink r:id="rId223" ref="CV33"/>
    <hyperlink r:id="rId224" ref="I34"/>
    <hyperlink r:id="rId225" ref="Q34"/>
    <hyperlink r:id="rId226" ref="R34"/>
    <hyperlink r:id="rId227" location="v=onepage&amp;q=p%20malariae%20R0&amp;f=false" ref="S34"/>
    <hyperlink r:id="rId228" ref="AT34"/>
    <hyperlink r:id="rId229" ref="BI34"/>
    <hyperlink r:id="rId230" ref="BS34"/>
    <hyperlink r:id="rId231" ref="CG34"/>
    <hyperlink r:id="rId232" ref="CV34"/>
    <hyperlink r:id="rId233" ref="CX34"/>
    <hyperlink r:id="rId234" ref="CY34"/>
    <hyperlink r:id="rId235" ref="I35"/>
    <hyperlink r:id="rId236" location="v=onepage&amp;q=p%20malariae%20R0&amp;f=false" ref="Q35"/>
    <hyperlink r:id="rId237" ref="AT35"/>
    <hyperlink r:id="rId238" ref="BI35"/>
    <hyperlink r:id="rId239" ref="BS35"/>
    <hyperlink r:id="rId240" ref="CG35"/>
    <hyperlink r:id="rId241" ref="CV35"/>
    <hyperlink r:id="rId242" ref="CX35"/>
    <hyperlink r:id="rId243" ref="CY35"/>
    <hyperlink r:id="rId244" ref="I36"/>
    <hyperlink r:id="rId245" ref="Q36"/>
    <hyperlink r:id="rId246" ref="X36"/>
    <hyperlink r:id="rId247" ref="AP36"/>
    <hyperlink r:id="rId248" ref="AT36"/>
    <hyperlink r:id="rId249" ref="AZ36"/>
    <hyperlink r:id="rId250" ref="CK36"/>
    <hyperlink r:id="rId251" ref="CR36"/>
    <hyperlink r:id="rId252" ref="CU36"/>
    <hyperlink r:id="rId253" ref="I37"/>
    <hyperlink r:id="rId254" ref="AT37"/>
    <hyperlink r:id="rId255" ref="BI37"/>
    <hyperlink r:id="rId256" ref="BS37"/>
    <hyperlink r:id="rId257" ref="CG37"/>
    <hyperlink r:id="rId258" ref="CV37"/>
    <hyperlink r:id="rId259" ref="CX37"/>
    <hyperlink r:id="rId260" ref="CY37"/>
    <hyperlink r:id="rId261" ref="I38"/>
    <hyperlink r:id="rId262" ref="Q38"/>
    <hyperlink r:id="rId263" ref="X38"/>
    <hyperlink r:id="rId264" ref="AT38"/>
    <hyperlink r:id="rId265" ref="AZ38"/>
    <hyperlink r:id="rId266" ref="BI38"/>
    <hyperlink r:id="rId267" ref="BS38"/>
    <hyperlink r:id="rId268" ref="CG38"/>
    <hyperlink r:id="rId269" ref="CK38"/>
    <hyperlink r:id="rId270" ref="CR38"/>
    <hyperlink r:id="rId271" ref="I39"/>
    <hyperlink r:id="rId272" ref="Q39"/>
    <hyperlink r:id="rId273" ref="X39"/>
    <hyperlink r:id="rId274" ref="AT39"/>
    <hyperlink r:id="rId275" ref="AZ39"/>
    <hyperlink r:id="rId276" ref="BI39"/>
    <hyperlink r:id="rId277" ref="BS39"/>
    <hyperlink r:id="rId278" ref="CG39"/>
    <hyperlink r:id="rId279" ref="CK39"/>
    <hyperlink r:id="rId280" ref="CR39"/>
    <hyperlink r:id="rId281" ref="I40"/>
    <hyperlink r:id="rId282" ref="AT40"/>
    <hyperlink r:id="rId283" ref="BS40"/>
    <hyperlink r:id="rId284" ref="BT40"/>
    <hyperlink r:id="rId285" ref="CV40"/>
    <hyperlink r:id="rId286" ref="I41"/>
    <hyperlink r:id="rId287" ref="AT41"/>
    <hyperlink r:id="rId288" ref="BS41"/>
    <hyperlink r:id="rId289" location=".VDeZP9R4q5w" ref="BT41"/>
    <hyperlink r:id="rId290" ref="CV41"/>
    <hyperlink r:id="rId291" location="cite_note-Hviid2008-2" ref="I42"/>
    <hyperlink r:id="rId292" ref="BS42"/>
    <hyperlink r:id="rId293" ref="CV42"/>
    <hyperlink r:id="rId294" location="modalIdString_CDCTable_0" ref="I43"/>
    <hyperlink r:id="rId295" ref="AT43"/>
    <hyperlink r:id="rId296" ref="BS43"/>
    <hyperlink r:id="rId297" ref="BT43"/>
    <hyperlink r:id="rId298" ref="BU43"/>
    <hyperlink r:id="rId299" ref="CV43"/>
    <hyperlink r:id="rId300" ref="I44"/>
    <hyperlink r:id="rId301" ref="Q44"/>
    <hyperlink r:id="rId302" ref="X44"/>
    <hyperlink r:id="rId303" ref="AZ44"/>
    <hyperlink r:id="rId304" ref="I45"/>
    <hyperlink r:id="rId305" ref="X45"/>
    <hyperlink r:id="rId306" ref="AT45"/>
    <hyperlink r:id="rId307" ref="AZ45"/>
    <hyperlink r:id="rId308" ref="BS45"/>
    <hyperlink r:id="rId309" ref="BT45"/>
    <hyperlink r:id="rId310" ref="CV45"/>
    <hyperlink r:id="rId311" ref="I46"/>
    <hyperlink r:id="rId312" ref="CV46"/>
    <hyperlink r:id="rId313" location="cite_note-Sherris-21" ref="I47"/>
    <hyperlink r:id="rId314" ref="BI47"/>
    <hyperlink r:id="rId315" ref="BS47"/>
    <hyperlink r:id="rId316" ref="CG47"/>
    <hyperlink r:id="rId317" ref="CK47"/>
    <hyperlink r:id="rId318" ref="CL47"/>
    <hyperlink r:id="rId319" ref="CR47"/>
    <hyperlink r:id="rId320" location="v=onepage&amp;q=rabies%20%22fatality%20rate%22%20vaccinated&amp;f=false" ref="CV47"/>
    <hyperlink r:id="rId321" location="cite_note-Sherris-21" ref="I48"/>
    <hyperlink r:id="rId322" ref="AT48"/>
    <hyperlink r:id="rId323" ref="BI48"/>
    <hyperlink r:id="rId324" ref="BS48"/>
    <hyperlink r:id="rId325" ref="CG48"/>
    <hyperlink r:id="rId326" ref="CK48"/>
    <hyperlink r:id="rId327" ref="CL48"/>
    <hyperlink r:id="rId328" ref="CR48"/>
    <hyperlink r:id="rId329" ref="CV48"/>
    <hyperlink r:id="rId330" ref="CX48"/>
    <hyperlink r:id="rId331" ref="CY48"/>
    <hyperlink r:id="rId332" ref="I49"/>
    <hyperlink r:id="rId333" ref="AT49"/>
    <hyperlink r:id="rId334" location="pone-0042320-t003" ref="BS49"/>
    <hyperlink r:id="rId335" ref="BT49"/>
    <hyperlink r:id="rId336" ref="CV49"/>
    <hyperlink r:id="rId337" ref="I50"/>
    <hyperlink r:id="rId338" ref="AT50"/>
    <hyperlink r:id="rId339" ref="I51"/>
    <hyperlink r:id="rId340" ref="AT51"/>
    <hyperlink r:id="rId341" ref="BP51"/>
    <hyperlink r:id="rId342" ref="BS51"/>
    <hyperlink r:id="rId343" ref="BT51"/>
    <hyperlink r:id="rId344" ref="CV51"/>
    <hyperlink r:id="rId345" ref="I52"/>
    <hyperlink r:id="rId346" ref="BR52"/>
    <hyperlink r:id="rId347" ref="BS52"/>
    <hyperlink r:id="rId348" ref="BT52"/>
    <hyperlink r:id="rId349" ref="CV52"/>
    <hyperlink r:id="rId350" ref="I53"/>
    <hyperlink r:id="rId351" ref="AT53"/>
    <hyperlink r:id="rId352" ref="CV53"/>
    <hyperlink r:id="rId353" ref="I54"/>
    <hyperlink r:id="rId354" ref="Q54"/>
    <hyperlink r:id="rId355" ref="BI54"/>
    <hyperlink r:id="rId356" ref="BS54"/>
    <hyperlink r:id="rId357" ref="CG54"/>
    <hyperlink r:id="rId358" ref="CK54"/>
    <hyperlink r:id="rId359" ref="CU54"/>
    <hyperlink r:id="rId360" ref="CV54"/>
    <hyperlink r:id="rId361" location="ref142717" ref="I55"/>
    <hyperlink r:id="rId362" ref="Q55"/>
    <hyperlink r:id="rId363" ref="I56"/>
    <hyperlink r:id="rId364" ref="Q56"/>
    <hyperlink r:id="rId365" ref="BI56"/>
    <hyperlink r:id="rId366" ref="BS56"/>
    <hyperlink r:id="rId367" ref="CG56"/>
    <hyperlink r:id="rId368" ref="CV56"/>
    <hyperlink r:id="rId369" ref="I57"/>
    <hyperlink r:id="rId370" ref="AT57"/>
    <hyperlink r:id="rId371" ref="I58"/>
    <hyperlink r:id="rId372" ref="AT58"/>
    <hyperlink r:id="rId373" ref="BI58"/>
    <hyperlink r:id="rId374" ref="BS58"/>
    <hyperlink r:id="rId375" ref="CG58"/>
    <hyperlink r:id="rId376" ref="CV58"/>
    <hyperlink r:id="rId377" ref="CX58"/>
    <hyperlink r:id="rId378" ref="I59"/>
    <hyperlink r:id="rId379" ref="AT59"/>
    <hyperlink r:id="rId380" ref="BI59"/>
    <hyperlink r:id="rId381" ref="BS59"/>
    <hyperlink r:id="rId382" ref="CG59"/>
    <hyperlink r:id="rId383" ref="CV59"/>
    <hyperlink r:id="rId384" ref="CX59"/>
    <hyperlink r:id="rId385" ref="I60"/>
    <hyperlink r:id="rId386" ref="AT60"/>
    <hyperlink r:id="rId387" ref="BI60"/>
    <hyperlink r:id="rId388" ref="BS60"/>
    <hyperlink r:id="rId389" ref="CG60"/>
    <hyperlink r:id="rId390" ref="CR60"/>
    <hyperlink r:id="rId391" ref="CV60"/>
    <hyperlink r:id="rId392" ref="CX60"/>
    <hyperlink r:id="rId393" ref="CY60"/>
    <hyperlink r:id="rId394" ref="CZ60"/>
    <hyperlink r:id="rId395" ref="I61"/>
    <hyperlink r:id="rId396" ref="X61"/>
    <hyperlink r:id="rId397" ref="CU61"/>
    <hyperlink r:id="rId398" ref="I62"/>
    <hyperlink r:id="rId399" ref="CU62"/>
    <hyperlink r:id="rId400" ref="I63"/>
    <hyperlink r:id="rId401" ref="AT63"/>
    <hyperlink r:id="rId402" location="cite_note-1" ref="AZ63"/>
    <hyperlink r:id="rId403" ref="BB63"/>
    <hyperlink r:id="rId404" ref="BI63"/>
    <hyperlink r:id="rId405" ref="BS63"/>
    <hyperlink r:id="rId406" ref="CG63"/>
    <hyperlink r:id="rId407" ref="CV63"/>
    <hyperlink r:id="rId408" ref="CX63"/>
    <hyperlink r:id="rId409" location="Infectious_dose.2C_incubation.2C_and_colonization" ref="CY63"/>
    <hyperlink r:id="rId410" ref="I64"/>
    <hyperlink r:id="rId411" ref="X64"/>
    <hyperlink r:id="rId412" ref="AP64"/>
    <hyperlink r:id="rId413" ref="AT64"/>
    <hyperlink r:id="rId414" ref="AZ64"/>
    <hyperlink r:id="rId415" ref="BI64"/>
    <hyperlink r:id="rId416" ref="BS64"/>
    <hyperlink r:id="rId417" ref="CG64"/>
    <hyperlink r:id="rId418" ref="CK64"/>
    <hyperlink r:id="rId419" ref="CR64"/>
    <hyperlink r:id="rId420" ref="CU64"/>
    <hyperlink r:id="rId421" ref="CV64"/>
    <hyperlink r:id="rId422" ref="I65"/>
    <hyperlink r:id="rId423" ref="Q65"/>
    <hyperlink r:id="rId424" ref="R65"/>
    <hyperlink r:id="rId425" ref="S65"/>
  </hyperlinks>
  <drawing r:id="rId42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75"/>
  <cols>
    <col customWidth="1" min="1" max="1" width="23.57"/>
    <col customWidth="1" min="2" max="2" width="12.29"/>
    <col customWidth="1" min="3" max="3" width="13.0"/>
    <col customWidth="1" min="4" max="6" width="12.29"/>
    <col customWidth="1" min="7" max="7" width="19.0"/>
    <col customWidth="1" min="8" max="8" width="2.14"/>
    <col customWidth="1" min="9" max="10" width="13.0"/>
    <col customWidth="1" min="11" max="12" width="16.0"/>
    <col customWidth="1" min="13" max="13" width="2.57"/>
    <col customWidth="1" min="14" max="14" width="17.43"/>
    <col customWidth="1" min="15" max="16" width="9.43"/>
    <col customWidth="1" min="17" max="17" width="11.43"/>
    <col customWidth="1" min="18" max="18" width="13.29"/>
    <col customWidth="1" min="19" max="19" width="35.0"/>
    <col customWidth="1" min="20" max="20" width="21.14"/>
    <col customWidth="1" min="21" max="21" width="22.57"/>
    <col customWidth="1" min="22" max="22" width="2.14"/>
    <col customWidth="1" min="23" max="23" width="13.29"/>
    <col customWidth="1" min="24" max="25" width="7.43"/>
    <col customWidth="1" min="26" max="26" width="19.0"/>
    <col customWidth="1" min="27" max="27" width="1.29"/>
    <col customWidth="1" min="28" max="30" width="12.0"/>
    <col customWidth="1" min="31" max="31" width="12.43"/>
    <col customWidth="1" min="32" max="32" width="12.0"/>
    <col customWidth="1" min="33" max="33" width="6.71"/>
    <col customWidth="1" min="34" max="36" width="12.0"/>
    <col customWidth="1" min="37" max="37" width="3.0"/>
    <col customWidth="1" min="38" max="40" width="12.0"/>
    <col customWidth="1" min="41" max="41" width="5.57"/>
    <col customWidth="1" min="42" max="45" width="12.0"/>
    <col customWidth="1" min="46" max="46" width="2.29"/>
    <col customWidth="1" min="47" max="48" width="12.0"/>
    <col customWidth="1" min="49" max="49" width="13.29"/>
    <col customWidth="1" min="50" max="50" width="13.43"/>
    <col customWidth="1" hidden="1" min="51" max="52" width="12.0"/>
    <col customWidth="1" min="53" max="53" width="1.57"/>
    <col customWidth="1" min="54" max="54" width="14.0"/>
    <col customWidth="1" min="55" max="55" width="6.0"/>
    <col customWidth="1" min="56" max="56" width="10.43"/>
    <col customWidth="1" min="57" max="57" width="6.57"/>
    <col customWidth="1" min="58" max="59" width="15.0"/>
    <col customWidth="1" min="60" max="60" width="39.14"/>
    <col customWidth="1" min="61" max="61" width="3.86"/>
  </cols>
  <sheetData>
    <row r="1">
      <c r="A1" s="258"/>
      <c r="B1" s="10"/>
      <c r="C1" s="345" t="s">
        <v>1411</v>
      </c>
      <c r="D1" s="10"/>
      <c r="E1" s="10"/>
      <c r="F1" s="10"/>
      <c r="G1" s="2"/>
      <c r="H1" s="5"/>
      <c r="I1" s="12"/>
      <c r="J1" s="13"/>
      <c r="K1" s="43"/>
      <c r="L1" s="43"/>
      <c r="M1" s="17"/>
      <c r="N1" s="10" t="s">
        <v>4</v>
      </c>
      <c r="O1" s="346"/>
      <c r="P1" s="22"/>
      <c r="Q1" s="22"/>
      <c r="R1" s="22"/>
      <c r="S1" s="213"/>
      <c r="T1" s="2"/>
      <c r="U1" s="2"/>
      <c r="V1" s="25"/>
      <c r="W1" s="20" t="s">
        <v>7</v>
      </c>
      <c r="X1" s="2"/>
      <c r="Y1" s="2"/>
      <c r="Z1" s="2"/>
      <c r="AA1" s="25"/>
      <c r="AB1" s="3"/>
      <c r="AC1" s="3"/>
      <c r="AD1" s="28" t="s">
        <v>9</v>
      </c>
      <c r="AE1" s="260"/>
      <c r="AF1" s="28"/>
      <c r="AG1" s="28"/>
      <c r="AH1" s="28"/>
      <c r="AI1" s="28"/>
      <c r="AJ1" s="3"/>
      <c r="AK1" s="27"/>
      <c r="AL1" s="3" t="s">
        <v>8</v>
      </c>
      <c r="AM1" s="3"/>
      <c r="AN1" s="3"/>
      <c r="AO1" s="3"/>
      <c r="AP1" s="3"/>
      <c r="AQ1" s="3"/>
      <c r="AR1" s="3"/>
      <c r="AS1" s="3"/>
      <c r="AT1" s="27"/>
      <c r="AU1" s="3" t="s">
        <v>12</v>
      </c>
      <c r="AV1" s="3"/>
      <c r="AW1" s="3"/>
      <c r="AX1" s="3"/>
      <c r="AY1" s="259"/>
      <c r="AZ1" s="261"/>
      <c r="BA1" s="262"/>
      <c r="BB1" s="347" t="s">
        <v>1412</v>
      </c>
      <c r="BC1" s="347"/>
      <c r="BD1" s="347"/>
      <c r="BE1" s="263"/>
      <c r="BF1" s="347"/>
      <c r="BG1" s="347"/>
      <c r="BH1" s="264"/>
      <c r="BI1" s="38"/>
      <c r="BJ1" s="10" t="s">
        <v>1413</v>
      </c>
      <c r="BK1" s="269"/>
      <c r="BL1" s="266" t="s">
        <v>1098</v>
      </c>
      <c r="BM1" s="272"/>
      <c r="BN1" s="269"/>
      <c r="BO1" s="269"/>
      <c r="BP1" s="213"/>
      <c r="BQ1" s="268"/>
      <c r="BR1" s="36"/>
      <c r="BS1" s="269" t="s">
        <v>1095</v>
      </c>
      <c r="BT1" s="269" t="s">
        <v>1414</v>
      </c>
      <c r="BU1" s="269" t="s">
        <v>1415</v>
      </c>
      <c r="BV1" s="99" t="s">
        <v>1416</v>
      </c>
      <c r="BW1" s="36"/>
      <c r="BX1" s="99"/>
      <c r="BY1" s="36"/>
      <c r="BZ1" s="36"/>
      <c r="CA1" s="36"/>
      <c r="CB1" s="36"/>
      <c r="CC1" s="36"/>
      <c r="CD1" s="36"/>
    </row>
    <row r="2">
      <c r="A2" s="258"/>
      <c r="B2" s="10"/>
      <c r="C2" s="13" t="s">
        <v>1089</v>
      </c>
      <c r="D2" s="10"/>
      <c r="E2" s="10" t="s">
        <v>1088</v>
      </c>
      <c r="F2" s="10" t="s">
        <v>1093</v>
      </c>
      <c r="G2" s="2" t="s">
        <v>1094</v>
      </c>
      <c r="H2" s="5"/>
      <c r="I2" s="12" t="s">
        <v>1417</v>
      </c>
      <c r="J2" s="13" t="s">
        <v>1418</v>
      </c>
      <c r="K2" s="43" t="s">
        <v>1419</v>
      </c>
      <c r="L2" s="43" t="s">
        <v>1420</v>
      </c>
      <c r="M2" s="17"/>
      <c r="N2" s="10" t="s">
        <v>1090</v>
      </c>
      <c r="O2" s="346" t="s">
        <v>1421</v>
      </c>
      <c r="P2" s="22" t="s">
        <v>1091</v>
      </c>
      <c r="Q2" s="22"/>
      <c r="R2" s="22" t="s">
        <v>1092</v>
      </c>
      <c r="S2" s="213" t="s">
        <v>1422</v>
      </c>
      <c r="T2" s="2" t="s">
        <v>1095</v>
      </c>
      <c r="U2" s="2" t="s">
        <v>1423</v>
      </c>
      <c r="V2" s="25"/>
      <c r="W2" s="2" t="s">
        <v>1096</v>
      </c>
      <c r="X2" s="2" t="s">
        <v>1424</v>
      </c>
      <c r="Y2" s="2"/>
      <c r="Z2" s="2" t="s">
        <v>1097</v>
      </c>
      <c r="AA2" s="25"/>
      <c r="AB2" s="3" t="s">
        <v>1425</v>
      </c>
      <c r="AC2" s="3" t="s">
        <v>1426</v>
      </c>
      <c r="AD2" s="28" t="s">
        <v>1427</v>
      </c>
      <c r="AE2" s="260" t="s">
        <v>1428</v>
      </c>
      <c r="AF2" s="28" t="s">
        <v>1429</v>
      </c>
      <c r="AG2" s="28"/>
      <c r="AH2" s="28" t="s">
        <v>1430</v>
      </c>
      <c r="AI2" s="28" t="s">
        <v>1431</v>
      </c>
      <c r="AJ2" s="3" t="s">
        <v>1432</v>
      </c>
      <c r="AK2" s="27"/>
      <c r="AL2" s="3" t="s">
        <v>1433</v>
      </c>
      <c r="AM2" s="3" t="s">
        <v>1434</v>
      </c>
      <c r="AN2" s="3" t="s">
        <v>1435</v>
      </c>
      <c r="AO2" s="3"/>
      <c r="AP2" s="3" t="s">
        <v>1436</v>
      </c>
      <c r="AQ2" s="3" t="s">
        <v>1437</v>
      </c>
      <c r="AR2" s="3" t="s">
        <v>1438</v>
      </c>
      <c r="AS2" s="3" t="s">
        <v>1439</v>
      </c>
      <c r="AT2" s="27"/>
      <c r="AU2" s="3" t="s">
        <v>1440</v>
      </c>
      <c r="AV2" s="3" t="s">
        <v>1441</v>
      </c>
      <c r="AW2" s="3" t="s">
        <v>1442</v>
      </c>
      <c r="AX2" s="3" t="s">
        <v>1443</v>
      </c>
      <c r="AY2" s="259" t="s">
        <v>1098</v>
      </c>
      <c r="AZ2" s="261"/>
      <c r="BA2" s="262"/>
      <c r="BB2" s="347" t="s">
        <v>1099</v>
      </c>
      <c r="BC2" s="347" t="s">
        <v>1100</v>
      </c>
      <c r="BD2" s="347" t="s">
        <v>1101</v>
      </c>
      <c r="BE2" s="263" t="s">
        <v>1102</v>
      </c>
      <c r="BF2" s="347" t="s">
        <v>1103</v>
      </c>
      <c r="BG2" s="347" t="s">
        <v>1104</v>
      </c>
      <c r="BH2" s="264" t="s">
        <v>1093</v>
      </c>
      <c r="BI2" s="38"/>
      <c r="BJ2" s="10" t="s">
        <v>1444</v>
      </c>
      <c r="BK2" s="265" t="s">
        <v>68</v>
      </c>
      <c r="BM2" s="267" t="s">
        <v>86</v>
      </c>
      <c r="BN2" s="265" t="s">
        <v>87</v>
      </c>
      <c r="BO2" s="265" t="s">
        <v>88</v>
      </c>
      <c r="BP2" s="213"/>
      <c r="BQ2" s="268"/>
      <c r="BR2" s="36"/>
      <c r="BV2" s="36"/>
      <c r="BW2" s="36"/>
      <c r="BX2" s="99" t="s">
        <v>1445</v>
      </c>
      <c r="BY2" s="36"/>
      <c r="BZ2" s="36"/>
      <c r="CA2" s="36"/>
      <c r="CB2" s="36"/>
      <c r="CC2" s="36"/>
      <c r="CD2" s="36"/>
    </row>
    <row r="3">
      <c r="A3" s="271" t="s">
        <v>1107</v>
      </c>
      <c r="B3" s="272" t="s">
        <v>1446</v>
      </c>
      <c r="C3" s="273" t="s">
        <v>1447</v>
      </c>
      <c r="D3" s="272"/>
      <c r="E3" s="272" t="s">
        <v>73</v>
      </c>
      <c r="F3" s="272"/>
      <c r="G3" s="276"/>
      <c r="H3" s="348"/>
      <c r="I3" s="349" t="s">
        <v>74</v>
      </c>
      <c r="J3" s="273" t="s">
        <v>75</v>
      </c>
      <c r="K3" s="273" t="s">
        <v>76</v>
      </c>
      <c r="L3" s="273" t="s">
        <v>1448</v>
      </c>
      <c r="M3" s="350"/>
      <c r="N3" s="273"/>
      <c r="O3" s="351"/>
      <c r="P3" s="274" t="s">
        <v>78</v>
      </c>
      <c r="Q3" s="275"/>
      <c r="R3" s="275" t="s">
        <v>78</v>
      </c>
      <c r="S3" s="352"/>
      <c r="T3" s="276" t="s">
        <v>81</v>
      </c>
      <c r="U3" s="276"/>
      <c r="V3" s="277"/>
      <c r="W3" s="276" t="s">
        <v>78</v>
      </c>
      <c r="X3" s="276"/>
      <c r="Y3" s="276"/>
      <c r="Z3" s="276" t="s">
        <v>1449</v>
      </c>
      <c r="AA3" s="277"/>
      <c r="AB3" s="278" t="s">
        <v>1450</v>
      </c>
      <c r="AC3" s="278" t="s">
        <v>1451</v>
      </c>
      <c r="AD3" s="278" t="s">
        <v>1109</v>
      </c>
      <c r="AE3" s="276"/>
      <c r="AF3" s="278" t="s">
        <v>1111</v>
      </c>
      <c r="AG3" s="278" t="s">
        <v>1452</v>
      </c>
      <c r="AH3" s="278" t="s">
        <v>1112</v>
      </c>
      <c r="AI3" s="278"/>
      <c r="AJ3" s="278"/>
      <c r="AK3" s="353"/>
      <c r="AL3" s="278"/>
      <c r="AM3" s="278"/>
      <c r="AN3" s="278"/>
      <c r="AO3" s="278"/>
      <c r="AP3" s="278"/>
      <c r="AQ3" s="278"/>
      <c r="AR3" s="278"/>
      <c r="AS3" s="278" t="s">
        <v>1453</v>
      </c>
      <c r="AT3" s="353"/>
      <c r="AU3" s="278"/>
      <c r="AV3" s="278"/>
      <c r="AW3" s="278"/>
      <c r="AX3" s="278" t="s">
        <v>92</v>
      </c>
      <c r="AY3" s="278" t="s">
        <v>1113</v>
      </c>
      <c r="AZ3" s="276"/>
      <c r="BA3" s="277"/>
      <c r="BB3" s="354"/>
      <c r="BC3" s="354"/>
      <c r="BD3" s="354"/>
      <c r="BE3" s="279"/>
      <c r="BF3" s="355" t="s">
        <v>82</v>
      </c>
      <c r="BG3" s="355" t="s">
        <v>83</v>
      </c>
      <c r="BH3" s="272"/>
      <c r="BI3" s="356"/>
      <c r="BJ3" s="281"/>
      <c r="BK3" s="281"/>
      <c r="BL3" s="272"/>
      <c r="BM3" s="282"/>
      <c r="BN3" s="282"/>
      <c r="BO3" s="282"/>
      <c r="BP3" s="282"/>
      <c r="BQ3" s="279"/>
      <c r="BR3" s="282"/>
      <c r="BS3" s="282"/>
      <c r="BT3" s="282"/>
      <c r="BU3" s="282"/>
      <c r="BV3" s="282"/>
      <c r="BW3" s="282"/>
      <c r="BX3" s="282"/>
      <c r="BY3" s="282"/>
      <c r="BZ3" s="282"/>
      <c r="CA3" s="282"/>
      <c r="CB3" s="282"/>
      <c r="CC3" s="282"/>
      <c r="CD3" s="282"/>
    </row>
    <row r="4">
      <c r="A4" s="83" t="s">
        <v>93</v>
      </c>
      <c r="B4" s="244"/>
      <c r="C4" s="84">
        <v>6.5</v>
      </c>
      <c r="D4" s="244"/>
      <c r="E4" s="244">
        <v>0.2</v>
      </c>
      <c r="F4" s="244"/>
      <c r="G4" s="85" t="s">
        <v>95</v>
      </c>
      <c r="H4" s="89"/>
      <c r="I4" s="95">
        <v>1.07E7</v>
      </c>
      <c r="J4" s="84">
        <v>25600.0</v>
      </c>
      <c r="K4" s="96">
        <f t="shared" ref="K4:K45" si="1">SUM(J4/I4)*100</f>
        <v>0.2392523364</v>
      </c>
      <c r="L4" s="96"/>
      <c r="M4" s="98"/>
      <c r="N4" s="99" t="s">
        <v>101</v>
      </c>
      <c r="O4" s="357"/>
      <c r="P4" s="102"/>
      <c r="Q4" s="102"/>
      <c r="R4" s="102" t="s">
        <v>102</v>
      </c>
      <c r="S4" s="229"/>
      <c r="T4" s="104">
        <v>100000.0</v>
      </c>
      <c r="U4" s="104"/>
      <c r="V4" s="107"/>
      <c r="W4" s="104"/>
      <c r="X4" s="104"/>
      <c r="Y4" s="104"/>
      <c r="Z4" s="109"/>
      <c r="AA4" s="111"/>
      <c r="AB4" s="114"/>
      <c r="AC4" s="114"/>
      <c r="AD4" s="114" t="s">
        <v>104</v>
      </c>
      <c r="AE4" s="284"/>
      <c r="AF4" s="114">
        <v>0.0</v>
      </c>
      <c r="AG4" s="114"/>
      <c r="AH4" s="114" t="s">
        <v>104</v>
      </c>
      <c r="AI4" s="114"/>
      <c r="AJ4" s="114"/>
      <c r="AK4" s="110"/>
      <c r="AL4" s="114"/>
      <c r="AM4" s="114"/>
      <c r="AN4" s="114"/>
      <c r="AO4" s="114"/>
      <c r="AP4" s="114"/>
      <c r="AQ4" s="114"/>
      <c r="AR4" s="114"/>
      <c r="AS4" s="114"/>
      <c r="AT4" s="110"/>
      <c r="AU4" s="114"/>
      <c r="AV4" s="114"/>
      <c r="AW4" s="114"/>
      <c r="AX4" s="114"/>
      <c r="AY4" s="283" t="s">
        <v>104</v>
      </c>
      <c r="AZ4" s="284"/>
      <c r="BA4" s="285"/>
      <c r="BB4" s="196"/>
      <c r="BC4" s="196"/>
      <c r="BD4" s="196"/>
      <c r="BE4" s="286"/>
      <c r="BF4" s="358">
        <v>20250.0</v>
      </c>
      <c r="BG4" s="358"/>
      <c r="BH4" s="272"/>
      <c r="BI4" s="116"/>
      <c r="BJ4" s="269"/>
      <c r="BK4" s="265" t="s">
        <v>106</v>
      </c>
      <c r="BL4" s="265" t="s">
        <v>105</v>
      </c>
      <c r="BM4" s="269"/>
      <c r="BN4" s="270"/>
      <c r="BO4" s="270"/>
      <c r="BP4" s="36"/>
      <c r="BQ4" s="268"/>
      <c r="BR4" s="36"/>
      <c r="BS4" s="265" t="s">
        <v>103</v>
      </c>
      <c r="BT4" s="270"/>
      <c r="BU4" s="270"/>
      <c r="BV4" s="36"/>
      <c r="BW4" s="36"/>
      <c r="BX4" s="36"/>
      <c r="BY4" s="36"/>
      <c r="BZ4" s="36"/>
      <c r="CA4" s="36"/>
      <c r="CB4" s="36"/>
      <c r="CC4" s="36"/>
      <c r="CD4" s="36"/>
    </row>
    <row r="5">
      <c r="A5" s="83" t="s">
        <v>1114</v>
      </c>
      <c r="B5" s="244"/>
      <c r="C5" s="84">
        <v>1.0</v>
      </c>
      <c r="D5" s="244"/>
      <c r="E5" s="244">
        <v>0.6</v>
      </c>
      <c r="F5" s="244"/>
      <c r="G5" s="85" t="s">
        <v>153</v>
      </c>
      <c r="H5" s="89"/>
      <c r="I5" s="95">
        <v>3420000.0</v>
      </c>
      <c r="J5" s="84">
        <v>7840.0</v>
      </c>
      <c r="K5" s="96">
        <f t="shared" si="1"/>
        <v>0.2292397661</v>
      </c>
      <c r="L5" s="96"/>
      <c r="M5" s="98"/>
      <c r="N5" s="99" t="s">
        <v>1115</v>
      </c>
      <c r="O5" s="357"/>
      <c r="P5" s="102">
        <v>2.0</v>
      </c>
      <c r="Q5" s="102"/>
      <c r="R5" s="102">
        <v>35.0</v>
      </c>
      <c r="S5" s="229"/>
      <c r="T5" s="85" t="s">
        <v>158</v>
      </c>
      <c r="U5" s="85"/>
      <c r="V5" s="124"/>
      <c r="W5" s="85"/>
      <c r="X5" s="85"/>
      <c r="Y5" s="85"/>
      <c r="Z5" s="109"/>
      <c r="AA5" s="111"/>
      <c r="AB5" s="114"/>
      <c r="AC5" s="114"/>
      <c r="AD5" s="114">
        <v>18.0</v>
      </c>
      <c r="AE5" s="284">
        <v>2013.0</v>
      </c>
      <c r="AF5" s="114">
        <v>0.0</v>
      </c>
      <c r="AG5" s="114"/>
      <c r="AH5" s="114">
        <v>3.0</v>
      </c>
      <c r="AI5" s="114"/>
      <c r="AJ5" s="114"/>
      <c r="AK5" s="110"/>
      <c r="AL5" s="114"/>
      <c r="AM5" s="114"/>
      <c r="AN5" s="114"/>
      <c r="AO5" s="114"/>
      <c r="AP5" s="114"/>
      <c r="AQ5" s="114"/>
      <c r="AR5" s="114"/>
      <c r="AS5" s="114"/>
      <c r="AT5" s="110"/>
      <c r="AU5" s="114"/>
      <c r="AV5" s="114"/>
      <c r="AW5" s="114"/>
      <c r="AX5" s="114"/>
      <c r="AY5" s="283">
        <v>3.0</v>
      </c>
      <c r="AZ5" s="284">
        <v>2013.0</v>
      </c>
      <c r="BA5" s="285"/>
      <c r="BB5" s="196">
        <v>1.0</v>
      </c>
      <c r="BC5" s="196">
        <v>4.0</v>
      </c>
      <c r="BD5" s="196"/>
      <c r="BE5" s="286">
        <v>6.0</v>
      </c>
      <c r="BF5" s="196"/>
      <c r="BG5" s="196"/>
      <c r="BH5" s="272"/>
      <c r="BI5" s="116"/>
      <c r="BJ5" s="269"/>
      <c r="BK5" s="265" t="s">
        <v>354</v>
      </c>
      <c r="BL5" s="265" t="s">
        <v>351</v>
      </c>
      <c r="BM5" s="265" t="s">
        <v>352</v>
      </c>
      <c r="BO5" s="270"/>
      <c r="BP5" s="36"/>
      <c r="BQ5" s="268"/>
      <c r="BR5" s="36"/>
      <c r="BS5" s="265" t="s">
        <v>350</v>
      </c>
      <c r="BT5" s="270"/>
      <c r="BU5" s="270"/>
      <c r="BV5" s="36"/>
      <c r="BW5" s="36"/>
      <c r="BX5" s="36"/>
      <c r="BY5" s="36"/>
      <c r="BZ5" s="36"/>
      <c r="CA5" s="36"/>
      <c r="CB5" s="36"/>
      <c r="CC5" s="36"/>
      <c r="CD5" s="36"/>
    </row>
    <row r="6">
      <c r="A6" s="83" t="s">
        <v>1116</v>
      </c>
      <c r="B6" s="244"/>
      <c r="C6" s="84">
        <v>1.0</v>
      </c>
      <c r="D6" s="244"/>
      <c r="E6" s="244">
        <v>0.6</v>
      </c>
      <c r="F6" s="244"/>
      <c r="G6" s="85" t="s">
        <v>95</v>
      </c>
      <c r="H6" s="89"/>
      <c r="I6" s="95">
        <v>2050000.0</v>
      </c>
      <c r="J6" s="84">
        <v>895.0</v>
      </c>
      <c r="K6" s="96">
        <f t="shared" si="1"/>
        <v>0.04365853659</v>
      </c>
      <c r="L6" s="96"/>
      <c r="M6" s="98"/>
      <c r="N6" s="99" t="s">
        <v>1117</v>
      </c>
      <c r="O6" s="359"/>
      <c r="P6" s="122">
        <f>SUM(BD6/24)</f>
        <v>3</v>
      </c>
      <c r="Q6" s="102"/>
      <c r="R6" s="102">
        <v>100.0</v>
      </c>
      <c r="S6" s="213" t="s">
        <v>115</v>
      </c>
      <c r="T6" s="85">
        <v>100.0</v>
      </c>
      <c r="U6" s="85"/>
      <c r="V6" s="124"/>
      <c r="W6" s="85"/>
      <c r="X6" s="85"/>
      <c r="Y6" s="85"/>
      <c r="Z6" s="109"/>
      <c r="AA6" s="111"/>
      <c r="AB6" s="95"/>
      <c r="AC6" s="95"/>
      <c r="AD6" s="95" t="s">
        <v>104</v>
      </c>
      <c r="AE6" s="266" t="s">
        <v>119</v>
      </c>
      <c r="AF6" s="114">
        <v>0.0</v>
      </c>
      <c r="AG6" s="95"/>
      <c r="AH6" s="95" t="s">
        <v>104</v>
      </c>
      <c r="AI6" s="95"/>
      <c r="AJ6" s="95"/>
      <c r="AK6" s="89"/>
      <c r="AL6" s="95"/>
      <c r="AM6" s="95"/>
      <c r="AN6" s="95"/>
      <c r="AO6" s="95"/>
      <c r="AP6" s="95"/>
      <c r="AQ6" s="95"/>
      <c r="AR6" s="95"/>
      <c r="AS6" s="95"/>
      <c r="AT6" s="89"/>
      <c r="AU6" s="95"/>
      <c r="AV6" s="95"/>
      <c r="AW6" s="95"/>
      <c r="AX6" s="95"/>
      <c r="AY6" s="287" t="s">
        <v>104</v>
      </c>
      <c r="AZ6" s="266" t="s">
        <v>120</v>
      </c>
      <c r="BA6" s="98"/>
      <c r="BB6" s="160"/>
      <c r="BC6" s="160"/>
      <c r="BD6" s="196">
        <v>72.0</v>
      </c>
      <c r="BE6" s="288"/>
      <c r="BF6" s="196"/>
      <c r="BG6" s="196" t="s">
        <v>117</v>
      </c>
      <c r="BH6" s="272"/>
      <c r="BI6" s="116"/>
      <c r="BJ6" s="269"/>
      <c r="BK6" s="265" t="s">
        <v>122</v>
      </c>
      <c r="BL6" s="265" t="s">
        <v>121</v>
      </c>
      <c r="BM6" s="270"/>
      <c r="BN6" s="270"/>
      <c r="BO6" s="270"/>
      <c r="BP6" s="36"/>
      <c r="BQ6" s="268"/>
      <c r="BR6" s="36"/>
      <c r="BS6" s="265" t="s">
        <v>116</v>
      </c>
      <c r="BT6" s="270"/>
      <c r="BU6" s="270"/>
      <c r="BV6" s="36"/>
      <c r="BW6" s="36"/>
      <c r="BX6" s="36"/>
      <c r="BY6" s="36"/>
      <c r="BZ6" s="36"/>
      <c r="CA6" s="36"/>
      <c r="CB6" s="36"/>
      <c r="CC6" s="36"/>
      <c r="CD6" s="36"/>
    </row>
    <row r="7">
      <c r="A7" s="83" t="s">
        <v>1118</v>
      </c>
      <c r="B7" s="93"/>
      <c r="C7" s="148">
        <f>AVERAGE(BB7:BC7)</f>
        <v>1.25</v>
      </c>
      <c r="D7" s="360" t="s">
        <v>131</v>
      </c>
      <c r="E7" s="93">
        <v>0.24</v>
      </c>
      <c r="F7" s="93"/>
      <c r="G7" s="85" t="s">
        <v>95</v>
      </c>
      <c r="H7" s="89"/>
      <c r="I7" s="95">
        <v>1300000.0</v>
      </c>
      <c r="J7" s="84">
        <v>2760.0</v>
      </c>
      <c r="K7" s="96">
        <f t="shared" si="1"/>
        <v>0.2123076923</v>
      </c>
      <c r="L7" s="96"/>
      <c r="M7" s="98"/>
      <c r="N7" s="99" t="s">
        <v>132</v>
      </c>
      <c r="O7" s="357"/>
      <c r="P7" s="135">
        <v>60.0</v>
      </c>
      <c r="Q7" s="135"/>
      <c r="R7" s="135">
        <v>90.0</v>
      </c>
      <c r="S7" s="229"/>
      <c r="T7" s="100" t="s">
        <v>133</v>
      </c>
      <c r="U7" s="100"/>
      <c r="V7" s="136"/>
      <c r="W7" s="100"/>
      <c r="X7" s="100"/>
      <c r="Y7" s="100"/>
      <c r="Z7" s="137"/>
      <c r="AA7" s="138"/>
      <c r="AB7" s="95"/>
      <c r="AC7" s="95"/>
      <c r="AD7" s="95" t="s">
        <v>104</v>
      </c>
      <c r="AE7" s="289" t="s">
        <v>136</v>
      </c>
      <c r="AF7" s="114">
        <v>7300.0</v>
      </c>
      <c r="AG7" s="95"/>
      <c r="AH7" s="95" t="s">
        <v>104</v>
      </c>
      <c r="AI7" s="95"/>
      <c r="AJ7" s="95"/>
      <c r="AK7" s="89"/>
      <c r="AL7" s="95"/>
      <c r="AM7" s="95"/>
      <c r="AN7" s="95"/>
      <c r="AO7" s="95"/>
      <c r="AP7" s="95"/>
      <c r="AQ7" s="95"/>
      <c r="AR7" s="95"/>
      <c r="AS7" s="95"/>
      <c r="AT7" s="89"/>
      <c r="AU7" s="95"/>
      <c r="AV7" s="95"/>
      <c r="AW7" s="95"/>
      <c r="AX7" s="95"/>
      <c r="AY7" s="287" t="s">
        <v>104</v>
      </c>
      <c r="AZ7" s="266"/>
      <c r="BA7" s="98"/>
      <c r="BB7" s="102">
        <v>0.5</v>
      </c>
      <c r="BC7" s="196">
        <v>2.0</v>
      </c>
      <c r="BD7" s="135"/>
      <c r="BE7" s="137"/>
      <c r="BF7" s="196"/>
      <c r="BG7" s="196"/>
      <c r="BH7" s="272"/>
      <c r="BI7" s="139"/>
      <c r="BJ7" s="305"/>
      <c r="BK7" s="290" t="s">
        <v>139</v>
      </c>
      <c r="BL7" s="290" t="s">
        <v>137</v>
      </c>
      <c r="BM7" s="290" t="s">
        <v>138</v>
      </c>
      <c r="BN7" s="291"/>
      <c r="BO7" s="291"/>
      <c r="BP7" s="148"/>
      <c r="BQ7" s="292"/>
      <c r="BR7" s="148"/>
      <c r="BS7" s="290" t="s">
        <v>134</v>
      </c>
      <c r="BT7" s="290" t="s">
        <v>135</v>
      </c>
      <c r="BU7" s="291"/>
      <c r="BV7" s="148"/>
      <c r="BW7" s="148"/>
      <c r="BX7" s="148"/>
      <c r="BY7" s="148"/>
      <c r="BZ7" s="148"/>
      <c r="CA7" s="148"/>
      <c r="CB7" s="148"/>
      <c r="CC7" s="148"/>
      <c r="CD7" s="148"/>
    </row>
    <row r="8">
      <c r="A8" s="140" t="s">
        <v>140</v>
      </c>
      <c r="B8" s="211"/>
      <c r="C8" s="84">
        <v>0.19</v>
      </c>
      <c r="D8" s="211"/>
      <c r="E8" s="211">
        <v>0.012</v>
      </c>
      <c r="F8" s="211"/>
      <c r="G8" s="85" t="s">
        <v>95</v>
      </c>
      <c r="H8" s="89"/>
      <c r="I8" s="95">
        <v>3440000.0</v>
      </c>
      <c r="J8" s="84">
        <v>5770.0</v>
      </c>
      <c r="K8" s="96">
        <f t="shared" si="1"/>
        <v>0.1677325581</v>
      </c>
      <c r="L8" s="96"/>
      <c r="M8" s="98"/>
      <c r="N8" s="213" t="s">
        <v>144</v>
      </c>
      <c r="O8" s="357"/>
      <c r="P8" s="90">
        <v>0.6</v>
      </c>
      <c r="Q8" s="90"/>
      <c r="R8" s="90">
        <v>28.0</v>
      </c>
      <c r="S8" s="213" t="s">
        <v>145</v>
      </c>
      <c r="T8" s="100">
        <v>500.0</v>
      </c>
      <c r="U8" s="100"/>
      <c r="V8" s="136"/>
      <c r="W8" s="100"/>
      <c r="X8" s="100"/>
      <c r="Y8" s="100"/>
      <c r="Z8" s="123"/>
      <c r="AA8" s="144"/>
      <c r="AB8" s="95"/>
      <c r="AC8" s="95"/>
      <c r="AD8" s="95" t="s">
        <v>104</v>
      </c>
      <c r="AE8" s="293" t="s">
        <v>147</v>
      </c>
      <c r="AF8" s="114">
        <v>4000.0</v>
      </c>
      <c r="AG8" s="114"/>
      <c r="AH8" s="114" t="s">
        <v>104</v>
      </c>
      <c r="AI8" s="114"/>
      <c r="AJ8" s="114"/>
      <c r="AK8" s="110"/>
      <c r="AL8" s="114"/>
      <c r="AM8" s="114"/>
      <c r="AN8" s="114"/>
      <c r="AO8" s="114"/>
      <c r="AP8" s="114"/>
      <c r="AQ8" s="114"/>
      <c r="AR8" s="114"/>
      <c r="AS8" s="114"/>
      <c r="AT8" s="110"/>
      <c r="AU8" s="114"/>
      <c r="AV8" s="114"/>
      <c r="AW8" s="114"/>
      <c r="AX8" s="114"/>
      <c r="AY8" s="283" t="s">
        <v>104</v>
      </c>
      <c r="AZ8" s="284"/>
      <c r="BA8" s="285"/>
      <c r="BB8" s="90"/>
      <c r="BC8" s="90"/>
      <c r="BD8" s="90"/>
      <c r="BE8" s="123"/>
      <c r="BF8" s="196">
        <v>550.0</v>
      </c>
      <c r="BG8" s="196"/>
      <c r="BH8" s="282"/>
      <c r="BI8" s="145"/>
      <c r="BJ8" s="352"/>
      <c r="BK8" s="294" t="s">
        <v>150</v>
      </c>
      <c r="BL8" s="294" t="s">
        <v>137</v>
      </c>
      <c r="BM8" s="294" t="s">
        <v>148</v>
      </c>
      <c r="BN8" s="294" t="s">
        <v>149</v>
      </c>
      <c r="BO8" s="295"/>
      <c r="BP8" s="229"/>
      <c r="BQ8" s="296"/>
      <c r="BR8" s="229"/>
      <c r="BS8" s="294" t="s">
        <v>146</v>
      </c>
      <c r="BT8" s="295"/>
      <c r="BU8" s="295"/>
      <c r="BV8" s="229"/>
      <c r="BW8" s="229"/>
      <c r="BX8" s="229"/>
      <c r="BY8" s="229"/>
      <c r="BZ8" s="229"/>
      <c r="CA8" s="229"/>
      <c r="CB8" s="229"/>
      <c r="CC8" s="229"/>
      <c r="CD8" s="229"/>
    </row>
    <row r="9">
      <c r="A9" s="83" t="s">
        <v>1120</v>
      </c>
      <c r="B9" s="211"/>
      <c r="C9" s="148">
        <f t="shared" ref="C9:C10" si="2">AVERAGE(BB9:BC9)</f>
        <v>8.5</v>
      </c>
      <c r="D9" s="211"/>
      <c r="E9" s="211">
        <v>1.0E-5</v>
      </c>
      <c r="F9" s="211"/>
      <c r="G9" s="152" t="s">
        <v>153</v>
      </c>
      <c r="H9" s="89"/>
      <c r="I9" s="95">
        <v>4180000.0</v>
      </c>
      <c r="J9" s="84">
        <v>5710.0</v>
      </c>
      <c r="K9" s="96">
        <f t="shared" si="1"/>
        <v>0.1366028708</v>
      </c>
      <c r="L9" s="96"/>
      <c r="M9" s="98"/>
      <c r="N9" s="99" t="s">
        <v>1115</v>
      </c>
      <c r="O9" s="361"/>
      <c r="P9" s="151">
        <f>SUM(BD9/24)</f>
        <v>0.1666666667</v>
      </c>
      <c r="Q9" s="90"/>
      <c r="R9" s="90">
        <v>2.0</v>
      </c>
      <c r="S9" s="229"/>
      <c r="T9" s="152" t="s">
        <v>158</v>
      </c>
      <c r="U9" s="152"/>
      <c r="V9" s="154"/>
      <c r="W9" s="152"/>
      <c r="X9" s="152"/>
      <c r="Y9" s="152"/>
      <c r="Z9" s="152">
        <v>1.0E8</v>
      </c>
      <c r="AA9" s="154"/>
      <c r="AB9" s="114"/>
      <c r="AC9" s="114"/>
      <c r="AD9" s="114" t="s">
        <v>104</v>
      </c>
      <c r="AE9" s="293" t="s">
        <v>1121</v>
      </c>
      <c r="AF9" s="114">
        <v>16.0</v>
      </c>
      <c r="AG9" s="114"/>
      <c r="AH9" s="114" t="s">
        <v>104</v>
      </c>
      <c r="AI9" s="114"/>
      <c r="AJ9" s="114"/>
      <c r="AK9" s="110"/>
      <c r="AL9" s="114"/>
      <c r="AM9" s="114"/>
      <c r="AN9" s="114"/>
      <c r="AO9" s="114"/>
      <c r="AP9" s="114"/>
      <c r="AQ9" s="114"/>
      <c r="AR9" s="114"/>
      <c r="AS9" s="114"/>
      <c r="AT9" s="110"/>
      <c r="AU9" s="114"/>
      <c r="AV9" s="114"/>
      <c r="AW9" s="114"/>
      <c r="AX9" s="114"/>
      <c r="AY9" s="283" t="s">
        <v>104</v>
      </c>
      <c r="AZ9" s="293" t="s">
        <v>1121</v>
      </c>
      <c r="BA9" s="285"/>
      <c r="BB9" s="90">
        <v>7.0</v>
      </c>
      <c r="BC9" s="90">
        <v>10.0</v>
      </c>
      <c r="BD9" s="90">
        <v>4.0</v>
      </c>
      <c r="BE9" s="123"/>
      <c r="BF9" s="362"/>
      <c r="BG9" s="362"/>
      <c r="BH9" s="272"/>
      <c r="BI9" s="158"/>
      <c r="BJ9" s="352"/>
      <c r="BK9" s="294" t="s">
        <v>122</v>
      </c>
      <c r="BL9" s="294" t="s">
        <v>159</v>
      </c>
      <c r="BM9" s="294" t="s">
        <v>159</v>
      </c>
      <c r="BN9" s="294" t="s">
        <v>163</v>
      </c>
      <c r="BP9" s="229"/>
      <c r="BQ9" s="298" t="s">
        <v>164</v>
      </c>
      <c r="BR9" s="229"/>
      <c r="BS9" s="294" t="s">
        <v>159</v>
      </c>
      <c r="BT9" s="295"/>
      <c r="BU9" s="295"/>
      <c r="BV9" s="229"/>
      <c r="BW9" s="229"/>
      <c r="BX9" s="229"/>
      <c r="BY9" s="229"/>
      <c r="BZ9" s="229"/>
      <c r="CA9" s="229"/>
      <c r="CB9" s="229"/>
      <c r="CC9" s="229"/>
      <c r="CD9" s="229"/>
    </row>
    <row r="10">
      <c r="A10" s="83" t="s">
        <v>175</v>
      </c>
      <c r="B10" s="299"/>
      <c r="C10" s="148">
        <f t="shared" si="2"/>
        <v>2.13</v>
      </c>
      <c r="D10" s="299"/>
      <c r="E10" s="299">
        <v>0.0163</v>
      </c>
      <c r="F10" s="299"/>
      <c r="G10" s="85" t="s">
        <v>95</v>
      </c>
      <c r="H10" s="89"/>
      <c r="I10" s="95">
        <v>2.13E7</v>
      </c>
      <c r="J10" s="84">
        <v>53500.0</v>
      </c>
      <c r="K10" s="96">
        <f t="shared" si="1"/>
        <v>0.2511737089</v>
      </c>
      <c r="L10" s="96"/>
      <c r="M10" s="171"/>
      <c r="N10" s="36"/>
      <c r="O10" s="363"/>
      <c r="P10" s="160"/>
      <c r="Q10" s="160"/>
      <c r="R10" s="160"/>
      <c r="S10" s="229"/>
      <c r="T10" s="104">
        <v>1000000.0</v>
      </c>
      <c r="U10" s="104"/>
      <c r="V10" s="107"/>
      <c r="W10" s="104"/>
      <c r="X10" s="104"/>
      <c r="Y10" s="104"/>
      <c r="Z10" s="109"/>
      <c r="AA10" s="111"/>
      <c r="AB10" s="114"/>
      <c r="AC10" s="114"/>
      <c r="AD10" s="114">
        <v>94000.0</v>
      </c>
      <c r="AE10" s="284" t="s">
        <v>180</v>
      </c>
      <c r="AF10" s="114">
        <v>0.0</v>
      </c>
      <c r="AG10" s="114"/>
      <c r="AH10" s="114">
        <v>55000.0</v>
      </c>
      <c r="AI10" s="114"/>
      <c r="AJ10" s="114"/>
      <c r="AK10" s="110"/>
      <c r="AL10" s="114"/>
      <c r="AM10" s="114"/>
      <c r="AN10" s="114"/>
      <c r="AO10" s="114"/>
      <c r="AP10" s="114"/>
      <c r="AQ10" s="114"/>
      <c r="AR10" s="114"/>
      <c r="AS10" s="114"/>
      <c r="AT10" s="110"/>
      <c r="AU10" s="114"/>
      <c r="AV10" s="114"/>
      <c r="AW10" s="114"/>
      <c r="AX10" s="114"/>
      <c r="AY10" s="283">
        <f>14928+38704+83+2+651+8+6+10+43+881+3</f>
        <v>55319</v>
      </c>
      <c r="AZ10" s="284" t="s">
        <v>181</v>
      </c>
      <c r="BA10" s="285"/>
      <c r="BB10" s="196">
        <v>1.63</v>
      </c>
      <c r="BC10" s="196">
        <v>2.63</v>
      </c>
      <c r="BD10" s="364"/>
      <c r="BE10" s="288"/>
      <c r="BF10" s="358">
        <v>3.3334E10</v>
      </c>
      <c r="BG10" s="358"/>
      <c r="BH10" s="272" t="s">
        <v>179</v>
      </c>
      <c r="BI10" s="170"/>
      <c r="BJ10" s="269"/>
      <c r="BK10" s="265" t="s">
        <v>183</v>
      </c>
      <c r="BL10" s="265" t="s">
        <v>182</v>
      </c>
      <c r="BM10" s="270"/>
      <c r="BN10" s="270"/>
      <c r="BO10" s="270"/>
      <c r="BP10" s="36"/>
      <c r="BQ10" s="268"/>
      <c r="BR10" s="36"/>
      <c r="BS10" s="265" t="s">
        <v>103</v>
      </c>
      <c r="BT10" s="270"/>
      <c r="BU10" s="270"/>
      <c r="BV10" s="36"/>
      <c r="BW10" s="36"/>
      <c r="BX10" s="36"/>
      <c r="BY10" s="36"/>
      <c r="BZ10" s="36"/>
      <c r="CA10" s="36"/>
      <c r="CB10" s="36"/>
      <c r="CC10" s="36"/>
      <c r="CD10" s="36"/>
    </row>
    <row r="11">
      <c r="A11" s="83" t="s">
        <v>1122</v>
      </c>
      <c r="B11" s="244"/>
      <c r="C11" s="84">
        <v>3.0</v>
      </c>
      <c r="D11" s="244"/>
      <c r="E11" s="244">
        <v>0.05</v>
      </c>
      <c r="F11" s="244"/>
      <c r="G11" s="85" t="s">
        <v>153</v>
      </c>
      <c r="H11" s="89"/>
      <c r="I11" s="95">
        <v>4730000.0</v>
      </c>
      <c r="J11" s="84">
        <v>7000.0</v>
      </c>
      <c r="K11" s="96">
        <f t="shared" si="1"/>
        <v>0.1479915433</v>
      </c>
      <c r="L11" s="96"/>
      <c r="M11" s="98"/>
      <c r="N11" s="99" t="s">
        <v>1117</v>
      </c>
      <c r="O11" s="363"/>
      <c r="P11" s="160"/>
      <c r="Q11" s="160"/>
      <c r="R11" s="160"/>
      <c r="S11" s="229"/>
      <c r="T11" s="85" t="s">
        <v>158</v>
      </c>
      <c r="U11" s="85"/>
      <c r="V11" s="124"/>
      <c r="W11" s="85"/>
      <c r="X11" s="85"/>
      <c r="Y11" s="85"/>
      <c r="Z11" s="109"/>
      <c r="AA11" s="111"/>
      <c r="AB11" s="114"/>
      <c r="AC11" s="114"/>
      <c r="AD11" s="114">
        <v>29000.0</v>
      </c>
      <c r="AE11" s="284">
        <v>2012.0</v>
      </c>
      <c r="AF11" s="114">
        <v>1.0</v>
      </c>
      <c r="AG11" s="114"/>
      <c r="AH11" s="114">
        <v>1900.0</v>
      </c>
      <c r="AI11" s="114"/>
      <c r="AJ11" s="114"/>
      <c r="AK11" s="110"/>
      <c r="AL11" s="114"/>
      <c r="AM11" s="114"/>
      <c r="AN11" s="114"/>
      <c r="AO11" s="114"/>
      <c r="AP11" s="114"/>
      <c r="AQ11" s="114"/>
      <c r="AR11" s="114"/>
      <c r="AS11" s="114"/>
      <c r="AT11" s="110"/>
      <c r="AU11" s="114"/>
      <c r="AV11" s="114"/>
      <c r="AW11" s="114"/>
      <c r="AX11" s="114"/>
      <c r="AY11" s="283">
        <v>1935.0</v>
      </c>
      <c r="AZ11" s="284">
        <v>2012.0</v>
      </c>
      <c r="BA11" s="285"/>
      <c r="BB11" s="364"/>
      <c r="BC11" s="364"/>
      <c r="BD11" s="364"/>
      <c r="BE11" s="288"/>
      <c r="BF11" s="196"/>
      <c r="BG11" s="196"/>
      <c r="BH11" s="282"/>
      <c r="BI11" s="170"/>
      <c r="BJ11" s="269"/>
      <c r="BK11" s="265" t="s">
        <v>199</v>
      </c>
      <c r="BL11" s="265" t="s">
        <v>200</v>
      </c>
      <c r="BN11" s="270"/>
      <c r="BO11" s="270"/>
      <c r="BP11" s="36"/>
      <c r="BQ11" s="268"/>
      <c r="BR11" s="36"/>
      <c r="BS11" s="265" t="s">
        <v>197</v>
      </c>
      <c r="BT11" s="270"/>
      <c r="BU11" s="270"/>
      <c r="BV11" s="36"/>
      <c r="BW11" s="36"/>
      <c r="BX11" s="36"/>
      <c r="BY11" s="36"/>
      <c r="BZ11" s="36"/>
      <c r="CA11" s="36"/>
      <c r="CB11" s="36"/>
      <c r="CC11" s="36"/>
      <c r="CD11" s="36"/>
    </row>
    <row r="12">
      <c r="A12" s="83" t="s">
        <v>201</v>
      </c>
      <c r="B12" s="299"/>
      <c r="C12" s="148">
        <f t="shared" ref="C12:C14" si="3">AVERAGE(BB12:BC12)</f>
        <v>6.5</v>
      </c>
      <c r="D12" s="299"/>
      <c r="E12" s="299">
        <v>0.075</v>
      </c>
      <c r="F12" s="299"/>
      <c r="G12" s="85" t="s">
        <v>95</v>
      </c>
      <c r="H12" s="89"/>
      <c r="I12" s="95">
        <v>554000.0</v>
      </c>
      <c r="J12" s="84">
        <v>582.0</v>
      </c>
      <c r="K12" s="96">
        <f t="shared" si="1"/>
        <v>0.1050541516</v>
      </c>
      <c r="L12" s="96"/>
      <c r="M12" s="98"/>
      <c r="N12" s="99" t="s">
        <v>205</v>
      </c>
      <c r="O12" s="363"/>
      <c r="P12" s="160"/>
      <c r="Q12" s="160"/>
      <c r="R12" s="160"/>
      <c r="S12" s="229"/>
      <c r="T12" s="85" t="s">
        <v>158</v>
      </c>
      <c r="U12" s="85"/>
      <c r="V12" s="124"/>
      <c r="W12" s="85"/>
      <c r="X12" s="85"/>
      <c r="Y12" s="85"/>
      <c r="Z12" s="109"/>
      <c r="AA12" s="111"/>
      <c r="AB12" s="114"/>
      <c r="AC12" s="114"/>
      <c r="AD12" s="114">
        <v>2600.0</v>
      </c>
      <c r="AE12" s="284">
        <v>2012.0</v>
      </c>
      <c r="AF12" s="114">
        <v>0.0</v>
      </c>
      <c r="AG12" s="114"/>
      <c r="AH12" s="114">
        <v>1700.0</v>
      </c>
      <c r="AI12" s="114"/>
      <c r="AJ12" s="114"/>
      <c r="AK12" s="110"/>
      <c r="AL12" s="114"/>
      <c r="AM12" s="114"/>
      <c r="AN12" s="114"/>
      <c r="AO12" s="114"/>
      <c r="AP12" s="114"/>
      <c r="AQ12" s="114"/>
      <c r="AR12" s="114"/>
      <c r="AS12" s="114"/>
      <c r="AT12" s="110"/>
      <c r="AU12" s="114"/>
      <c r="AV12" s="114"/>
      <c r="AW12" s="114"/>
      <c r="AX12" s="114"/>
      <c r="AY12" s="283">
        <v>1730.0</v>
      </c>
      <c r="AZ12" s="284">
        <v>2012.0</v>
      </c>
      <c r="BA12" s="285"/>
      <c r="BB12" s="196">
        <v>6.0</v>
      </c>
      <c r="BC12" s="196">
        <v>7.0</v>
      </c>
      <c r="BD12" s="364"/>
      <c r="BE12" s="288"/>
      <c r="BF12" s="196"/>
      <c r="BG12" s="196"/>
      <c r="BH12" s="282"/>
      <c r="BI12" s="170"/>
      <c r="BJ12" s="269"/>
      <c r="BK12" s="265" t="s">
        <v>207</v>
      </c>
      <c r="BM12" s="270"/>
      <c r="BN12" s="270"/>
      <c r="BO12" s="270"/>
      <c r="BP12" s="36"/>
      <c r="BQ12" s="268"/>
      <c r="BR12" s="36"/>
      <c r="BS12" s="265" t="s">
        <v>206</v>
      </c>
      <c r="BT12" s="270"/>
      <c r="BU12" s="270"/>
      <c r="BV12" s="36"/>
      <c r="BW12" s="36"/>
      <c r="BX12" s="36"/>
      <c r="BY12" s="36"/>
      <c r="BZ12" s="36"/>
      <c r="CA12" s="36"/>
      <c r="CB12" s="36"/>
      <c r="CC12" s="36"/>
      <c r="CD12" s="36"/>
    </row>
    <row r="13">
      <c r="A13" s="83" t="s">
        <v>1123</v>
      </c>
      <c r="B13" s="301"/>
      <c r="C13" s="148">
        <f t="shared" si="3"/>
        <v>1.15</v>
      </c>
      <c r="D13" s="301"/>
      <c r="E13" s="301">
        <v>0.04</v>
      </c>
      <c r="F13" s="365" t="s">
        <v>1454</v>
      </c>
      <c r="G13" s="85" t="s">
        <v>95</v>
      </c>
      <c r="H13" s="89"/>
      <c r="I13" s="95">
        <v>2.05E7</v>
      </c>
      <c r="J13" s="84">
        <v>32400.0</v>
      </c>
      <c r="K13" s="96">
        <f t="shared" si="1"/>
        <v>0.1580487805</v>
      </c>
      <c r="L13" s="96"/>
      <c r="M13" s="98"/>
      <c r="N13" s="99" t="s">
        <v>132</v>
      </c>
      <c r="O13" s="357"/>
      <c r="P13" s="102">
        <v>1.0</v>
      </c>
      <c r="Q13" s="102"/>
      <c r="R13" s="102">
        <v>2.0</v>
      </c>
      <c r="T13" s="175">
        <v>1.0E8</v>
      </c>
      <c r="U13" s="352" t="s">
        <v>213</v>
      </c>
      <c r="V13" s="176"/>
      <c r="W13" s="175"/>
      <c r="X13" s="175"/>
      <c r="Y13" s="175"/>
      <c r="Z13" s="109"/>
      <c r="AA13" s="111"/>
      <c r="AB13" s="114"/>
      <c r="AC13" s="114"/>
      <c r="AD13" s="114">
        <v>260000.0</v>
      </c>
      <c r="AE13" s="284" t="s">
        <v>214</v>
      </c>
      <c r="AF13" s="114">
        <v>100.0</v>
      </c>
      <c r="AG13" s="114"/>
      <c r="AH13" s="114">
        <v>103000.0</v>
      </c>
      <c r="AI13" s="114"/>
      <c r="AJ13" s="114"/>
      <c r="AK13" s="110"/>
      <c r="AL13" s="114"/>
      <c r="AM13" s="114"/>
      <c r="AN13" s="114"/>
      <c r="AO13" s="114"/>
      <c r="AP13" s="114"/>
      <c r="AQ13" s="114"/>
      <c r="AR13" s="114"/>
      <c r="AS13" s="114"/>
      <c r="AT13" s="110"/>
      <c r="AU13" s="114"/>
      <c r="AV13" s="114"/>
      <c r="AW13" s="114"/>
      <c r="AX13" s="114"/>
      <c r="AY13" s="283">
        <f>602717*17.1%</f>
        <v>103064.607</v>
      </c>
      <c r="AZ13" s="284" t="s">
        <v>215</v>
      </c>
      <c r="BA13" s="285"/>
      <c r="BB13" s="196">
        <v>0.3</v>
      </c>
      <c r="BC13" s="196">
        <v>2.0</v>
      </c>
      <c r="BD13" s="196" t="s">
        <v>212</v>
      </c>
      <c r="BE13" s="288"/>
      <c r="BF13" s="362">
        <v>5.05E7</v>
      </c>
      <c r="BG13" s="362"/>
      <c r="BH13" s="282"/>
      <c r="BI13" s="170"/>
      <c r="BJ13" s="269"/>
      <c r="BK13" s="265" t="s">
        <v>218</v>
      </c>
      <c r="BL13" s="265" t="s">
        <v>216</v>
      </c>
      <c r="BM13" s="265" t="s">
        <v>217</v>
      </c>
      <c r="BN13" s="265" t="s">
        <v>149</v>
      </c>
      <c r="BO13" s="270"/>
      <c r="BP13" s="36"/>
      <c r="BQ13" s="268"/>
      <c r="BR13" s="36"/>
      <c r="BS13" s="265" t="s">
        <v>103</v>
      </c>
      <c r="BT13" s="270"/>
      <c r="BU13" s="270"/>
      <c r="BV13" s="36"/>
      <c r="BW13" s="36"/>
      <c r="BX13" s="36"/>
      <c r="BY13" s="36"/>
      <c r="BZ13" s="36"/>
      <c r="CA13" s="36"/>
      <c r="CB13" s="36"/>
      <c r="CC13" s="36"/>
      <c r="CD13" s="36"/>
    </row>
    <row r="14">
      <c r="A14" s="83" t="s">
        <v>219</v>
      </c>
      <c r="B14" s="244"/>
      <c r="C14" s="148">
        <f t="shared" si="3"/>
        <v>2.5</v>
      </c>
      <c r="D14" s="244"/>
      <c r="E14" s="244">
        <v>0.5</v>
      </c>
      <c r="F14" s="244"/>
      <c r="G14" s="104" t="s">
        <v>153</v>
      </c>
      <c r="H14" s="89"/>
      <c r="I14" s="95">
        <v>1.03E7</v>
      </c>
      <c r="J14" s="84">
        <v>45400.0</v>
      </c>
      <c r="K14" s="96">
        <f t="shared" si="1"/>
        <v>0.440776699</v>
      </c>
      <c r="L14" s="96"/>
      <c r="M14" s="98"/>
      <c r="N14" s="99" t="s">
        <v>205</v>
      </c>
      <c r="O14" s="357"/>
      <c r="P14" s="102">
        <v>0.5</v>
      </c>
      <c r="Q14" s="102"/>
      <c r="R14" s="102">
        <v>14.0</v>
      </c>
      <c r="S14" s="213" t="s">
        <v>225</v>
      </c>
      <c r="T14" s="114">
        <v>5.0</v>
      </c>
      <c r="U14" s="114"/>
      <c r="V14" s="110"/>
      <c r="W14" s="114"/>
      <c r="X14" s="114"/>
      <c r="Y14" s="114"/>
      <c r="Z14" s="104">
        <v>5.0E10</v>
      </c>
      <c r="AA14" s="107"/>
      <c r="AB14" s="114"/>
      <c r="AC14" s="114"/>
      <c r="AD14" s="114">
        <v>4555.0</v>
      </c>
      <c r="AE14" s="284" t="s">
        <v>1124</v>
      </c>
      <c r="AF14" s="114">
        <v>1.0</v>
      </c>
      <c r="AG14" s="114"/>
      <c r="AH14" s="114">
        <v>4554.0</v>
      </c>
      <c r="AI14" s="114"/>
      <c r="AJ14" s="114"/>
      <c r="AK14" s="110"/>
      <c r="AL14" s="114"/>
      <c r="AM14" s="114"/>
      <c r="AN14" s="114"/>
      <c r="AO14" s="114"/>
      <c r="AP14" s="114"/>
      <c r="AQ14" s="114"/>
      <c r="AR14" s="114"/>
      <c r="AS14" s="114"/>
      <c r="AT14" s="110"/>
      <c r="AU14" s="114"/>
      <c r="AV14" s="114"/>
      <c r="AW14" s="114"/>
      <c r="AX14" s="114"/>
      <c r="AY14" s="283">
        <f>4546+8</f>
        <v>4554</v>
      </c>
      <c r="AZ14" s="284" t="s">
        <v>1124</v>
      </c>
      <c r="BA14" s="285"/>
      <c r="BB14" s="196">
        <v>1.0</v>
      </c>
      <c r="BC14" s="196">
        <v>4.0</v>
      </c>
      <c r="BD14" s="196"/>
      <c r="BE14" s="288"/>
      <c r="BF14" s="358"/>
      <c r="BG14" s="358"/>
      <c r="BH14" s="272"/>
      <c r="BI14" s="116"/>
      <c r="BJ14" s="269"/>
      <c r="BK14" s="265" t="s">
        <v>227</v>
      </c>
      <c r="BL14" s="265" t="s">
        <v>228</v>
      </c>
      <c r="BM14" s="265" t="s">
        <v>229</v>
      </c>
      <c r="BN14" s="265" t="s">
        <v>230</v>
      </c>
      <c r="BO14" s="265" t="s">
        <v>227</v>
      </c>
      <c r="BP14" s="265" t="s">
        <v>231</v>
      </c>
      <c r="BQ14" s="303" t="s">
        <v>232</v>
      </c>
      <c r="BR14" s="36"/>
      <c r="BS14" s="265" t="s">
        <v>226</v>
      </c>
      <c r="BT14" s="270"/>
      <c r="BU14" s="270"/>
      <c r="BV14" s="36"/>
      <c r="BW14" s="36"/>
      <c r="BX14" s="36"/>
      <c r="BY14" s="36"/>
      <c r="BZ14" s="36"/>
      <c r="CA14" s="36"/>
      <c r="CB14" s="36"/>
      <c r="CC14" s="36"/>
      <c r="CD14" s="36"/>
    </row>
    <row r="15">
      <c r="A15" s="83" t="s">
        <v>1125</v>
      </c>
      <c r="B15" s="99" t="s">
        <v>1455</v>
      </c>
      <c r="C15" s="304">
        <v>3.5</v>
      </c>
      <c r="D15" s="360" t="s">
        <v>1456</v>
      </c>
      <c r="E15" s="141">
        <v>6.0E-4</v>
      </c>
      <c r="F15" s="141"/>
      <c r="G15" s="146" t="s">
        <v>153</v>
      </c>
      <c r="H15" s="89"/>
      <c r="I15" s="95">
        <v>1120000.0</v>
      </c>
      <c r="J15" s="304">
        <v>2790.0</v>
      </c>
      <c r="K15" s="96">
        <f t="shared" si="1"/>
        <v>0.2491071429</v>
      </c>
      <c r="L15" s="96"/>
      <c r="M15" s="186"/>
      <c r="N15" s="118" t="s">
        <v>205</v>
      </c>
      <c r="O15" s="366"/>
      <c r="P15" s="189">
        <v>14.0</v>
      </c>
      <c r="Q15" s="135"/>
      <c r="R15" s="135">
        <v>150.0</v>
      </c>
      <c r="S15" s="213" t="s">
        <v>1457</v>
      </c>
      <c r="T15" s="100">
        <v>18.0</v>
      </c>
      <c r="U15" s="100"/>
      <c r="V15" s="136"/>
      <c r="W15" s="100">
        <v>2.0</v>
      </c>
      <c r="X15" s="100"/>
      <c r="Y15" s="100">
        <v>12.0</v>
      </c>
      <c r="Z15" s="146"/>
      <c r="AA15" s="190"/>
      <c r="AB15" s="114"/>
      <c r="AC15" s="114"/>
      <c r="AD15" s="114"/>
      <c r="AE15" s="100"/>
      <c r="AF15" s="114"/>
      <c r="AG15" s="114"/>
      <c r="AH15" s="114"/>
      <c r="AI15" s="114"/>
      <c r="AJ15" s="114"/>
      <c r="AK15" s="110"/>
      <c r="AL15" s="114"/>
      <c r="AM15" s="114"/>
      <c r="AN15" s="114"/>
      <c r="AO15" s="114"/>
      <c r="AP15" s="114"/>
      <c r="AQ15" s="114"/>
      <c r="AR15" s="114"/>
      <c r="AS15" s="114"/>
      <c r="AT15" s="110"/>
      <c r="AU15" s="114"/>
      <c r="AV15" s="114"/>
      <c r="AW15" s="114"/>
      <c r="AX15" s="114"/>
      <c r="AY15" s="114"/>
      <c r="AZ15" s="100"/>
      <c r="BA15" s="136"/>
      <c r="BB15" s="135"/>
      <c r="BC15" s="135"/>
      <c r="BD15" s="135"/>
      <c r="BE15" s="137"/>
      <c r="BF15" s="135"/>
      <c r="BG15" s="135"/>
      <c r="BH15" s="305"/>
      <c r="BI15" s="139"/>
      <c r="BJ15" s="305"/>
      <c r="BK15" s="290" t="s">
        <v>273</v>
      </c>
      <c r="BL15" s="290" t="s">
        <v>268</v>
      </c>
      <c r="BM15" s="290" t="s">
        <v>269</v>
      </c>
      <c r="BN15" s="290" t="s">
        <v>270</v>
      </c>
      <c r="BO15" s="306" t="s">
        <v>271</v>
      </c>
      <c r="BP15" s="307" t="s">
        <v>272</v>
      </c>
      <c r="BQ15" s="308"/>
      <c r="BR15" s="148"/>
      <c r="BS15" s="305"/>
      <c r="BT15" s="291"/>
      <c r="BU15" s="291"/>
      <c r="BV15" s="148"/>
      <c r="BW15" s="148"/>
      <c r="BX15" s="148"/>
      <c r="BY15" s="148"/>
      <c r="BZ15" s="148"/>
      <c r="CA15" s="148"/>
      <c r="CB15" s="148"/>
      <c r="CC15" s="148"/>
      <c r="CD15" s="148"/>
    </row>
    <row r="16">
      <c r="A16" s="83" t="s">
        <v>318</v>
      </c>
      <c r="B16" s="309"/>
      <c r="C16" s="310">
        <f t="shared" ref="C16:C18" si="4">AVERAGE(BB16:BC16)</f>
        <v>4.035</v>
      </c>
      <c r="D16" s="309"/>
      <c r="E16" s="309">
        <v>0.0075</v>
      </c>
      <c r="F16" s="309"/>
      <c r="G16" s="175" t="s">
        <v>153</v>
      </c>
      <c r="H16" s="89"/>
      <c r="I16" s="95">
        <v>1.33E7</v>
      </c>
      <c r="J16" s="304">
        <v>14000.0</v>
      </c>
      <c r="K16" s="96">
        <f t="shared" si="1"/>
        <v>0.1052631579</v>
      </c>
      <c r="L16" s="96"/>
      <c r="M16" s="186"/>
      <c r="N16" s="311" t="s">
        <v>205</v>
      </c>
      <c r="O16" s="361"/>
      <c r="P16" s="195">
        <f>SUM(BD16/24)</f>
        <v>0.6666666667</v>
      </c>
      <c r="Q16" s="196"/>
      <c r="R16" s="196">
        <v>7.0</v>
      </c>
      <c r="S16" s="229"/>
      <c r="T16" s="197" t="s">
        <v>322</v>
      </c>
      <c r="U16" s="85"/>
      <c r="V16" s="124"/>
      <c r="W16" s="85"/>
      <c r="X16" s="85"/>
      <c r="Y16" s="85"/>
      <c r="Z16" s="175">
        <v>1.25E7</v>
      </c>
      <c r="AA16" s="176"/>
      <c r="AB16" s="114"/>
      <c r="AC16" s="114"/>
      <c r="AD16" s="114">
        <v>150000.0</v>
      </c>
      <c r="AE16" s="284" t="s">
        <v>1127</v>
      </c>
      <c r="AF16" s="114">
        <v>1800.0</v>
      </c>
      <c r="AG16" s="114"/>
      <c r="AH16" s="114">
        <v>18600.0</v>
      </c>
      <c r="AI16" s="114"/>
      <c r="AJ16" s="114"/>
      <c r="AK16" s="110"/>
      <c r="AL16" s="114"/>
      <c r="AM16" s="114"/>
      <c r="AN16" s="114"/>
      <c r="AO16" s="114"/>
      <c r="AP16" s="114"/>
      <c r="AQ16" s="114"/>
      <c r="AR16" s="114"/>
      <c r="AS16" s="114"/>
      <c r="AT16" s="110"/>
      <c r="AU16" s="114"/>
      <c r="AV16" s="114"/>
      <c r="AW16" s="114"/>
      <c r="AX16" s="114"/>
      <c r="AY16" s="283">
        <v>18753.0</v>
      </c>
      <c r="AZ16" s="284" t="s">
        <v>1127</v>
      </c>
      <c r="BA16" s="285"/>
      <c r="BB16" s="196">
        <v>1.45</v>
      </c>
      <c r="BC16" s="196">
        <v>6.62</v>
      </c>
      <c r="BD16" s="196">
        <v>16.0</v>
      </c>
      <c r="BE16" s="300"/>
      <c r="BF16" s="196"/>
      <c r="BG16" s="196"/>
      <c r="BH16" s="272"/>
      <c r="BI16" s="98"/>
      <c r="BJ16" s="272"/>
      <c r="BK16" s="267" t="s">
        <v>324</v>
      </c>
      <c r="BL16" s="267" t="s">
        <v>325</v>
      </c>
      <c r="BM16" s="267" t="s">
        <v>326</v>
      </c>
      <c r="BN16" s="267" t="s">
        <v>327</v>
      </c>
      <c r="BP16" s="312"/>
      <c r="BQ16" s="280" t="s">
        <v>232</v>
      </c>
      <c r="BR16" s="312"/>
      <c r="BS16" s="267" t="s">
        <v>323</v>
      </c>
      <c r="BT16" s="282"/>
      <c r="BU16" s="282"/>
      <c r="BV16" s="312"/>
      <c r="BW16" s="312"/>
      <c r="BX16" s="312"/>
      <c r="BY16" s="312"/>
      <c r="BZ16" s="312"/>
      <c r="CA16" s="312"/>
      <c r="CB16" s="312"/>
      <c r="CC16" s="312"/>
      <c r="CD16" s="312"/>
    </row>
    <row r="17">
      <c r="A17" s="83" t="s">
        <v>328</v>
      </c>
      <c r="B17" s="99" t="s">
        <v>329</v>
      </c>
      <c r="C17" s="148">
        <f t="shared" si="4"/>
        <v>3.5</v>
      </c>
      <c r="D17" s="299"/>
      <c r="E17" s="299">
        <v>0.021</v>
      </c>
      <c r="F17" s="299"/>
      <c r="G17" s="175" t="s">
        <v>153</v>
      </c>
      <c r="H17" s="89"/>
      <c r="I17" s="95">
        <v>5.84E7</v>
      </c>
      <c r="J17" s="95">
        <v>7300000.0</v>
      </c>
      <c r="K17" s="96">
        <f t="shared" si="1"/>
        <v>12.5</v>
      </c>
      <c r="L17" s="96"/>
      <c r="M17" s="98"/>
      <c r="N17" s="99" t="s">
        <v>331</v>
      </c>
      <c r="O17" s="357"/>
      <c r="P17" s="102">
        <v>7.0</v>
      </c>
      <c r="Q17" s="102"/>
      <c r="R17" s="102">
        <v>15.0</v>
      </c>
      <c r="S17" s="229"/>
      <c r="T17" s="175" t="s">
        <v>332</v>
      </c>
      <c r="U17" s="175"/>
      <c r="V17" s="176"/>
      <c r="W17" s="175"/>
      <c r="X17" s="175"/>
      <c r="Y17" s="175"/>
      <c r="Z17" s="175">
        <v>75000.0</v>
      </c>
      <c r="AA17" s="176"/>
      <c r="AB17" s="114"/>
      <c r="AC17" s="114"/>
      <c r="AD17" s="114">
        <v>1500000.0</v>
      </c>
      <c r="AE17" s="284" t="s">
        <v>1128</v>
      </c>
      <c r="AF17" s="114">
        <v>8400.0</v>
      </c>
      <c r="AG17" s="114"/>
      <c r="AH17" s="114">
        <v>1090000.0</v>
      </c>
      <c r="AI17" s="114"/>
      <c r="AJ17" s="114"/>
      <c r="AK17" s="110"/>
      <c r="AL17" s="114"/>
      <c r="AM17" s="114"/>
      <c r="AN17" s="114"/>
      <c r="AO17" s="114"/>
      <c r="AP17" s="114"/>
      <c r="AQ17" s="114"/>
      <c r="AR17" s="114"/>
      <c r="AS17" s="114"/>
      <c r="AT17" s="110"/>
      <c r="AU17" s="114"/>
      <c r="AV17" s="114"/>
      <c r="AW17" s="114"/>
      <c r="AX17" s="114"/>
      <c r="AY17" s="283">
        <v>1088252.0</v>
      </c>
      <c r="AZ17" s="284" t="s">
        <v>1129</v>
      </c>
      <c r="BA17" s="285"/>
      <c r="BB17" s="196">
        <v>2.0</v>
      </c>
      <c r="BC17" s="196">
        <v>5.0</v>
      </c>
      <c r="BD17" s="196"/>
      <c r="BE17" s="286">
        <v>7.0</v>
      </c>
      <c r="BF17" s="362"/>
      <c r="BG17" s="362"/>
      <c r="BH17" s="272" t="s">
        <v>333</v>
      </c>
      <c r="BI17" s="116"/>
      <c r="BJ17" s="269"/>
      <c r="BK17" s="265" t="s">
        <v>337</v>
      </c>
      <c r="BL17" s="265" t="s">
        <v>338</v>
      </c>
      <c r="BM17" s="265" t="s">
        <v>339</v>
      </c>
      <c r="BN17" s="265" t="s">
        <v>340</v>
      </c>
      <c r="BO17" s="265" t="s">
        <v>230</v>
      </c>
      <c r="BP17" s="248" t="s">
        <v>341</v>
      </c>
      <c r="BQ17" s="303" t="s">
        <v>232</v>
      </c>
      <c r="BR17" s="248" t="s">
        <v>342</v>
      </c>
      <c r="BS17" s="265" t="s">
        <v>334</v>
      </c>
      <c r="BT17" s="270"/>
      <c r="BU17" s="270"/>
      <c r="BV17" s="36"/>
      <c r="BW17" s="36"/>
      <c r="BX17" s="36"/>
      <c r="BY17" s="36"/>
      <c r="BZ17" s="36"/>
      <c r="CA17" s="36"/>
      <c r="CB17" s="36"/>
      <c r="CC17" s="36"/>
      <c r="CD17" s="36"/>
    </row>
    <row r="18">
      <c r="A18" s="83" t="s">
        <v>343</v>
      </c>
      <c r="B18" s="244"/>
      <c r="C18" s="148">
        <f t="shared" si="4"/>
        <v>3.5</v>
      </c>
      <c r="D18" s="244"/>
      <c r="E18" s="244">
        <v>0.8</v>
      </c>
      <c r="F18" s="244"/>
      <c r="G18" s="175" t="s">
        <v>153</v>
      </c>
      <c r="H18" s="89"/>
      <c r="I18" s="95">
        <v>5.84E7</v>
      </c>
      <c r="J18" s="95">
        <v>7300000.0</v>
      </c>
      <c r="K18" s="96">
        <f t="shared" si="1"/>
        <v>12.5</v>
      </c>
      <c r="L18" s="96"/>
      <c r="M18" s="98"/>
      <c r="N18" s="99" t="s">
        <v>331</v>
      </c>
      <c r="O18" s="357"/>
      <c r="P18" s="102">
        <v>7.0</v>
      </c>
      <c r="Q18" s="102"/>
      <c r="R18" s="102">
        <v>15.0</v>
      </c>
      <c r="S18" s="229"/>
      <c r="T18" s="175" t="s">
        <v>332</v>
      </c>
      <c r="U18" s="175"/>
      <c r="V18" s="176"/>
      <c r="W18" s="175"/>
      <c r="X18" s="175"/>
      <c r="Y18" s="175"/>
      <c r="Z18" s="36"/>
      <c r="AA18" s="170"/>
      <c r="AB18" s="114"/>
      <c r="AC18" s="114"/>
      <c r="AD18" s="114">
        <v>1500000.0</v>
      </c>
      <c r="AE18" s="284" t="s">
        <v>1128</v>
      </c>
      <c r="AF18" s="114">
        <v>8400.0</v>
      </c>
      <c r="AG18" s="114"/>
      <c r="AH18" s="114">
        <v>1090000.0</v>
      </c>
      <c r="AI18" s="114"/>
      <c r="AJ18" s="114"/>
      <c r="AK18" s="110"/>
      <c r="AL18" s="114"/>
      <c r="AM18" s="114"/>
      <c r="AN18" s="114"/>
      <c r="AO18" s="114"/>
      <c r="AP18" s="114"/>
      <c r="AQ18" s="114"/>
      <c r="AR18" s="114"/>
      <c r="AS18" s="114"/>
      <c r="AT18" s="110"/>
      <c r="AU18" s="114"/>
      <c r="AV18" s="114"/>
      <c r="AW18" s="114"/>
      <c r="AX18" s="114"/>
      <c r="AY18" s="283">
        <v>1088252.0</v>
      </c>
      <c r="AZ18" s="284" t="s">
        <v>1129</v>
      </c>
      <c r="BA18" s="285"/>
      <c r="BB18" s="196">
        <v>2.0</v>
      </c>
      <c r="BC18" s="196">
        <v>5.0</v>
      </c>
      <c r="BD18" s="196"/>
      <c r="BE18" s="286">
        <v>7.0</v>
      </c>
      <c r="BF18" s="362"/>
      <c r="BG18" s="362"/>
      <c r="BH18" s="272" t="s">
        <v>333</v>
      </c>
      <c r="BI18" s="170"/>
      <c r="BJ18" s="270"/>
      <c r="BK18" s="270"/>
      <c r="BL18" s="265" t="s">
        <v>338</v>
      </c>
      <c r="BM18" s="265" t="s">
        <v>339</v>
      </c>
      <c r="BN18" s="265" t="s">
        <v>340</v>
      </c>
      <c r="BO18" s="265" t="s">
        <v>230</v>
      </c>
      <c r="BP18" s="265" t="s">
        <v>341</v>
      </c>
      <c r="BR18" s="36"/>
      <c r="BS18" s="303" t="s">
        <v>342</v>
      </c>
      <c r="BT18" s="270"/>
      <c r="BU18" s="270"/>
      <c r="BV18" s="36"/>
      <c r="BW18" s="36"/>
      <c r="BX18" s="36"/>
      <c r="BY18" s="36"/>
      <c r="BZ18" s="36"/>
      <c r="CA18" s="36"/>
      <c r="CB18" s="36"/>
      <c r="CC18" s="36"/>
      <c r="CD18" s="36"/>
    </row>
    <row r="19">
      <c r="A19" s="83" t="s">
        <v>1130</v>
      </c>
      <c r="B19" s="299"/>
      <c r="C19" s="84">
        <v>3.0</v>
      </c>
      <c r="D19" s="299"/>
      <c r="E19" s="299">
        <v>0.025</v>
      </c>
      <c r="F19" s="299"/>
      <c r="G19" s="175" t="s">
        <v>153</v>
      </c>
      <c r="H19" s="89"/>
      <c r="I19" s="95">
        <v>9040000.0</v>
      </c>
      <c r="J19" s="95">
        <v>451000.0</v>
      </c>
      <c r="K19" s="96">
        <f t="shared" si="1"/>
        <v>4.988938053</v>
      </c>
      <c r="L19" s="96"/>
      <c r="M19" s="98"/>
      <c r="N19" s="99" t="s">
        <v>1115</v>
      </c>
      <c r="O19" s="363"/>
      <c r="P19" s="160"/>
      <c r="Q19" s="160"/>
      <c r="R19" s="160"/>
      <c r="S19" s="229"/>
      <c r="T19" s="85">
        <v>5.6</v>
      </c>
      <c r="U19" s="85"/>
      <c r="V19" s="124"/>
      <c r="W19" s="85"/>
      <c r="X19" s="85"/>
      <c r="Y19" s="85"/>
      <c r="Z19" s="109"/>
      <c r="AA19" s="111"/>
      <c r="AB19" s="114"/>
      <c r="AC19" s="114"/>
      <c r="AD19" s="114">
        <v>7.5E7</v>
      </c>
      <c r="AE19" s="284" t="s">
        <v>370</v>
      </c>
      <c r="AF19" s="114">
        <v>650000.0</v>
      </c>
      <c r="AG19" s="114"/>
      <c r="AH19" s="114" t="s">
        <v>104</v>
      </c>
      <c r="AI19" s="114"/>
      <c r="AJ19" s="114" t="s">
        <v>1458</v>
      </c>
      <c r="AK19" s="110"/>
      <c r="AL19" s="114"/>
      <c r="AM19" s="114"/>
      <c r="AN19" s="114"/>
      <c r="AO19" s="114"/>
      <c r="AP19" s="114"/>
      <c r="AQ19" s="114"/>
      <c r="AR19" s="114"/>
      <c r="AS19" s="114"/>
      <c r="AT19" s="110"/>
      <c r="AU19" s="114"/>
      <c r="AV19" s="114"/>
      <c r="AW19" s="114"/>
      <c r="AX19" s="114"/>
      <c r="AY19" s="283" t="s">
        <v>104</v>
      </c>
      <c r="AZ19" s="284" t="s">
        <v>104</v>
      </c>
      <c r="BA19" s="285"/>
      <c r="BB19" s="196">
        <v>1.8</v>
      </c>
      <c r="BC19" s="196">
        <v>2.0</v>
      </c>
      <c r="BD19" s="364"/>
      <c r="BE19" s="288"/>
      <c r="BF19" s="196"/>
      <c r="BG19" s="196"/>
      <c r="BH19" s="282"/>
      <c r="BI19" s="170"/>
      <c r="BJ19" s="269"/>
      <c r="BK19" s="265" t="s">
        <v>372</v>
      </c>
      <c r="BL19" s="265" t="s">
        <v>371</v>
      </c>
      <c r="BM19" s="270"/>
      <c r="BN19" s="270"/>
      <c r="BO19" s="270"/>
      <c r="BP19" s="36"/>
      <c r="BQ19" s="36"/>
      <c r="BR19" s="36"/>
      <c r="BS19" s="303" t="s">
        <v>368</v>
      </c>
      <c r="BT19" s="313" t="s">
        <v>369</v>
      </c>
      <c r="BU19" s="270"/>
      <c r="BV19" s="36"/>
      <c r="BW19" s="36"/>
      <c r="BX19" s="36"/>
      <c r="BY19" s="36"/>
      <c r="BZ19" s="36"/>
      <c r="CA19" s="36"/>
      <c r="CB19" s="36"/>
      <c r="CC19" s="36"/>
      <c r="CD19" s="36"/>
    </row>
    <row r="20">
      <c r="A20" s="83" t="s">
        <v>1133</v>
      </c>
      <c r="B20" s="299"/>
      <c r="C20" s="148">
        <f>AVERAGE(BB20:BC20)</f>
        <v>4.4</v>
      </c>
      <c r="D20" s="299"/>
      <c r="E20" s="299">
        <v>0.002</v>
      </c>
      <c r="F20" s="299"/>
      <c r="G20" s="85" t="s">
        <v>95</v>
      </c>
      <c r="H20" s="89"/>
      <c r="I20" s="95">
        <v>9050000.0</v>
      </c>
      <c r="J20" s="95">
        <v>6700.0</v>
      </c>
      <c r="K20" s="96">
        <f t="shared" si="1"/>
        <v>0.07403314917</v>
      </c>
      <c r="L20" s="96"/>
      <c r="M20" s="98"/>
      <c r="N20" s="99" t="s">
        <v>1117</v>
      </c>
      <c r="O20" s="363"/>
      <c r="P20" s="160"/>
      <c r="Q20" s="160"/>
      <c r="R20" s="160"/>
      <c r="S20" s="229"/>
      <c r="T20" s="175" t="s">
        <v>407</v>
      </c>
      <c r="U20" s="175"/>
      <c r="V20" s="176"/>
      <c r="W20" s="175"/>
      <c r="X20" s="175"/>
      <c r="Y20" s="175"/>
      <c r="Z20" s="109"/>
      <c r="AA20" s="111"/>
      <c r="AB20" s="114"/>
      <c r="AC20" s="114"/>
      <c r="AD20" s="114" t="s">
        <v>104</v>
      </c>
      <c r="AE20" s="284" t="s">
        <v>104</v>
      </c>
      <c r="AF20" s="114">
        <v>10.0</v>
      </c>
      <c r="AG20" s="114"/>
      <c r="AH20" s="114" t="s">
        <v>104</v>
      </c>
      <c r="AI20" s="114"/>
      <c r="AJ20" s="114"/>
      <c r="AK20" s="110"/>
      <c r="AL20" s="114"/>
      <c r="AM20" s="114"/>
      <c r="AN20" s="114"/>
      <c r="AO20" s="114"/>
      <c r="AP20" s="114"/>
      <c r="AQ20" s="114"/>
      <c r="AR20" s="114"/>
      <c r="AS20" s="114"/>
      <c r="AT20" s="110"/>
      <c r="AU20" s="114"/>
      <c r="AV20" s="114"/>
      <c r="AW20" s="114"/>
      <c r="AX20" s="114"/>
      <c r="AY20" s="283" t="s">
        <v>104</v>
      </c>
      <c r="AZ20" s="284" t="s">
        <v>104</v>
      </c>
      <c r="BA20" s="285"/>
      <c r="BB20" s="196">
        <v>3.8</v>
      </c>
      <c r="BC20" s="196">
        <v>5.0</v>
      </c>
      <c r="BD20" s="364"/>
      <c r="BE20" s="288"/>
      <c r="BF20" s="362"/>
      <c r="BG20" s="362"/>
      <c r="BH20" s="282"/>
      <c r="BI20" s="170"/>
      <c r="BJ20" s="269"/>
      <c r="BK20" s="265" t="s">
        <v>410</v>
      </c>
      <c r="BL20" s="265" t="s">
        <v>409</v>
      </c>
      <c r="BM20" s="270"/>
      <c r="BN20" s="270"/>
      <c r="BO20" s="270"/>
      <c r="BP20" s="36"/>
      <c r="BQ20" s="268"/>
      <c r="BR20" s="36"/>
      <c r="BS20" s="265" t="s">
        <v>408</v>
      </c>
      <c r="BT20" s="270"/>
      <c r="BU20" s="270"/>
      <c r="BV20" s="36"/>
      <c r="BW20" s="36"/>
      <c r="BX20" s="36"/>
      <c r="BY20" s="36"/>
      <c r="BZ20" s="36"/>
      <c r="CA20" s="36"/>
      <c r="CB20" s="36"/>
      <c r="CC20" s="36"/>
      <c r="CD20" s="36"/>
    </row>
    <row r="21">
      <c r="A21" s="83" t="s">
        <v>426</v>
      </c>
      <c r="B21" s="299"/>
      <c r="C21" s="135">
        <v>80.0</v>
      </c>
      <c r="D21" s="299"/>
      <c r="E21" s="299">
        <v>0.005</v>
      </c>
      <c r="F21" s="299"/>
      <c r="G21" s="85" t="s">
        <v>235</v>
      </c>
      <c r="H21" s="207"/>
      <c r="I21" s="86">
        <v>1.36E7</v>
      </c>
      <c r="J21" s="135">
        <v>85900.0</v>
      </c>
      <c r="K21" s="96">
        <f t="shared" si="1"/>
        <v>0.6316176471</v>
      </c>
      <c r="L21" s="96"/>
      <c r="M21" s="98"/>
      <c r="N21" s="99" t="s">
        <v>1117</v>
      </c>
      <c r="O21" s="357"/>
      <c r="P21" s="102">
        <v>0.0</v>
      </c>
      <c r="Q21" s="102"/>
      <c r="R21" s="102" t="s">
        <v>212</v>
      </c>
      <c r="S21" s="229"/>
      <c r="T21" s="100" t="s">
        <v>438</v>
      </c>
      <c r="U21" s="100"/>
      <c r="V21" s="136"/>
      <c r="W21" s="100"/>
      <c r="X21" s="100"/>
      <c r="Y21" s="100"/>
      <c r="Z21" s="109"/>
      <c r="AA21" s="111"/>
      <c r="AB21" s="114"/>
      <c r="AC21" s="114"/>
      <c r="AD21" s="114">
        <v>620000.0</v>
      </c>
      <c r="AE21" s="284" t="s">
        <v>1134</v>
      </c>
      <c r="AF21" s="114">
        <v>10.0</v>
      </c>
      <c r="AG21" s="114"/>
      <c r="AH21" s="114">
        <v>550000.0</v>
      </c>
      <c r="AI21" s="114"/>
      <c r="AJ21" s="114"/>
      <c r="AK21" s="110"/>
      <c r="AL21" s="114"/>
      <c r="AM21" s="114"/>
      <c r="AN21" s="114"/>
      <c r="AO21" s="114"/>
      <c r="AP21" s="114"/>
      <c r="AQ21" s="114"/>
      <c r="AR21" s="114"/>
      <c r="AS21" s="114"/>
      <c r="AT21" s="110"/>
      <c r="AU21" s="114"/>
      <c r="AV21" s="114"/>
      <c r="AW21" s="114"/>
      <c r="AX21" s="114"/>
      <c r="AY21" s="283">
        <v>553869.0</v>
      </c>
      <c r="AZ21" s="284" t="s">
        <v>1135</v>
      </c>
      <c r="BA21" s="285"/>
      <c r="BB21" s="364"/>
      <c r="BC21" s="364"/>
      <c r="BD21" s="364"/>
      <c r="BE21" s="288"/>
      <c r="BF21" s="364"/>
      <c r="BG21" s="364"/>
      <c r="BH21" s="272" t="s">
        <v>439</v>
      </c>
      <c r="BI21" s="116"/>
      <c r="BJ21" s="269"/>
      <c r="BK21" s="265" t="s">
        <v>443</v>
      </c>
      <c r="BL21" s="265" t="s">
        <v>444</v>
      </c>
      <c r="BM21" s="265" t="s">
        <v>445</v>
      </c>
      <c r="BO21" s="270"/>
      <c r="BP21" s="36"/>
      <c r="BQ21" s="268"/>
      <c r="BR21" s="36"/>
      <c r="BS21" s="265" t="s">
        <v>440</v>
      </c>
      <c r="BT21" s="270"/>
      <c r="BU21" s="270"/>
      <c r="BV21" s="36"/>
      <c r="BW21" s="36"/>
      <c r="BX21" s="36"/>
      <c r="BY21" s="36"/>
      <c r="BZ21" s="36"/>
      <c r="CA21" s="36"/>
      <c r="CB21" s="36"/>
      <c r="CC21" s="36"/>
      <c r="CD21" s="36"/>
    </row>
    <row r="22">
      <c r="A22" s="83" t="s">
        <v>447</v>
      </c>
      <c r="B22" s="299"/>
      <c r="C22" s="135">
        <v>16.0</v>
      </c>
      <c r="D22" s="299"/>
      <c r="E22" s="299">
        <v>0.005</v>
      </c>
      <c r="F22" s="299"/>
      <c r="G22" s="85" t="s">
        <v>235</v>
      </c>
      <c r="H22" s="207"/>
      <c r="I22" s="86">
        <v>1.36E7</v>
      </c>
      <c r="J22" s="135">
        <v>85900.0</v>
      </c>
      <c r="K22" s="96">
        <f t="shared" si="1"/>
        <v>0.6316176471</v>
      </c>
      <c r="L22" s="96"/>
      <c r="M22" s="98"/>
      <c r="N22" s="99" t="s">
        <v>1117</v>
      </c>
      <c r="O22" s="357"/>
      <c r="P22" s="102">
        <v>0.0</v>
      </c>
      <c r="Q22" s="102"/>
      <c r="R22" s="102" t="s">
        <v>212</v>
      </c>
      <c r="S22" s="229"/>
      <c r="T22" s="100" t="s">
        <v>438</v>
      </c>
      <c r="U22" s="100"/>
      <c r="V22" s="136"/>
      <c r="W22" s="100"/>
      <c r="X22" s="100"/>
      <c r="Y22" s="100"/>
      <c r="Z22" s="109"/>
      <c r="AA22" s="111"/>
      <c r="AB22" s="114"/>
      <c r="AC22" s="114"/>
      <c r="AD22" s="114">
        <v>620000.0</v>
      </c>
      <c r="AE22" s="284" t="s">
        <v>1134</v>
      </c>
      <c r="AF22" s="114">
        <v>10.0</v>
      </c>
      <c r="AG22" s="114"/>
      <c r="AH22" s="114">
        <v>550000.0</v>
      </c>
      <c r="AI22" s="114"/>
      <c r="AJ22" s="114"/>
      <c r="AK22" s="110"/>
      <c r="AL22" s="114"/>
      <c r="AM22" s="114"/>
      <c r="AN22" s="114"/>
      <c r="AO22" s="114"/>
      <c r="AP22" s="114"/>
      <c r="AQ22" s="114"/>
      <c r="AR22" s="114"/>
      <c r="AS22" s="114"/>
      <c r="AT22" s="110"/>
      <c r="AU22" s="114"/>
      <c r="AV22" s="114"/>
      <c r="AW22" s="114"/>
      <c r="AX22" s="114"/>
      <c r="AY22" s="283">
        <v>553869.0</v>
      </c>
      <c r="AZ22" s="284" t="s">
        <v>1135</v>
      </c>
      <c r="BA22" s="285"/>
      <c r="BB22" s="364"/>
      <c r="BC22" s="364"/>
      <c r="BD22" s="364"/>
      <c r="BE22" s="288"/>
      <c r="BF22" s="364"/>
      <c r="BG22" s="364"/>
      <c r="BH22" s="272" t="s">
        <v>439</v>
      </c>
      <c r="BI22" s="116"/>
      <c r="BJ22" s="269"/>
      <c r="BK22" s="265" t="s">
        <v>443</v>
      </c>
      <c r="BL22" s="265" t="s">
        <v>444</v>
      </c>
      <c r="BM22" s="265" t="s">
        <v>445</v>
      </c>
      <c r="BO22" s="270"/>
      <c r="BP22" s="36"/>
      <c r="BQ22" s="268"/>
      <c r="BR22" s="36"/>
      <c r="BS22" s="265" t="s">
        <v>440</v>
      </c>
      <c r="BT22" s="270"/>
      <c r="BU22" s="270"/>
      <c r="BV22" s="36"/>
      <c r="BW22" s="36"/>
      <c r="BX22" s="36"/>
      <c r="BY22" s="36"/>
      <c r="BZ22" s="36"/>
      <c r="CA22" s="36"/>
      <c r="CB22" s="36"/>
      <c r="CC22" s="36"/>
      <c r="CD22" s="36"/>
    </row>
    <row r="23">
      <c r="A23" s="83" t="s">
        <v>465</v>
      </c>
      <c r="B23" s="211"/>
      <c r="C23" s="148">
        <f>AVERAGE(BB23:BC23)</f>
        <v>15</v>
      </c>
      <c r="D23" s="211"/>
      <c r="E23" s="211">
        <v>0.003</v>
      </c>
      <c r="F23" s="211"/>
      <c r="G23" s="101" t="s">
        <v>153</v>
      </c>
      <c r="H23" s="89"/>
      <c r="I23" s="95">
        <v>1.28E7</v>
      </c>
      <c r="J23" s="84">
        <v>26300.0</v>
      </c>
      <c r="K23" s="96">
        <f t="shared" si="1"/>
        <v>0.20546875</v>
      </c>
      <c r="L23" s="96"/>
      <c r="M23" s="186"/>
      <c r="N23" s="314" t="s">
        <v>101</v>
      </c>
      <c r="O23" s="361"/>
      <c r="P23" s="151">
        <f>SUM(BD23/24)</f>
        <v>0.08333333333</v>
      </c>
      <c r="Q23" s="90"/>
      <c r="R23" s="90" t="s">
        <v>104</v>
      </c>
      <c r="S23" s="229"/>
      <c r="T23" s="152">
        <v>10000.0</v>
      </c>
      <c r="U23" s="152"/>
      <c r="V23" s="154"/>
      <c r="W23" s="152"/>
      <c r="X23" s="152"/>
      <c r="Y23" s="152"/>
      <c r="Z23" s="123"/>
      <c r="AA23" s="144"/>
      <c r="AB23" s="114"/>
      <c r="AC23" s="114"/>
      <c r="AD23" s="114">
        <v>130000.0</v>
      </c>
      <c r="AE23" s="284"/>
      <c r="AF23" s="114">
        <v>2.0</v>
      </c>
      <c r="AG23" s="114"/>
      <c r="AH23" s="114">
        <v>48000.0</v>
      </c>
      <c r="AI23" s="114"/>
      <c r="AJ23" s="114"/>
      <c r="AK23" s="110"/>
      <c r="AL23" s="114"/>
      <c r="AM23" s="114"/>
      <c r="AN23" s="114"/>
      <c r="AO23" s="114"/>
      <c r="AP23" s="114"/>
      <c r="AQ23" s="114"/>
      <c r="AR23" s="114"/>
      <c r="AS23" s="114"/>
      <c r="AT23" s="110"/>
      <c r="AU23" s="114"/>
      <c r="AV23" s="114"/>
      <c r="AW23" s="114"/>
      <c r="AX23" s="114"/>
      <c r="AY23" s="283">
        <v>48235.0</v>
      </c>
      <c r="AZ23" s="284">
        <v>2012.0</v>
      </c>
      <c r="BA23" s="285"/>
      <c r="BB23" s="90">
        <v>12.0</v>
      </c>
      <c r="BC23" s="90">
        <v>18.0</v>
      </c>
      <c r="BD23" s="90">
        <v>2.0</v>
      </c>
      <c r="BE23" s="123"/>
      <c r="BF23" s="364"/>
      <c r="BG23" s="364"/>
      <c r="BH23" s="272"/>
      <c r="BI23" s="158"/>
      <c r="BJ23" s="352"/>
      <c r="BK23" s="294" t="s">
        <v>470</v>
      </c>
      <c r="BL23" s="294" t="s">
        <v>471</v>
      </c>
      <c r="BM23" s="294" t="s">
        <v>230</v>
      </c>
      <c r="BN23" s="295"/>
      <c r="BO23" s="295"/>
      <c r="BP23" s="229"/>
      <c r="BQ23" s="296"/>
      <c r="BR23" s="229"/>
      <c r="BS23" s="294" t="s">
        <v>469</v>
      </c>
      <c r="BT23" s="295"/>
      <c r="BU23" s="295"/>
      <c r="BV23" s="229"/>
      <c r="BW23" s="229"/>
      <c r="BX23" s="229"/>
      <c r="BY23" s="229"/>
      <c r="BZ23" s="229"/>
      <c r="CA23" s="229"/>
      <c r="CB23" s="229"/>
      <c r="CC23" s="229"/>
      <c r="CD23" s="229"/>
    </row>
    <row r="24">
      <c r="A24" s="83" t="s">
        <v>492</v>
      </c>
      <c r="B24" s="99" t="s">
        <v>1459</v>
      </c>
      <c r="C24" s="84">
        <v>0.5</v>
      </c>
      <c r="D24" s="244"/>
      <c r="E24" s="244">
        <v>0.45</v>
      </c>
      <c r="F24" s="244"/>
      <c r="G24" s="85" t="s">
        <v>153</v>
      </c>
      <c r="H24" s="89"/>
      <c r="I24" s="95">
        <v>1.45E7</v>
      </c>
      <c r="J24" s="84">
        <v>287000.0</v>
      </c>
      <c r="K24" s="96">
        <f t="shared" si="1"/>
        <v>1.979310345</v>
      </c>
      <c r="L24" s="96"/>
      <c r="M24" s="98"/>
      <c r="N24" s="99" t="s">
        <v>1115</v>
      </c>
      <c r="O24" s="357"/>
      <c r="P24" s="102">
        <v>2.0</v>
      </c>
      <c r="Q24" s="102"/>
      <c r="R24" s="102">
        <v>5.0</v>
      </c>
      <c r="S24" s="229"/>
      <c r="T24" s="85" t="s">
        <v>158</v>
      </c>
      <c r="U24" s="85"/>
      <c r="V24" s="124"/>
      <c r="W24" s="85"/>
      <c r="X24" s="85"/>
      <c r="Y24" s="85"/>
      <c r="Z24" s="109"/>
      <c r="AA24" s="111"/>
      <c r="AB24" s="114"/>
      <c r="AC24" s="114"/>
      <c r="AD24" s="114">
        <v>170.0</v>
      </c>
      <c r="AE24" s="284" t="s">
        <v>498</v>
      </c>
      <c r="AF24" s="114">
        <v>0.0</v>
      </c>
      <c r="AG24" s="114"/>
      <c r="AH24" s="114">
        <v>2.0</v>
      </c>
      <c r="AI24" s="114"/>
      <c r="AJ24" s="114"/>
      <c r="AK24" s="110"/>
      <c r="AL24" s="114"/>
      <c r="AM24" s="114"/>
      <c r="AN24" s="114"/>
      <c r="AO24" s="114"/>
      <c r="AP24" s="114"/>
      <c r="AQ24" s="114"/>
      <c r="AR24" s="114"/>
      <c r="AS24" s="114"/>
      <c r="AT24" s="110"/>
      <c r="AU24" s="114"/>
      <c r="AV24" s="114"/>
      <c r="AW24" s="114"/>
      <c r="AX24" s="114"/>
      <c r="AY24" s="283">
        <v>2.0</v>
      </c>
      <c r="AZ24" s="284" t="s">
        <v>499</v>
      </c>
      <c r="BA24" s="315"/>
      <c r="BB24" s="364"/>
      <c r="BC24" s="364"/>
      <c r="BD24" s="364"/>
      <c r="BE24" s="288"/>
      <c r="BF24" s="364"/>
      <c r="BG24" s="364"/>
      <c r="BH24" s="272"/>
      <c r="BI24" s="116"/>
      <c r="BJ24" s="269"/>
      <c r="BK24" s="265" t="s">
        <v>122</v>
      </c>
      <c r="BL24" s="265" t="s">
        <v>500</v>
      </c>
      <c r="BM24" s="265" t="s">
        <v>501</v>
      </c>
      <c r="BN24" s="269"/>
      <c r="BO24" s="270"/>
      <c r="BP24" s="36"/>
      <c r="BQ24" s="268"/>
      <c r="BR24" s="36"/>
      <c r="BS24" s="265" t="s">
        <v>497</v>
      </c>
      <c r="BT24" s="270"/>
      <c r="BU24" s="270"/>
      <c r="BV24" s="36"/>
      <c r="BW24" s="36"/>
      <c r="BX24" s="36"/>
      <c r="BY24" s="36"/>
      <c r="BZ24" s="36"/>
      <c r="CA24" s="36"/>
      <c r="CB24" s="36"/>
      <c r="CC24" s="36"/>
      <c r="CD24" s="36"/>
    </row>
    <row r="25">
      <c r="A25" s="83" t="s">
        <v>502</v>
      </c>
      <c r="B25" s="244"/>
      <c r="C25" s="310">
        <f t="shared" ref="C25:C26" si="5">AVERAGE(BB25:BC25)</f>
        <v>1.625</v>
      </c>
      <c r="D25" s="244"/>
      <c r="E25" s="244">
        <v>0.2</v>
      </c>
      <c r="F25" s="244"/>
      <c r="G25" s="85" t="s">
        <v>95</v>
      </c>
      <c r="H25" s="89"/>
      <c r="I25" s="95">
        <v>9270000.0</v>
      </c>
      <c r="J25" s="84">
        <v>14500.0</v>
      </c>
      <c r="K25" s="96">
        <f t="shared" si="1"/>
        <v>0.1564185545</v>
      </c>
      <c r="L25" s="96"/>
      <c r="M25" s="98"/>
      <c r="N25" s="99" t="s">
        <v>507</v>
      </c>
      <c r="O25" s="357"/>
      <c r="P25" s="102">
        <v>7.0</v>
      </c>
      <c r="Q25" s="102"/>
      <c r="R25" s="102">
        <v>42.0</v>
      </c>
      <c r="S25" s="229"/>
      <c r="T25" s="146">
        <v>100000.0</v>
      </c>
      <c r="U25" s="146"/>
      <c r="V25" s="190"/>
      <c r="W25" s="146"/>
      <c r="X25" s="146"/>
      <c r="Y25" s="146"/>
      <c r="Z25" s="109"/>
      <c r="AA25" s="111"/>
      <c r="AB25" s="114"/>
      <c r="AC25" s="114"/>
      <c r="AD25" s="114" t="s">
        <v>104</v>
      </c>
      <c r="AE25" s="284" t="s">
        <v>104</v>
      </c>
      <c r="AF25" s="114">
        <v>11000.0</v>
      </c>
      <c r="AG25" s="114"/>
      <c r="AH25" s="114" t="s">
        <v>104</v>
      </c>
      <c r="AI25" s="114"/>
      <c r="AJ25" s="114"/>
      <c r="AK25" s="110"/>
      <c r="AL25" s="114"/>
      <c r="AM25" s="114"/>
      <c r="AN25" s="114"/>
      <c r="AO25" s="114"/>
      <c r="AP25" s="114"/>
      <c r="AQ25" s="114"/>
      <c r="AR25" s="114"/>
      <c r="AS25" s="114"/>
      <c r="AT25" s="110"/>
      <c r="AU25" s="114"/>
      <c r="AV25" s="114"/>
      <c r="AW25" s="114"/>
      <c r="AX25" s="114"/>
      <c r="AY25" s="283" t="s">
        <v>104</v>
      </c>
      <c r="AZ25" s="284" t="s">
        <v>104</v>
      </c>
      <c r="BA25" s="285"/>
      <c r="BB25" s="196">
        <v>0.25</v>
      </c>
      <c r="BC25" s="196">
        <v>3.0</v>
      </c>
      <c r="BD25" s="364"/>
      <c r="BE25" s="286">
        <v>38.0</v>
      </c>
      <c r="BF25" s="362">
        <v>100000.0</v>
      </c>
      <c r="BG25" s="362"/>
      <c r="BH25" s="272"/>
      <c r="BI25" s="116"/>
      <c r="BJ25" s="269"/>
      <c r="BK25" s="265" t="s">
        <v>511</v>
      </c>
      <c r="BL25" s="265" t="s">
        <v>509</v>
      </c>
      <c r="BM25" s="265" t="s">
        <v>510</v>
      </c>
      <c r="BN25" s="270"/>
      <c r="BO25" s="270"/>
      <c r="BP25" s="36"/>
      <c r="BQ25" s="268"/>
      <c r="BR25" s="36"/>
      <c r="BS25" s="265" t="s">
        <v>508</v>
      </c>
      <c r="BT25" s="270"/>
      <c r="BU25" s="270"/>
      <c r="BV25" s="36"/>
      <c r="BW25" s="36"/>
      <c r="BX25" s="36"/>
      <c r="BY25" s="36"/>
      <c r="BZ25" s="36"/>
      <c r="CA25" s="36"/>
      <c r="CB25" s="36"/>
      <c r="CC25" s="36"/>
      <c r="CD25" s="36"/>
    </row>
    <row r="26">
      <c r="A26" s="83" t="s">
        <v>512</v>
      </c>
      <c r="B26" s="244"/>
      <c r="C26" s="148">
        <f t="shared" si="5"/>
        <v>12.5</v>
      </c>
      <c r="D26" s="244"/>
      <c r="E26" s="244">
        <v>0.01</v>
      </c>
      <c r="F26" s="244"/>
      <c r="G26" s="85" t="s">
        <v>153</v>
      </c>
      <c r="H26" s="89"/>
      <c r="I26" s="95">
        <v>5830000.0</v>
      </c>
      <c r="J26" s="84">
        <v>8860.0</v>
      </c>
      <c r="K26" s="96">
        <f t="shared" si="1"/>
        <v>0.1519725557</v>
      </c>
      <c r="L26" s="96"/>
      <c r="M26" s="98"/>
      <c r="N26" s="99" t="s">
        <v>1115</v>
      </c>
      <c r="O26" s="363"/>
      <c r="P26" s="160"/>
      <c r="Q26" s="160"/>
      <c r="R26" s="160"/>
      <c r="S26" s="229"/>
      <c r="T26" s="85" t="s">
        <v>104</v>
      </c>
      <c r="U26" s="85"/>
      <c r="V26" s="124"/>
      <c r="W26" s="85"/>
      <c r="X26" s="85"/>
      <c r="Y26" s="85"/>
      <c r="Z26" s="109"/>
      <c r="AA26" s="111"/>
      <c r="AB26" s="114"/>
      <c r="AC26" s="114"/>
      <c r="AD26" s="114" t="s">
        <v>104</v>
      </c>
      <c r="AE26" s="284" t="s">
        <v>104</v>
      </c>
      <c r="AF26" s="114">
        <v>1.0</v>
      </c>
      <c r="AG26" s="114"/>
      <c r="AH26" s="114" t="s">
        <v>104</v>
      </c>
      <c r="AI26" s="114"/>
      <c r="AJ26" s="114"/>
      <c r="AK26" s="110"/>
      <c r="AL26" s="114"/>
      <c r="AM26" s="114"/>
      <c r="AN26" s="114"/>
      <c r="AO26" s="114"/>
      <c r="AP26" s="114"/>
      <c r="AQ26" s="114"/>
      <c r="AR26" s="114"/>
      <c r="AS26" s="114"/>
      <c r="AT26" s="110"/>
      <c r="AU26" s="114"/>
      <c r="AV26" s="114"/>
      <c r="AW26" s="114"/>
      <c r="AX26" s="114"/>
      <c r="AY26" s="283" t="s">
        <v>104</v>
      </c>
      <c r="AZ26" s="284" t="s">
        <v>104</v>
      </c>
      <c r="BA26" s="285"/>
      <c r="BB26" s="196">
        <v>11.0</v>
      </c>
      <c r="BC26" s="196">
        <v>14.0</v>
      </c>
      <c r="BD26" s="364"/>
      <c r="BE26" s="288"/>
      <c r="BF26" s="364"/>
      <c r="BG26" s="364"/>
      <c r="BH26" s="282"/>
      <c r="BI26" s="170"/>
      <c r="BJ26" s="269"/>
      <c r="BK26" s="265" t="s">
        <v>445</v>
      </c>
      <c r="BL26" s="265" t="s">
        <v>516</v>
      </c>
      <c r="BM26" s="270"/>
      <c r="BN26" s="270"/>
      <c r="BO26" s="270"/>
      <c r="BP26" s="36"/>
      <c r="BQ26" s="268"/>
      <c r="BR26" s="36"/>
      <c r="BS26" s="270"/>
      <c r="BT26" s="270"/>
      <c r="BU26" s="270"/>
      <c r="BV26" s="36"/>
      <c r="BW26" s="36"/>
      <c r="BX26" s="36"/>
      <c r="BY26" s="36"/>
      <c r="BZ26" s="36"/>
      <c r="CA26" s="36"/>
      <c r="CB26" s="36"/>
      <c r="CC26" s="36"/>
      <c r="CD26" s="36"/>
    </row>
    <row r="27">
      <c r="A27" s="83" t="s">
        <v>517</v>
      </c>
      <c r="B27" s="299"/>
      <c r="C27" s="84">
        <v>2.0</v>
      </c>
      <c r="D27" s="299"/>
      <c r="E27" s="299">
        <v>1.0E-4</v>
      </c>
      <c r="F27" s="299"/>
      <c r="G27" s="85" t="s">
        <v>153</v>
      </c>
      <c r="H27" s="89"/>
      <c r="I27" s="95">
        <v>3010000.0</v>
      </c>
      <c r="J27" s="84">
        <v>27400.0</v>
      </c>
      <c r="K27" s="96">
        <f t="shared" si="1"/>
        <v>0.9102990033</v>
      </c>
      <c r="L27" s="96"/>
      <c r="M27" s="98"/>
      <c r="N27" s="99" t="s">
        <v>507</v>
      </c>
      <c r="O27" s="357"/>
      <c r="P27" s="102">
        <v>12.0</v>
      </c>
      <c r="Q27" s="102"/>
      <c r="R27" s="102">
        <v>28.0</v>
      </c>
      <c r="S27" s="229"/>
      <c r="T27" s="100" t="s">
        <v>1136</v>
      </c>
      <c r="U27" s="100"/>
      <c r="V27" s="136"/>
      <c r="W27" s="100">
        <v>1.375</v>
      </c>
      <c r="X27" s="100"/>
      <c r="Y27" s="100"/>
      <c r="Z27" s="109"/>
      <c r="AA27" s="111"/>
      <c r="AB27" s="114"/>
      <c r="AC27" s="114"/>
      <c r="AD27" s="114">
        <v>150000.0</v>
      </c>
      <c r="AE27" s="284" t="s">
        <v>525</v>
      </c>
      <c r="AF27" s="114">
        <v>690.0</v>
      </c>
      <c r="AG27" s="114"/>
      <c r="AH27" s="114">
        <v>60000.0</v>
      </c>
      <c r="AI27" s="114"/>
      <c r="AJ27" s="114"/>
      <c r="AK27" s="110"/>
      <c r="AL27" s="114"/>
      <c r="AM27" s="114"/>
      <c r="AN27" s="114"/>
      <c r="AO27" s="114"/>
      <c r="AP27" s="114"/>
      <c r="AQ27" s="114"/>
      <c r="AR27" s="114"/>
      <c r="AS27" s="114"/>
      <c r="AT27" s="110"/>
      <c r="AU27" s="114"/>
      <c r="AV27" s="114"/>
      <c r="AW27" s="114"/>
      <c r="AX27" s="114"/>
      <c r="AY27" s="283">
        <f>602717*9.9%</f>
        <v>59668.983</v>
      </c>
      <c r="AZ27" s="284" t="s">
        <v>526</v>
      </c>
      <c r="BA27" s="285"/>
      <c r="BB27" s="196"/>
      <c r="BC27" s="196"/>
      <c r="BD27" s="196"/>
      <c r="BE27" s="288"/>
      <c r="BF27" s="196"/>
      <c r="BG27" s="196"/>
      <c r="BH27" s="272"/>
      <c r="BI27" s="116"/>
      <c r="BJ27" s="269"/>
      <c r="BK27" s="265" t="s">
        <v>530</v>
      </c>
      <c r="BL27" s="265" t="s">
        <v>527</v>
      </c>
      <c r="BM27" s="265" t="s">
        <v>528</v>
      </c>
      <c r="BN27" s="265" t="s">
        <v>529</v>
      </c>
      <c r="BO27" s="270"/>
      <c r="BP27" s="36"/>
      <c r="BQ27" s="268"/>
      <c r="BR27" s="36"/>
      <c r="BS27" s="265" t="s">
        <v>1137</v>
      </c>
      <c r="BT27" s="270"/>
      <c r="BU27" s="270"/>
      <c r="BV27" s="36"/>
      <c r="BW27" s="36"/>
      <c r="BX27" s="36"/>
      <c r="BY27" s="36"/>
      <c r="BZ27" s="36"/>
      <c r="CA27" s="36"/>
      <c r="CB27" s="36"/>
      <c r="CC27" s="36"/>
      <c r="CD27" s="36"/>
    </row>
    <row r="28">
      <c r="A28" s="83" t="s">
        <v>1138</v>
      </c>
      <c r="B28" s="93"/>
      <c r="C28" s="148">
        <f>AVERAGE(BB28:BC28)</f>
        <v>14.5</v>
      </c>
      <c r="D28" s="93"/>
      <c r="E28" s="93">
        <v>0.04</v>
      </c>
      <c r="F28" s="213" t="s">
        <v>705</v>
      </c>
      <c r="G28" s="85" t="s">
        <v>95</v>
      </c>
      <c r="H28" s="89"/>
      <c r="I28" s="95">
        <v>4500000.0</v>
      </c>
      <c r="J28" s="84">
        <v>3240.0</v>
      </c>
      <c r="K28" s="96">
        <f t="shared" si="1"/>
        <v>0.072</v>
      </c>
      <c r="L28" s="96"/>
      <c r="M28" s="98"/>
      <c r="N28" s="99" t="s">
        <v>1115</v>
      </c>
      <c r="O28" s="357"/>
      <c r="P28" s="102"/>
      <c r="Q28" s="102"/>
      <c r="R28" s="102"/>
      <c r="T28" s="85" t="s">
        <v>133</v>
      </c>
      <c r="U28" s="85"/>
      <c r="V28" s="124"/>
      <c r="W28" s="85"/>
      <c r="X28" s="85"/>
      <c r="Y28" s="85"/>
      <c r="Z28" s="109"/>
      <c r="AA28" s="111"/>
      <c r="AB28" s="114"/>
      <c r="AC28" s="114"/>
      <c r="AD28" s="114">
        <v>67000.0</v>
      </c>
      <c r="AE28" s="284"/>
      <c r="AF28" s="114">
        <v>26.0</v>
      </c>
      <c r="AG28" s="114"/>
      <c r="AH28" s="114">
        <v>37000.0</v>
      </c>
      <c r="AI28" s="114"/>
      <c r="AJ28" s="114"/>
      <c r="AK28" s="110"/>
      <c r="AL28" s="114"/>
      <c r="AM28" s="114"/>
      <c r="AN28" s="114"/>
      <c r="AO28" s="114"/>
      <c r="AP28" s="114"/>
      <c r="AQ28" s="114"/>
      <c r="AR28" s="114"/>
      <c r="AS28" s="114"/>
      <c r="AT28" s="110"/>
      <c r="AU28" s="114"/>
      <c r="AV28" s="114"/>
      <c r="AW28" s="114"/>
      <c r="AX28" s="114"/>
      <c r="AY28" s="283">
        <v>37133.0</v>
      </c>
      <c r="AZ28" s="284">
        <v>2012.0</v>
      </c>
      <c r="BA28" s="285"/>
      <c r="BB28" s="196">
        <v>12.0</v>
      </c>
      <c r="BC28" s="196">
        <v>17.0</v>
      </c>
      <c r="BD28" s="364"/>
      <c r="BE28" s="288"/>
      <c r="BF28" s="196">
        <v>200.0</v>
      </c>
      <c r="BG28" s="196"/>
      <c r="BH28" s="272"/>
      <c r="BI28" s="116"/>
      <c r="BJ28" s="269"/>
      <c r="BK28" s="265" t="s">
        <v>711</v>
      </c>
      <c r="BL28" s="269"/>
      <c r="BM28" s="265" t="s">
        <v>230</v>
      </c>
      <c r="BN28" s="270"/>
      <c r="BO28" s="270"/>
      <c r="BP28" s="36"/>
      <c r="BQ28" s="268"/>
      <c r="BR28" s="36"/>
      <c r="BS28" s="265" t="s">
        <v>707</v>
      </c>
      <c r="BT28" s="265" t="s">
        <v>710</v>
      </c>
      <c r="BU28" s="265" t="s">
        <v>712</v>
      </c>
      <c r="BV28" s="36"/>
      <c r="BW28" s="36"/>
      <c r="BX28" s="36"/>
      <c r="BY28" s="36"/>
      <c r="BZ28" s="36"/>
      <c r="CA28" s="36"/>
      <c r="CB28" s="36"/>
      <c r="CC28" s="36"/>
      <c r="CD28" s="36"/>
    </row>
    <row r="29">
      <c r="A29" s="83" t="s">
        <v>1139</v>
      </c>
      <c r="B29" s="244"/>
      <c r="C29" s="118">
        <f>average(2.8,3.5)</f>
        <v>3.15</v>
      </c>
      <c r="D29" s="244"/>
      <c r="E29" s="244">
        <v>1.0</v>
      </c>
      <c r="F29" s="244"/>
      <c r="G29" s="85" t="s">
        <v>95</v>
      </c>
      <c r="H29" s="89"/>
      <c r="I29" s="95">
        <v>312000.0</v>
      </c>
      <c r="J29" s="118">
        <v>410.0</v>
      </c>
      <c r="K29" s="96">
        <f t="shared" si="1"/>
        <v>0.1314102564</v>
      </c>
      <c r="L29" s="96"/>
      <c r="M29" s="98"/>
      <c r="N29" s="99" t="s">
        <v>1115</v>
      </c>
      <c r="O29" s="363"/>
      <c r="P29" s="160">
        <f>72/24</f>
        <v>3</v>
      </c>
      <c r="Q29" s="102"/>
      <c r="R29" s="102">
        <v>100.0</v>
      </c>
      <c r="S29" s="229"/>
      <c r="T29" s="104">
        <v>1.0E10</v>
      </c>
      <c r="U29" s="104"/>
      <c r="V29" s="107"/>
      <c r="W29" s="104"/>
      <c r="X29" s="104"/>
      <c r="Y29" s="104"/>
      <c r="Z29" s="109"/>
      <c r="AA29" s="111"/>
      <c r="AB29" s="114"/>
      <c r="AC29" s="114"/>
      <c r="AD29" s="114" t="s">
        <v>104</v>
      </c>
      <c r="AE29" s="284" t="s">
        <v>104</v>
      </c>
      <c r="AF29" s="114">
        <v>0.0</v>
      </c>
      <c r="AG29" s="114"/>
      <c r="AH29" s="114" t="s">
        <v>104</v>
      </c>
      <c r="AI29" s="114"/>
      <c r="AJ29" s="114"/>
      <c r="AK29" s="110"/>
      <c r="AL29" s="114"/>
      <c r="AM29" s="114"/>
      <c r="AN29" s="114"/>
      <c r="AO29" s="114"/>
      <c r="AP29" s="114"/>
      <c r="AQ29" s="114"/>
      <c r="AR29" s="114"/>
      <c r="AS29" s="114"/>
      <c r="AT29" s="110"/>
      <c r="AU29" s="114"/>
      <c r="AV29" s="114"/>
      <c r="AW29" s="114"/>
      <c r="AX29" s="114"/>
      <c r="AY29" s="283" t="s">
        <v>104</v>
      </c>
      <c r="AZ29" s="284" t="s">
        <v>104</v>
      </c>
      <c r="BA29" s="315"/>
      <c r="BB29" s="364"/>
      <c r="BC29" s="364"/>
      <c r="BD29" s="196">
        <v>72.0</v>
      </c>
      <c r="BE29" s="288"/>
      <c r="BF29" s="196"/>
      <c r="BG29" s="196"/>
      <c r="BH29" s="282"/>
      <c r="BI29" s="170"/>
      <c r="BJ29" s="269"/>
      <c r="BK29" s="265" t="s">
        <v>546</v>
      </c>
      <c r="BL29" s="265" t="s">
        <v>544</v>
      </c>
      <c r="BM29" s="265" t="s">
        <v>545</v>
      </c>
      <c r="BN29" s="270"/>
      <c r="BO29" s="270"/>
      <c r="BP29" s="36"/>
      <c r="BQ29" s="268"/>
      <c r="BR29" s="36"/>
      <c r="BS29" s="265" t="s">
        <v>542</v>
      </c>
      <c r="BT29" s="270"/>
      <c r="BU29" s="270"/>
      <c r="BV29" s="36"/>
      <c r="BW29" s="36"/>
      <c r="BX29" s="36"/>
      <c r="BY29" s="36"/>
      <c r="BZ29" s="36"/>
      <c r="CA29" s="36"/>
      <c r="CB29" s="36"/>
      <c r="CC29" s="36"/>
      <c r="CD29" s="36"/>
    </row>
    <row r="30">
      <c r="A30" s="83" t="s">
        <v>547</v>
      </c>
      <c r="B30" s="244"/>
      <c r="C30" s="148">
        <f t="shared" ref="C30:C32" si="6">AVERAGE(BB30:BC30)</f>
        <v>6</v>
      </c>
      <c r="D30" s="244"/>
      <c r="E30" s="244">
        <v>0.22</v>
      </c>
      <c r="F30" s="244"/>
      <c r="G30" s="85" t="s">
        <v>153</v>
      </c>
      <c r="H30" s="89"/>
      <c r="I30" s="95">
        <v>2.03E7</v>
      </c>
      <c r="J30" s="84">
        <v>50000.0</v>
      </c>
      <c r="K30" s="96">
        <f t="shared" si="1"/>
        <v>0.2463054187</v>
      </c>
      <c r="L30" s="96"/>
      <c r="M30" s="98"/>
      <c r="N30" s="99" t="s">
        <v>132</v>
      </c>
      <c r="O30" s="363"/>
      <c r="P30" s="160"/>
      <c r="Q30" s="160"/>
      <c r="R30" s="160"/>
      <c r="S30" s="229"/>
      <c r="T30" s="100">
        <v>3.0</v>
      </c>
      <c r="U30" s="100"/>
      <c r="V30" s="136"/>
      <c r="W30" s="100"/>
      <c r="X30" s="100"/>
      <c r="Y30" s="100"/>
      <c r="Z30" s="109"/>
      <c r="AA30" s="111"/>
      <c r="AB30" s="114"/>
      <c r="AC30" s="114"/>
      <c r="AD30" s="114">
        <v>20.0</v>
      </c>
      <c r="AE30" s="284" t="s">
        <v>551</v>
      </c>
      <c r="AF30" s="114">
        <v>0.0</v>
      </c>
      <c r="AG30" s="114"/>
      <c r="AH30" s="114">
        <v>15.0</v>
      </c>
      <c r="AI30" s="114"/>
      <c r="AJ30" s="114"/>
      <c r="AK30" s="110"/>
      <c r="AL30" s="114"/>
      <c r="AM30" s="114"/>
      <c r="AN30" s="114"/>
      <c r="AO30" s="114"/>
      <c r="AP30" s="114"/>
      <c r="AQ30" s="114"/>
      <c r="AR30" s="114"/>
      <c r="AS30" s="114"/>
      <c r="AT30" s="110"/>
      <c r="AU30" s="114"/>
      <c r="AV30" s="114"/>
      <c r="AW30" s="114"/>
      <c r="AX30" s="114"/>
      <c r="AY30" s="283">
        <f>274*0.05</f>
        <v>13.7</v>
      </c>
      <c r="AZ30" s="284" t="s">
        <v>552</v>
      </c>
      <c r="BA30" s="285"/>
      <c r="BB30" s="196">
        <v>5.0</v>
      </c>
      <c r="BC30" s="196">
        <v>7.0</v>
      </c>
      <c r="BD30" s="364"/>
      <c r="BE30" s="288"/>
      <c r="BF30" s="196"/>
      <c r="BG30" s="196"/>
      <c r="BH30" s="282"/>
      <c r="BI30" s="170"/>
      <c r="BJ30" s="269"/>
      <c r="BK30" s="265" t="s">
        <v>82</v>
      </c>
      <c r="BL30" s="270"/>
      <c r="BM30" s="270"/>
      <c r="BN30" s="270"/>
      <c r="BO30" s="270"/>
      <c r="BP30" s="36"/>
      <c r="BQ30" s="268"/>
      <c r="BR30" s="36"/>
      <c r="BS30" s="270"/>
      <c r="BT30" s="270"/>
      <c r="BU30" s="270"/>
      <c r="BV30" s="36"/>
      <c r="BW30" s="36"/>
      <c r="BX30" s="36"/>
      <c r="BY30" s="36"/>
      <c r="BZ30" s="36"/>
      <c r="CA30" s="36"/>
      <c r="CB30" s="36"/>
      <c r="CC30" s="36"/>
      <c r="CD30" s="36"/>
    </row>
    <row r="31">
      <c r="A31" s="83" t="s">
        <v>553</v>
      </c>
      <c r="B31" s="93"/>
      <c r="C31" s="148">
        <f t="shared" si="6"/>
        <v>1.6</v>
      </c>
      <c r="D31" s="93"/>
      <c r="E31" s="93">
        <v>0.01</v>
      </c>
      <c r="F31" s="93"/>
      <c r="G31" s="100" t="s">
        <v>153</v>
      </c>
      <c r="H31" s="89"/>
      <c r="I31" s="95">
        <v>1.36E7</v>
      </c>
      <c r="J31" s="84">
        <v>34200.0</v>
      </c>
      <c r="K31" s="96">
        <f t="shared" si="1"/>
        <v>0.2514705882</v>
      </c>
      <c r="L31" s="96"/>
      <c r="M31" s="98"/>
      <c r="N31" s="84" t="s">
        <v>1117</v>
      </c>
      <c r="O31" s="357"/>
      <c r="P31" s="135">
        <v>0.0</v>
      </c>
      <c r="Q31" s="135"/>
      <c r="R31" s="135" t="s">
        <v>104</v>
      </c>
      <c r="S31" s="213" t="s">
        <v>557</v>
      </c>
      <c r="T31" s="100" t="s">
        <v>158</v>
      </c>
      <c r="U31" s="100"/>
      <c r="V31" s="136"/>
      <c r="W31" s="100"/>
      <c r="X31" s="100"/>
      <c r="Y31" s="100"/>
      <c r="Z31" s="137"/>
      <c r="AA31" s="138"/>
      <c r="AB31" s="114"/>
      <c r="AC31" s="114"/>
      <c r="AD31" s="114">
        <v>35000.0</v>
      </c>
      <c r="AE31" s="100" t="s">
        <v>1128</v>
      </c>
      <c r="AF31" s="114">
        <v>1.0</v>
      </c>
      <c r="AG31" s="114"/>
      <c r="AH31" s="114">
        <v>15000.0</v>
      </c>
      <c r="AI31" s="114"/>
      <c r="AJ31" s="114"/>
      <c r="AK31" s="110"/>
      <c r="AL31" s="114"/>
      <c r="AM31" s="114"/>
      <c r="AN31" s="114"/>
      <c r="AO31" s="114"/>
      <c r="AP31" s="114"/>
      <c r="AQ31" s="114"/>
      <c r="AR31" s="114"/>
      <c r="AS31" s="114"/>
      <c r="AT31" s="110"/>
      <c r="AU31" s="114"/>
      <c r="AV31" s="114"/>
      <c r="AW31" s="114"/>
      <c r="AX31" s="114"/>
      <c r="AY31" s="114">
        <v>14814.0</v>
      </c>
      <c r="AZ31" s="100" t="s">
        <v>1129</v>
      </c>
      <c r="BA31" s="136"/>
      <c r="BB31" s="135">
        <v>1.2</v>
      </c>
      <c r="BC31" s="135">
        <v>2.0</v>
      </c>
      <c r="BD31" s="135"/>
      <c r="BE31" s="137"/>
      <c r="BF31" s="135"/>
      <c r="BG31" s="135"/>
      <c r="BH31" s="305"/>
      <c r="BI31" s="139"/>
      <c r="BJ31" s="305"/>
      <c r="BK31" s="290" t="s">
        <v>566</v>
      </c>
      <c r="BL31" s="305"/>
      <c r="BM31" s="291"/>
      <c r="BN31" s="291"/>
      <c r="BO31" s="291"/>
      <c r="BP31" s="148"/>
      <c r="BQ31" s="292"/>
      <c r="BR31" s="148"/>
      <c r="BS31" s="291"/>
      <c r="BT31" s="291"/>
      <c r="BU31" s="291"/>
      <c r="BV31" s="148"/>
      <c r="BW31" s="148"/>
      <c r="BX31" s="148"/>
      <c r="BY31" s="148"/>
      <c r="BZ31" s="148"/>
      <c r="CA31" s="148"/>
      <c r="CB31" s="148"/>
      <c r="CC31" s="148"/>
      <c r="CD31" s="148"/>
    </row>
    <row r="32">
      <c r="A32" s="83" t="s">
        <v>567</v>
      </c>
      <c r="B32" s="244"/>
      <c r="C32" s="148">
        <f t="shared" si="6"/>
        <v>1.6</v>
      </c>
      <c r="D32" s="244"/>
      <c r="E32" s="244">
        <v>1.0</v>
      </c>
      <c r="F32" s="244"/>
      <c r="G32" s="85" t="s">
        <v>153</v>
      </c>
      <c r="H32" s="89"/>
      <c r="I32" s="95">
        <v>1.36E7</v>
      </c>
      <c r="J32" s="84">
        <v>34200.0</v>
      </c>
      <c r="K32" s="96">
        <f t="shared" si="1"/>
        <v>0.2514705882</v>
      </c>
      <c r="L32" s="96"/>
      <c r="M32" s="98"/>
      <c r="N32" s="99" t="s">
        <v>1117</v>
      </c>
      <c r="O32" s="357"/>
      <c r="P32" s="102">
        <v>0.0</v>
      </c>
      <c r="Q32" s="102"/>
      <c r="R32" s="102" t="s">
        <v>104</v>
      </c>
      <c r="S32" s="229"/>
      <c r="T32" s="85" t="s">
        <v>158</v>
      </c>
      <c r="U32" s="85"/>
      <c r="V32" s="124"/>
      <c r="W32" s="85"/>
      <c r="X32" s="85"/>
      <c r="Y32" s="85"/>
      <c r="Z32" s="109"/>
      <c r="AA32" s="111"/>
      <c r="AB32" s="114"/>
      <c r="AC32" s="114"/>
      <c r="AD32" s="114">
        <v>35000.0</v>
      </c>
      <c r="AE32" s="284" t="s">
        <v>1128</v>
      </c>
      <c r="AF32" s="114">
        <v>1.0</v>
      </c>
      <c r="AG32" s="114"/>
      <c r="AH32" s="114">
        <v>15000.0</v>
      </c>
      <c r="AI32" s="114"/>
      <c r="AJ32" s="114"/>
      <c r="AK32" s="110"/>
      <c r="AL32" s="114"/>
      <c r="AM32" s="114"/>
      <c r="AN32" s="114"/>
      <c r="AO32" s="114"/>
      <c r="AP32" s="114"/>
      <c r="AQ32" s="114"/>
      <c r="AR32" s="114"/>
      <c r="AS32" s="114"/>
      <c r="AT32" s="110"/>
      <c r="AU32" s="114"/>
      <c r="AV32" s="114"/>
      <c r="AW32" s="114"/>
      <c r="AX32" s="114"/>
      <c r="AY32" s="283">
        <v>14814.0</v>
      </c>
      <c r="AZ32" s="284" t="s">
        <v>1129</v>
      </c>
      <c r="BA32" s="285"/>
      <c r="BB32" s="196">
        <v>1.2</v>
      </c>
      <c r="BC32" s="196">
        <v>2.0</v>
      </c>
      <c r="BD32" s="364"/>
      <c r="BE32" s="288"/>
      <c r="BF32" s="196"/>
      <c r="BG32" s="196"/>
      <c r="BH32" s="272"/>
      <c r="BI32" s="116"/>
      <c r="BJ32" s="269"/>
      <c r="BK32" s="265" t="s">
        <v>122</v>
      </c>
      <c r="BL32" s="265" t="s">
        <v>569</v>
      </c>
      <c r="BM32" s="265" t="s">
        <v>570</v>
      </c>
      <c r="BN32" s="270"/>
      <c r="BO32" s="270"/>
      <c r="BP32" s="36"/>
      <c r="BQ32" s="268"/>
      <c r="BR32" s="36"/>
      <c r="BS32" s="265" t="s">
        <v>568</v>
      </c>
      <c r="BT32" s="270"/>
      <c r="BU32" s="270"/>
      <c r="BV32" s="36"/>
      <c r="BW32" s="36"/>
      <c r="BX32" s="36"/>
      <c r="BY32" s="36"/>
      <c r="BZ32" s="36"/>
      <c r="CA32" s="36"/>
      <c r="CB32" s="36"/>
      <c r="CC32" s="36"/>
      <c r="CD32" s="36"/>
    </row>
    <row r="33">
      <c r="A33" s="183" t="s">
        <v>1460</v>
      </c>
      <c r="B33" s="83" t="s">
        <v>185</v>
      </c>
      <c r="C33" s="84">
        <v>6.0</v>
      </c>
      <c r="D33" s="360"/>
      <c r="E33" s="94">
        <v>0.0</v>
      </c>
      <c r="F33" s="244"/>
      <c r="G33" s="85" t="s">
        <v>153</v>
      </c>
      <c r="H33" s="89"/>
      <c r="I33" s="95">
        <v>6820000.0</v>
      </c>
      <c r="J33" s="84">
        <v>10100.0</v>
      </c>
      <c r="K33" s="96">
        <f t="shared" si="1"/>
        <v>0.1480938416</v>
      </c>
      <c r="L33" s="96"/>
      <c r="M33" s="98"/>
      <c r="N33" s="99" t="s">
        <v>1115</v>
      </c>
      <c r="O33" s="361"/>
      <c r="P33" s="173">
        <f>SUM(BD33/24)</f>
        <v>0.125</v>
      </c>
      <c r="Q33" s="102"/>
      <c r="R33" s="102">
        <v>1.0</v>
      </c>
      <c r="S33" s="213" t="s">
        <v>1461</v>
      </c>
      <c r="T33" s="85">
        <v>0.4</v>
      </c>
      <c r="U33" s="85"/>
      <c r="V33" s="124"/>
      <c r="W33" s="85"/>
      <c r="X33" s="85"/>
      <c r="Y33" s="85"/>
      <c r="Z33" s="85">
        <v>1000.0</v>
      </c>
      <c r="AA33" s="124"/>
      <c r="AB33" s="114"/>
      <c r="AC33" s="114"/>
      <c r="AD33" s="114" t="s">
        <v>104</v>
      </c>
      <c r="AE33" s="284" t="s">
        <v>104</v>
      </c>
      <c r="AF33" s="114" t="s">
        <v>104</v>
      </c>
      <c r="AG33" s="114"/>
      <c r="AH33" s="114" t="s">
        <v>104</v>
      </c>
      <c r="AI33" s="114"/>
      <c r="AJ33" s="114"/>
      <c r="AK33" s="110"/>
      <c r="AL33" s="114"/>
      <c r="AM33" s="114"/>
      <c r="AN33" s="114"/>
      <c r="AO33" s="114"/>
      <c r="AP33" s="114"/>
      <c r="AQ33" s="114"/>
      <c r="AR33" s="114"/>
      <c r="AS33" s="114"/>
      <c r="AT33" s="110"/>
      <c r="AU33" s="114"/>
      <c r="AV33" s="114"/>
      <c r="AW33" s="114"/>
      <c r="AX33" s="114"/>
      <c r="AY33" s="283" t="s">
        <v>104</v>
      </c>
      <c r="AZ33" s="284" t="s">
        <v>104</v>
      </c>
      <c r="BA33" s="285"/>
      <c r="BB33" s="196"/>
      <c r="BC33" s="196"/>
      <c r="BD33" s="196">
        <v>3.0</v>
      </c>
      <c r="BE33" s="288"/>
      <c r="BF33" s="196"/>
      <c r="BG33" s="196"/>
      <c r="BH33" s="272"/>
      <c r="BI33" s="116"/>
      <c r="BJ33" s="269"/>
      <c r="BK33" s="265" t="s">
        <v>191</v>
      </c>
      <c r="BL33" s="265" t="s">
        <v>192</v>
      </c>
      <c r="BM33" s="270"/>
      <c r="BN33" s="270"/>
      <c r="BO33" s="270"/>
      <c r="BP33" s="36"/>
      <c r="BQ33" s="268"/>
      <c r="BR33" s="36"/>
      <c r="BS33" s="265" t="s">
        <v>190</v>
      </c>
      <c r="BT33" s="265" t="s">
        <v>191</v>
      </c>
      <c r="BU33" s="270"/>
      <c r="BV33" s="36"/>
      <c r="BW33" s="36"/>
      <c r="BX33" s="36"/>
      <c r="BY33" s="36"/>
      <c r="BZ33" s="36"/>
      <c r="CA33" s="36"/>
      <c r="CB33" s="36"/>
      <c r="CC33" s="36"/>
      <c r="CD33" s="36"/>
    </row>
    <row r="34">
      <c r="A34" s="83" t="s">
        <v>571</v>
      </c>
      <c r="B34" s="244"/>
      <c r="C34" s="84">
        <v>17.6</v>
      </c>
      <c r="D34" s="244"/>
      <c r="E34" s="244">
        <v>0.0</v>
      </c>
      <c r="F34" s="213" t="s">
        <v>575</v>
      </c>
      <c r="G34" s="85" t="s">
        <v>153</v>
      </c>
      <c r="H34" s="89"/>
      <c r="I34" s="95">
        <v>3500000.0</v>
      </c>
      <c r="J34" s="84">
        <v>7330.0</v>
      </c>
      <c r="K34" s="96">
        <f t="shared" si="1"/>
        <v>0.2094285714</v>
      </c>
      <c r="L34" s="96"/>
      <c r="M34" s="98"/>
      <c r="N34" s="99" t="s">
        <v>132</v>
      </c>
      <c r="O34" s="357"/>
      <c r="P34" s="102">
        <v>7.0</v>
      </c>
      <c r="Q34" s="102"/>
      <c r="R34" s="102">
        <v>60.0</v>
      </c>
      <c r="T34" s="85" t="s">
        <v>133</v>
      </c>
      <c r="U34" s="85"/>
      <c r="V34" s="124"/>
      <c r="W34" s="85"/>
      <c r="X34" s="85"/>
      <c r="Y34" s="85"/>
      <c r="Z34" s="109"/>
      <c r="AA34" s="111"/>
      <c r="AB34" s="114"/>
      <c r="AC34" s="114"/>
      <c r="AD34" s="114">
        <v>450000.0</v>
      </c>
      <c r="AE34" s="284" t="s">
        <v>577</v>
      </c>
      <c r="AF34" s="114" t="s">
        <v>104</v>
      </c>
      <c r="AG34" s="114"/>
      <c r="AH34" s="114">
        <v>230000.0</v>
      </c>
      <c r="AI34" s="114"/>
      <c r="AJ34" s="114"/>
      <c r="AK34" s="110"/>
      <c r="AL34" s="114"/>
      <c r="AM34" s="114"/>
      <c r="AN34" s="114"/>
      <c r="AO34" s="114"/>
      <c r="AP34" s="114"/>
      <c r="AQ34" s="114"/>
      <c r="AR34" s="114"/>
      <c r="AS34" s="114"/>
      <c r="AT34" s="110"/>
      <c r="AU34" s="114"/>
      <c r="AV34" s="114"/>
      <c r="AW34" s="114"/>
      <c r="AX34" s="114"/>
      <c r="AY34" s="283">
        <v>232000.0</v>
      </c>
      <c r="AZ34" s="284" t="s">
        <v>578</v>
      </c>
      <c r="BA34" s="315"/>
      <c r="BB34" s="364"/>
      <c r="BC34" s="364"/>
      <c r="BD34" s="364"/>
      <c r="BE34" s="288"/>
      <c r="BF34" s="196"/>
      <c r="BG34" s="196"/>
      <c r="BH34" s="282"/>
      <c r="BI34" s="170"/>
      <c r="BJ34" s="269"/>
      <c r="BK34" s="265" t="s">
        <v>581</v>
      </c>
      <c r="BL34" s="265" t="s">
        <v>579</v>
      </c>
      <c r="BM34" s="265" t="s">
        <v>580</v>
      </c>
      <c r="BN34" s="270"/>
      <c r="BO34" s="270"/>
      <c r="BP34" s="36"/>
      <c r="BQ34" s="268"/>
      <c r="BR34" s="36"/>
      <c r="BS34" s="265" t="s">
        <v>576</v>
      </c>
      <c r="BT34" s="270"/>
      <c r="BU34" s="270"/>
      <c r="BV34" s="36"/>
      <c r="BW34" s="36"/>
      <c r="BX34" s="36"/>
      <c r="BY34" s="36"/>
      <c r="BZ34" s="36"/>
      <c r="CA34" s="36"/>
      <c r="CB34" s="36"/>
      <c r="CC34" s="36"/>
      <c r="CD34" s="36"/>
    </row>
    <row r="35">
      <c r="A35" s="210" t="s">
        <v>582</v>
      </c>
      <c r="B35" s="230"/>
      <c r="C35" s="229">
        <f>AVERAGE(BB35:BC35)</f>
        <v>6</v>
      </c>
      <c r="D35" s="230"/>
      <c r="E35" s="230">
        <v>0.0</v>
      </c>
      <c r="F35" s="230"/>
      <c r="G35" s="101" t="s">
        <v>153</v>
      </c>
      <c r="H35" s="228"/>
      <c r="I35" s="97">
        <v>5990000.0</v>
      </c>
      <c r="J35" s="213">
        <v>9000.0</v>
      </c>
      <c r="K35" s="96">
        <f t="shared" si="1"/>
        <v>0.1502504174</v>
      </c>
      <c r="L35" s="96"/>
      <c r="M35" s="98"/>
      <c r="N35" s="213" t="s">
        <v>1115</v>
      </c>
      <c r="O35" s="363"/>
      <c r="P35" s="119"/>
      <c r="Q35" s="119"/>
      <c r="R35" s="119"/>
      <c r="S35" s="229"/>
      <c r="T35" s="101" t="s">
        <v>587</v>
      </c>
      <c r="U35" s="101"/>
      <c r="V35" s="215"/>
      <c r="W35" s="101"/>
      <c r="X35" s="101"/>
      <c r="Y35" s="101"/>
      <c r="Z35" s="123"/>
      <c r="AA35" s="144"/>
      <c r="AB35" s="114"/>
      <c r="AC35" s="114"/>
      <c r="AD35" s="114" t="s">
        <v>104</v>
      </c>
      <c r="AE35" s="284" t="s">
        <v>104</v>
      </c>
      <c r="AF35" s="114">
        <v>1.0</v>
      </c>
      <c r="AG35" s="114"/>
      <c r="AH35" s="114" t="s">
        <v>104</v>
      </c>
      <c r="AI35" s="114"/>
      <c r="AJ35" s="114"/>
      <c r="AK35" s="110"/>
      <c r="AL35" s="114"/>
      <c r="AM35" s="114"/>
      <c r="AN35" s="114"/>
      <c r="AO35" s="114"/>
      <c r="AP35" s="114"/>
      <c r="AQ35" s="114"/>
      <c r="AR35" s="114"/>
      <c r="AS35" s="114"/>
      <c r="AT35" s="110"/>
      <c r="AU35" s="114"/>
      <c r="AV35" s="114"/>
      <c r="AW35" s="114"/>
      <c r="AX35" s="114"/>
      <c r="AY35" s="283" t="s">
        <v>104</v>
      </c>
      <c r="AZ35" s="284" t="s">
        <v>104</v>
      </c>
      <c r="BA35" s="285"/>
      <c r="BB35" s="90">
        <v>5.0</v>
      </c>
      <c r="BC35" s="90">
        <v>7.0</v>
      </c>
      <c r="BD35" s="119"/>
      <c r="BE35" s="123"/>
      <c r="BF35" s="364"/>
      <c r="BG35" s="364"/>
      <c r="BH35" s="282"/>
      <c r="BI35" s="145"/>
      <c r="BJ35" s="295"/>
      <c r="BK35" s="295"/>
      <c r="BL35" s="295"/>
      <c r="BM35" s="295"/>
      <c r="BN35" s="295"/>
      <c r="BO35" s="295"/>
      <c r="BP35" s="229"/>
      <c r="BQ35" s="296"/>
      <c r="BR35" s="229"/>
      <c r="BS35" s="294" t="s">
        <v>588</v>
      </c>
      <c r="BT35" s="295"/>
      <c r="BU35" s="295"/>
      <c r="BV35" s="229"/>
      <c r="BW35" s="229"/>
      <c r="BX35" s="229"/>
      <c r="BY35" s="229"/>
      <c r="BZ35" s="229"/>
      <c r="CA35" s="229"/>
      <c r="CB35" s="229"/>
      <c r="CC35" s="229"/>
      <c r="CD35" s="229"/>
    </row>
    <row r="36">
      <c r="A36" s="140" t="s">
        <v>589</v>
      </c>
      <c r="B36" s="244"/>
      <c r="C36" s="84">
        <v>0.8</v>
      </c>
      <c r="D36" s="244"/>
      <c r="E36" s="244">
        <v>0.01</v>
      </c>
      <c r="F36" s="244"/>
      <c r="G36" s="85" t="s">
        <v>95</v>
      </c>
      <c r="H36" s="89"/>
      <c r="I36" s="95">
        <v>1.74E7</v>
      </c>
      <c r="J36" s="95">
        <v>25100.0</v>
      </c>
      <c r="K36" s="96">
        <f t="shared" si="1"/>
        <v>0.1442528736</v>
      </c>
      <c r="L36" s="96"/>
      <c r="M36" s="98"/>
      <c r="N36" s="99" t="s">
        <v>144</v>
      </c>
      <c r="O36" s="357"/>
      <c r="P36" s="102">
        <v>0.6</v>
      </c>
      <c r="Q36" s="102"/>
      <c r="R36" s="102">
        <v>90.0</v>
      </c>
      <c r="S36" s="352" t="s">
        <v>593</v>
      </c>
      <c r="T36" s="85">
        <v>100.0</v>
      </c>
      <c r="U36" s="85"/>
      <c r="V36" s="124"/>
      <c r="W36" s="85"/>
      <c r="X36" s="85"/>
      <c r="Y36" s="85"/>
      <c r="Z36" s="36"/>
      <c r="AA36" s="170"/>
      <c r="AB36" s="114"/>
      <c r="AC36" s="114"/>
      <c r="AD36" s="114">
        <v>115000.0</v>
      </c>
      <c r="AE36" s="293" t="s">
        <v>594</v>
      </c>
      <c r="AF36" s="114">
        <v>28.0</v>
      </c>
      <c r="AG36" s="114"/>
      <c r="AH36" s="114">
        <v>4100.0</v>
      </c>
      <c r="AI36" s="114"/>
      <c r="AJ36" s="114"/>
      <c r="AK36" s="110"/>
      <c r="AL36" s="114"/>
      <c r="AM36" s="114"/>
      <c r="AN36" s="114"/>
      <c r="AO36" s="114"/>
      <c r="AP36" s="114"/>
      <c r="AQ36" s="114"/>
      <c r="AR36" s="114"/>
      <c r="AS36" s="114"/>
      <c r="AT36" s="110"/>
      <c r="AU36" s="114"/>
      <c r="AV36" s="114"/>
      <c r="AW36" s="114"/>
      <c r="AX36" s="114"/>
      <c r="AY36" s="283">
        <v>4100.0</v>
      </c>
      <c r="AZ36" s="284" t="s">
        <v>595</v>
      </c>
      <c r="BA36" s="285"/>
      <c r="BB36" s="196"/>
      <c r="BC36" s="196"/>
      <c r="BD36" s="196"/>
      <c r="BE36" s="288"/>
      <c r="BF36" s="196"/>
      <c r="BG36" s="196"/>
      <c r="BH36" s="282"/>
      <c r="BI36" s="170"/>
      <c r="BJ36" s="269"/>
      <c r="BK36" s="265" t="s">
        <v>597</v>
      </c>
      <c r="BL36" s="265" t="s">
        <v>137</v>
      </c>
      <c r="BM36" s="265" t="s">
        <v>596</v>
      </c>
      <c r="BN36" s="270"/>
      <c r="BO36" s="270"/>
      <c r="BP36" s="36"/>
      <c r="BQ36" s="268"/>
      <c r="BR36" s="36"/>
      <c r="BS36" s="265" t="s">
        <v>116</v>
      </c>
      <c r="BT36" s="270"/>
      <c r="BU36" s="270"/>
      <c r="BV36" s="36"/>
      <c r="BW36" s="36"/>
      <c r="BX36" s="36"/>
      <c r="BY36" s="36"/>
      <c r="BZ36" s="36"/>
      <c r="CA36" s="36"/>
      <c r="CB36" s="36"/>
      <c r="CC36" s="36"/>
      <c r="CD36" s="36"/>
    </row>
    <row r="37">
      <c r="A37" s="83" t="s">
        <v>598</v>
      </c>
      <c r="B37" s="299"/>
      <c r="C37" s="148">
        <f>AVERAGE(BB37:BC37)</f>
        <v>2.4</v>
      </c>
      <c r="D37" s="299"/>
      <c r="E37" s="299">
        <v>0.096</v>
      </c>
      <c r="F37" s="299"/>
      <c r="G37" s="85" t="s">
        <v>153</v>
      </c>
      <c r="H37" s="89"/>
      <c r="I37" s="95">
        <v>5670000.0</v>
      </c>
      <c r="J37" s="84">
        <v>34300.0</v>
      </c>
      <c r="K37" s="96">
        <f t="shared" si="1"/>
        <v>0.6049382716</v>
      </c>
      <c r="L37" s="96"/>
      <c r="M37" s="98"/>
      <c r="N37" s="99" t="s">
        <v>1115</v>
      </c>
      <c r="O37" s="357"/>
      <c r="P37" s="102">
        <v>1.0</v>
      </c>
      <c r="Q37" s="102"/>
      <c r="R37" s="102">
        <v>7.0</v>
      </c>
      <c r="S37" s="213" t="s">
        <v>602</v>
      </c>
      <c r="T37" s="232" t="s">
        <v>1142</v>
      </c>
      <c r="U37" s="232"/>
      <c r="V37" s="231"/>
      <c r="W37" s="232"/>
      <c r="X37" s="232"/>
      <c r="Y37" s="232"/>
      <c r="Z37" s="109"/>
      <c r="AA37" s="111"/>
      <c r="AB37" s="114"/>
      <c r="AC37" s="114"/>
      <c r="AD37" s="114">
        <v>0.0</v>
      </c>
      <c r="AE37" s="284" t="s">
        <v>603</v>
      </c>
      <c r="AF37" s="114">
        <v>0.0</v>
      </c>
      <c r="AG37" s="114"/>
      <c r="AH37" s="114">
        <v>0.0</v>
      </c>
      <c r="AI37" s="114"/>
      <c r="AJ37" s="114"/>
      <c r="AK37" s="110"/>
      <c r="AL37" s="114"/>
      <c r="AM37" s="114"/>
      <c r="AN37" s="114"/>
      <c r="AO37" s="114"/>
      <c r="AP37" s="114"/>
      <c r="AQ37" s="114"/>
      <c r="AR37" s="114"/>
      <c r="AS37" s="114"/>
      <c r="AT37" s="110"/>
      <c r="AU37" s="114"/>
      <c r="AV37" s="114"/>
      <c r="AW37" s="114"/>
      <c r="AX37" s="114"/>
      <c r="AY37" s="283">
        <v>0.0</v>
      </c>
      <c r="AZ37" s="293" t="s">
        <v>604</v>
      </c>
      <c r="BA37" s="285"/>
      <c r="BB37" s="196">
        <v>1.2</v>
      </c>
      <c r="BC37" s="196">
        <v>3.6</v>
      </c>
      <c r="BD37" s="364"/>
      <c r="BE37" s="288"/>
      <c r="BF37" s="196"/>
      <c r="BG37" s="196"/>
      <c r="BH37" s="272"/>
      <c r="BI37" s="116"/>
      <c r="BJ37" s="269"/>
      <c r="BK37" s="265" t="s">
        <v>606</v>
      </c>
      <c r="BL37" s="265" t="s">
        <v>605</v>
      </c>
      <c r="BM37" s="265" t="s">
        <v>230</v>
      </c>
      <c r="BN37" s="270"/>
      <c r="BO37" s="270"/>
      <c r="BP37" s="36"/>
      <c r="BQ37" s="268"/>
      <c r="BR37" s="36"/>
      <c r="BS37" s="270"/>
      <c r="BT37" s="270"/>
      <c r="BU37" s="270"/>
      <c r="BV37" s="36"/>
      <c r="BW37" s="36"/>
      <c r="BX37" s="36"/>
      <c r="BY37" s="36"/>
      <c r="BZ37" s="36"/>
      <c r="CA37" s="36"/>
      <c r="CB37" s="36"/>
      <c r="CC37" s="36"/>
      <c r="CD37" s="36"/>
    </row>
    <row r="38">
      <c r="A38" s="83" t="s">
        <v>1143</v>
      </c>
      <c r="B38" s="299"/>
      <c r="C38" s="84">
        <v>2.8</v>
      </c>
      <c r="D38" s="299"/>
      <c r="E38" s="299">
        <v>0.005</v>
      </c>
      <c r="F38" s="299"/>
      <c r="G38" s="85" t="s">
        <v>95</v>
      </c>
      <c r="H38" s="89"/>
      <c r="I38" s="95">
        <v>2290000.0</v>
      </c>
      <c r="J38" s="84">
        <v>5210.0</v>
      </c>
      <c r="K38" s="96">
        <f t="shared" si="1"/>
        <v>0.227510917</v>
      </c>
      <c r="L38" s="96"/>
      <c r="M38" s="98"/>
      <c r="N38" s="99" t="s">
        <v>205</v>
      </c>
      <c r="O38" s="363"/>
      <c r="P38" s="160"/>
      <c r="Q38" s="160"/>
      <c r="R38" s="160"/>
      <c r="S38" s="229"/>
      <c r="T38" s="85" t="s">
        <v>158</v>
      </c>
      <c r="U38" s="85"/>
      <c r="V38" s="124"/>
      <c r="W38" s="85"/>
      <c r="X38" s="85"/>
      <c r="Y38" s="85"/>
      <c r="Z38" s="109"/>
      <c r="AA38" s="111"/>
      <c r="AB38" s="114"/>
      <c r="AC38" s="114"/>
      <c r="AD38" s="114" t="s">
        <v>104</v>
      </c>
      <c r="AE38" s="284" t="s">
        <v>104</v>
      </c>
      <c r="AF38" s="114">
        <v>3.0</v>
      </c>
      <c r="AG38" s="114"/>
      <c r="AH38" s="114" t="s">
        <v>104</v>
      </c>
      <c r="AI38" s="114"/>
      <c r="AJ38" s="114"/>
      <c r="AK38" s="110"/>
      <c r="AL38" s="114"/>
      <c r="AM38" s="114"/>
      <c r="AN38" s="114"/>
      <c r="AO38" s="114"/>
      <c r="AP38" s="114"/>
      <c r="AQ38" s="114"/>
      <c r="AR38" s="114"/>
      <c r="AS38" s="114"/>
      <c r="AT38" s="110"/>
      <c r="AU38" s="114"/>
      <c r="AV38" s="114"/>
      <c r="AW38" s="114"/>
      <c r="AX38" s="114"/>
      <c r="AY38" s="283" t="s">
        <v>104</v>
      </c>
      <c r="AZ38" s="284" t="s">
        <v>104</v>
      </c>
      <c r="BA38" s="285"/>
      <c r="BB38" s="196">
        <v>5.0</v>
      </c>
      <c r="BC38" s="196">
        <v>7.0</v>
      </c>
      <c r="BD38" s="364"/>
      <c r="BE38" s="288"/>
      <c r="BF38" s="364"/>
      <c r="BG38" s="364"/>
      <c r="BH38" s="282"/>
      <c r="BI38" s="170"/>
      <c r="BJ38" s="269"/>
      <c r="BK38" s="265" t="s">
        <v>612</v>
      </c>
      <c r="BL38" s="270"/>
      <c r="BM38" s="270"/>
      <c r="BN38" s="270"/>
      <c r="BO38" s="270"/>
      <c r="BP38" s="36"/>
      <c r="BQ38" s="268"/>
      <c r="BR38" s="36"/>
      <c r="BS38" s="265" t="s">
        <v>611</v>
      </c>
      <c r="BT38" s="270"/>
      <c r="BU38" s="270"/>
      <c r="BV38" s="36"/>
      <c r="BW38" s="36"/>
      <c r="BX38" s="36"/>
      <c r="BY38" s="36"/>
      <c r="BZ38" s="36"/>
      <c r="CA38" s="36"/>
      <c r="CB38" s="36"/>
      <c r="CC38" s="36"/>
      <c r="CD38" s="36"/>
    </row>
    <row r="39">
      <c r="A39" s="83" t="s">
        <v>1144</v>
      </c>
      <c r="B39" s="299"/>
      <c r="C39" s="148">
        <f t="shared" ref="C39:C41" si="7">AVERAGE(BB39:BC39)</f>
        <v>2.5</v>
      </c>
      <c r="D39" s="299"/>
      <c r="E39" s="299">
        <v>0.001</v>
      </c>
      <c r="F39" s="299"/>
      <c r="G39" s="85" t="s">
        <v>153</v>
      </c>
      <c r="H39" s="89"/>
      <c r="I39" s="95">
        <v>1.96E7</v>
      </c>
      <c r="J39" s="84">
        <v>3060.0</v>
      </c>
      <c r="K39" s="96">
        <f t="shared" si="1"/>
        <v>0.0156122449</v>
      </c>
      <c r="L39" s="96"/>
      <c r="M39" s="98"/>
      <c r="N39" s="99" t="s">
        <v>1115</v>
      </c>
      <c r="O39" s="357"/>
      <c r="P39" s="102">
        <v>1.0</v>
      </c>
      <c r="Q39" s="102"/>
      <c r="R39" s="102">
        <v>2.0</v>
      </c>
      <c r="S39" s="229"/>
      <c r="T39" s="85">
        <v>790.0</v>
      </c>
      <c r="U39" s="85"/>
      <c r="V39" s="124"/>
      <c r="W39" s="85"/>
      <c r="X39" s="85"/>
      <c r="Y39" s="85"/>
      <c r="Z39" s="109"/>
      <c r="AA39" s="111"/>
      <c r="AB39" s="114"/>
      <c r="AC39" s="114"/>
      <c r="AD39" s="114">
        <f>average(250000,500000)</f>
        <v>375000</v>
      </c>
      <c r="AE39" s="284" t="s">
        <v>360</v>
      </c>
      <c r="AF39" s="114">
        <v>26000.0</v>
      </c>
      <c r="AG39" s="114"/>
      <c r="AH39" s="114" t="s">
        <v>104</v>
      </c>
      <c r="AI39" s="114"/>
      <c r="AJ39" s="114"/>
      <c r="AK39" s="110"/>
      <c r="AL39" s="114"/>
      <c r="AM39" s="114"/>
      <c r="AN39" s="114"/>
      <c r="AO39" s="114"/>
      <c r="AP39" s="114"/>
      <c r="AQ39" s="114"/>
      <c r="AR39" s="114"/>
      <c r="AS39" s="114"/>
      <c r="AT39" s="110"/>
      <c r="AU39" s="114"/>
      <c r="AV39" s="114"/>
      <c r="AW39" s="114"/>
      <c r="AX39" s="114"/>
      <c r="AY39" s="283" t="s">
        <v>104</v>
      </c>
      <c r="AZ39" s="284" t="s">
        <v>361</v>
      </c>
      <c r="BA39" s="285"/>
      <c r="BB39" s="196">
        <v>2.0</v>
      </c>
      <c r="BC39" s="196">
        <v>3.0</v>
      </c>
      <c r="BD39" s="364"/>
      <c r="BE39" s="288"/>
      <c r="BF39" s="196"/>
      <c r="BG39" s="196"/>
      <c r="BH39" s="272"/>
      <c r="BI39" s="116"/>
      <c r="BJ39" s="269"/>
      <c r="BK39" s="265" t="s">
        <v>122</v>
      </c>
      <c r="BL39" s="265" t="s">
        <v>362</v>
      </c>
      <c r="BM39" s="265" t="s">
        <v>230</v>
      </c>
      <c r="BN39" s="270"/>
      <c r="BO39" s="270"/>
      <c r="BP39" s="36"/>
      <c r="BQ39" s="268"/>
      <c r="BR39" s="36"/>
      <c r="BS39" s="265" t="s">
        <v>351</v>
      </c>
      <c r="BT39" s="270"/>
      <c r="BU39" s="270"/>
      <c r="BV39" s="36"/>
      <c r="BW39" s="36"/>
      <c r="BX39" s="36"/>
      <c r="BY39" s="36"/>
      <c r="BZ39" s="36"/>
      <c r="CA39" s="36"/>
      <c r="CB39" s="36"/>
      <c r="CC39" s="36"/>
      <c r="CD39" s="36"/>
    </row>
    <row r="40">
      <c r="A40" s="83" t="s">
        <v>642</v>
      </c>
      <c r="B40" s="99" t="s">
        <v>1462</v>
      </c>
      <c r="C40" s="148">
        <f t="shared" si="7"/>
        <v>6</v>
      </c>
      <c r="D40" s="244"/>
      <c r="E40" s="244">
        <v>0.15</v>
      </c>
      <c r="F40" s="244"/>
      <c r="G40" s="85" t="s">
        <v>153</v>
      </c>
      <c r="H40" s="89"/>
      <c r="I40" s="95">
        <v>2370000.0</v>
      </c>
      <c r="J40" s="84">
        <v>753.0</v>
      </c>
      <c r="K40" s="96">
        <f t="shared" si="1"/>
        <v>0.0317721519</v>
      </c>
      <c r="L40" s="96"/>
      <c r="M40" s="98"/>
      <c r="N40" s="99" t="s">
        <v>1115</v>
      </c>
      <c r="O40" s="363"/>
      <c r="P40" s="160"/>
      <c r="Q40" s="160"/>
      <c r="R40" s="160"/>
      <c r="S40" s="229"/>
      <c r="T40" s="85">
        <v>1.0</v>
      </c>
      <c r="U40" s="85"/>
      <c r="V40" s="124"/>
      <c r="W40" s="85"/>
      <c r="X40" s="85"/>
      <c r="Y40" s="85"/>
      <c r="Z40" s="109"/>
      <c r="AA40" s="111"/>
      <c r="AB40" s="114"/>
      <c r="AC40" s="114"/>
      <c r="AD40" s="114">
        <v>0.0</v>
      </c>
      <c r="AE40" s="284" t="s">
        <v>647</v>
      </c>
      <c r="AF40" s="114">
        <v>0.0</v>
      </c>
      <c r="AG40" s="114"/>
      <c r="AH40" s="114">
        <v>0.0</v>
      </c>
      <c r="AI40" s="114"/>
      <c r="AJ40" s="114"/>
      <c r="AK40" s="110"/>
      <c r="AL40" s="114"/>
      <c r="AM40" s="114"/>
      <c r="AN40" s="114"/>
      <c r="AO40" s="114"/>
      <c r="AP40" s="114"/>
      <c r="AQ40" s="114"/>
      <c r="AR40" s="114"/>
      <c r="AS40" s="114"/>
      <c r="AT40" s="110"/>
      <c r="AU40" s="114"/>
      <c r="AV40" s="114"/>
      <c r="AW40" s="114"/>
      <c r="AX40" s="114"/>
      <c r="AY40" s="283">
        <v>0.0</v>
      </c>
      <c r="AZ40" s="284" t="s">
        <v>647</v>
      </c>
      <c r="BA40" s="285"/>
      <c r="BB40" s="196">
        <v>5.0</v>
      </c>
      <c r="BC40" s="196">
        <v>7.0</v>
      </c>
      <c r="BD40" s="364"/>
      <c r="BE40" s="288"/>
      <c r="BF40" s="196"/>
      <c r="BG40" s="196"/>
      <c r="BH40" s="282"/>
      <c r="BI40" s="170"/>
      <c r="BJ40" s="270"/>
      <c r="BK40" s="270"/>
      <c r="BL40" s="270"/>
      <c r="BM40" s="270"/>
      <c r="BN40" s="270"/>
      <c r="BO40" s="270"/>
      <c r="BP40" s="36"/>
      <c r="BQ40" s="268"/>
      <c r="BR40" s="36"/>
      <c r="BS40" s="265" t="s">
        <v>646</v>
      </c>
      <c r="BT40" s="270"/>
      <c r="BU40" s="270"/>
      <c r="BV40" s="36"/>
      <c r="BW40" s="36"/>
      <c r="BX40" s="36"/>
      <c r="BY40" s="36"/>
      <c r="BZ40" s="36"/>
      <c r="CA40" s="36"/>
      <c r="CB40" s="36"/>
      <c r="CC40" s="36"/>
      <c r="CD40" s="36"/>
    </row>
    <row r="41">
      <c r="A41" s="83" t="s">
        <v>1145</v>
      </c>
      <c r="B41" s="299"/>
      <c r="C41" s="148">
        <f t="shared" si="7"/>
        <v>1.5</v>
      </c>
      <c r="D41" s="299"/>
      <c r="E41" s="299">
        <v>0.002</v>
      </c>
      <c r="F41" s="299"/>
      <c r="G41" s="85" t="s">
        <v>153</v>
      </c>
      <c r="H41" s="89"/>
      <c r="I41" s="95">
        <v>5460000.0</v>
      </c>
      <c r="J41" s="84">
        <v>10800.0</v>
      </c>
      <c r="K41" s="96">
        <f t="shared" si="1"/>
        <v>0.1978021978</v>
      </c>
      <c r="L41" s="96"/>
      <c r="M41" s="98"/>
      <c r="N41" s="99" t="s">
        <v>1115</v>
      </c>
      <c r="O41" s="357"/>
      <c r="P41" s="102">
        <v>0.4</v>
      </c>
      <c r="Q41" s="102"/>
      <c r="R41" s="102">
        <v>2.0</v>
      </c>
      <c r="S41" s="229"/>
      <c r="T41" s="85">
        <v>500.0</v>
      </c>
      <c r="U41" s="85"/>
      <c r="V41" s="124"/>
      <c r="W41" s="85"/>
      <c r="X41" s="85"/>
      <c r="Y41" s="85"/>
      <c r="Z41" s="109"/>
      <c r="AA41" s="111"/>
      <c r="AB41" s="114"/>
      <c r="AC41" s="114"/>
      <c r="AD41" s="114">
        <v>360000.0</v>
      </c>
      <c r="AE41" s="284" t="s">
        <v>375</v>
      </c>
      <c r="AF41" s="114">
        <v>12500.0</v>
      </c>
      <c r="AG41" s="114"/>
      <c r="AH41" s="114" t="s">
        <v>104</v>
      </c>
      <c r="AI41" s="114"/>
      <c r="AJ41" s="367" t="s">
        <v>1463</v>
      </c>
      <c r="AK41" s="368"/>
      <c r="AL41" s="367"/>
      <c r="AM41" s="367"/>
      <c r="AN41" s="367"/>
      <c r="AO41" s="367"/>
      <c r="AP41" s="367"/>
      <c r="AQ41" s="367"/>
      <c r="AR41" s="114"/>
      <c r="AS41" s="114"/>
      <c r="AT41" s="110"/>
      <c r="AU41" s="114"/>
      <c r="AV41" s="114"/>
      <c r="AW41" s="114"/>
      <c r="AX41" s="114"/>
      <c r="AY41" s="283" t="s">
        <v>104</v>
      </c>
      <c r="AZ41" s="284" t="s">
        <v>104</v>
      </c>
      <c r="BA41" s="285"/>
      <c r="BB41" s="196">
        <v>1.4</v>
      </c>
      <c r="BC41" s="196">
        <v>1.6</v>
      </c>
      <c r="BD41" s="196"/>
      <c r="BE41" s="288"/>
      <c r="BF41" s="364"/>
      <c r="BG41" s="364"/>
      <c r="BH41" s="272"/>
      <c r="BI41" s="116"/>
      <c r="BJ41" s="269"/>
      <c r="BK41" s="265" t="s">
        <v>377</v>
      </c>
      <c r="BL41" s="265" t="s">
        <v>376</v>
      </c>
      <c r="BM41" s="270"/>
      <c r="BN41" s="270"/>
      <c r="BO41" s="270"/>
      <c r="BP41" s="36"/>
      <c r="BQ41" s="268"/>
      <c r="BR41" s="36"/>
      <c r="BS41" s="265" t="s">
        <v>369</v>
      </c>
      <c r="BT41" s="270"/>
      <c r="BU41" s="270"/>
      <c r="BV41" s="36"/>
      <c r="BW41" s="36"/>
      <c r="BX41" s="36"/>
      <c r="BY41" s="36"/>
      <c r="BZ41" s="36"/>
      <c r="CA41" s="36"/>
      <c r="CB41" s="36"/>
      <c r="CC41" s="36"/>
      <c r="CD41" s="36"/>
    </row>
    <row r="42">
      <c r="A42" s="83" t="s">
        <v>648</v>
      </c>
      <c r="B42" s="244"/>
      <c r="C42" s="84">
        <v>0.9</v>
      </c>
      <c r="D42" s="244"/>
      <c r="E42" s="244">
        <v>0.33</v>
      </c>
      <c r="F42" s="244"/>
      <c r="G42" s="85" t="s">
        <v>95</v>
      </c>
      <c r="H42" s="89"/>
      <c r="I42" s="95">
        <v>1.03E7</v>
      </c>
      <c r="J42" s="84">
        <v>363.0</v>
      </c>
      <c r="K42" s="96">
        <f t="shared" si="1"/>
        <v>0.003524271845</v>
      </c>
      <c r="L42" s="96"/>
      <c r="M42" s="98"/>
      <c r="N42" s="99" t="s">
        <v>331</v>
      </c>
      <c r="O42" s="357"/>
      <c r="P42" s="102">
        <v>11.0</v>
      </c>
      <c r="Q42" s="102"/>
      <c r="R42" s="102" t="s">
        <v>104</v>
      </c>
      <c r="S42" s="213" t="s">
        <v>652</v>
      </c>
      <c r="T42" s="85">
        <v>57.0</v>
      </c>
      <c r="U42" s="85"/>
      <c r="V42" s="124"/>
      <c r="W42" s="85"/>
      <c r="X42" s="85"/>
      <c r="Y42" s="85"/>
      <c r="Z42" s="109"/>
      <c r="AA42" s="111"/>
      <c r="AB42" s="114"/>
      <c r="AC42" s="114"/>
      <c r="AD42" s="114">
        <v>79000.0</v>
      </c>
      <c r="AE42" s="284" t="s">
        <v>1129</v>
      </c>
      <c r="AF42" s="114">
        <v>28.0</v>
      </c>
      <c r="AG42" s="114"/>
      <c r="AH42" s="114">
        <v>46000.0</v>
      </c>
      <c r="AI42" s="114"/>
      <c r="AJ42" s="114"/>
      <c r="AK42" s="110"/>
      <c r="AL42" s="114"/>
      <c r="AM42" s="114"/>
      <c r="AN42" s="114"/>
      <c r="AO42" s="114"/>
      <c r="AP42" s="114"/>
      <c r="AQ42" s="114"/>
      <c r="AR42" s="114"/>
      <c r="AS42" s="114"/>
      <c r="AT42" s="110"/>
      <c r="AU42" s="114"/>
      <c r="AV42" s="114"/>
      <c r="AW42" s="114"/>
      <c r="AX42" s="114"/>
      <c r="AY42" s="283">
        <v>45505.0</v>
      </c>
      <c r="AZ42" s="284" t="s">
        <v>1129</v>
      </c>
      <c r="BA42" s="285"/>
      <c r="BB42" s="364"/>
      <c r="BC42" s="364"/>
      <c r="BD42" s="364"/>
      <c r="BE42" s="288"/>
      <c r="BF42" s="364"/>
      <c r="BG42" s="364"/>
      <c r="BH42" s="282"/>
      <c r="BI42" s="170"/>
      <c r="BJ42" s="269"/>
      <c r="BK42" s="265" t="s">
        <v>656</v>
      </c>
      <c r="BL42" s="265" t="s">
        <v>657</v>
      </c>
      <c r="BM42" s="270"/>
      <c r="BN42" s="270"/>
      <c r="BO42" s="270"/>
      <c r="BP42" s="36"/>
      <c r="BQ42" s="268"/>
      <c r="BR42" s="36"/>
      <c r="BS42" s="265" t="s">
        <v>653</v>
      </c>
      <c r="BT42" s="270"/>
      <c r="BU42" s="270"/>
      <c r="BV42" s="36"/>
      <c r="BW42" s="36"/>
      <c r="BX42" s="36"/>
      <c r="BY42" s="36"/>
      <c r="BZ42" s="36"/>
      <c r="CA42" s="36"/>
      <c r="CB42" s="36"/>
      <c r="CC42" s="36"/>
      <c r="CD42" s="36"/>
    </row>
    <row r="43">
      <c r="A43" s="83" t="s">
        <v>658</v>
      </c>
      <c r="B43" s="93"/>
      <c r="C43" s="84">
        <v>10.0</v>
      </c>
      <c r="D43" s="93"/>
      <c r="E43" s="93">
        <v>0.6</v>
      </c>
      <c r="F43" s="93"/>
      <c r="G43" s="100" t="s">
        <v>95</v>
      </c>
      <c r="H43" s="89"/>
      <c r="I43" s="95">
        <v>1.35E7</v>
      </c>
      <c r="J43" s="84">
        <v>84300.0</v>
      </c>
      <c r="K43" s="96">
        <f t="shared" si="1"/>
        <v>0.6244444444</v>
      </c>
      <c r="L43" s="96"/>
      <c r="M43" s="98"/>
      <c r="N43" s="84" t="s">
        <v>1115</v>
      </c>
      <c r="O43" s="357"/>
      <c r="P43" s="135">
        <v>60.0</v>
      </c>
      <c r="Q43" s="135"/>
      <c r="R43" s="135">
        <v>120.0</v>
      </c>
      <c r="S43" s="213" t="s">
        <v>662</v>
      </c>
      <c r="T43" s="100" t="s">
        <v>663</v>
      </c>
      <c r="U43" s="100"/>
      <c r="V43" s="136"/>
      <c r="W43" s="100"/>
      <c r="X43" s="100"/>
      <c r="Y43" s="100"/>
      <c r="Z43" s="137"/>
      <c r="AA43" s="138"/>
      <c r="AB43" s="114"/>
      <c r="AC43" s="114"/>
      <c r="AD43" s="114">
        <v>930000.0</v>
      </c>
      <c r="AE43" s="100">
        <v>2012.0</v>
      </c>
      <c r="AF43" s="114">
        <v>570.0</v>
      </c>
      <c r="AG43" s="114"/>
      <c r="AH43" s="114">
        <v>220000.0</v>
      </c>
      <c r="AI43" s="114"/>
      <c r="AJ43" s="114"/>
      <c r="AK43" s="110"/>
      <c r="AL43" s="114"/>
      <c r="AM43" s="114"/>
      <c r="AN43" s="114"/>
      <c r="AO43" s="114"/>
      <c r="AP43" s="114"/>
      <c r="AQ43" s="114"/>
      <c r="AR43" s="114"/>
      <c r="AS43" s="114"/>
      <c r="AT43" s="110"/>
      <c r="AU43" s="114"/>
      <c r="AV43" s="114"/>
      <c r="AW43" s="114"/>
      <c r="AX43" s="114"/>
      <c r="AY43" s="114">
        <v>217582.0</v>
      </c>
      <c r="AZ43" s="100">
        <v>2012.0</v>
      </c>
      <c r="BA43" s="136"/>
      <c r="BB43" s="135">
        <v>1.4</v>
      </c>
      <c r="BC43" s="135">
        <v>10.0</v>
      </c>
      <c r="BD43" s="234"/>
      <c r="BE43" s="137"/>
      <c r="BF43" s="135">
        <v>10.0</v>
      </c>
      <c r="BG43" s="135"/>
      <c r="BH43" s="305"/>
      <c r="BI43" s="139"/>
      <c r="BJ43" s="305"/>
      <c r="BK43" s="290" t="s">
        <v>666</v>
      </c>
      <c r="BL43" s="290" t="s">
        <v>667</v>
      </c>
      <c r="BM43" s="305"/>
      <c r="BN43" s="291"/>
      <c r="BO43" s="291"/>
      <c r="BP43" s="148"/>
      <c r="BQ43" s="292"/>
      <c r="BR43" s="148"/>
      <c r="BS43" s="290" t="s">
        <v>664</v>
      </c>
      <c r="BT43" s="291"/>
      <c r="BU43" s="291"/>
      <c r="BV43" s="148"/>
      <c r="BW43" s="148"/>
      <c r="BX43" s="148"/>
      <c r="BY43" s="148"/>
      <c r="BZ43" s="148"/>
      <c r="CA43" s="148"/>
      <c r="CB43" s="148"/>
      <c r="CC43" s="148"/>
      <c r="CD43" s="148"/>
    </row>
    <row r="44">
      <c r="A44" s="83" t="s">
        <v>668</v>
      </c>
      <c r="B44" s="93"/>
      <c r="C44" s="84">
        <v>2.8</v>
      </c>
      <c r="D44" s="93"/>
      <c r="E44" s="93">
        <v>0.2</v>
      </c>
      <c r="F44" s="213" t="s">
        <v>670</v>
      </c>
      <c r="G44" s="100" t="s">
        <v>95</v>
      </c>
      <c r="H44" s="89"/>
      <c r="I44" s="95">
        <v>8870000.0</v>
      </c>
      <c r="J44" s="84">
        <v>7030.0</v>
      </c>
      <c r="K44" s="96">
        <f t="shared" si="1"/>
        <v>0.07925591883</v>
      </c>
      <c r="L44" s="96"/>
      <c r="M44" s="98"/>
      <c r="N44" s="84" t="s">
        <v>132</v>
      </c>
      <c r="O44" s="363"/>
      <c r="P44" s="234"/>
      <c r="Q44" s="234"/>
      <c r="R44" s="234"/>
      <c r="T44" s="146">
        <f>10^5</f>
        <v>100000</v>
      </c>
      <c r="U44" s="146"/>
      <c r="V44" s="190"/>
      <c r="W44" s="146"/>
      <c r="X44" s="146"/>
      <c r="Y44" s="146"/>
      <c r="Z44" s="137"/>
      <c r="AA44" s="138"/>
      <c r="AB44" s="114"/>
      <c r="AC44" s="114"/>
      <c r="AD44" s="114">
        <v>200000.0</v>
      </c>
      <c r="AE44" s="369" t="s">
        <v>1148</v>
      </c>
      <c r="AF44" s="114">
        <v>0.0</v>
      </c>
      <c r="AG44" s="114"/>
      <c r="AH44" s="114" t="s">
        <v>104</v>
      </c>
      <c r="AI44" s="114"/>
      <c r="AJ44" s="114"/>
      <c r="AK44" s="110"/>
      <c r="AL44" s="114"/>
      <c r="AM44" s="114"/>
      <c r="AN44" s="114"/>
      <c r="AO44" s="114"/>
      <c r="AP44" s="114"/>
      <c r="AQ44" s="114"/>
      <c r="AR44" s="114"/>
      <c r="AS44" s="114"/>
      <c r="AT44" s="110"/>
      <c r="AU44" s="114"/>
      <c r="AV44" s="114"/>
      <c r="AW44" s="114"/>
      <c r="AX44" s="114"/>
      <c r="AY44" s="114" t="s">
        <v>104</v>
      </c>
      <c r="AZ44" s="100" t="s">
        <v>104</v>
      </c>
      <c r="BA44" s="138"/>
      <c r="BB44" s="234"/>
      <c r="BC44" s="234"/>
      <c r="BD44" s="234"/>
      <c r="BE44" s="137"/>
      <c r="BF44" s="234"/>
      <c r="BG44" s="234"/>
      <c r="BH44" s="291"/>
      <c r="BI44" s="235"/>
      <c r="BJ44" s="305"/>
      <c r="BK44" s="290" t="s">
        <v>675</v>
      </c>
      <c r="BL44" s="290" t="s">
        <v>676</v>
      </c>
      <c r="BM44" s="290" t="s">
        <v>677</v>
      </c>
      <c r="BN44" s="317" t="s">
        <v>676</v>
      </c>
      <c r="BO44" s="291"/>
      <c r="BP44" s="148"/>
      <c r="BQ44" s="292"/>
      <c r="BR44" s="148"/>
      <c r="BS44" s="290" t="s">
        <v>671</v>
      </c>
      <c r="BT44" s="291"/>
      <c r="BU44" s="291"/>
      <c r="BV44" s="148"/>
      <c r="BW44" s="148"/>
      <c r="BX44" s="148"/>
      <c r="BY44" s="148"/>
      <c r="BZ44" s="148"/>
      <c r="CA44" s="148"/>
      <c r="CB44" s="148"/>
      <c r="CC44" s="148"/>
      <c r="CD44" s="148"/>
    </row>
    <row r="45">
      <c r="A45" s="83" t="s">
        <v>274</v>
      </c>
      <c r="C45" s="84">
        <v>1.3</v>
      </c>
      <c r="D45" s="99"/>
      <c r="E45" s="244">
        <v>0.36</v>
      </c>
      <c r="F45" s="266" t="s">
        <v>1464</v>
      </c>
      <c r="G45" s="85" t="s">
        <v>153</v>
      </c>
      <c r="H45" s="89"/>
      <c r="I45" s="95">
        <v>872000.0</v>
      </c>
      <c r="J45" s="84">
        <v>4210.0</v>
      </c>
      <c r="K45" s="96">
        <f t="shared" si="1"/>
        <v>0.4827981651</v>
      </c>
      <c r="L45" s="96"/>
      <c r="M45" s="98"/>
      <c r="N45" s="99" t="s">
        <v>279</v>
      </c>
      <c r="O45" s="370" t="s">
        <v>1465</v>
      </c>
      <c r="P45" s="102">
        <v>8.0</v>
      </c>
      <c r="Q45" s="371" t="s">
        <v>1466</v>
      </c>
      <c r="R45" s="102">
        <v>13.5</v>
      </c>
      <c r="T45" s="85" t="s">
        <v>158</v>
      </c>
      <c r="U45" s="85"/>
      <c r="V45" s="124"/>
      <c r="W45" s="85" t="s">
        <v>281</v>
      </c>
      <c r="X45" s="109"/>
      <c r="Y45" s="109"/>
      <c r="Z45" s="104">
        <v>200000.0</v>
      </c>
      <c r="AA45" s="111"/>
      <c r="AB45" s="168"/>
      <c r="AC45" s="168"/>
      <c r="AD45" s="168"/>
      <c r="AE45" s="300"/>
      <c r="AF45" s="114">
        <v>29.0</v>
      </c>
      <c r="AG45" s="114">
        <v>2016.0</v>
      </c>
      <c r="AH45" s="168"/>
      <c r="AI45" s="168"/>
      <c r="AJ45" s="168"/>
      <c r="AK45" s="110"/>
      <c r="AL45" s="114">
        <v>175000.0</v>
      </c>
      <c r="AM45" s="168"/>
      <c r="AN45" s="114">
        <v>3667.0</v>
      </c>
      <c r="AO45" s="114">
        <v>2014.0</v>
      </c>
      <c r="AP45" s="168"/>
      <c r="AQ45" s="168"/>
      <c r="AR45" s="168"/>
      <c r="AS45" s="168"/>
      <c r="AT45" s="163"/>
      <c r="AU45" s="168"/>
      <c r="AV45" s="168"/>
      <c r="AW45" s="168"/>
      <c r="AX45" s="114">
        <v>3.0</v>
      </c>
      <c r="AY45" s="245"/>
      <c r="AZ45" s="300"/>
      <c r="BA45" s="315"/>
      <c r="BB45" s="364"/>
      <c r="BC45" s="364"/>
      <c r="BD45" s="364"/>
      <c r="BE45" s="288"/>
      <c r="BF45" s="364"/>
      <c r="BG45" s="364"/>
      <c r="BH45" s="282"/>
      <c r="BI45" s="170"/>
      <c r="BJ45" s="265" t="s">
        <v>285</v>
      </c>
      <c r="BK45" s="265" t="s">
        <v>293</v>
      </c>
      <c r="BL45" s="265" t="s">
        <v>287</v>
      </c>
      <c r="BM45" s="251" t="s">
        <v>288</v>
      </c>
      <c r="BN45" s="265" t="s">
        <v>289</v>
      </c>
      <c r="BO45" s="265" t="s">
        <v>290</v>
      </c>
      <c r="BP45" s="248" t="s">
        <v>291</v>
      </c>
      <c r="BQ45" s="268"/>
      <c r="BR45" s="36"/>
      <c r="BT45" s="265" t="s">
        <v>282</v>
      </c>
      <c r="BU45" s="265" t="s">
        <v>292</v>
      </c>
      <c r="BV45" s="36"/>
      <c r="BW45" s="36"/>
      <c r="BX45" s="248" t="s">
        <v>284</v>
      </c>
      <c r="BY45" s="248" t="s">
        <v>285</v>
      </c>
      <c r="BZ45" s="36"/>
      <c r="CA45" s="36"/>
      <c r="CB45" s="36"/>
      <c r="CC45" s="36"/>
      <c r="CD45" s="36"/>
    </row>
    <row r="46">
      <c r="H46" s="372"/>
      <c r="M46" s="373"/>
      <c r="O46" s="374"/>
      <c r="S46" s="21"/>
      <c r="V46" s="372"/>
      <c r="AK46" s="372"/>
      <c r="AT46" s="372"/>
      <c r="BI46" s="372"/>
    </row>
    <row r="47">
      <c r="A47" s="83" t="s">
        <v>304</v>
      </c>
      <c r="B47" s="244"/>
      <c r="C47" s="84"/>
      <c r="D47" s="244"/>
      <c r="E47" s="244"/>
      <c r="F47" s="244"/>
      <c r="G47" s="85"/>
      <c r="H47" s="89"/>
      <c r="I47" s="95">
        <v>4820000.0</v>
      </c>
      <c r="J47" s="84">
        <v>19400.0</v>
      </c>
      <c r="K47" s="96">
        <f t="shared" ref="K47:K62" si="8">SUM(J47/I47)*100</f>
        <v>0.4024896266</v>
      </c>
      <c r="L47" s="96"/>
      <c r="M47" s="98"/>
      <c r="N47" s="99"/>
      <c r="O47" s="363"/>
      <c r="P47" s="160"/>
      <c r="Q47" s="160"/>
      <c r="R47" s="160"/>
      <c r="S47" s="229"/>
      <c r="T47" s="85" t="s">
        <v>158</v>
      </c>
      <c r="U47" s="85"/>
      <c r="V47" s="124"/>
      <c r="W47" s="85">
        <v>29.0</v>
      </c>
      <c r="X47" s="85" t="s">
        <v>312</v>
      </c>
      <c r="Y47" s="109"/>
      <c r="Z47" s="109"/>
      <c r="AA47" s="111"/>
      <c r="AB47" s="168"/>
      <c r="AC47" s="168"/>
      <c r="AD47" s="168"/>
      <c r="AE47" s="300"/>
      <c r="AF47" s="245"/>
      <c r="AG47" s="168"/>
      <c r="AH47" s="168"/>
      <c r="AI47" s="168"/>
      <c r="AJ47" s="168"/>
      <c r="AK47" s="110"/>
      <c r="AL47" s="114">
        <v>1500000.0</v>
      </c>
      <c r="AM47" s="168"/>
      <c r="AN47" s="168"/>
      <c r="AO47" s="168"/>
      <c r="AP47" s="168"/>
      <c r="AQ47" s="168"/>
      <c r="AR47" s="168"/>
      <c r="AS47" s="168"/>
      <c r="AT47" s="163"/>
      <c r="AU47" s="168"/>
      <c r="AV47" s="168"/>
      <c r="AW47" s="168"/>
      <c r="AX47" s="168"/>
      <c r="AY47" s="245"/>
      <c r="AZ47" s="300"/>
      <c r="BA47" s="315"/>
      <c r="BB47" s="364"/>
      <c r="BC47" s="364"/>
      <c r="BD47" s="364"/>
      <c r="BE47" s="288"/>
      <c r="BF47" s="364"/>
      <c r="BG47" s="364"/>
      <c r="BH47" s="282"/>
      <c r="BI47" s="170"/>
      <c r="BJ47" s="251" t="s">
        <v>311</v>
      </c>
      <c r="BL47" s="269"/>
      <c r="BM47" s="270"/>
      <c r="BN47" s="270"/>
      <c r="BO47" s="270"/>
      <c r="BP47" s="36"/>
      <c r="BQ47" s="268"/>
      <c r="BR47" s="36"/>
      <c r="BS47" s="270"/>
      <c r="BT47" s="270"/>
      <c r="BU47" s="270"/>
      <c r="BV47" s="36"/>
      <c r="BW47" s="36"/>
      <c r="BX47" s="36"/>
      <c r="BY47" s="36"/>
      <c r="BZ47" s="36"/>
      <c r="CA47" s="36"/>
      <c r="CB47" s="36"/>
      <c r="CC47" s="36"/>
      <c r="CD47" s="36"/>
    </row>
    <row r="48">
      <c r="A48" s="83" t="s">
        <v>624</v>
      </c>
      <c r="B48" s="244"/>
      <c r="C48" s="84"/>
      <c r="D48" s="244"/>
      <c r="E48" s="244"/>
      <c r="F48" s="244"/>
      <c r="G48" s="85"/>
      <c r="H48" s="89"/>
      <c r="I48" s="95">
        <v>653000.0</v>
      </c>
      <c r="J48" s="84">
        <v>4510.0</v>
      </c>
      <c r="K48" s="96">
        <f t="shared" si="8"/>
        <v>0.6906584992</v>
      </c>
      <c r="L48" s="96"/>
      <c r="M48" s="98"/>
      <c r="N48" s="99"/>
      <c r="O48" s="363"/>
      <c r="P48" s="160"/>
      <c r="Q48" s="160"/>
      <c r="R48" s="160"/>
      <c r="S48" s="229"/>
      <c r="T48" s="85" t="s">
        <v>630</v>
      </c>
      <c r="U48" s="109"/>
      <c r="V48" s="111"/>
      <c r="W48" s="109"/>
      <c r="X48" s="109"/>
      <c r="Y48" s="109"/>
      <c r="Z48" s="109"/>
      <c r="AA48" s="111"/>
      <c r="AB48" s="114">
        <v>45.0</v>
      </c>
      <c r="AC48" s="168"/>
      <c r="AD48" s="168"/>
      <c r="AE48" s="300"/>
      <c r="AF48" s="245"/>
      <c r="AG48" s="168"/>
      <c r="AH48" s="168"/>
      <c r="AI48" s="168"/>
      <c r="AJ48" s="168"/>
      <c r="AK48" s="163"/>
      <c r="AL48" s="168"/>
      <c r="AM48" s="168"/>
      <c r="AN48" s="168"/>
      <c r="AO48" s="168"/>
      <c r="AP48" s="168"/>
      <c r="AQ48" s="168"/>
      <c r="AR48" s="168"/>
      <c r="AS48" s="168"/>
      <c r="AT48" s="163"/>
      <c r="AU48" s="168"/>
      <c r="AV48" s="168"/>
      <c r="AW48" s="168"/>
      <c r="AX48" s="168"/>
      <c r="AY48" s="245"/>
      <c r="AZ48" s="300"/>
      <c r="BA48" s="315"/>
      <c r="BB48" s="364"/>
      <c r="BC48" s="364"/>
      <c r="BD48" s="364"/>
      <c r="BE48" s="288"/>
      <c r="BF48" s="364"/>
      <c r="BG48" s="364"/>
      <c r="BH48" s="282"/>
      <c r="BI48" s="170"/>
      <c r="BJ48" s="269"/>
      <c r="BK48" s="269"/>
      <c r="BL48" s="269"/>
      <c r="BM48" s="270"/>
      <c r="BN48" s="270"/>
      <c r="BO48" s="270"/>
      <c r="BP48" s="36"/>
      <c r="BQ48" s="268"/>
      <c r="BR48" s="36"/>
      <c r="BS48" s="270"/>
      <c r="BT48" s="270"/>
      <c r="BU48" s="270"/>
      <c r="BV48" s="36"/>
      <c r="BW48" s="36"/>
      <c r="BX48" s="36"/>
      <c r="BY48" s="36"/>
      <c r="BZ48" s="36"/>
      <c r="CA48" s="36"/>
      <c r="CB48" s="36"/>
      <c r="CC48" s="36"/>
      <c r="CD48" s="36"/>
    </row>
    <row r="49">
      <c r="A49" s="83" t="s">
        <v>1085</v>
      </c>
      <c r="B49" s="244"/>
      <c r="C49" s="84">
        <v>9.0</v>
      </c>
      <c r="D49" s="244"/>
      <c r="E49" s="244"/>
      <c r="F49" s="244"/>
      <c r="G49" s="85" t="s">
        <v>153</v>
      </c>
      <c r="H49" s="89"/>
      <c r="I49" s="95">
        <v>208000.0</v>
      </c>
      <c r="J49" s="84">
        <v>45.0</v>
      </c>
      <c r="K49" s="96">
        <f t="shared" si="8"/>
        <v>0.02163461538</v>
      </c>
      <c r="L49" s="96"/>
      <c r="M49" s="98"/>
      <c r="N49" s="99" t="s">
        <v>1117</v>
      </c>
      <c r="O49" s="375" t="s">
        <v>1467</v>
      </c>
      <c r="P49" s="160"/>
      <c r="Q49" s="160"/>
      <c r="R49" s="160"/>
      <c r="T49" s="109"/>
      <c r="U49" s="85"/>
      <c r="V49" s="124"/>
      <c r="W49" s="85">
        <v>4.0</v>
      </c>
      <c r="X49" s="85" t="s">
        <v>698</v>
      </c>
      <c r="Y49" s="109"/>
      <c r="Z49" s="109"/>
      <c r="AA49" s="111"/>
      <c r="AB49" s="168"/>
      <c r="AC49" s="168"/>
      <c r="AD49" s="168"/>
      <c r="AE49" s="300"/>
      <c r="AF49" s="245"/>
      <c r="AG49" s="168"/>
      <c r="AH49" s="168"/>
      <c r="AI49" s="168"/>
      <c r="AJ49" s="168"/>
      <c r="AK49" s="163"/>
      <c r="AL49" s="168"/>
      <c r="AM49" s="168"/>
      <c r="AN49" s="168"/>
      <c r="AO49" s="168"/>
      <c r="AP49" s="168"/>
      <c r="AQ49" s="168"/>
      <c r="AR49" s="168"/>
      <c r="AS49" s="168"/>
      <c r="AT49" s="163"/>
      <c r="AU49" s="168"/>
      <c r="AV49" s="168"/>
      <c r="AW49" s="168"/>
      <c r="AX49" s="114">
        <v>3.0</v>
      </c>
      <c r="AY49" s="245"/>
      <c r="AZ49" s="300"/>
      <c r="BA49" s="315"/>
      <c r="BB49" s="364"/>
      <c r="BC49" s="364"/>
      <c r="BD49" s="364"/>
      <c r="BE49" s="288"/>
      <c r="BF49" s="364"/>
      <c r="BG49" s="364"/>
      <c r="BH49" s="282"/>
      <c r="BI49" s="170"/>
      <c r="BJ49" s="265" t="s">
        <v>699</v>
      </c>
      <c r="BK49" s="269"/>
      <c r="BL49" s="269"/>
      <c r="BM49" s="270"/>
      <c r="BN49" s="270"/>
      <c r="BO49" s="270"/>
      <c r="BP49" s="36"/>
      <c r="BQ49" s="268"/>
      <c r="BR49" s="36"/>
      <c r="BS49" s="270"/>
      <c r="BT49" s="270"/>
      <c r="BU49" s="270"/>
      <c r="BV49" s="36"/>
      <c r="BW49" s="36"/>
      <c r="BX49" s="36"/>
      <c r="BY49" s="36"/>
      <c r="BZ49" s="36"/>
      <c r="CA49" s="36"/>
      <c r="CB49" s="36"/>
      <c r="CC49" s="36"/>
      <c r="CD49" s="36"/>
    </row>
    <row r="50">
      <c r="A50" s="83" t="s">
        <v>1468</v>
      </c>
      <c r="B50" s="244"/>
      <c r="C50" s="84"/>
      <c r="D50" s="244"/>
      <c r="E50" s="244"/>
      <c r="F50" s="244"/>
      <c r="H50" s="89"/>
      <c r="I50" s="95">
        <v>3.54E7</v>
      </c>
      <c r="J50" s="95">
        <v>598000.0</v>
      </c>
      <c r="K50" s="96">
        <f t="shared" si="8"/>
        <v>1.689265537</v>
      </c>
      <c r="L50" s="96"/>
      <c r="M50" s="98"/>
      <c r="N50" s="99"/>
      <c r="O50" s="363"/>
      <c r="P50" s="160"/>
      <c r="Q50" s="160"/>
      <c r="R50" s="160"/>
      <c r="S50" s="229"/>
      <c r="T50" s="109"/>
      <c r="U50" s="109"/>
      <c r="V50" s="111"/>
      <c r="W50" s="109"/>
      <c r="X50" s="109"/>
      <c r="Y50" s="109"/>
      <c r="Z50" s="109"/>
      <c r="AA50" s="111"/>
      <c r="AB50" s="168"/>
      <c r="AC50" s="168"/>
      <c r="AD50" s="168"/>
      <c r="AE50" s="300"/>
      <c r="AF50" s="245"/>
      <c r="AG50" s="168"/>
      <c r="AH50" s="168"/>
      <c r="AI50" s="168"/>
      <c r="AJ50" s="168"/>
      <c r="AK50" s="163"/>
      <c r="AL50" s="168"/>
      <c r="AM50" s="168"/>
      <c r="AN50" s="168"/>
      <c r="AO50" s="168"/>
      <c r="AP50" s="168"/>
      <c r="AQ50" s="168"/>
      <c r="AR50" s="168"/>
      <c r="AS50" s="168"/>
      <c r="AT50" s="163"/>
      <c r="AU50" s="168"/>
      <c r="AV50" s="168"/>
      <c r="AW50" s="168"/>
      <c r="AX50" s="168"/>
      <c r="AY50" s="245"/>
      <c r="AZ50" s="300"/>
      <c r="BA50" s="315"/>
      <c r="BB50" s="364"/>
      <c r="BC50" s="364"/>
      <c r="BD50" s="364"/>
      <c r="BE50" s="288"/>
      <c r="BF50" s="364"/>
      <c r="BG50" s="364"/>
      <c r="BH50" s="282"/>
      <c r="BI50" s="170"/>
      <c r="BJ50" s="269"/>
      <c r="BK50" s="269"/>
      <c r="BL50" s="269"/>
      <c r="BM50" s="270"/>
      <c r="BN50" s="270"/>
      <c r="BO50" s="270"/>
      <c r="BP50" s="36"/>
      <c r="BQ50" s="268"/>
      <c r="BR50" s="36"/>
      <c r="BS50" s="270"/>
      <c r="BT50" s="270"/>
      <c r="BU50" s="270"/>
      <c r="BV50" s="36"/>
      <c r="BW50" s="36"/>
      <c r="BX50" s="36"/>
      <c r="BY50" s="36"/>
      <c r="BZ50" s="36"/>
      <c r="CA50" s="36"/>
      <c r="CB50" s="36"/>
      <c r="CC50" s="36"/>
      <c r="CD50" s="36"/>
    </row>
    <row r="51">
      <c r="A51" s="83" t="s">
        <v>678</v>
      </c>
      <c r="B51" s="99" t="s">
        <v>1469</v>
      </c>
      <c r="C51" s="84"/>
      <c r="D51" s="244"/>
      <c r="E51" s="244"/>
      <c r="F51" s="244"/>
      <c r="G51" s="85" t="s">
        <v>680</v>
      </c>
      <c r="H51" s="89"/>
      <c r="I51" s="95">
        <v>326000.0</v>
      </c>
      <c r="J51" s="84">
        <v>6380.0</v>
      </c>
      <c r="K51" s="96">
        <f t="shared" si="8"/>
        <v>1.957055215</v>
      </c>
      <c r="L51" s="96"/>
      <c r="M51" s="98"/>
      <c r="N51" s="99"/>
      <c r="O51" s="363"/>
      <c r="P51" s="160"/>
      <c r="Q51" s="160"/>
      <c r="R51" s="102" t="s">
        <v>689</v>
      </c>
      <c r="S51" s="105" t="s">
        <v>690</v>
      </c>
      <c r="T51" s="109"/>
      <c r="U51" s="85"/>
      <c r="V51" s="124"/>
      <c r="W51" s="85" t="s">
        <v>691</v>
      </c>
      <c r="X51" s="109"/>
      <c r="Y51" s="109"/>
      <c r="Z51" s="109"/>
      <c r="AA51" s="111"/>
      <c r="AB51" s="168"/>
      <c r="AC51" s="168"/>
      <c r="AD51" s="168"/>
      <c r="AE51" s="300"/>
      <c r="AF51" s="245"/>
      <c r="AG51" s="168"/>
      <c r="AH51" s="168"/>
      <c r="AI51" s="168"/>
      <c r="AJ51" s="168"/>
      <c r="AK51" s="163"/>
      <c r="AL51" s="168"/>
      <c r="AM51" s="168"/>
      <c r="AN51" s="168"/>
      <c r="AO51" s="168"/>
      <c r="AP51" s="168"/>
      <c r="AQ51" s="168"/>
      <c r="AR51" s="168"/>
      <c r="AS51" s="168"/>
      <c r="AT51" s="163"/>
      <c r="AU51" s="168"/>
      <c r="AV51" s="168"/>
      <c r="AW51" s="168"/>
      <c r="AX51" s="114">
        <v>3.0</v>
      </c>
      <c r="AY51" s="245"/>
      <c r="AZ51" s="300"/>
      <c r="BA51" s="315"/>
      <c r="BB51" s="364"/>
      <c r="BC51" s="364"/>
      <c r="BD51" s="364"/>
      <c r="BE51" s="288"/>
      <c r="BF51" s="364"/>
      <c r="BG51" s="364"/>
      <c r="BH51" s="282"/>
      <c r="BI51" s="170"/>
      <c r="BJ51" s="265" t="s">
        <v>692</v>
      </c>
      <c r="BK51" s="269"/>
      <c r="BL51" s="269"/>
      <c r="BM51" s="270"/>
      <c r="BN51" s="270"/>
      <c r="BO51" s="270"/>
      <c r="BP51" s="36"/>
      <c r="BQ51" s="268"/>
      <c r="BR51" s="36"/>
      <c r="BS51" s="270"/>
      <c r="BT51" s="270"/>
      <c r="BU51" s="270"/>
      <c r="BV51" s="36"/>
      <c r="BW51" s="36"/>
      <c r="BX51" s="36"/>
      <c r="BY51" s="36"/>
      <c r="BZ51" s="36"/>
      <c r="CA51" s="36"/>
      <c r="CB51" s="36"/>
      <c r="CC51" s="36"/>
      <c r="CD51" s="36"/>
    </row>
    <row r="52">
      <c r="A52" s="83" t="s">
        <v>452</v>
      </c>
      <c r="B52" s="244"/>
      <c r="C52" s="84"/>
      <c r="D52" s="244"/>
      <c r="E52" s="244">
        <v>0.25</v>
      </c>
      <c r="F52" s="244"/>
      <c r="G52" s="85"/>
      <c r="H52" s="89"/>
      <c r="I52" s="95">
        <v>7150000.0</v>
      </c>
      <c r="J52" s="84">
        <v>50700.0</v>
      </c>
      <c r="K52" s="96">
        <f t="shared" si="8"/>
        <v>0.7090909091</v>
      </c>
      <c r="L52" s="96"/>
      <c r="M52" s="98"/>
      <c r="N52" s="99" t="s">
        <v>205</v>
      </c>
      <c r="O52" s="363"/>
      <c r="P52" s="160"/>
      <c r="Q52" s="160"/>
      <c r="R52" s="160"/>
      <c r="S52" s="376" t="s">
        <v>461</v>
      </c>
      <c r="T52" s="85">
        <v>5.0</v>
      </c>
      <c r="U52" s="377"/>
      <c r="V52" s="378"/>
      <c r="W52" s="377">
        <v>6.5</v>
      </c>
      <c r="X52" s="162">
        <v>43376.0</v>
      </c>
      <c r="Y52" s="109"/>
      <c r="Z52" s="109"/>
      <c r="AA52" s="111"/>
      <c r="AB52" s="114">
        <v>80.0</v>
      </c>
      <c r="AC52" s="168"/>
      <c r="AD52" s="168"/>
      <c r="AE52" s="300"/>
      <c r="AF52" s="245"/>
      <c r="AG52" s="168"/>
      <c r="AH52" s="168"/>
      <c r="AI52" s="168"/>
      <c r="AJ52" s="168"/>
      <c r="AK52" s="163"/>
      <c r="AL52" s="168"/>
      <c r="AM52" s="168"/>
      <c r="AN52" s="168"/>
      <c r="AO52" s="168"/>
      <c r="AP52" s="168"/>
      <c r="AQ52" s="168"/>
      <c r="AR52" s="168"/>
      <c r="AS52" s="168"/>
      <c r="AT52" s="163"/>
      <c r="AU52" s="168"/>
      <c r="AV52" s="168"/>
      <c r="AW52" s="168"/>
      <c r="AX52" s="114">
        <v>4.0</v>
      </c>
      <c r="AY52" s="245"/>
      <c r="AZ52" s="300"/>
      <c r="BA52" s="315"/>
      <c r="BB52" s="364"/>
      <c r="BC52" s="364"/>
      <c r="BD52" s="364"/>
      <c r="BE52" s="288"/>
      <c r="BF52" s="364"/>
      <c r="BG52" s="364"/>
      <c r="BH52" s="282"/>
      <c r="BI52" s="170"/>
      <c r="BJ52" s="265" t="s">
        <v>456</v>
      </c>
      <c r="BK52" s="269"/>
      <c r="BL52" s="269"/>
      <c r="BM52" s="270"/>
      <c r="BN52" s="270"/>
      <c r="BO52" s="270"/>
      <c r="BP52" s="36"/>
      <c r="BQ52" s="268"/>
      <c r="BR52" s="36"/>
      <c r="BS52" s="270"/>
      <c r="BT52" s="270"/>
      <c r="BU52" s="270"/>
      <c r="BV52" s="36"/>
      <c r="BW52" s="36"/>
      <c r="BX52" s="36"/>
      <c r="BY52" s="36"/>
      <c r="BZ52" s="36"/>
      <c r="CA52" s="36"/>
      <c r="CB52" s="36"/>
      <c r="CC52" s="36"/>
      <c r="CD52" s="36"/>
    </row>
    <row r="53">
      <c r="A53" s="83" t="s">
        <v>1470</v>
      </c>
      <c r="B53" s="244"/>
      <c r="C53" s="84">
        <v>3.0</v>
      </c>
      <c r="D53" s="99" t="s">
        <v>717</v>
      </c>
      <c r="E53" s="244">
        <v>0.07</v>
      </c>
      <c r="F53" s="99" t="s">
        <v>1471</v>
      </c>
      <c r="G53" s="85"/>
      <c r="H53" s="89"/>
      <c r="I53" s="95">
        <v>7450000.0</v>
      </c>
      <c r="J53" s="84">
        <v>5090.0</v>
      </c>
      <c r="K53" s="96">
        <f t="shared" si="8"/>
        <v>0.06832214765</v>
      </c>
      <c r="L53" s="96"/>
      <c r="M53" s="98"/>
      <c r="N53" s="99" t="s">
        <v>1117</v>
      </c>
      <c r="O53" s="357" t="s">
        <v>720</v>
      </c>
      <c r="P53" s="160"/>
      <c r="Q53" s="160"/>
      <c r="R53" s="160"/>
      <c r="S53" s="229"/>
      <c r="T53" s="109"/>
      <c r="U53" s="109"/>
      <c r="V53" s="111"/>
      <c r="W53" s="109"/>
      <c r="X53" s="162">
        <v>43254.0</v>
      </c>
      <c r="Y53" s="109"/>
      <c r="Z53" s="109"/>
      <c r="AA53" s="111"/>
      <c r="AB53" s="168"/>
      <c r="AC53" s="168"/>
      <c r="AD53" s="168"/>
      <c r="AE53" s="300"/>
      <c r="AF53" s="245"/>
      <c r="AG53" s="168"/>
      <c r="AH53" s="168"/>
      <c r="AI53" s="168"/>
      <c r="AJ53" s="168"/>
      <c r="AK53" s="110"/>
      <c r="AL53" s="114">
        <v>200000.0</v>
      </c>
      <c r="AM53" s="168"/>
      <c r="AN53" s="168"/>
      <c r="AO53" s="168"/>
      <c r="AP53" s="168"/>
      <c r="AQ53" s="168"/>
      <c r="AR53" s="168"/>
      <c r="AS53" s="168"/>
      <c r="AT53" s="163"/>
      <c r="AU53" s="168"/>
      <c r="AV53" s="168"/>
      <c r="AW53" s="168"/>
      <c r="AX53" s="114">
        <v>3.0</v>
      </c>
      <c r="AY53" s="245"/>
      <c r="AZ53" s="300"/>
      <c r="BA53" s="315"/>
      <c r="BB53" s="364"/>
      <c r="BC53" s="364"/>
      <c r="BD53" s="364"/>
      <c r="BE53" s="288"/>
      <c r="BF53" s="364"/>
      <c r="BG53" s="364"/>
      <c r="BH53" s="282"/>
      <c r="BI53" s="170"/>
      <c r="BJ53" s="265" t="s">
        <v>722</v>
      </c>
      <c r="BK53" s="265" t="s">
        <v>726</v>
      </c>
      <c r="BL53" s="269"/>
      <c r="BM53" s="270"/>
      <c r="BN53" s="270"/>
      <c r="BO53" s="270"/>
      <c r="BP53" s="36"/>
      <c r="BQ53" s="268"/>
      <c r="BR53" s="36"/>
      <c r="BS53" s="270"/>
      <c r="BT53" s="270"/>
      <c r="BU53" s="270"/>
      <c r="BV53" s="36"/>
      <c r="BW53" s="36"/>
      <c r="BX53" s="36"/>
      <c r="BY53" s="36"/>
      <c r="BZ53" s="36"/>
      <c r="CA53" s="36"/>
      <c r="CB53" s="36"/>
      <c r="CC53" s="36"/>
      <c r="CD53" s="36"/>
    </row>
    <row r="54">
      <c r="A54" s="83" t="s">
        <v>1472</v>
      </c>
      <c r="B54" s="244"/>
      <c r="C54" s="84"/>
      <c r="D54" s="244"/>
      <c r="E54" s="244"/>
      <c r="F54" s="244"/>
      <c r="G54" s="85"/>
      <c r="H54" s="89"/>
      <c r="I54" s="95">
        <v>1.65E7</v>
      </c>
      <c r="J54" s="84">
        <v>49400.0</v>
      </c>
      <c r="K54" s="96">
        <f t="shared" si="8"/>
        <v>0.2993939394</v>
      </c>
      <c r="L54" s="96"/>
      <c r="M54" s="98"/>
      <c r="N54" s="99"/>
      <c r="O54" s="363"/>
      <c r="P54" s="160"/>
      <c r="Q54" s="160"/>
      <c r="R54" s="160"/>
      <c r="S54" s="229"/>
      <c r="T54" s="109"/>
      <c r="U54" s="109"/>
      <c r="V54" s="111"/>
      <c r="W54" s="109"/>
      <c r="X54" s="109"/>
      <c r="Y54" s="109"/>
      <c r="Z54" s="109"/>
      <c r="AA54" s="111"/>
      <c r="AB54" s="168"/>
      <c r="AC54" s="168"/>
      <c r="AD54" s="168"/>
      <c r="AE54" s="300"/>
      <c r="AF54" s="245"/>
      <c r="AG54" s="168"/>
      <c r="AH54" s="168"/>
      <c r="AI54" s="168"/>
      <c r="AJ54" s="168"/>
      <c r="AK54" s="163"/>
      <c r="AL54" s="168"/>
      <c r="AM54" s="168"/>
      <c r="AN54" s="168"/>
      <c r="AO54" s="168"/>
      <c r="AP54" s="168"/>
      <c r="AQ54" s="168"/>
      <c r="AR54" s="168"/>
      <c r="AS54" s="168"/>
      <c r="AT54" s="163"/>
      <c r="AU54" s="168"/>
      <c r="AV54" s="168"/>
      <c r="AW54" s="168"/>
      <c r="AX54" s="168"/>
      <c r="AY54" s="245"/>
      <c r="AZ54" s="300"/>
      <c r="BA54" s="315"/>
      <c r="BB54" s="364"/>
      <c r="BC54" s="364"/>
      <c r="BD54" s="364"/>
      <c r="BE54" s="288"/>
      <c r="BF54" s="364"/>
      <c r="BG54" s="364"/>
      <c r="BH54" s="282"/>
      <c r="BI54" s="170"/>
      <c r="BJ54" s="269"/>
      <c r="BK54" s="269"/>
      <c r="BL54" s="269"/>
      <c r="BM54" s="270"/>
      <c r="BN54" s="270"/>
      <c r="BO54" s="270"/>
      <c r="BP54" s="36"/>
      <c r="BQ54" s="268"/>
      <c r="BR54" s="36"/>
      <c r="BS54" s="270"/>
      <c r="BT54" s="270"/>
      <c r="BU54" s="270"/>
      <c r="BV54" s="36"/>
      <c r="BW54" s="36"/>
      <c r="BX54" s="36"/>
      <c r="BY54" s="36"/>
      <c r="BZ54" s="36"/>
      <c r="CA54" s="36"/>
      <c r="CB54" s="36"/>
      <c r="CC54" s="36"/>
      <c r="CD54" s="36"/>
    </row>
    <row r="55">
      <c r="A55" s="83" t="s">
        <v>391</v>
      </c>
      <c r="B55" s="244"/>
      <c r="C55" s="84">
        <v>2.75</v>
      </c>
      <c r="D55" s="244"/>
      <c r="E55" s="244"/>
      <c r="F55" s="244"/>
      <c r="G55" s="85"/>
      <c r="H55" s="89"/>
      <c r="I55" s="95">
        <v>2560000.0</v>
      </c>
      <c r="J55" s="84">
        <v>7630.0</v>
      </c>
      <c r="K55" s="96">
        <f t="shared" si="8"/>
        <v>0.298046875</v>
      </c>
      <c r="L55" s="96"/>
      <c r="M55" s="98"/>
      <c r="N55" s="99"/>
      <c r="O55" s="363"/>
      <c r="P55" s="160"/>
      <c r="Q55" s="160"/>
      <c r="R55" s="160"/>
      <c r="S55" s="229"/>
      <c r="T55" s="109"/>
      <c r="U55" s="109"/>
      <c r="V55" s="111"/>
      <c r="W55" s="109"/>
      <c r="X55" s="109"/>
      <c r="Y55" s="109"/>
      <c r="Z55" s="109"/>
      <c r="AA55" s="111"/>
      <c r="AB55" s="168"/>
      <c r="AC55" s="168"/>
      <c r="AD55" s="168"/>
      <c r="AE55" s="300"/>
      <c r="AF55" s="245"/>
      <c r="AG55" s="168"/>
      <c r="AH55" s="168"/>
      <c r="AI55" s="168"/>
      <c r="AJ55" s="168"/>
      <c r="AK55" s="163"/>
      <c r="AL55" s="168"/>
      <c r="AM55" s="168"/>
      <c r="AN55" s="168"/>
      <c r="AO55" s="168"/>
      <c r="AP55" s="168"/>
      <c r="AQ55" s="168"/>
      <c r="AR55" s="168"/>
      <c r="AS55" s="168"/>
      <c r="AT55" s="163"/>
      <c r="AU55" s="168"/>
      <c r="AV55" s="168"/>
      <c r="AW55" s="168"/>
      <c r="AX55" s="168"/>
      <c r="AY55" s="245"/>
      <c r="AZ55" s="300"/>
      <c r="BA55" s="315"/>
      <c r="BB55" s="364"/>
      <c r="BC55" s="364"/>
      <c r="BD55" s="364"/>
      <c r="BE55" s="288"/>
      <c r="BF55" s="364"/>
      <c r="BG55" s="364"/>
      <c r="BH55" s="282"/>
      <c r="BI55" s="170"/>
      <c r="BJ55" s="269"/>
      <c r="BK55" s="269"/>
      <c r="BL55" s="269"/>
      <c r="BM55" s="270"/>
      <c r="BN55" s="270"/>
      <c r="BO55" s="270"/>
      <c r="BP55" s="36"/>
      <c r="BQ55" s="268"/>
      <c r="BR55" s="36"/>
      <c r="BS55" s="270"/>
      <c r="BT55" s="270"/>
      <c r="BU55" s="270"/>
      <c r="BV55" s="379" t="s">
        <v>396</v>
      </c>
      <c r="BW55" s="36"/>
      <c r="BX55" s="36"/>
      <c r="BY55" s="36"/>
      <c r="BZ55" s="36"/>
      <c r="CA55" s="36"/>
      <c r="CB55" s="36"/>
      <c r="CC55" s="36"/>
      <c r="CD55" s="36"/>
    </row>
    <row r="56">
      <c r="A56" s="83" t="s">
        <v>248</v>
      </c>
      <c r="B56" s="244"/>
      <c r="C56" s="84"/>
      <c r="D56" s="244"/>
      <c r="E56" s="244"/>
      <c r="F56" s="244"/>
      <c r="G56" s="85"/>
      <c r="H56" s="89"/>
      <c r="I56" s="95">
        <v>122000.0</v>
      </c>
      <c r="J56" s="84">
        <v>50.0</v>
      </c>
      <c r="K56" s="96">
        <f t="shared" si="8"/>
        <v>0.04098360656</v>
      </c>
      <c r="L56" s="96"/>
      <c r="M56" s="98"/>
      <c r="N56" s="99"/>
      <c r="O56" s="363"/>
      <c r="P56" s="160"/>
      <c r="Q56" s="160"/>
      <c r="R56" s="160"/>
      <c r="S56" s="229"/>
      <c r="T56" s="109"/>
      <c r="U56" s="109"/>
      <c r="V56" s="111"/>
      <c r="W56" s="109"/>
      <c r="X56" s="109"/>
      <c r="Y56" s="109"/>
      <c r="Z56" s="109"/>
      <c r="AA56" s="111"/>
      <c r="AB56" s="168"/>
      <c r="AC56" s="168"/>
      <c r="AD56" s="168"/>
      <c r="AE56" s="300"/>
      <c r="AF56" s="245"/>
      <c r="AG56" s="168"/>
      <c r="AH56" s="168"/>
      <c r="AI56" s="168"/>
      <c r="AJ56" s="168"/>
      <c r="AK56" s="163"/>
      <c r="AL56" s="168"/>
      <c r="AM56" s="168"/>
      <c r="AN56" s="168"/>
      <c r="AO56" s="168"/>
      <c r="AP56" s="168"/>
      <c r="AQ56" s="168"/>
      <c r="AR56" s="168"/>
      <c r="AS56" s="168"/>
      <c r="AT56" s="163"/>
      <c r="AU56" s="168"/>
      <c r="AV56" s="168"/>
      <c r="AW56" s="168"/>
      <c r="AX56" s="168"/>
      <c r="AY56" s="245"/>
      <c r="AZ56" s="300"/>
      <c r="BA56" s="315"/>
      <c r="BB56" s="364"/>
      <c r="BC56" s="364"/>
      <c r="BD56" s="364"/>
      <c r="BE56" s="288"/>
      <c r="BF56" s="364"/>
      <c r="BG56" s="364"/>
      <c r="BH56" s="282"/>
      <c r="BI56" s="170"/>
      <c r="BJ56" s="269"/>
      <c r="BK56" s="269"/>
      <c r="BL56" s="269"/>
      <c r="BM56" s="270"/>
      <c r="BN56" s="270"/>
      <c r="BO56" s="270"/>
      <c r="BP56" s="36"/>
      <c r="BQ56" s="268"/>
      <c r="BR56" s="36"/>
      <c r="BS56" s="270"/>
      <c r="BT56" s="270"/>
      <c r="BU56" s="270"/>
      <c r="BV56" s="36"/>
      <c r="BW56" s="36"/>
      <c r="BX56" s="36"/>
      <c r="BY56" s="36"/>
      <c r="BZ56" s="36"/>
      <c r="CA56" s="36"/>
      <c r="CB56" s="36"/>
      <c r="CC56" s="36"/>
      <c r="CD56" s="36"/>
    </row>
    <row r="57">
      <c r="A57" s="83" t="s">
        <v>294</v>
      </c>
      <c r="B57" s="244"/>
      <c r="C57" s="84"/>
      <c r="D57" s="244"/>
      <c r="E57" s="244"/>
      <c r="F57" s="244"/>
      <c r="G57" s="85"/>
      <c r="H57" s="89"/>
      <c r="I57" s="95">
        <v>121000.0</v>
      </c>
      <c r="J57" s="84">
        <v>26.0</v>
      </c>
      <c r="K57" s="96">
        <f t="shared" si="8"/>
        <v>0.02148760331</v>
      </c>
      <c r="L57" s="96"/>
      <c r="M57" s="98"/>
      <c r="N57" s="99"/>
      <c r="O57" s="363"/>
      <c r="P57" s="160"/>
      <c r="Q57" s="160"/>
      <c r="R57" s="160"/>
      <c r="S57" s="229"/>
      <c r="T57" s="109"/>
      <c r="U57" s="109"/>
      <c r="V57" s="111"/>
      <c r="W57" s="109"/>
      <c r="X57" s="109"/>
      <c r="Y57" s="109"/>
      <c r="Z57" s="109"/>
      <c r="AA57" s="111"/>
      <c r="AB57" s="168"/>
      <c r="AC57" s="168"/>
      <c r="AD57" s="168"/>
      <c r="AE57" s="300"/>
      <c r="AF57" s="245"/>
      <c r="AG57" s="168"/>
      <c r="AH57" s="168"/>
      <c r="AI57" s="168"/>
      <c r="AJ57" s="168"/>
      <c r="AK57" s="163"/>
      <c r="AL57" s="168"/>
      <c r="AM57" s="168"/>
      <c r="AN57" s="168"/>
      <c r="AO57" s="168"/>
      <c r="AP57" s="168"/>
      <c r="AQ57" s="168"/>
      <c r="AR57" s="168"/>
      <c r="AS57" s="168"/>
      <c r="AT57" s="163"/>
      <c r="AU57" s="168"/>
      <c r="AV57" s="168"/>
      <c r="AW57" s="168"/>
      <c r="AX57" s="168"/>
      <c r="AY57" s="245"/>
      <c r="AZ57" s="300"/>
      <c r="BA57" s="315"/>
      <c r="BB57" s="364"/>
      <c r="BC57" s="364"/>
      <c r="BD57" s="364"/>
      <c r="BE57" s="288"/>
      <c r="BF57" s="364"/>
      <c r="BG57" s="364"/>
      <c r="BH57" s="282"/>
      <c r="BI57" s="170"/>
      <c r="BJ57" s="269"/>
      <c r="BK57" s="269"/>
      <c r="BL57" s="269"/>
      <c r="BM57" s="270"/>
      <c r="BN57" s="270"/>
      <c r="BO57" s="270"/>
      <c r="BP57" s="36"/>
      <c r="BQ57" s="268"/>
      <c r="BR57" s="36"/>
      <c r="BS57" s="270"/>
      <c r="BT57" s="270"/>
      <c r="BU57" s="270"/>
      <c r="BV57" s="36"/>
      <c r="BW57" s="36"/>
      <c r="BX57" s="36"/>
      <c r="BY57" s="36"/>
      <c r="BZ57" s="36"/>
      <c r="CA57" s="36"/>
      <c r="CB57" s="36"/>
      <c r="CC57" s="36"/>
      <c r="CD57" s="36"/>
    </row>
    <row r="58">
      <c r="A58" s="83" t="s">
        <v>233</v>
      </c>
      <c r="B58" s="99" t="s">
        <v>1473</v>
      </c>
      <c r="C58" s="84"/>
      <c r="D58" s="244"/>
      <c r="E58" s="99" t="s">
        <v>243</v>
      </c>
      <c r="F58" s="244"/>
      <c r="G58" s="85"/>
      <c r="H58" s="89"/>
      <c r="I58" s="95">
        <v>444000.0</v>
      </c>
      <c r="J58" s="84">
        <v>39.0</v>
      </c>
      <c r="K58" s="96">
        <f t="shared" si="8"/>
        <v>0.008783783784</v>
      </c>
      <c r="L58" s="96"/>
      <c r="M58" s="98"/>
      <c r="N58" s="99" t="s">
        <v>235</v>
      </c>
      <c r="O58" s="363"/>
      <c r="P58" s="160"/>
      <c r="Q58" s="160"/>
      <c r="R58" s="160"/>
      <c r="S58" s="229"/>
      <c r="T58" s="109"/>
      <c r="U58" s="109"/>
      <c r="V58" s="111"/>
      <c r="W58" s="109"/>
      <c r="X58" s="109"/>
      <c r="Y58" s="109"/>
      <c r="Z58" s="109"/>
      <c r="AA58" s="111"/>
      <c r="AB58" s="168"/>
      <c r="AC58" s="168"/>
      <c r="AD58" s="168"/>
      <c r="AE58" s="300"/>
      <c r="AF58" s="245"/>
      <c r="AG58" s="168"/>
      <c r="AH58" s="168"/>
      <c r="AI58" s="168"/>
      <c r="AJ58" s="168"/>
      <c r="AK58" s="163"/>
      <c r="AL58" s="168"/>
      <c r="AM58" s="168"/>
      <c r="AN58" s="168"/>
      <c r="AO58" s="168"/>
      <c r="AP58" s="168"/>
      <c r="AQ58" s="168"/>
      <c r="AR58" s="168"/>
      <c r="AS58" s="168"/>
      <c r="AT58" s="163"/>
      <c r="AU58" s="168"/>
      <c r="AV58" s="168"/>
      <c r="AW58" s="168"/>
      <c r="AX58" s="168"/>
      <c r="AY58" s="245"/>
      <c r="AZ58" s="300"/>
      <c r="BA58" s="315"/>
      <c r="BB58" s="364"/>
      <c r="BC58" s="364"/>
      <c r="BD58" s="364"/>
      <c r="BE58" s="288"/>
      <c r="BF58" s="364"/>
      <c r="BG58" s="364"/>
      <c r="BH58" s="282"/>
      <c r="BI58" s="170"/>
      <c r="BJ58" s="265" t="s">
        <v>246</v>
      </c>
      <c r="BK58" s="269"/>
      <c r="BL58" s="269"/>
      <c r="BM58" s="270"/>
      <c r="BN58" s="270"/>
      <c r="BO58" s="270"/>
      <c r="BP58" s="36"/>
      <c r="BQ58" s="268"/>
      <c r="BR58" s="36"/>
      <c r="BS58" s="270"/>
      <c r="BT58" s="270"/>
      <c r="BU58" s="270"/>
      <c r="BV58" s="36"/>
      <c r="BW58" s="36"/>
      <c r="BX58" s="36"/>
      <c r="BY58" s="36"/>
      <c r="BZ58" s="36"/>
      <c r="CA58" s="36"/>
      <c r="CB58" s="36"/>
      <c r="CC58" s="36"/>
      <c r="CD58" s="36"/>
    </row>
    <row r="59">
      <c r="A59" s="83" t="s">
        <v>613</v>
      </c>
      <c r="B59" s="99" t="s">
        <v>1474</v>
      </c>
      <c r="C59" s="84"/>
      <c r="D59" s="244"/>
      <c r="E59" s="244"/>
      <c r="F59" s="244"/>
      <c r="G59" s="85"/>
      <c r="H59" s="89"/>
      <c r="I59" s="95">
        <v>1640000.0</v>
      </c>
      <c r="J59" s="84">
        <v>1370.0</v>
      </c>
      <c r="K59" s="96">
        <f t="shared" si="8"/>
        <v>0.08353658537</v>
      </c>
      <c r="L59" s="96"/>
      <c r="M59" s="98"/>
      <c r="N59" s="99" t="s">
        <v>235</v>
      </c>
      <c r="O59" s="363"/>
      <c r="P59" s="160"/>
      <c r="Q59" s="160"/>
      <c r="R59" s="160"/>
      <c r="S59" s="229"/>
      <c r="T59" s="109"/>
      <c r="U59" s="109"/>
      <c r="V59" s="111"/>
      <c r="W59" s="109"/>
      <c r="X59" s="109"/>
      <c r="Y59" s="109"/>
      <c r="Z59" s="109"/>
      <c r="AA59" s="111"/>
      <c r="AB59" s="168"/>
      <c r="AC59" s="168"/>
      <c r="AD59" s="168"/>
      <c r="AE59" s="300"/>
      <c r="AF59" s="245"/>
      <c r="AG59" s="168"/>
      <c r="AH59" s="114">
        <v>280000.0</v>
      </c>
      <c r="AI59" s="168"/>
      <c r="AJ59" s="168"/>
      <c r="AK59" s="110"/>
      <c r="AL59" s="114">
        <v>2.0E8</v>
      </c>
      <c r="AM59" s="168"/>
      <c r="AN59" s="168"/>
      <c r="AO59" s="168"/>
      <c r="AP59" s="168"/>
      <c r="AQ59" s="168"/>
      <c r="AR59" s="168"/>
      <c r="AS59" s="168"/>
      <c r="AT59" s="163"/>
      <c r="AU59" s="168"/>
      <c r="AV59" s="168"/>
      <c r="AW59" s="168"/>
      <c r="AX59" s="168"/>
      <c r="AY59" s="245"/>
      <c r="AZ59" s="300"/>
      <c r="BA59" s="315"/>
      <c r="BB59" s="364"/>
      <c r="BC59" s="364"/>
      <c r="BD59" s="364"/>
      <c r="BE59" s="288"/>
      <c r="BF59" s="364"/>
      <c r="BG59" s="364"/>
      <c r="BH59" s="282"/>
      <c r="BI59" s="170"/>
      <c r="BJ59" s="265" t="s">
        <v>623</v>
      </c>
      <c r="BK59" s="265" t="s">
        <v>623</v>
      </c>
      <c r="BL59" s="269"/>
      <c r="BM59" s="270"/>
      <c r="BN59" s="270"/>
      <c r="BO59" s="270"/>
      <c r="BP59" s="36"/>
      <c r="BQ59" s="268"/>
      <c r="BR59" s="36"/>
      <c r="BS59" s="270"/>
      <c r="BT59" s="270"/>
      <c r="BU59" s="270"/>
      <c r="BV59" s="36"/>
      <c r="BW59" s="36"/>
      <c r="BX59" s="36"/>
      <c r="BY59" s="36"/>
      <c r="BZ59" s="36"/>
      <c r="CA59" s="36"/>
      <c r="CB59" s="36"/>
      <c r="CC59" s="36"/>
      <c r="CD59" s="36"/>
    </row>
    <row r="60">
      <c r="A60" s="83" t="s">
        <v>411</v>
      </c>
      <c r="B60" s="244"/>
      <c r="C60" s="84"/>
      <c r="D60" s="244"/>
      <c r="E60" s="244"/>
      <c r="F60" s="244"/>
      <c r="G60" s="85"/>
      <c r="H60" s="89"/>
      <c r="I60" s="95">
        <v>384000.0</v>
      </c>
      <c r="J60" s="84">
        <v>1800.0</v>
      </c>
      <c r="K60" s="96">
        <f t="shared" si="8"/>
        <v>0.46875</v>
      </c>
      <c r="L60" s="96"/>
      <c r="M60" s="98"/>
      <c r="N60" s="99"/>
      <c r="O60" s="363"/>
      <c r="P60" s="160"/>
      <c r="Q60" s="160"/>
      <c r="R60" s="160"/>
      <c r="S60" s="229"/>
      <c r="T60" s="109"/>
      <c r="U60" s="109"/>
      <c r="V60" s="111"/>
      <c r="W60" s="109"/>
      <c r="X60" s="109"/>
      <c r="Y60" s="109"/>
      <c r="Z60" s="109"/>
      <c r="AA60" s="111"/>
      <c r="AB60" s="168"/>
      <c r="AC60" s="168"/>
      <c r="AD60" s="168"/>
      <c r="AE60" s="300"/>
      <c r="AF60" s="245"/>
      <c r="AG60" s="168"/>
      <c r="AH60" s="168"/>
      <c r="AI60" s="168"/>
      <c r="AJ60" s="168"/>
      <c r="AK60" s="110"/>
      <c r="AL60" s="114">
        <v>1.2E7</v>
      </c>
      <c r="AM60" s="168"/>
      <c r="AN60" s="168"/>
      <c r="AO60" s="168"/>
      <c r="AP60" s="168"/>
      <c r="AQ60" s="168"/>
      <c r="AR60" s="168"/>
      <c r="AS60" s="168"/>
      <c r="AT60" s="163"/>
      <c r="AU60" s="168"/>
      <c r="AV60" s="168"/>
      <c r="AW60" s="168"/>
      <c r="AX60" s="168"/>
      <c r="AY60" s="245"/>
      <c r="AZ60" s="300"/>
      <c r="BA60" s="315"/>
      <c r="BB60" s="364"/>
      <c r="BC60" s="364"/>
      <c r="BD60" s="364"/>
      <c r="BE60" s="288"/>
      <c r="BF60" s="364"/>
      <c r="BG60" s="364"/>
      <c r="BH60" s="282"/>
      <c r="BI60" s="170"/>
      <c r="BJ60" s="269"/>
      <c r="BK60" s="269"/>
      <c r="BL60" s="269"/>
      <c r="BM60" s="270"/>
      <c r="BN60" s="270"/>
      <c r="BO60" s="270"/>
      <c r="BP60" s="36"/>
      <c r="BQ60" s="268"/>
      <c r="BR60" s="36"/>
      <c r="BS60" s="270"/>
      <c r="BT60" s="270"/>
      <c r="BU60" s="270"/>
      <c r="BV60" s="36"/>
      <c r="BW60" s="36"/>
      <c r="BX60" s="36"/>
      <c r="BY60" s="36"/>
      <c r="BZ60" s="36"/>
      <c r="CA60" s="36"/>
      <c r="CB60" s="36"/>
      <c r="CC60" s="36"/>
      <c r="CD60" s="36"/>
    </row>
    <row r="61">
      <c r="A61" s="83" t="s">
        <v>378</v>
      </c>
      <c r="B61" s="244"/>
      <c r="C61" s="84"/>
      <c r="D61" s="244"/>
      <c r="E61" s="244"/>
      <c r="F61" s="244"/>
      <c r="G61" s="85"/>
      <c r="H61" s="89"/>
      <c r="I61" s="95">
        <v>2620000.0</v>
      </c>
      <c r="J61" s="84">
        <v>2840.0</v>
      </c>
      <c r="K61" s="96">
        <f t="shared" si="8"/>
        <v>0.1083969466</v>
      </c>
      <c r="L61" s="96"/>
      <c r="M61" s="98"/>
      <c r="N61" s="99" t="s">
        <v>1117</v>
      </c>
      <c r="O61" s="370" t="s">
        <v>386</v>
      </c>
      <c r="P61" s="160"/>
      <c r="Q61" s="160"/>
      <c r="R61" s="160"/>
      <c r="T61" s="109"/>
      <c r="U61" s="85"/>
      <c r="V61" s="124"/>
      <c r="W61" s="85">
        <v>7.0</v>
      </c>
      <c r="X61" s="109"/>
      <c r="Y61" s="109"/>
      <c r="Z61" s="109"/>
      <c r="AA61" s="111"/>
      <c r="AB61" s="168"/>
      <c r="AC61" s="168"/>
      <c r="AD61" s="168"/>
      <c r="AE61" s="300"/>
      <c r="AF61" s="245"/>
      <c r="AG61" s="168"/>
      <c r="AH61" s="168"/>
      <c r="AI61" s="168"/>
      <c r="AJ61" s="168"/>
      <c r="AK61" s="163"/>
      <c r="AL61" s="168"/>
      <c r="AM61" s="168"/>
      <c r="AN61" s="168"/>
      <c r="AO61" s="168"/>
      <c r="AP61" s="168"/>
      <c r="AQ61" s="380" t="s">
        <v>1475</v>
      </c>
      <c r="AR61" s="168"/>
      <c r="AS61" s="168"/>
      <c r="AT61" s="163"/>
      <c r="AU61" s="168"/>
      <c r="AV61" s="168"/>
      <c r="AW61" s="168"/>
      <c r="AX61" s="114">
        <v>2.0</v>
      </c>
      <c r="AY61" s="245"/>
      <c r="AZ61" s="300"/>
      <c r="BA61" s="315"/>
      <c r="BB61" s="364"/>
      <c r="BC61" s="364"/>
      <c r="BD61" s="364"/>
      <c r="BE61" s="288"/>
      <c r="BF61" s="364"/>
      <c r="BG61" s="364"/>
      <c r="BH61" s="282"/>
      <c r="BI61" s="170"/>
      <c r="BJ61" s="269"/>
      <c r="BK61" s="269"/>
      <c r="BL61" s="269"/>
      <c r="BM61" s="270"/>
      <c r="BN61" s="270"/>
      <c r="BO61" s="270"/>
      <c r="BP61" s="36"/>
      <c r="BQ61" s="268"/>
      <c r="BR61" s="36"/>
      <c r="BS61" s="270"/>
      <c r="BT61" s="270"/>
      <c r="BU61" s="270"/>
      <c r="BV61" s="36"/>
      <c r="BW61" s="36"/>
      <c r="BX61" s="36"/>
      <c r="BY61" s="36"/>
      <c r="BZ61" s="36"/>
      <c r="CA61" s="36"/>
      <c r="CB61" s="36"/>
      <c r="CC61" s="36"/>
      <c r="CD61" s="36"/>
    </row>
    <row r="62">
      <c r="A62" s="83" t="s">
        <v>165</v>
      </c>
      <c r="B62" s="244"/>
      <c r="C62" s="84">
        <v>3.5</v>
      </c>
      <c r="D62" s="244"/>
      <c r="E62" s="94">
        <v>0.004</v>
      </c>
      <c r="F62" s="99" t="s">
        <v>171</v>
      </c>
      <c r="G62" s="85" t="s">
        <v>153</v>
      </c>
      <c r="H62" s="89"/>
      <c r="I62" s="95">
        <v>7480000.0</v>
      </c>
      <c r="J62" s="84">
        <v>39400.0</v>
      </c>
      <c r="K62" s="96">
        <f t="shared" si="8"/>
        <v>0.5267379679</v>
      </c>
      <c r="L62" s="96"/>
      <c r="M62" s="98"/>
      <c r="N62" s="99" t="s">
        <v>1117</v>
      </c>
      <c r="O62" s="286" t="s">
        <v>172</v>
      </c>
      <c r="P62" s="160"/>
      <c r="Q62" s="160"/>
      <c r="T62" s="109"/>
      <c r="U62" s="162"/>
      <c r="V62" s="161"/>
      <c r="W62" s="162">
        <v>43316.0</v>
      </c>
      <c r="X62" s="109"/>
      <c r="Y62" s="109"/>
      <c r="Z62" s="109"/>
      <c r="AA62" s="111"/>
      <c r="AB62" s="114">
        <v>65.0</v>
      </c>
      <c r="AC62" s="168"/>
      <c r="AD62" s="168"/>
      <c r="AE62" s="300"/>
      <c r="AF62" s="245"/>
      <c r="AG62" s="168"/>
      <c r="AH62" s="168"/>
      <c r="AI62" s="168"/>
      <c r="AJ62" s="168"/>
      <c r="AK62" s="163"/>
      <c r="AL62" s="168"/>
      <c r="AM62" s="168"/>
      <c r="AN62" s="168"/>
      <c r="AO62" s="168"/>
      <c r="AP62" s="168"/>
      <c r="AQ62" s="168"/>
      <c r="AR62" s="168"/>
      <c r="AS62" s="168"/>
      <c r="AT62" s="163"/>
      <c r="AU62" s="168"/>
      <c r="AV62" s="168"/>
      <c r="AW62" s="168"/>
      <c r="AX62" s="168"/>
      <c r="AY62" s="245"/>
      <c r="AZ62" s="300"/>
      <c r="BA62" s="315"/>
      <c r="BB62" s="364"/>
      <c r="BC62" s="364"/>
      <c r="BD62" s="364"/>
      <c r="BE62" s="288"/>
      <c r="BF62" s="364"/>
      <c r="BG62" s="364"/>
      <c r="BH62" s="282"/>
      <c r="BI62" s="170"/>
      <c r="BJ62" s="269"/>
      <c r="BK62" s="265" t="s">
        <v>174</v>
      </c>
      <c r="BL62" s="265" t="s">
        <v>173</v>
      </c>
      <c r="BM62" s="270"/>
      <c r="BN62" s="270"/>
      <c r="BO62" s="270"/>
      <c r="BP62" s="36"/>
      <c r="BQ62" s="268"/>
      <c r="BR62" s="36"/>
      <c r="BS62" s="270"/>
      <c r="BT62" s="270"/>
      <c r="BU62" s="270"/>
      <c r="BV62" s="36"/>
      <c r="BW62" s="36"/>
      <c r="BX62" s="36"/>
      <c r="BY62" s="36"/>
      <c r="BZ62" s="36"/>
      <c r="CA62" s="36"/>
      <c r="CB62" s="36"/>
      <c r="CC62" s="36"/>
      <c r="CD62" s="36"/>
    </row>
    <row r="63">
      <c r="A63" s="83" t="s">
        <v>1476</v>
      </c>
      <c r="B63" s="381" t="s">
        <v>1477</v>
      </c>
      <c r="C63" s="84"/>
      <c r="D63" s="244"/>
      <c r="E63" s="244"/>
      <c r="F63" s="244"/>
      <c r="G63" s="85"/>
      <c r="H63" s="89"/>
      <c r="I63" s="95"/>
      <c r="J63" s="84"/>
      <c r="K63" s="96"/>
      <c r="L63" s="96"/>
      <c r="M63" s="98"/>
      <c r="N63" s="99" t="s">
        <v>1117</v>
      </c>
      <c r="O63" s="370" t="s">
        <v>638</v>
      </c>
      <c r="P63" s="160"/>
      <c r="Q63" s="160"/>
      <c r="R63" s="160"/>
      <c r="T63" s="109"/>
      <c r="U63" s="109"/>
      <c r="V63" s="111"/>
      <c r="W63" s="109"/>
      <c r="X63" s="109"/>
      <c r="Y63" s="109"/>
      <c r="Z63" s="109"/>
      <c r="AA63" s="111"/>
      <c r="AB63" s="168"/>
      <c r="AC63" s="168"/>
      <c r="AD63" s="168"/>
      <c r="AE63" s="300"/>
      <c r="AF63" s="245"/>
      <c r="AG63" s="168"/>
      <c r="AH63" s="168"/>
      <c r="AI63" s="168"/>
      <c r="AJ63" s="168"/>
      <c r="AK63" s="163"/>
      <c r="AL63" s="168"/>
      <c r="AM63" s="168"/>
      <c r="AN63" s="168"/>
      <c r="AO63" s="168"/>
      <c r="AP63" s="168"/>
      <c r="AQ63" s="168"/>
      <c r="AR63" s="168"/>
      <c r="AS63" s="168"/>
      <c r="AT63" s="163"/>
      <c r="AU63" s="168"/>
      <c r="AV63" s="168"/>
      <c r="AW63" s="168"/>
      <c r="AX63" s="168"/>
      <c r="AY63" s="245"/>
      <c r="AZ63" s="300"/>
      <c r="BA63" s="315"/>
      <c r="BB63" s="364"/>
      <c r="BC63" s="364"/>
      <c r="BD63" s="364"/>
      <c r="BE63" s="288"/>
      <c r="BF63" s="364"/>
      <c r="BG63" s="364"/>
      <c r="BH63" s="282"/>
      <c r="BI63" s="170"/>
      <c r="BJ63" s="269"/>
      <c r="BK63" s="265" t="s">
        <v>641</v>
      </c>
      <c r="BL63" s="269"/>
      <c r="BM63" s="270"/>
      <c r="BN63" s="270"/>
      <c r="BO63" s="270"/>
      <c r="BP63" s="36"/>
      <c r="BQ63" s="268"/>
      <c r="BR63" s="36"/>
      <c r="BS63" s="270"/>
      <c r="BT63" s="270"/>
      <c r="BU63" s="270"/>
      <c r="BV63" s="36"/>
      <c r="BW63" s="36"/>
      <c r="BX63" s="36"/>
      <c r="BY63" s="36"/>
      <c r="BZ63" s="36"/>
      <c r="CA63" s="36"/>
      <c r="CB63" s="36"/>
      <c r="CC63" s="36"/>
      <c r="CD63" s="36"/>
    </row>
    <row r="64">
      <c r="A64" s="83"/>
      <c r="B64" s="244"/>
      <c r="C64" s="84"/>
      <c r="D64" s="244"/>
      <c r="E64" s="244"/>
      <c r="F64" s="244"/>
      <c r="G64" s="85"/>
      <c r="H64" s="89"/>
      <c r="I64" s="95"/>
      <c r="J64" s="84"/>
      <c r="K64" s="96"/>
      <c r="L64" s="96"/>
      <c r="M64" s="98"/>
      <c r="N64" s="99"/>
      <c r="O64" s="363"/>
      <c r="P64" s="160"/>
      <c r="Q64" s="160"/>
      <c r="R64" s="160"/>
      <c r="S64" s="229"/>
      <c r="T64" s="109"/>
      <c r="U64" s="109"/>
      <c r="V64" s="111"/>
      <c r="W64" s="109"/>
      <c r="X64" s="109"/>
      <c r="Y64" s="109"/>
      <c r="Z64" s="109"/>
      <c r="AA64" s="111"/>
      <c r="AB64" s="168"/>
      <c r="AC64" s="168"/>
      <c r="AD64" s="168"/>
      <c r="AE64" s="300"/>
      <c r="AF64" s="245"/>
      <c r="AG64" s="168"/>
      <c r="AH64" s="168"/>
      <c r="AI64" s="168"/>
      <c r="AJ64" s="168"/>
      <c r="AK64" s="163"/>
      <c r="AL64" s="168"/>
      <c r="AM64" s="168"/>
      <c r="AN64" s="168"/>
      <c r="AO64" s="168"/>
      <c r="AP64" s="168"/>
      <c r="AQ64" s="168"/>
      <c r="AR64" s="168"/>
      <c r="AS64" s="168"/>
      <c r="AT64" s="163"/>
      <c r="AU64" s="168"/>
      <c r="AV64" s="168"/>
      <c r="AW64" s="168"/>
      <c r="AX64" s="168"/>
      <c r="AY64" s="245"/>
      <c r="AZ64" s="300"/>
      <c r="BA64" s="315"/>
      <c r="BB64" s="364"/>
      <c r="BC64" s="364"/>
      <c r="BD64" s="364"/>
      <c r="BE64" s="288"/>
      <c r="BF64" s="364"/>
      <c r="BG64" s="364"/>
      <c r="BH64" s="282"/>
      <c r="BI64" s="170"/>
      <c r="BJ64" s="269"/>
      <c r="BK64" s="269"/>
      <c r="BL64" s="269"/>
      <c r="BM64" s="270"/>
      <c r="BN64" s="270"/>
      <c r="BO64" s="270"/>
      <c r="BP64" s="36"/>
      <c r="BQ64" s="268"/>
      <c r="BR64" s="36"/>
      <c r="BS64" s="270"/>
      <c r="BT64" s="270"/>
      <c r="BU64" s="270"/>
      <c r="BV64" s="36"/>
      <c r="BW64" s="36"/>
      <c r="BX64" s="36"/>
      <c r="BY64" s="36"/>
      <c r="BZ64" s="36"/>
      <c r="CA64" s="36"/>
      <c r="CB64" s="36"/>
      <c r="CC64" s="36"/>
      <c r="CD64" s="36"/>
    </row>
    <row r="65">
      <c r="A65" s="83"/>
      <c r="B65" s="244"/>
      <c r="C65" s="84"/>
      <c r="D65" s="244"/>
      <c r="E65" s="244"/>
      <c r="F65" s="244"/>
      <c r="G65" s="85"/>
      <c r="H65" s="89"/>
      <c r="I65" s="95"/>
      <c r="J65" s="84"/>
      <c r="K65" s="96"/>
      <c r="L65" s="96"/>
      <c r="M65" s="98"/>
      <c r="N65" s="99"/>
      <c r="O65" s="363"/>
      <c r="P65" s="160"/>
      <c r="Q65" s="160"/>
      <c r="R65" s="160"/>
      <c r="S65" s="229"/>
      <c r="T65" s="109"/>
      <c r="U65" s="109"/>
      <c r="V65" s="111"/>
      <c r="W65" s="109"/>
      <c r="X65" s="109"/>
      <c r="Y65" s="109"/>
      <c r="Z65" s="109"/>
      <c r="AA65" s="111"/>
      <c r="AB65" s="168"/>
      <c r="AC65" s="168"/>
      <c r="AD65" s="168"/>
      <c r="AE65" s="300"/>
      <c r="AF65" s="245"/>
      <c r="AG65" s="168"/>
      <c r="AH65" s="168"/>
      <c r="AI65" s="168"/>
      <c r="AJ65" s="168"/>
      <c r="AK65" s="163"/>
      <c r="AL65" s="168"/>
      <c r="AM65" s="168"/>
      <c r="AN65" s="168"/>
      <c r="AO65" s="168"/>
      <c r="AP65" s="168"/>
      <c r="AQ65" s="168"/>
      <c r="AR65" s="168"/>
      <c r="AS65" s="168"/>
      <c r="AT65" s="163"/>
      <c r="AU65" s="168"/>
      <c r="AV65" s="168"/>
      <c r="AW65" s="168"/>
      <c r="AX65" s="168"/>
      <c r="AY65" s="245"/>
      <c r="AZ65" s="300"/>
      <c r="BA65" s="315"/>
      <c r="BB65" s="364"/>
      <c r="BC65" s="364"/>
      <c r="BD65" s="364"/>
      <c r="BE65" s="288"/>
      <c r="BF65" s="364"/>
      <c r="BG65" s="364"/>
      <c r="BH65" s="282"/>
      <c r="BI65" s="170"/>
      <c r="BJ65" s="269"/>
      <c r="BK65" s="269"/>
      <c r="BL65" s="269"/>
      <c r="BM65" s="270"/>
      <c r="BN65" s="270"/>
      <c r="BO65" s="270"/>
      <c r="BP65" s="36"/>
      <c r="BQ65" s="268"/>
      <c r="BR65" s="36"/>
      <c r="BS65" s="270"/>
      <c r="BT65" s="270"/>
      <c r="BU65" s="270"/>
      <c r="BV65" s="36"/>
      <c r="BW65" s="36"/>
      <c r="BX65" s="36"/>
      <c r="BY65" s="36"/>
      <c r="BZ65" s="36"/>
      <c r="CA65" s="36"/>
      <c r="CB65" s="36"/>
      <c r="CC65" s="36"/>
      <c r="CD65" s="36"/>
    </row>
    <row r="66">
      <c r="A66" s="83"/>
      <c r="B66" s="244"/>
      <c r="C66" s="84"/>
      <c r="D66" s="244"/>
      <c r="E66" s="244"/>
      <c r="F66" s="244"/>
      <c r="G66" s="85"/>
      <c r="H66" s="89"/>
      <c r="I66" s="95"/>
      <c r="J66" s="84"/>
      <c r="K66" s="96"/>
      <c r="L66" s="96"/>
      <c r="M66" s="98"/>
      <c r="N66" s="99"/>
      <c r="O66" s="363"/>
      <c r="P66" s="160"/>
      <c r="Q66" s="160"/>
      <c r="R66" s="160"/>
      <c r="S66" s="229"/>
      <c r="T66" s="109"/>
      <c r="U66" s="109"/>
      <c r="V66" s="111"/>
      <c r="W66" s="109"/>
      <c r="X66" s="109"/>
      <c r="Y66" s="109"/>
      <c r="Z66" s="109"/>
      <c r="AA66" s="111"/>
      <c r="AB66" s="168"/>
      <c r="AC66" s="168"/>
      <c r="AD66" s="168"/>
      <c r="AE66" s="300"/>
      <c r="AF66" s="245"/>
      <c r="AG66" s="168"/>
      <c r="AH66" s="168"/>
      <c r="AI66" s="168"/>
      <c r="AJ66" s="168"/>
      <c r="AK66" s="163"/>
      <c r="AL66" s="168"/>
      <c r="AM66" s="168"/>
      <c r="AN66" s="168"/>
      <c r="AO66" s="168"/>
      <c r="AP66" s="168"/>
      <c r="AQ66" s="168"/>
      <c r="AR66" s="168"/>
      <c r="AS66" s="168"/>
      <c r="AT66" s="163"/>
      <c r="AU66" s="168"/>
      <c r="AV66" s="168"/>
      <c r="AW66" s="168"/>
      <c r="AX66" s="168"/>
      <c r="AY66" s="245"/>
      <c r="AZ66" s="300"/>
      <c r="BA66" s="315"/>
      <c r="BB66" s="364"/>
      <c r="BC66" s="364"/>
      <c r="BD66" s="364"/>
      <c r="BE66" s="288"/>
      <c r="BF66" s="364"/>
      <c r="BG66" s="364"/>
      <c r="BH66" s="282"/>
      <c r="BI66" s="170"/>
      <c r="BJ66" s="269"/>
      <c r="BK66" s="269"/>
      <c r="BL66" s="269"/>
      <c r="BM66" s="270"/>
      <c r="BN66" s="270"/>
      <c r="BO66" s="270"/>
      <c r="BP66" s="36"/>
      <c r="BQ66" s="268"/>
      <c r="BR66" s="36"/>
      <c r="BS66" s="270"/>
      <c r="BT66" s="270"/>
      <c r="BU66" s="270"/>
      <c r="BV66" s="36"/>
      <c r="BW66" s="36"/>
      <c r="BX66" s="36"/>
      <c r="BY66" s="36"/>
      <c r="BZ66" s="36"/>
      <c r="CA66" s="36"/>
      <c r="CB66" s="36"/>
      <c r="CC66" s="36"/>
      <c r="CD66" s="36"/>
    </row>
    <row r="67">
      <c r="A67" s="83"/>
      <c r="B67" s="244"/>
      <c r="C67" s="84"/>
      <c r="D67" s="244"/>
      <c r="E67" s="244"/>
      <c r="F67" s="244"/>
      <c r="G67" s="85"/>
      <c r="H67" s="89"/>
      <c r="I67" s="95"/>
      <c r="J67" s="84"/>
      <c r="K67" s="96"/>
      <c r="L67" s="96"/>
      <c r="M67" s="98"/>
      <c r="N67" s="99"/>
      <c r="O67" s="363"/>
      <c r="P67" s="160"/>
      <c r="Q67" s="160"/>
      <c r="R67" s="160"/>
      <c r="S67" s="229"/>
      <c r="T67" s="109"/>
      <c r="U67" s="109"/>
      <c r="V67" s="111"/>
      <c r="W67" s="109"/>
      <c r="X67" s="109"/>
      <c r="Y67" s="109"/>
      <c r="Z67" s="109"/>
      <c r="AA67" s="111"/>
      <c r="AB67" s="168"/>
      <c r="AC67" s="168"/>
      <c r="AD67" s="168"/>
      <c r="AE67" s="300"/>
      <c r="AF67" s="245"/>
      <c r="AG67" s="168"/>
      <c r="AH67" s="168"/>
      <c r="AI67" s="168"/>
      <c r="AJ67" s="168"/>
      <c r="AK67" s="163"/>
      <c r="AL67" s="168"/>
      <c r="AM67" s="168"/>
      <c r="AN67" s="168"/>
      <c r="AO67" s="168"/>
      <c r="AP67" s="168"/>
      <c r="AQ67" s="168"/>
      <c r="AR67" s="168"/>
      <c r="AS67" s="168"/>
      <c r="AT67" s="163"/>
      <c r="AU67" s="168"/>
      <c r="AV67" s="168"/>
      <c r="AW67" s="168"/>
      <c r="AX67" s="168"/>
      <c r="AY67" s="245"/>
      <c r="AZ67" s="300"/>
      <c r="BA67" s="315"/>
      <c r="BB67" s="364"/>
      <c r="BC67" s="364"/>
      <c r="BD67" s="364"/>
      <c r="BE67" s="288"/>
      <c r="BF67" s="364"/>
      <c r="BG67" s="364"/>
      <c r="BH67" s="282"/>
      <c r="BI67" s="170"/>
      <c r="BJ67" s="269"/>
      <c r="BK67" s="269"/>
      <c r="BL67" s="269"/>
      <c r="BM67" s="270"/>
      <c r="BN67" s="270"/>
      <c r="BO67" s="270"/>
      <c r="BP67" s="36"/>
      <c r="BQ67" s="268"/>
      <c r="BR67" s="36"/>
      <c r="BS67" s="270"/>
      <c r="BT67" s="270"/>
      <c r="BU67" s="270"/>
      <c r="BV67" s="36"/>
      <c r="BW67" s="36"/>
      <c r="BX67" s="36"/>
      <c r="BY67" s="36"/>
      <c r="BZ67" s="36"/>
      <c r="CA67" s="36"/>
      <c r="CB67" s="36"/>
      <c r="CC67" s="36"/>
      <c r="CD67" s="36"/>
    </row>
    <row r="68">
      <c r="A68" s="83"/>
      <c r="B68" s="244"/>
      <c r="C68" s="84"/>
      <c r="D68" s="244"/>
      <c r="E68" s="244"/>
      <c r="F68" s="244"/>
      <c r="G68" s="85"/>
      <c r="H68" s="89"/>
      <c r="I68" s="95"/>
      <c r="J68" s="84"/>
      <c r="K68" s="96"/>
      <c r="L68" s="96"/>
      <c r="M68" s="98"/>
      <c r="N68" s="99"/>
      <c r="O68" s="363"/>
      <c r="P68" s="160"/>
      <c r="Q68" s="160"/>
      <c r="R68" s="160"/>
      <c r="S68" s="229"/>
      <c r="T68" s="109"/>
      <c r="U68" s="109"/>
      <c r="V68" s="111"/>
      <c r="W68" s="109"/>
      <c r="X68" s="109"/>
      <c r="Y68" s="109"/>
      <c r="Z68" s="109"/>
      <c r="AA68" s="111"/>
      <c r="AB68" s="168"/>
      <c r="AC68" s="168"/>
      <c r="AD68" s="168"/>
      <c r="AE68" s="300"/>
      <c r="AF68" s="245"/>
      <c r="AG68" s="168"/>
      <c r="AH68" s="168"/>
      <c r="AI68" s="168"/>
      <c r="AJ68" s="168"/>
      <c r="AK68" s="163"/>
      <c r="AL68" s="168"/>
      <c r="AM68" s="168"/>
      <c r="AN68" s="168"/>
      <c r="AO68" s="168"/>
      <c r="AP68" s="168"/>
      <c r="AQ68" s="168"/>
      <c r="AR68" s="168"/>
      <c r="AS68" s="168"/>
      <c r="AT68" s="163"/>
      <c r="AU68" s="168"/>
      <c r="AV68" s="168"/>
      <c r="AW68" s="168"/>
      <c r="AX68" s="168"/>
      <c r="AY68" s="245"/>
      <c r="AZ68" s="300"/>
      <c r="BA68" s="315"/>
      <c r="BB68" s="364"/>
      <c r="BC68" s="364"/>
      <c r="BD68" s="364"/>
      <c r="BE68" s="288"/>
      <c r="BF68" s="364"/>
      <c r="BG68" s="364"/>
      <c r="BH68" s="282"/>
      <c r="BI68" s="170"/>
      <c r="BJ68" s="269"/>
      <c r="BK68" s="269"/>
      <c r="BL68" s="269"/>
      <c r="BM68" s="270"/>
      <c r="BN68" s="270"/>
      <c r="BO68" s="270"/>
      <c r="BP68" s="36"/>
      <c r="BQ68" s="268"/>
      <c r="BR68" s="36"/>
      <c r="BS68" s="270"/>
      <c r="BT68" s="270"/>
      <c r="BU68" s="270"/>
      <c r="BV68" s="36"/>
      <c r="BW68" s="36"/>
      <c r="BX68" s="36"/>
      <c r="BY68" s="36"/>
      <c r="BZ68" s="36"/>
      <c r="CA68" s="36"/>
      <c r="CB68" s="36"/>
      <c r="CC68" s="36"/>
      <c r="CD68" s="36"/>
    </row>
    <row r="69">
      <c r="A69" s="83"/>
      <c r="B69" s="244"/>
      <c r="C69" s="84"/>
      <c r="D69" s="244"/>
      <c r="E69" s="244"/>
      <c r="F69" s="244"/>
      <c r="G69" s="85"/>
      <c r="H69" s="89"/>
      <c r="I69" s="95"/>
      <c r="J69" s="84"/>
      <c r="K69" s="96"/>
      <c r="L69" s="96"/>
      <c r="M69" s="98"/>
      <c r="N69" s="99"/>
      <c r="O69" s="363"/>
      <c r="P69" s="160"/>
      <c r="Q69" s="160"/>
      <c r="R69" s="160"/>
      <c r="S69" s="229"/>
      <c r="T69" s="109"/>
      <c r="U69" s="109"/>
      <c r="V69" s="111"/>
      <c r="W69" s="109"/>
      <c r="X69" s="109"/>
      <c r="Y69" s="109"/>
      <c r="Z69" s="109"/>
      <c r="AA69" s="111"/>
      <c r="AB69" s="168"/>
      <c r="AC69" s="168"/>
      <c r="AD69" s="168"/>
      <c r="AE69" s="300"/>
      <c r="AF69" s="245"/>
      <c r="AG69" s="168"/>
      <c r="AH69" s="168"/>
      <c r="AI69" s="168"/>
      <c r="AJ69" s="168"/>
      <c r="AK69" s="163"/>
      <c r="AL69" s="168"/>
      <c r="AM69" s="168"/>
      <c r="AN69" s="168"/>
      <c r="AO69" s="168"/>
      <c r="AP69" s="168"/>
      <c r="AQ69" s="168"/>
      <c r="AR69" s="168"/>
      <c r="AS69" s="168"/>
      <c r="AT69" s="163"/>
      <c r="AU69" s="168"/>
      <c r="AV69" s="168"/>
      <c r="AW69" s="168"/>
      <c r="AX69" s="168"/>
      <c r="AY69" s="245"/>
      <c r="AZ69" s="300"/>
      <c r="BA69" s="315"/>
      <c r="BB69" s="364"/>
      <c r="BC69" s="364"/>
      <c r="BD69" s="364"/>
      <c r="BE69" s="288"/>
      <c r="BF69" s="364"/>
      <c r="BG69" s="364"/>
      <c r="BH69" s="282"/>
      <c r="BI69" s="170"/>
      <c r="BJ69" s="269"/>
      <c r="BK69" s="269"/>
      <c r="BL69" s="269"/>
      <c r="BM69" s="270"/>
      <c r="BN69" s="270"/>
      <c r="BO69" s="270"/>
      <c r="BP69" s="36"/>
      <c r="BQ69" s="268"/>
      <c r="BR69" s="36"/>
      <c r="BS69" s="270"/>
      <c r="BT69" s="270"/>
      <c r="BU69" s="270"/>
      <c r="BV69" s="36"/>
      <c r="BW69" s="36"/>
      <c r="BX69" s="36"/>
      <c r="BY69" s="36"/>
      <c r="BZ69" s="36"/>
      <c r="CA69" s="36"/>
      <c r="CB69" s="36"/>
      <c r="CC69" s="36"/>
      <c r="CD69" s="36"/>
    </row>
    <row r="70">
      <c r="A70" s="83"/>
      <c r="B70" s="244"/>
      <c r="C70" s="84"/>
      <c r="D70" s="244"/>
      <c r="E70" s="244"/>
      <c r="F70" s="244"/>
      <c r="G70" s="85"/>
      <c r="H70" s="89"/>
      <c r="I70" s="95"/>
      <c r="J70" s="84"/>
      <c r="K70" s="96"/>
      <c r="L70" s="96"/>
      <c r="M70" s="98"/>
      <c r="N70" s="99"/>
      <c r="O70" s="363"/>
      <c r="P70" s="160"/>
      <c r="Q70" s="160"/>
      <c r="R70" s="160"/>
      <c r="S70" s="229"/>
      <c r="T70" s="109"/>
      <c r="U70" s="109"/>
      <c r="V70" s="111"/>
      <c r="W70" s="109"/>
      <c r="X70" s="109"/>
      <c r="Y70" s="109"/>
      <c r="Z70" s="109"/>
      <c r="AA70" s="111"/>
      <c r="AB70" s="168"/>
      <c r="AC70" s="168"/>
      <c r="AD70" s="168"/>
      <c r="AE70" s="300"/>
      <c r="AF70" s="245"/>
      <c r="AG70" s="168"/>
      <c r="AH70" s="168"/>
      <c r="AI70" s="168"/>
      <c r="AJ70" s="168"/>
      <c r="AK70" s="163"/>
      <c r="AL70" s="168"/>
      <c r="AM70" s="168"/>
      <c r="AN70" s="168"/>
      <c r="AO70" s="168"/>
      <c r="AP70" s="168"/>
      <c r="AQ70" s="168"/>
      <c r="AR70" s="168"/>
      <c r="AS70" s="168"/>
      <c r="AT70" s="163"/>
      <c r="AU70" s="168"/>
      <c r="AV70" s="168"/>
      <c r="AW70" s="168"/>
      <c r="AX70" s="168"/>
      <c r="AY70" s="245"/>
      <c r="AZ70" s="300"/>
      <c r="BA70" s="315"/>
      <c r="BB70" s="364"/>
      <c r="BC70" s="364"/>
      <c r="BD70" s="364"/>
      <c r="BE70" s="288"/>
      <c r="BF70" s="364"/>
      <c r="BG70" s="364"/>
      <c r="BH70" s="282"/>
      <c r="BI70" s="170"/>
      <c r="BJ70" s="269"/>
      <c r="BK70" s="269"/>
      <c r="BL70" s="269"/>
      <c r="BM70" s="270"/>
      <c r="BN70" s="270"/>
      <c r="BO70" s="270"/>
      <c r="BP70" s="36"/>
      <c r="BQ70" s="268"/>
      <c r="BR70" s="36"/>
      <c r="BS70" s="270"/>
      <c r="BT70" s="270"/>
      <c r="BU70" s="270"/>
      <c r="BV70" s="36"/>
      <c r="BW70" s="36"/>
      <c r="BX70" s="36"/>
      <c r="BY70" s="36"/>
      <c r="BZ70" s="36"/>
      <c r="CA70" s="36"/>
      <c r="CB70" s="36"/>
      <c r="CC70" s="36"/>
      <c r="CD70" s="36"/>
    </row>
    <row r="71">
      <c r="A71" s="83"/>
      <c r="B71" s="244"/>
      <c r="C71" s="84"/>
      <c r="D71" s="244"/>
      <c r="E71" s="244"/>
      <c r="F71" s="244"/>
      <c r="G71" s="85"/>
      <c r="H71" s="89"/>
      <c r="I71" s="95"/>
      <c r="J71" s="84"/>
      <c r="K71" s="96"/>
      <c r="L71" s="96"/>
      <c r="M71" s="98"/>
      <c r="N71" s="99"/>
      <c r="O71" s="363"/>
      <c r="P71" s="160"/>
      <c r="Q71" s="160"/>
      <c r="R71" s="160"/>
      <c r="S71" s="229"/>
      <c r="T71" s="109"/>
      <c r="U71" s="109"/>
      <c r="V71" s="111"/>
      <c r="W71" s="109"/>
      <c r="X71" s="109"/>
      <c r="Y71" s="109"/>
      <c r="Z71" s="109"/>
      <c r="AA71" s="111"/>
      <c r="AB71" s="168"/>
      <c r="AC71" s="168"/>
      <c r="AD71" s="168"/>
      <c r="AE71" s="300"/>
      <c r="AF71" s="245"/>
      <c r="AG71" s="168"/>
      <c r="AH71" s="168"/>
      <c r="AI71" s="168"/>
      <c r="AJ71" s="168"/>
      <c r="AK71" s="163"/>
      <c r="AL71" s="168"/>
      <c r="AM71" s="168"/>
      <c r="AN71" s="168"/>
      <c r="AO71" s="168"/>
      <c r="AP71" s="168"/>
      <c r="AQ71" s="168"/>
      <c r="AR71" s="168"/>
      <c r="AS71" s="168"/>
      <c r="AT71" s="163"/>
      <c r="AU71" s="168"/>
      <c r="AV71" s="168"/>
      <c r="AW71" s="168"/>
      <c r="AX71" s="168"/>
      <c r="AY71" s="245"/>
      <c r="AZ71" s="300"/>
      <c r="BA71" s="315"/>
      <c r="BB71" s="364"/>
      <c r="BC71" s="364"/>
      <c r="BD71" s="364"/>
      <c r="BE71" s="288"/>
      <c r="BF71" s="364"/>
      <c r="BG71" s="364"/>
      <c r="BH71" s="282"/>
      <c r="BI71" s="170"/>
      <c r="BJ71" s="269"/>
      <c r="BK71" s="269"/>
      <c r="BL71" s="269"/>
      <c r="BM71" s="270"/>
      <c r="BN71" s="270"/>
      <c r="BO71" s="270"/>
      <c r="BP71" s="36"/>
      <c r="BQ71" s="268"/>
      <c r="BR71" s="36"/>
      <c r="BS71" s="270"/>
      <c r="BT71" s="270"/>
      <c r="BU71" s="270"/>
      <c r="BV71" s="36"/>
      <c r="BW71" s="36"/>
      <c r="BX71" s="36"/>
      <c r="BY71" s="36"/>
      <c r="BZ71" s="36"/>
      <c r="CA71" s="36"/>
      <c r="CB71" s="36"/>
      <c r="CC71" s="36"/>
      <c r="CD71" s="36"/>
    </row>
    <row r="72">
      <c r="A72" s="83"/>
      <c r="B72" s="244"/>
      <c r="C72" s="84"/>
      <c r="D72" s="244"/>
      <c r="E72" s="244"/>
      <c r="F72" s="244"/>
      <c r="G72" s="85"/>
      <c r="H72" s="89"/>
      <c r="I72" s="95"/>
      <c r="J72" s="84"/>
      <c r="K72" s="96"/>
      <c r="L72" s="96"/>
      <c r="M72" s="98"/>
      <c r="N72" s="99"/>
      <c r="O72" s="363"/>
      <c r="P72" s="160"/>
      <c r="Q72" s="160"/>
      <c r="R72" s="160"/>
      <c r="S72" s="229"/>
      <c r="T72" s="109"/>
      <c r="U72" s="109"/>
      <c r="V72" s="111"/>
      <c r="W72" s="109"/>
      <c r="X72" s="109"/>
      <c r="Y72" s="109"/>
      <c r="Z72" s="109"/>
      <c r="AA72" s="111"/>
      <c r="AB72" s="168"/>
      <c r="AC72" s="168"/>
      <c r="AD72" s="168"/>
      <c r="AE72" s="300"/>
      <c r="AF72" s="245"/>
      <c r="AG72" s="168"/>
      <c r="AH72" s="168"/>
      <c r="AI72" s="168"/>
      <c r="AJ72" s="168"/>
      <c r="AK72" s="163"/>
      <c r="AL72" s="168"/>
      <c r="AM72" s="168"/>
      <c r="AN72" s="168"/>
      <c r="AO72" s="168"/>
      <c r="AP72" s="168"/>
      <c r="AQ72" s="168"/>
      <c r="AR72" s="168"/>
      <c r="AS72" s="168"/>
      <c r="AT72" s="163"/>
      <c r="AU72" s="168"/>
      <c r="AV72" s="168"/>
      <c r="AW72" s="168"/>
      <c r="AX72" s="168"/>
      <c r="AY72" s="245"/>
      <c r="AZ72" s="300"/>
      <c r="BA72" s="315"/>
      <c r="BB72" s="364"/>
      <c r="BC72" s="364"/>
      <c r="BD72" s="364"/>
      <c r="BE72" s="288"/>
      <c r="BF72" s="364"/>
      <c r="BG72" s="364"/>
      <c r="BH72" s="282"/>
      <c r="BI72" s="170"/>
      <c r="BJ72" s="269"/>
      <c r="BK72" s="269"/>
      <c r="BL72" s="269"/>
      <c r="BM72" s="270"/>
      <c r="BN72" s="270"/>
      <c r="BO72" s="270"/>
      <c r="BP72" s="36"/>
      <c r="BQ72" s="268"/>
      <c r="BR72" s="36"/>
      <c r="BS72" s="270"/>
      <c r="BT72" s="270"/>
      <c r="BU72" s="270"/>
      <c r="BV72" s="36"/>
      <c r="BW72" s="36"/>
      <c r="BX72" s="36"/>
      <c r="BY72" s="36"/>
      <c r="BZ72" s="36"/>
      <c r="CA72" s="36"/>
      <c r="CB72" s="36"/>
      <c r="CC72" s="36"/>
      <c r="CD72" s="36"/>
    </row>
  </sheetData>
  <hyperlinks>
    <hyperlink r:id="rId1" ref="C1"/>
    <hyperlink r:id="rId2" location="v" ref="BK2"/>
    <hyperlink r:id="rId3" ref="BM2"/>
    <hyperlink r:id="rId4" ref="BN2"/>
    <hyperlink r:id="rId5" ref="BO2"/>
    <hyperlink r:id="rId6" ref="BF3"/>
    <hyperlink r:id="rId7" ref="BG3"/>
    <hyperlink r:id="rId8" ref="BK4"/>
    <hyperlink r:id="rId9" ref="BL4"/>
    <hyperlink r:id="rId10" ref="BS4"/>
    <hyperlink r:id="rId11" ref="BK5"/>
    <hyperlink r:id="rId12" ref="BL5"/>
    <hyperlink r:id="rId13" ref="BM5"/>
    <hyperlink r:id="rId14" ref="BS5"/>
    <hyperlink r:id="rId15" ref="BK6"/>
    <hyperlink r:id="rId16" ref="BL6"/>
    <hyperlink r:id="rId17" ref="BS6"/>
    <hyperlink r:id="rId18" ref="AE7"/>
    <hyperlink r:id="rId19" ref="BK7"/>
    <hyperlink r:id="rId20" ref="BL7"/>
    <hyperlink r:id="rId21" ref="BM7"/>
    <hyperlink r:id="rId22" ref="BS7"/>
    <hyperlink r:id="rId23" ref="BT7"/>
    <hyperlink r:id="rId24" ref="AE8"/>
    <hyperlink r:id="rId25" ref="BK8"/>
    <hyperlink r:id="rId26" ref="BL8"/>
    <hyperlink r:id="rId27" ref="BM8"/>
    <hyperlink r:id="rId28" ref="BN8"/>
    <hyperlink r:id="rId29" ref="BS8"/>
    <hyperlink r:id="rId30" ref="AE9"/>
    <hyperlink r:id="rId31" ref="AZ9"/>
    <hyperlink r:id="rId32" ref="BK9"/>
    <hyperlink r:id="rId33" ref="BL9"/>
    <hyperlink r:id="rId34" ref="BM9"/>
    <hyperlink r:id="rId35" ref="BN9"/>
    <hyperlink r:id="rId36" ref="BQ9"/>
    <hyperlink r:id="rId37" ref="BS9"/>
    <hyperlink r:id="rId38" ref="BK10"/>
    <hyperlink r:id="rId39" ref="BL10"/>
    <hyperlink r:id="rId40" ref="BS10"/>
    <hyperlink r:id="rId41" ref="BK11"/>
    <hyperlink r:id="rId42" ref="BL11"/>
    <hyperlink r:id="rId43" ref="BS11"/>
    <hyperlink r:id="rId44" ref="BK12"/>
    <hyperlink r:id="rId45" ref="BS12"/>
    <hyperlink r:id="rId46" location="footnote14" ref="BK13"/>
    <hyperlink r:id="rId47" ref="BL13"/>
    <hyperlink r:id="rId48" ref="BM13"/>
    <hyperlink r:id="rId49" ref="BN13"/>
    <hyperlink r:id="rId50" ref="BS13"/>
    <hyperlink r:id="rId51" ref="BK14"/>
    <hyperlink r:id="rId52" ref="BL14"/>
    <hyperlink r:id="rId53" ref="BM14"/>
    <hyperlink r:id="rId54" ref="BN14"/>
    <hyperlink r:id="rId55" ref="BO14"/>
    <hyperlink r:id="rId56" ref="BP14"/>
    <hyperlink r:id="rId57" ref="BQ14"/>
    <hyperlink r:id="rId58" ref="BS14"/>
    <hyperlink r:id="rId59" ref="BK15"/>
    <hyperlink r:id="rId60" ref="BL15"/>
    <hyperlink r:id="rId61" ref="BM15"/>
    <hyperlink r:id="rId62" ref="BN15"/>
    <hyperlink r:id="rId63" ref="BO15"/>
    <hyperlink r:id="rId64" ref="BP15"/>
    <hyperlink r:id="rId65" ref="BK16"/>
    <hyperlink r:id="rId66" ref="BL16"/>
    <hyperlink r:id="rId67" ref="BM16"/>
    <hyperlink r:id="rId68" location="page-1" ref="BN16"/>
    <hyperlink r:id="rId69" ref="BQ16"/>
    <hyperlink r:id="rId70" ref="BS16"/>
    <hyperlink r:id="rId71" ref="BK17"/>
    <hyperlink r:id="rId72" ref="BL17"/>
    <hyperlink r:id="rId73" ref="BM17"/>
    <hyperlink r:id="rId74" ref="BN17"/>
    <hyperlink r:id="rId75" ref="BO17"/>
    <hyperlink r:id="rId76" ref="BP17"/>
    <hyperlink r:id="rId77" ref="BQ17"/>
    <hyperlink r:id="rId78" ref="BR17"/>
    <hyperlink r:id="rId79" ref="BS17"/>
    <hyperlink r:id="rId80" ref="BL18"/>
    <hyperlink r:id="rId81" ref="BM18"/>
    <hyperlink r:id="rId82" ref="BN18"/>
    <hyperlink r:id="rId83" ref="BO18"/>
    <hyperlink r:id="rId84" ref="BP18"/>
    <hyperlink r:id="rId85" ref="BS18"/>
    <hyperlink r:id="rId86" ref="BK19"/>
    <hyperlink r:id="rId87" ref="BL19"/>
    <hyperlink r:id="rId88" ref="BS19"/>
    <hyperlink r:id="rId89" ref="BT19"/>
    <hyperlink r:id="rId90" ref="BK20"/>
    <hyperlink r:id="rId91" ref="BL20"/>
    <hyperlink r:id="rId92" ref="BS20"/>
    <hyperlink r:id="rId93" ref="BK21"/>
    <hyperlink r:id="rId94" ref="BL21"/>
    <hyperlink r:id="rId95" ref="BM21"/>
    <hyperlink r:id="rId96" ref="BS21"/>
    <hyperlink r:id="rId97" ref="BK22"/>
    <hyperlink r:id="rId98" ref="BL22"/>
    <hyperlink r:id="rId99" ref="BM22"/>
    <hyperlink r:id="rId100" ref="BS22"/>
    <hyperlink r:id="rId101" ref="BK23"/>
    <hyperlink r:id="rId102" ref="BL23"/>
    <hyperlink r:id="rId103" ref="BM23"/>
    <hyperlink r:id="rId104" ref="BS23"/>
    <hyperlink r:id="rId105" ref="BK24"/>
    <hyperlink r:id="rId106" ref="BL24"/>
    <hyperlink r:id="rId107" ref="BM24"/>
    <hyperlink r:id="rId108" ref="BS24"/>
    <hyperlink r:id="rId109" ref="BK25"/>
    <hyperlink r:id="rId110" ref="BL25"/>
    <hyperlink r:id="rId111" location=".VDeZP9R4q5w" ref="BM25"/>
    <hyperlink r:id="rId112" ref="BS25"/>
    <hyperlink r:id="rId113" ref="BK26"/>
    <hyperlink r:id="rId114" ref="BL26"/>
    <hyperlink r:id="rId115" ref="BK27"/>
    <hyperlink r:id="rId116" ref="BL27"/>
    <hyperlink r:id="rId117" ref="BM27"/>
    <hyperlink r:id="rId118" ref="BN27"/>
    <hyperlink r:id="rId119" ref="BS27"/>
    <hyperlink r:id="rId120" ref="BK28"/>
    <hyperlink r:id="rId121" ref="BM28"/>
    <hyperlink r:id="rId122" ref="BS28"/>
    <hyperlink r:id="rId123" ref="BT28"/>
    <hyperlink r:id="rId124" location="Infectious_dose.2C_incubation.2C_and_colonization" ref="BU28"/>
    <hyperlink r:id="rId125" ref="BK29"/>
    <hyperlink r:id="rId126" ref="BL29"/>
    <hyperlink r:id="rId127" ref="BM29"/>
    <hyperlink r:id="rId128" ref="BS29"/>
    <hyperlink r:id="rId129" ref="BK30"/>
    <hyperlink r:id="rId130" location="v=onepage&amp;q=rabies%20%22fatality%20rate%22%20vaccinated&amp;f=false" ref="BK31"/>
    <hyperlink r:id="rId131" ref="BK32"/>
    <hyperlink r:id="rId132" ref="BL32"/>
    <hyperlink r:id="rId133" ref="BM32"/>
    <hyperlink r:id="rId134" ref="BS32"/>
    <hyperlink r:id="rId135" ref="BK33"/>
    <hyperlink r:id="rId136" location="v=onepage&amp;q=rhinovirus%20%22basic%20reproductive%20number%22%20OR%20%22basic%20reproductive%20rate%22&amp;f=false" ref="BL33"/>
    <hyperlink r:id="rId137" ref="BS33"/>
    <hyperlink r:id="rId138" ref="BT33"/>
    <hyperlink r:id="rId139" ref="BK34"/>
    <hyperlink r:id="rId140" location="pone-0042320-t003" ref="BL34"/>
    <hyperlink r:id="rId141" ref="BM34"/>
    <hyperlink r:id="rId142" ref="BS34"/>
    <hyperlink r:id="rId143" ref="BS35"/>
    <hyperlink r:id="rId144" ref="AE36"/>
    <hyperlink r:id="rId145" ref="BK36"/>
    <hyperlink r:id="rId146" ref="BL36"/>
    <hyperlink r:id="rId147" ref="BM36"/>
    <hyperlink r:id="rId148" ref="BS36"/>
    <hyperlink r:id="rId149" ref="AZ37"/>
    <hyperlink r:id="rId150" ref="BK37"/>
    <hyperlink r:id="rId151" ref="BL37"/>
    <hyperlink r:id="rId152" ref="BM37"/>
    <hyperlink r:id="rId153" ref="BK38"/>
    <hyperlink r:id="rId154" ref="BS38"/>
    <hyperlink r:id="rId155" ref="BK39"/>
    <hyperlink r:id="rId156" ref="BL39"/>
    <hyperlink r:id="rId157" ref="BM39"/>
    <hyperlink r:id="rId158" ref="BS39"/>
    <hyperlink r:id="rId159" ref="BS40"/>
    <hyperlink r:id="rId160" ref="BK41"/>
    <hyperlink r:id="rId161" ref="BL41"/>
    <hyperlink r:id="rId162" ref="BS41"/>
    <hyperlink r:id="rId163" ref="BK42"/>
    <hyperlink r:id="rId164" ref="BL42"/>
    <hyperlink r:id="rId165" ref="BS42"/>
    <hyperlink r:id="rId166" ref="BK43"/>
    <hyperlink r:id="rId167" ref="BL43"/>
    <hyperlink r:id="rId168" ref="BS43"/>
    <hyperlink r:id="rId169" ref="AE44"/>
    <hyperlink r:id="rId170" ref="BK44"/>
    <hyperlink r:id="rId171" ref="BL44"/>
    <hyperlink r:id="rId172" ref="BM44"/>
    <hyperlink r:id="rId173" ref="BN44"/>
    <hyperlink r:id="rId174" ref="BS44"/>
    <hyperlink r:id="rId175" ref="BJ45"/>
    <hyperlink r:id="rId176" location="v=onepage&amp;q=hantavirus%20r0%20OR%20%22basic%20reproduction%20number%22%20OR%20%22basic%20reproductive%20rate%22&amp;f=false" ref="BK45"/>
    <hyperlink r:id="rId177" ref="BL45"/>
    <hyperlink r:id="rId178" ref="BM45"/>
    <hyperlink r:id="rId179" ref="BN45"/>
    <hyperlink r:id="rId180" ref="BO45"/>
    <hyperlink r:id="rId181" ref="BP45"/>
    <hyperlink r:id="rId182" ref="BT45"/>
    <hyperlink r:id="rId183" ref="BU45"/>
    <hyperlink r:id="rId184" ref="BX45"/>
    <hyperlink r:id="rId185" ref="BY45"/>
    <hyperlink r:id="rId186" ref="BJ47"/>
    <hyperlink r:id="rId187" ref="BJ49"/>
    <hyperlink r:id="rId188" ref="BJ51"/>
    <hyperlink r:id="rId189" ref="BJ52"/>
    <hyperlink r:id="rId190" ref="BJ53"/>
    <hyperlink r:id="rId191" ref="BK53"/>
    <hyperlink r:id="rId192" ref="BV55"/>
    <hyperlink r:id="rId193" ref="BJ58"/>
    <hyperlink r:id="rId194" ref="BJ59"/>
    <hyperlink r:id="rId195" ref="BK59"/>
    <hyperlink r:id="rId196" ref="BK62"/>
    <hyperlink r:id="rId197" ref="BL62"/>
    <hyperlink r:id="rId198" ref="BK63"/>
  </hyperlinks>
  <drawing r:id="rId19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8.43"/>
  </cols>
  <sheetData>
    <row r="1">
      <c r="A1" s="246" t="s">
        <v>737</v>
      </c>
      <c r="B1" s="36"/>
      <c r="C1" s="36"/>
      <c r="D1" s="36"/>
      <c r="E1" s="36"/>
      <c r="F1" s="36"/>
      <c r="G1" s="36"/>
      <c r="H1" s="36"/>
      <c r="I1" s="36"/>
      <c r="J1" s="36"/>
      <c r="K1" s="36"/>
      <c r="L1" s="36"/>
      <c r="M1" s="36"/>
      <c r="N1" s="36"/>
      <c r="O1" s="36"/>
      <c r="P1" s="36"/>
      <c r="Q1" s="36"/>
      <c r="R1" s="36"/>
      <c r="S1" s="36"/>
      <c r="T1" s="36"/>
      <c r="U1" s="36"/>
      <c r="V1" s="36"/>
      <c r="W1" s="36"/>
      <c r="X1" s="36"/>
      <c r="Y1" s="36"/>
      <c r="Z1" s="36"/>
    </row>
    <row r="2">
      <c r="A2" s="247" t="s">
        <v>738</v>
      </c>
      <c r="B2" s="248" t="s">
        <v>739</v>
      </c>
      <c r="C2" s="36"/>
      <c r="D2" s="36"/>
      <c r="E2" s="36"/>
      <c r="F2" s="36"/>
      <c r="G2" s="36"/>
      <c r="H2" s="36"/>
      <c r="I2" s="36"/>
      <c r="J2" s="36"/>
      <c r="K2" s="36"/>
      <c r="L2" s="36"/>
      <c r="M2" s="36"/>
      <c r="N2" s="36"/>
      <c r="O2" s="36"/>
      <c r="P2" s="36"/>
      <c r="Q2" s="36"/>
      <c r="R2" s="36"/>
      <c r="S2" s="36"/>
      <c r="T2" s="36"/>
      <c r="U2" s="36"/>
      <c r="V2" s="36"/>
      <c r="W2" s="36"/>
      <c r="X2" s="36"/>
      <c r="Y2" s="36"/>
      <c r="Z2" s="36"/>
    </row>
    <row r="3">
      <c r="A3" s="247" t="s">
        <v>740</v>
      </c>
      <c r="B3" s="248" t="s">
        <v>619</v>
      </c>
      <c r="C3" s="36"/>
      <c r="D3" s="36"/>
      <c r="E3" s="36"/>
      <c r="F3" s="36"/>
      <c r="G3" s="36"/>
      <c r="H3" s="36"/>
      <c r="I3" s="36"/>
      <c r="J3" s="36"/>
      <c r="K3" s="36"/>
      <c r="L3" s="36"/>
      <c r="M3" s="36"/>
      <c r="N3" s="36"/>
      <c r="O3" s="36"/>
      <c r="P3" s="36"/>
      <c r="Q3" s="36"/>
      <c r="R3" s="36"/>
      <c r="S3" s="36"/>
      <c r="T3" s="36"/>
      <c r="U3" s="36"/>
      <c r="V3" s="36"/>
      <c r="W3" s="36"/>
      <c r="X3" s="36"/>
      <c r="Y3" s="36"/>
      <c r="Z3" s="36"/>
    </row>
    <row r="4">
      <c r="A4" s="247" t="s">
        <v>741</v>
      </c>
      <c r="B4" s="248" t="s">
        <v>742</v>
      </c>
      <c r="C4" s="36"/>
      <c r="D4" s="36"/>
      <c r="E4" s="36"/>
      <c r="F4" s="36"/>
      <c r="G4" s="36"/>
      <c r="H4" s="36"/>
      <c r="I4" s="36"/>
      <c r="J4" s="36"/>
      <c r="K4" s="36"/>
      <c r="L4" s="36"/>
      <c r="M4" s="36"/>
      <c r="N4" s="36"/>
      <c r="O4" s="36"/>
      <c r="P4" s="36"/>
      <c r="Q4" s="36"/>
      <c r="R4" s="36"/>
      <c r="S4" s="36"/>
      <c r="T4" s="36"/>
      <c r="U4" s="36"/>
      <c r="V4" s="36"/>
      <c r="W4" s="36"/>
      <c r="X4" s="36"/>
      <c r="Y4" s="36"/>
      <c r="Z4" s="36"/>
    </row>
    <row r="5">
      <c r="A5" s="247" t="s">
        <v>743</v>
      </c>
      <c r="B5" s="248" t="s">
        <v>744</v>
      </c>
      <c r="C5" s="36"/>
      <c r="D5" s="36"/>
      <c r="E5" s="36"/>
      <c r="F5" s="36"/>
      <c r="G5" s="36"/>
      <c r="H5" s="36"/>
      <c r="I5" s="36"/>
      <c r="J5" s="36"/>
      <c r="K5" s="36"/>
      <c r="L5" s="36"/>
      <c r="M5" s="36"/>
      <c r="N5" s="36"/>
      <c r="O5" s="36"/>
      <c r="P5" s="36"/>
      <c r="Q5" s="36"/>
      <c r="R5" s="36"/>
      <c r="S5" s="36"/>
      <c r="T5" s="36"/>
      <c r="U5" s="36"/>
      <c r="V5" s="36"/>
      <c r="W5" s="36"/>
      <c r="X5" s="36"/>
      <c r="Y5" s="36"/>
      <c r="Z5" s="36"/>
    </row>
    <row r="6">
      <c r="A6" s="247" t="s">
        <v>745</v>
      </c>
      <c r="B6" s="248" t="s">
        <v>435</v>
      </c>
      <c r="C6" s="99" t="s">
        <v>746</v>
      </c>
      <c r="D6" s="36"/>
      <c r="E6" s="36"/>
      <c r="F6" s="36"/>
      <c r="G6" s="36"/>
      <c r="H6" s="36"/>
      <c r="I6" s="36"/>
      <c r="J6" s="36"/>
      <c r="K6" s="36"/>
      <c r="L6" s="36"/>
      <c r="M6" s="36"/>
      <c r="N6" s="36"/>
      <c r="O6" s="36"/>
      <c r="P6" s="36"/>
      <c r="Q6" s="36"/>
      <c r="R6" s="36"/>
      <c r="S6" s="36"/>
      <c r="T6" s="36"/>
      <c r="U6" s="36"/>
      <c r="V6" s="36"/>
      <c r="W6" s="36"/>
      <c r="X6" s="36"/>
      <c r="Y6" s="36"/>
      <c r="Z6" s="36"/>
    </row>
    <row r="7">
      <c r="A7" s="60"/>
    </row>
    <row r="8">
      <c r="A8" s="60"/>
    </row>
    <row r="9">
      <c r="A9" s="60"/>
    </row>
    <row r="10">
      <c r="A10" s="60"/>
    </row>
    <row r="11">
      <c r="A11" s="60"/>
    </row>
    <row r="12">
      <c r="A12" s="60"/>
    </row>
    <row r="13">
      <c r="A13" s="60"/>
    </row>
    <row r="14">
      <c r="A14" s="60"/>
    </row>
    <row r="15">
      <c r="A15" s="60"/>
    </row>
    <row r="16">
      <c r="A16" s="60"/>
    </row>
    <row r="17">
      <c r="A17" s="60"/>
    </row>
    <row r="18">
      <c r="A18" s="60"/>
    </row>
    <row r="19">
      <c r="A19" s="60"/>
    </row>
    <row r="20">
      <c r="A20" s="60"/>
    </row>
    <row r="21">
      <c r="A21" s="60"/>
    </row>
    <row r="22">
      <c r="A22" s="60"/>
    </row>
    <row r="23">
      <c r="A23" s="60"/>
    </row>
    <row r="24">
      <c r="A24" s="60"/>
    </row>
    <row r="25">
      <c r="A25" s="60"/>
    </row>
    <row r="26">
      <c r="A26" s="60"/>
    </row>
    <row r="27">
      <c r="A27" s="60"/>
    </row>
    <row r="28">
      <c r="A28" s="60"/>
    </row>
    <row r="29">
      <c r="A29" s="60"/>
    </row>
    <row r="30">
      <c r="A30" s="60"/>
    </row>
    <row r="31">
      <c r="A31" s="60"/>
    </row>
    <row r="32">
      <c r="A32" s="60"/>
    </row>
    <row r="33">
      <c r="A33" s="60"/>
    </row>
    <row r="34">
      <c r="A34" s="60"/>
    </row>
    <row r="35">
      <c r="A35" s="60"/>
    </row>
    <row r="36">
      <c r="A36" s="60"/>
    </row>
    <row r="37">
      <c r="A37" s="60"/>
    </row>
    <row r="38">
      <c r="A38" s="60"/>
    </row>
    <row r="39">
      <c r="A39" s="60"/>
    </row>
    <row r="40">
      <c r="A40" s="60"/>
    </row>
    <row r="41">
      <c r="A41" s="60"/>
    </row>
    <row r="42">
      <c r="A42" s="60"/>
    </row>
    <row r="43">
      <c r="A43" s="60"/>
    </row>
    <row r="44">
      <c r="A44" s="60"/>
    </row>
    <row r="45">
      <c r="A45" s="60"/>
    </row>
    <row r="46">
      <c r="A46" s="60"/>
    </row>
    <row r="47">
      <c r="A47" s="60"/>
    </row>
    <row r="48">
      <c r="A48" s="60"/>
    </row>
    <row r="49">
      <c r="A49" s="60"/>
    </row>
    <row r="50">
      <c r="A50" s="60"/>
    </row>
    <row r="51">
      <c r="A51" s="60"/>
    </row>
    <row r="52">
      <c r="A52" s="60"/>
    </row>
    <row r="53">
      <c r="A53" s="60"/>
    </row>
    <row r="54">
      <c r="A54" s="60"/>
    </row>
    <row r="55">
      <c r="A55" s="60"/>
    </row>
    <row r="56">
      <c r="A56" s="60"/>
    </row>
    <row r="57">
      <c r="A57" s="60"/>
    </row>
    <row r="58">
      <c r="A58" s="60"/>
    </row>
    <row r="59">
      <c r="A59" s="60"/>
    </row>
    <row r="60">
      <c r="A60" s="60"/>
    </row>
    <row r="61">
      <c r="A61" s="60"/>
    </row>
    <row r="62">
      <c r="A62" s="60"/>
    </row>
    <row r="63">
      <c r="A63" s="60"/>
    </row>
    <row r="64">
      <c r="A64" s="60"/>
    </row>
    <row r="65">
      <c r="A65" s="60"/>
    </row>
    <row r="66">
      <c r="A66" s="60"/>
    </row>
    <row r="67">
      <c r="A67" s="60"/>
    </row>
    <row r="68">
      <c r="A68" s="60"/>
    </row>
    <row r="69">
      <c r="A69" s="60"/>
    </row>
    <row r="70">
      <c r="A70" s="60"/>
    </row>
    <row r="71">
      <c r="A71" s="60"/>
    </row>
    <row r="72">
      <c r="A72" s="60"/>
    </row>
    <row r="73">
      <c r="A73" s="60"/>
    </row>
    <row r="74">
      <c r="A74" s="60"/>
    </row>
    <row r="75">
      <c r="A75" s="60"/>
    </row>
    <row r="76">
      <c r="A76" s="60"/>
    </row>
    <row r="77">
      <c r="A77" s="60"/>
    </row>
    <row r="78">
      <c r="A78" s="60"/>
    </row>
    <row r="79">
      <c r="A79" s="60"/>
    </row>
    <row r="80">
      <c r="A80" s="60"/>
    </row>
    <row r="81">
      <c r="A81" s="60"/>
    </row>
    <row r="82">
      <c r="A82" s="60"/>
    </row>
    <row r="83">
      <c r="A83" s="60"/>
    </row>
    <row r="84">
      <c r="A84" s="60"/>
    </row>
    <row r="85">
      <c r="A85" s="60"/>
    </row>
    <row r="86">
      <c r="A86" s="60"/>
    </row>
    <row r="87">
      <c r="A87" s="60"/>
    </row>
    <row r="88">
      <c r="A88" s="60"/>
    </row>
    <row r="89">
      <c r="A89" s="60"/>
    </row>
    <row r="90">
      <c r="A90" s="60"/>
    </row>
    <row r="91">
      <c r="A91" s="60"/>
    </row>
    <row r="92">
      <c r="A92" s="60"/>
    </row>
    <row r="93">
      <c r="A93" s="60"/>
    </row>
    <row r="94">
      <c r="A94" s="60"/>
    </row>
    <row r="95">
      <c r="A95" s="60"/>
    </row>
    <row r="96">
      <c r="A96" s="60"/>
    </row>
    <row r="97">
      <c r="A97" s="60"/>
    </row>
    <row r="98">
      <c r="A98" s="60"/>
    </row>
    <row r="99">
      <c r="A99" s="60"/>
    </row>
    <row r="100">
      <c r="A100" s="60"/>
    </row>
    <row r="101">
      <c r="A101" s="60"/>
    </row>
    <row r="102">
      <c r="A102" s="60"/>
    </row>
    <row r="103">
      <c r="A103" s="60"/>
    </row>
    <row r="104">
      <c r="A104" s="60"/>
    </row>
    <row r="105">
      <c r="A105" s="60"/>
    </row>
    <row r="106">
      <c r="A106" s="60"/>
    </row>
    <row r="107">
      <c r="A107" s="60"/>
    </row>
    <row r="108">
      <c r="A108" s="60"/>
    </row>
    <row r="109">
      <c r="A109" s="60"/>
    </row>
    <row r="110">
      <c r="A110" s="60"/>
    </row>
    <row r="111">
      <c r="A111" s="60"/>
    </row>
    <row r="112">
      <c r="A112" s="60"/>
    </row>
    <row r="113">
      <c r="A113" s="60"/>
    </row>
    <row r="114">
      <c r="A114" s="60"/>
    </row>
    <row r="115">
      <c r="A115" s="60"/>
    </row>
    <row r="116">
      <c r="A116" s="60"/>
    </row>
    <row r="117">
      <c r="A117" s="60"/>
    </row>
    <row r="118">
      <c r="A118" s="60"/>
    </row>
    <row r="119">
      <c r="A119" s="60"/>
    </row>
    <row r="120">
      <c r="A120" s="60"/>
    </row>
    <row r="121">
      <c r="A121" s="60"/>
    </row>
    <row r="122">
      <c r="A122" s="60"/>
    </row>
    <row r="123">
      <c r="A123" s="60"/>
    </row>
    <row r="124">
      <c r="A124" s="60"/>
    </row>
    <row r="125">
      <c r="A125" s="60"/>
    </row>
    <row r="126">
      <c r="A126" s="60"/>
    </row>
    <row r="127">
      <c r="A127" s="60"/>
    </row>
    <row r="128">
      <c r="A128" s="60"/>
    </row>
    <row r="129">
      <c r="A129" s="60"/>
    </row>
    <row r="130">
      <c r="A130" s="60"/>
    </row>
    <row r="131">
      <c r="A131" s="60"/>
    </row>
    <row r="132">
      <c r="A132" s="60"/>
    </row>
    <row r="133">
      <c r="A133" s="60"/>
    </row>
    <row r="134">
      <c r="A134" s="60"/>
    </row>
    <row r="135">
      <c r="A135" s="60"/>
    </row>
    <row r="136">
      <c r="A136" s="60"/>
    </row>
    <row r="137">
      <c r="A137" s="60"/>
    </row>
    <row r="138">
      <c r="A138" s="60"/>
    </row>
    <row r="139">
      <c r="A139" s="60"/>
    </row>
    <row r="140">
      <c r="A140" s="60"/>
    </row>
    <row r="141">
      <c r="A141" s="60"/>
    </row>
    <row r="142">
      <c r="A142" s="60"/>
    </row>
    <row r="143">
      <c r="A143" s="60"/>
    </row>
    <row r="144">
      <c r="A144" s="60"/>
    </row>
    <row r="145">
      <c r="A145" s="60"/>
    </row>
    <row r="146">
      <c r="A146" s="60"/>
    </row>
    <row r="147">
      <c r="A147" s="60"/>
    </row>
    <row r="148">
      <c r="A148" s="60"/>
    </row>
    <row r="149">
      <c r="A149" s="60"/>
    </row>
    <row r="150">
      <c r="A150" s="60"/>
    </row>
    <row r="151">
      <c r="A151" s="60"/>
    </row>
    <row r="152">
      <c r="A152" s="60"/>
    </row>
    <row r="153">
      <c r="A153" s="60"/>
    </row>
    <row r="154">
      <c r="A154" s="60"/>
    </row>
    <row r="155">
      <c r="A155" s="60"/>
    </row>
    <row r="156">
      <c r="A156" s="60"/>
    </row>
    <row r="157">
      <c r="A157" s="60"/>
    </row>
    <row r="158">
      <c r="A158" s="60"/>
    </row>
    <row r="159">
      <c r="A159" s="60"/>
    </row>
    <row r="160">
      <c r="A160" s="60"/>
    </row>
    <row r="161">
      <c r="A161" s="60"/>
    </row>
    <row r="162">
      <c r="A162" s="60"/>
    </row>
    <row r="163">
      <c r="A163" s="60"/>
    </row>
    <row r="164">
      <c r="A164" s="60"/>
    </row>
    <row r="165">
      <c r="A165" s="60"/>
    </row>
    <row r="166">
      <c r="A166" s="60"/>
    </row>
    <row r="167">
      <c r="A167" s="60"/>
    </row>
    <row r="168">
      <c r="A168" s="60"/>
    </row>
    <row r="169">
      <c r="A169" s="60"/>
    </row>
    <row r="170">
      <c r="A170" s="60"/>
    </row>
    <row r="171">
      <c r="A171" s="60"/>
    </row>
    <row r="172">
      <c r="A172" s="60"/>
    </row>
    <row r="173">
      <c r="A173" s="60"/>
    </row>
    <row r="174">
      <c r="A174" s="60"/>
    </row>
    <row r="175">
      <c r="A175" s="60"/>
    </row>
    <row r="176">
      <c r="A176" s="60"/>
    </row>
    <row r="177">
      <c r="A177" s="60"/>
    </row>
    <row r="178">
      <c r="A178" s="60"/>
    </row>
    <row r="179">
      <c r="A179" s="60"/>
    </row>
    <row r="180">
      <c r="A180" s="60"/>
    </row>
    <row r="181">
      <c r="A181" s="60"/>
    </row>
    <row r="182">
      <c r="A182" s="60"/>
    </row>
    <row r="183">
      <c r="A183" s="60"/>
    </row>
    <row r="184">
      <c r="A184" s="60"/>
    </row>
    <row r="185">
      <c r="A185" s="60"/>
    </row>
    <row r="186">
      <c r="A186" s="60"/>
    </row>
    <row r="187">
      <c r="A187" s="60"/>
    </row>
    <row r="188">
      <c r="A188" s="60"/>
    </row>
    <row r="189">
      <c r="A189" s="60"/>
    </row>
    <row r="190">
      <c r="A190" s="60"/>
    </row>
    <row r="191">
      <c r="A191" s="60"/>
    </row>
    <row r="192">
      <c r="A192" s="60"/>
    </row>
    <row r="193">
      <c r="A193" s="60"/>
    </row>
    <row r="194">
      <c r="A194" s="60"/>
    </row>
    <row r="195">
      <c r="A195" s="60"/>
    </row>
    <row r="196">
      <c r="A196" s="60"/>
    </row>
    <row r="197">
      <c r="A197" s="60"/>
    </row>
    <row r="198">
      <c r="A198" s="60"/>
    </row>
    <row r="199">
      <c r="A199" s="60"/>
    </row>
    <row r="200">
      <c r="A200" s="60"/>
    </row>
    <row r="201">
      <c r="A201" s="60"/>
    </row>
    <row r="202">
      <c r="A202" s="60"/>
    </row>
    <row r="203">
      <c r="A203" s="60"/>
    </row>
    <row r="204">
      <c r="A204" s="60"/>
    </row>
    <row r="205">
      <c r="A205" s="60"/>
    </row>
    <row r="206">
      <c r="A206" s="60"/>
    </row>
    <row r="207">
      <c r="A207" s="60"/>
    </row>
    <row r="208">
      <c r="A208" s="60"/>
    </row>
    <row r="209">
      <c r="A209" s="60"/>
    </row>
    <row r="210">
      <c r="A210" s="60"/>
    </row>
    <row r="211">
      <c r="A211" s="60"/>
    </row>
    <row r="212">
      <c r="A212" s="60"/>
    </row>
    <row r="213">
      <c r="A213" s="60"/>
    </row>
    <row r="214">
      <c r="A214" s="60"/>
    </row>
    <row r="215">
      <c r="A215" s="60"/>
    </row>
    <row r="216">
      <c r="A216" s="60"/>
    </row>
    <row r="217">
      <c r="A217" s="60"/>
    </row>
    <row r="218">
      <c r="A218" s="60"/>
    </row>
    <row r="219">
      <c r="A219" s="60"/>
    </row>
    <row r="220">
      <c r="A220" s="60"/>
    </row>
    <row r="221">
      <c r="A221" s="60"/>
    </row>
    <row r="222">
      <c r="A222" s="60"/>
    </row>
    <row r="223">
      <c r="A223" s="60"/>
    </row>
    <row r="224">
      <c r="A224" s="60"/>
    </row>
    <row r="225">
      <c r="A225" s="60"/>
    </row>
    <row r="226">
      <c r="A226" s="60"/>
    </row>
    <row r="227">
      <c r="A227" s="60"/>
    </row>
    <row r="228">
      <c r="A228" s="60"/>
    </row>
    <row r="229">
      <c r="A229" s="60"/>
    </row>
    <row r="230">
      <c r="A230" s="60"/>
    </row>
    <row r="231">
      <c r="A231" s="60"/>
    </row>
    <row r="232">
      <c r="A232" s="60"/>
    </row>
    <row r="233">
      <c r="A233" s="60"/>
    </row>
    <row r="234">
      <c r="A234" s="60"/>
    </row>
    <row r="235">
      <c r="A235" s="60"/>
    </row>
    <row r="236">
      <c r="A236" s="60"/>
    </row>
    <row r="237">
      <c r="A237" s="60"/>
    </row>
    <row r="238">
      <c r="A238" s="60"/>
    </row>
    <row r="239">
      <c r="A239" s="60"/>
    </row>
    <row r="240">
      <c r="A240" s="60"/>
    </row>
    <row r="241">
      <c r="A241" s="60"/>
    </row>
    <row r="242">
      <c r="A242" s="60"/>
    </row>
    <row r="243">
      <c r="A243" s="60"/>
    </row>
    <row r="244">
      <c r="A244" s="60"/>
    </row>
    <row r="245">
      <c r="A245" s="60"/>
    </row>
    <row r="246">
      <c r="A246" s="60"/>
    </row>
    <row r="247">
      <c r="A247" s="60"/>
    </row>
    <row r="248">
      <c r="A248" s="60"/>
    </row>
    <row r="249">
      <c r="A249" s="60"/>
    </row>
    <row r="250">
      <c r="A250" s="60"/>
    </row>
    <row r="251">
      <c r="A251" s="60"/>
    </row>
    <row r="252">
      <c r="A252" s="60"/>
    </row>
    <row r="253">
      <c r="A253" s="60"/>
    </row>
    <row r="254">
      <c r="A254" s="60"/>
    </row>
    <row r="255">
      <c r="A255" s="60"/>
    </row>
    <row r="256">
      <c r="A256" s="60"/>
    </row>
    <row r="257">
      <c r="A257" s="60"/>
    </row>
    <row r="258">
      <c r="A258" s="60"/>
    </row>
    <row r="259">
      <c r="A259" s="60"/>
    </row>
    <row r="260">
      <c r="A260" s="60"/>
    </row>
    <row r="261">
      <c r="A261" s="60"/>
    </row>
    <row r="262">
      <c r="A262" s="60"/>
    </row>
    <row r="263">
      <c r="A263" s="60"/>
    </row>
    <row r="264">
      <c r="A264" s="60"/>
    </row>
    <row r="265">
      <c r="A265" s="60"/>
    </row>
    <row r="266">
      <c r="A266" s="60"/>
    </row>
    <row r="267">
      <c r="A267" s="60"/>
    </row>
    <row r="268">
      <c r="A268" s="60"/>
    </row>
    <row r="269">
      <c r="A269" s="60"/>
    </row>
    <row r="270">
      <c r="A270" s="60"/>
    </row>
    <row r="271">
      <c r="A271" s="60"/>
    </row>
    <row r="272">
      <c r="A272" s="60"/>
    </row>
    <row r="273">
      <c r="A273" s="60"/>
    </row>
    <row r="274">
      <c r="A274" s="60"/>
    </row>
    <row r="275">
      <c r="A275" s="60"/>
    </row>
    <row r="276">
      <c r="A276" s="60"/>
    </row>
    <row r="277">
      <c r="A277" s="60"/>
    </row>
    <row r="278">
      <c r="A278" s="60"/>
    </row>
    <row r="279">
      <c r="A279" s="60"/>
    </row>
    <row r="280">
      <c r="A280" s="60"/>
    </row>
    <row r="281">
      <c r="A281" s="60"/>
    </row>
    <row r="282">
      <c r="A282" s="60"/>
    </row>
    <row r="283">
      <c r="A283" s="60"/>
    </row>
    <row r="284">
      <c r="A284" s="60"/>
    </row>
    <row r="285">
      <c r="A285" s="60"/>
    </row>
    <row r="286">
      <c r="A286" s="60"/>
    </row>
    <row r="287">
      <c r="A287" s="60"/>
    </row>
    <row r="288">
      <c r="A288" s="60"/>
    </row>
    <row r="289">
      <c r="A289" s="60"/>
    </row>
    <row r="290">
      <c r="A290" s="60"/>
    </row>
    <row r="291">
      <c r="A291" s="60"/>
    </row>
    <row r="292">
      <c r="A292" s="60"/>
    </row>
    <row r="293">
      <c r="A293" s="60"/>
    </row>
    <row r="294">
      <c r="A294" s="60"/>
    </row>
    <row r="295">
      <c r="A295" s="60"/>
    </row>
    <row r="296">
      <c r="A296" s="60"/>
    </row>
    <row r="297">
      <c r="A297" s="60"/>
    </row>
    <row r="298">
      <c r="A298" s="60"/>
    </row>
    <row r="299">
      <c r="A299" s="60"/>
    </row>
    <row r="300">
      <c r="A300" s="60"/>
    </row>
    <row r="301">
      <c r="A301" s="60"/>
    </row>
    <row r="302">
      <c r="A302" s="60"/>
    </row>
    <row r="303">
      <c r="A303" s="60"/>
    </row>
    <row r="304">
      <c r="A304" s="60"/>
    </row>
    <row r="305">
      <c r="A305" s="60"/>
    </row>
    <row r="306">
      <c r="A306" s="60"/>
    </row>
    <row r="307">
      <c r="A307" s="60"/>
    </row>
    <row r="308">
      <c r="A308" s="60"/>
    </row>
    <row r="309">
      <c r="A309" s="60"/>
    </row>
    <row r="310">
      <c r="A310" s="60"/>
    </row>
    <row r="311">
      <c r="A311" s="60"/>
    </row>
    <row r="312">
      <c r="A312" s="60"/>
    </row>
    <row r="313">
      <c r="A313" s="60"/>
    </row>
    <row r="314">
      <c r="A314" s="60"/>
    </row>
    <row r="315">
      <c r="A315" s="60"/>
    </row>
    <row r="316">
      <c r="A316" s="60"/>
    </row>
    <row r="317">
      <c r="A317" s="60"/>
    </row>
    <row r="318">
      <c r="A318" s="60"/>
    </row>
    <row r="319">
      <c r="A319" s="60"/>
    </row>
    <row r="320">
      <c r="A320" s="60"/>
    </row>
    <row r="321">
      <c r="A321" s="60"/>
    </row>
    <row r="322">
      <c r="A322" s="60"/>
    </row>
    <row r="323">
      <c r="A323" s="60"/>
    </row>
    <row r="324">
      <c r="A324" s="60"/>
    </row>
    <row r="325">
      <c r="A325" s="60"/>
    </row>
    <row r="326">
      <c r="A326" s="60"/>
    </row>
    <row r="327">
      <c r="A327" s="60"/>
    </row>
    <row r="328">
      <c r="A328" s="60"/>
    </row>
    <row r="329">
      <c r="A329" s="60"/>
    </row>
    <row r="330">
      <c r="A330" s="60"/>
    </row>
    <row r="331">
      <c r="A331" s="60"/>
    </row>
    <row r="332">
      <c r="A332" s="60"/>
    </row>
    <row r="333">
      <c r="A333" s="60"/>
    </row>
    <row r="334">
      <c r="A334" s="60"/>
    </row>
    <row r="335">
      <c r="A335" s="60"/>
    </row>
    <row r="336">
      <c r="A336" s="60"/>
    </row>
    <row r="337">
      <c r="A337" s="60"/>
    </row>
    <row r="338">
      <c r="A338" s="60"/>
    </row>
    <row r="339">
      <c r="A339" s="60"/>
    </row>
    <row r="340">
      <c r="A340" s="60"/>
    </row>
    <row r="341">
      <c r="A341" s="60"/>
    </row>
    <row r="342">
      <c r="A342" s="60"/>
    </row>
    <row r="343">
      <c r="A343" s="60"/>
    </row>
    <row r="344">
      <c r="A344" s="60"/>
    </row>
    <row r="345">
      <c r="A345" s="60"/>
    </row>
    <row r="346">
      <c r="A346" s="60"/>
    </row>
    <row r="347">
      <c r="A347" s="60"/>
    </row>
    <row r="348">
      <c r="A348" s="60"/>
    </row>
    <row r="349">
      <c r="A349" s="60"/>
    </row>
    <row r="350">
      <c r="A350" s="60"/>
    </row>
    <row r="351">
      <c r="A351" s="60"/>
    </row>
    <row r="352">
      <c r="A352" s="60"/>
    </row>
    <row r="353">
      <c r="A353" s="60"/>
    </row>
    <row r="354">
      <c r="A354" s="60"/>
    </row>
    <row r="355">
      <c r="A355" s="60"/>
    </row>
    <row r="356">
      <c r="A356" s="60"/>
    </row>
    <row r="357">
      <c r="A357" s="60"/>
    </row>
    <row r="358">
      <c r="A358" s="60"/>
    </row>
    <row r="359">
      <c r="A359" s="60"/>
    </row>
    <row r="360">
      <c r="A360" s="60"/>
    </row>
    <row r="361">
      <c r="A361" s="60"/>
    </row>
    <row r="362">
      <c r="A362" s="60"/>
    </row>
    <row r="363">
      <c r="A363" s="60"/>
    </row>
    <row r="364">
      <c r="A364" s="60"/>
    </row>
    <row r="365">
      <c r="A365" s="60"/>
    </row>
    <row r="366">
      <c r="A366" s="60"/>
    </row>
    <row r="367">
      <c r="A367" s="60"/>
    </row>
    <row r="368">
      <c r="A368" s="60"/>
    </row>
    <row r="369">
      <c r="A369" s="60"/>
    </row>
    <row r="370">
      <c r="A370" s="60"/>
    </row>
    <row r="371">
      <c r="A371" s="60"/>
    </row>
    <row r="372">
      <c r="A372" s="60"/>
    </row>
    <row r="373">
      <c r="A373" s="60"/>
    </row>
    <row r="374">
      <c r="A374" s="60"/>
    </row>
    <row r="375">
      <c r="A375" s="60"/>
    </row>
    <row r="376">
      <c r="A376" s="60"/>
    </row>
    <row r="377">
      <c r="A377" s="60"/>
    </row>
    <row r="378">
      <c r="A378" s="60"/>
    </row>
    <row r="379">
      <c r="A379" s="60"/>
    </row>
    <row r="380">
      <c r="A380" s="60"/>
    </row>
    <row r="381">
      <c r="A381" s="60"/>
    </row>
    <row r="382">
      <c r="A382" s="60"/>
    </row>
    <row r="383">
      <c r="A383" s="60"/>
    </row>
    <row r="384">
      <c r="A384" s="60"/>
    </row>
    <row r="385">
      <c r="A385" s="60"/>
    </row>
    <row r="386">
      <c r="A386" s="60"/>
    </row>
    <row r="387">
      <c r="A387" s="60"/>
    </row>
    <row r="388">
      <c r="A388" s="60"/>
    </row>
    <row r="389">
      <c r="A389" s="60"/>
    </row>
    <row r="390">
      <c r="A390" s="60"/>
    </row>
    <row r="391">
      <c r="A391" s="60"/>
    </row>
    <row r="392">
      <c r="A392" s="60"/>
    </row>
    <row r="393">
      <c r="A393" s="60"/>
    </row>
    <row r="394">
      <c r="A394" s="60"/>
    </row>
    <row r="395">
      <c r="A395" s="60"/>
    </row>
    <row r="396">
      <c r="A396" s="60"/>
    </row>
    <row r="397">
      <c r="A397" s="60"/>
    </row>
    <row r="398">
      <c r="A398" s="60"/>
    </row>
    <row r="399">
      <c r="A399" s="60"/>
    </row>
    <row r="400">
      <c r="A400" s="60"/>
    </row>
    <row r="401">
      <c r="A401" s="60"/>
    </row>
    <row r="402">
      <c r="A402" s="60"/>
    </row>
    <row r="403">
      <c r="A403" s="60"/>
    </row>
    <row r="404">
      <c r="A404" s="60"/>
    </row>
    <row r="405">
      <c r="A405" s="60"/>
    </row>
    <row r="406">
      <c r="A406" s="60"/>
    </row>
    <row r="407">
      <c r="A407" s="60"/>
    </row>
    <row r="408">
      <c r="A408" s="60"/>
    </row>
    <row r="409">
      <c r="A409" s="60"/>
    </row>
    <row r="410">
      <c r="A410" s="60"/>
    </row>
    <row r="411">
      <c r="A411" s="60"/>
    </row>
    <row r="412">
      <c r="A412" s="60"/>
    </row>
    <row r="413">
      <c r="A413" s="60"/>
    </row>
    <row r="414">
      <c r="A414" s="60"/>
    </row>
    <row r="415">
      <c r="A415" s="60"/>
    </row>
    <row r="416">
      <c r="A416" s="60"/>
    </row>
    <row r="417">
      <c r="A417" s="60"/>
    </row>
    <row r="418">
      <c r="A418" s="60"/>
    </row>
    <row r="419">
      <c r="A419" s="60"/>
    </row>
    <row r="420">
      <c r="A420" s="60"/>
    </row>
    <row r="421">
      <c r="A421" s="60"/>
    </row>
    <row r="422">
      <c r="A422" s="60"/>
    </row>
    <row r="423">
      <c r="A423" s="60"/>
    </row>
    <row r="424">
      <c r="A424" s="60"/>
    </row>
    <row r="425">
      <c r="A425" s="60"/>
    </row>
    <row r="426">
      <c r="A426" s="60"/>
    </row>
    <row r="427">
      <c r="A427" s="60"/>
    </row>
    <row r="428">
      <c r="A428" s="60"/>
    </row>
    <row r="429">
      <c r="A429" s="60"/>
    </row>
    <row r="430">
      <c r="A430" s="60"/>
    </row>
    <row r="431">
      <c r="A431" s="60"/>
    </row>
    <row r="432">
      <c r="A432" s="60"/>
    </row>
    <row r="433">
      <c r="A433" s="60"/>
    </row>
    <row r="434">
      <c r="A434" s="60"/>
    </row>
    <row r="435">
      <c r="A435" s="60"/>
    </row>
    <row r="436">
      <c r="A436" s="60"/>
    </row>
    <row r="437">
      <c r="A437" s="60"/>
    </row>
    <row r="438">
      <c r="A438" s="60"/>
    </row>
    <row r="439">
      <c r="A439" s="60"/>
    </row>
    <row r="440">
      <c r="A440" s="60"/>
    </row>
    <row r="441">
      <c r="A441" s="60"/>
    </row>
    <row r="442">
      <c r="A442" s="60"/>
    </row>
    <row r="443">
      <c r="A443" s="60"/>
    </row>
    <row r="444">
      <c r="A444" s="60"/>
    </row>
    <row r="445">
      <c r="A445" s="60"/>
    </row>
    <row r="446">
      <c r="A446" s="60"/>
    </row>
    <row r="447">
      <c r="A447" s="60"/>
    </row>
    <row r="448">
      <c r="A448" s="60"/>
    </row>
    <row r="449">
      <c r="A449" s="60"/>
    </row>
    <row r="450">
      <c r="A450" s="60"/>
    </row>
    <row r="451">
      <c r="A451" s="60"/>
    </row>
    <row r="452">
      <c r="A452" s="60"/>
    </row>
    <row r="453">
      <c r="A453" s="60"/>
    </row>
    <row r="454">
      <c r="A454" s="60"/>
    </row>
    <row r="455">
      <c r="A455" s="60"/>
    </row>
    <row r="456">
      <c r="A456" s="60"/>
    </row>
    <row r="457">
      <c r="A457" s="60"/>
    </row>
    <row r="458">
      <c r="A458" s="60"/>
    </row>
    <row r="459">
      <c r="A459" s="60"/>
    </row>
    <row r="460">
      <c r="A460" s="60"/>
    </row>
    <row r="461">
      <c r="A461" s="60"/>
    </row>
    <row r="462">
      <c r="A462" s="60"/>
    </row>
    <row r="463">
      <c r="A463" s="60"/>
    </row>
    <row r="464">
      <c r="A464" s="60"/>
    </row>
    <row r="465">
      <c r="A465" s="60"/>
    </row>
    <row r="466">
      <c r="A466" s="60"/>
    </row>
    <row r="467">
      <c r="A467" s="60"/>
    </row>
    <row r="468">
      <c r="A468" s="60"/>
    </row>
    <row r="469">
      <c r="A469" s="60"/>
    </row>
    <row r="470">
      <c r="A470" s="60"/>
    </row>
    <row r="471">
      <c r="A471" s="60"/>
    </row>
    <row r="472">
      <c r="A472" s="60"/>
    </row>
    <row r="473">
      <c r="A473" s="60"/>
    </row>
    <row r="474">
      <c r="A474" s="60"/>
    </row>
    <row r="475">
      <c r="A475" s="60"/>
    </row>
    <row r="476">
      <c r="A476" s="60"/>
    </row>
    <row r="477">
      <c r="A477" s="60"/>
    </row>
    <row r="478">
      <c r="A478" s="60"/>
    </row>
    <row r="479">
      <c r="A479" s="60"/>
    </row>
    <row r="480">
      <c r="A480" s="60"/>
    </row>
    <row r="481">
      <c r="A481" s="60"/>
    </row>
    <row r="482">
      <c r="A482" s="60"/>
    </row>
    <row r="483">
      <c r="A483" s="60"/>
    </row>
    <row r="484">
      <c r="A484" s="60"/>
    </row>
    <row r="485">
      <c r="A485" s="60"/>
    </row>
    <row r="486">
      <c r="A486" s="60"/>
    </row>
    <row r="487">
      <c r="A487" s="60"/>
    </row>
    <row r="488">
      <c r="A488" s="60"/>
    </row>
    <row r="489">
      <c r="A489" s="60"/>
    </row>
    <row r="490">
      <c r="A490" s="60"/>
    </row>
    <row r="491">
      <c r="A491" s="60"/>
    </row>
    <row r="492">
      <c r="A492" s="60"/>
    </row>
    <row r="493">
      <c r="A493" s="60"/>
    </row>
    <row r="494">
      <c r="A494" s="60"/>
    </row>
    <row r="495">
      <c r="A495" s="60"/>
    </row>
    <row r="496">
      <c r="A496" s="60"/>
    </row>
    <row r="497">
      <c r="A497" s="60"/>
    </row>
    <row r="498">
      <c r="A498" s="60"/>
    </row>
    <row r="499">
      <c r="A499" s="60"/>
    </row>
    <row r="500">
      <c r="A500" s="60"/>
    </row>
    <row r="501">
      <c r="A501" s="60"/>
    </row>
    <row r="502">
      <c r="A502" s="60"/>
    </row>
    <row r="503">
      <c r="A503" s="60"/>
    </row>
    <row r="504">
      <c r="A504" s="60"/>
    </row>
    <row r="505">
      <c r="A505" s="60"/>
    </row>
    <row r="506">
      <c r="A506" s="60"/>
    </row>
    <row r="507">
      <c r="A507" s="60"/>
    </row>
    <row r="508">
      <c r="A508" s="60"/>
    </row>
    <row r="509">
      <c r="A509" s="60"/>
    </row>
    <row r="510">
      <c r="A510" s="60"/>
    </row>
    <row r="511">
      <c r="A511" s="60"/>
    </row>
    <row r="512">
      <c r="A512" s="60"/>
    </row>
    <row r="513">
      <c r="A513" s="60"/>
    </row>
    <row r="514">
      <c r="A514" s="60"/>
    </row>
    <row r="515">
      <c r="A515" s="60"/>
    </row>
    <row r="516">
      <c r="A516" s="60"/>
    </row>
    <row r="517">
      <c r="A517" s="60"/>
    </row>
    <row r="518">
      <c r="A518" s="60"/>
    </row>
    <row r="519">
      <c r="A519" s="60"/>
    </row>
    <row r="520">
      <c r="A520" s="60"/>
    </row>
    <row r="521">
      <c r="A521" s="60"/>
    </row>
    <row r="522">
      <c r="A522" s="60"/>
    </row>
    <row r="523">
      <c r="A523" s="60"/>
    </row>
    <row r="524">
      <c r="A524" s="60"/>
    </row>
    <row r="525">
      <c r="A525" s="60"/>
    </row>
    <row r="526">
      <c r="A526" s="60"/>
    </row>
    <row r="527">
      <c r="A527" s="60"/>
    </row>
    <row r="528">
      <c r="A528" s="60"/>
    </row>
    <row r="529">
      <c r="A529" s="60"/>
    </row>
    <row r="530">
      <c r="A530" s="60"/>
    </row>
    <row r="531">
      <c r="A531" s="60"/>
    </row>
    <row r="532">
      <c r="A532" s="60"/>
    </row>
    <row r="533">
      <c r="A533" s="60"/>
    </row>
    <row r="534">
      <c r="A534" s="60"/>
    </row>
    <row r="535">
      <c r="A535" s="60"/>
    </row>
    <row r="536">
      <c r="A536" s="60"/>
    </row>
    <row r="537">
      <c r="A537" s="60"/>
    </row>
    <row r="538">
      <c r="A538" s="60"/>
    </row>
    <row r="539">
      <c r="A539" s="60"/>
    </row>
    <row r="540">
      <c r="A540" s="60"/>
    </row>
    <row r="541">
      <c r="A541" s="60"/>
    </row>
    <row r="542">
      <c r="A542" s="60"/>
    </row>
    <row r="543">
      <c r="A543" s="60"/>
    </row>
    <row r="544">
      <c r="A544" s="60"/>
    </row>
    <row r="545">
      <c r="A545" s="60"/>
    </row>
    <row r="546">
      <c r="A546" s="60"/>
    </row>
    <row r="547">
      <c r="A547" s="60"/>
    </row>
    <row r="548">
      <c r="A548" s="60"/>
    </row>
    <row r="549">
      <c r="A549" s="60"/>
    </row>
    <row r="550">
      <c r="A550" s="60"/>
    </row>
    <row r="551">
      <c r="A551" s="60"/>
    </row>
    <row r="552">
      <c r="A552" s="60"/>
    </row>
    <row r="553">
      <c r="A553" s="60"/>
    </row>
    <row r="554">
      <c r="A554" s="60"/>
    </row>
    <row r="555">
      <c r="A555" s="60"/>
    </row>
    <row r="556">
      <c r="A556" s="60"/>
    </row>
    <row r="557">
      <c r="A557" s="60"/>
    </row>
    <row r="558">
      <c r="A558" s="60"/>
    </row>
    <row r="559">
      <c r="A559" s="60"/>
    </row>
    <row r="560">
      <c r="A560" s="60"/>
    </row>
    <row r="561">
      <c r="A561" s="60"/>
    </row>
    <row r="562">
      <c r="A562" s="60"/>
    </row>
    <row r="563">
      <c r="A563" s="60"/>
    </row>
    <row r="564">
      <c r="A564" s="60"/>
    </row>
    <row r="565">
      <c r="A565" s="60"/>
    </row>
    <row r="566">
      <c r="A566" s="60"/>
    </row>
    <row r="567">
      <c r="A567" s="60"/>
    </row>
    <row r="568">
      <c r="A568" s="60"/>
    </row>
    <row r="569">
      <c r="A569" s="60"/>
    </row>
    <row r="570">
      <c r="A570" s="60"/>
    </row>
    <row r="571">
      <c r="A571" s="60"/>
    </row>
    <row r="572">
      <c r="A572" s="60"/>
    </row>
    <row r="573">
      <c r="A573" s="60"/>
    </row>
    <row r="574">
      <c r="A574" s="60"/>
    </row>
    <row r="575">
      <c r="A575" s="60"/>
    </row>
    <row r="576">
      <c r="A576" s="60"/>
    </row>
    <row r="577">
      <c r="A577" s="60"/>
    </row>
    <row r="578">
      <c r="A578" s="60"/>
    </row>
    <row r="579">
      <c r="A579" s="60"/>
    </row>
    <row r="580">
      <c r="A580" s="60"/>
    </row>
    <row r="581">
      <c r="A581" s="60"/>
    </row>
    <row r="582">
      <c r="A582" s="60"/>
    </row>
    <row r="583">
      <c r="A583" s="60"/>
    </row>
    <row r="584">
      <c r="A584" s="60"/>
    </row>
    <row r="585">
      <c r="A585" s="60"/>
    </row>
    <row r="586">
      <c r="A586" s="60"/>
    </row>
    <row r="587">
      <c r="A587" s="60"/>
    </row>
    <row r="588">
      <c r="A588" s="60"/>
    </row>
    <row r="589">
      <c r="A589" s="60"/>
    </row>
    <row r="590">
      <c r="A590" s="60"/>
    </row>
    <row r="591">
      <c r="A591" s="60"/>
    </row>
    <row r="592">
      <c r="A592" s="60"/>
    </row>
    <row r="593">
      <c r="A593" s="60"/>
    </row>
    <row r="594">
      <c r="A594" s="60"/>
    </row>
    <row r="595">
      <c r="A595" s="60"/>
    </row>
    <row r="596">
      <c r="A596" s="60"/>
    </row>
    <row r="597">
      <c r="A597" s="60"/>
    </row>
    <row r="598">
      <c r="A598" s="60"/>
    </row>
    <row r="599">
      <c r="A599" s="60"/>
    </row>
    <row r="600">
      <c r="A600" s="60"/>
    </row>
    <row r="601">
      <c r="A601" s="60"/>
    </row>
    <row r="602">
      <c r="A602" s="60"/>
    </row>
    <row r="603">
      <c r="A603" s="60"/>
    </row>
    <row r="604">
      <c r="A604" s="60"/>
    </row>
    <row r="605">
      <c r="A605" s="60"/>
    </row>
    <row r="606">
      <c r="A606" s="60"/>
    </row>
    <row r="607">
      <c r="A607" s="60"/>
    </row>
    <row r="608">
      <c r="A608" s="60"/>
    </row>
    <row r="609">
      <c r="A609" s="60"/>
    </row>
    <row r="610">
      <c r="A610" s="60"/>
    </row>
    <row r="611">
      <c r="A611" s="60"/>
    </row>
    <row r="612">
      <c r="A612" s="60"/>
    </row>
    <row r="613">
      <c r="A613" s="60"/>
    </row>
    <row r="614">
      <c r="A614" s="60"/>
    </row>
    <row r="615">
      <c r="A615" s="60"/>
    </row>
    <row r="616">
      <c r="A616" s="60"/>
    </row>
    <row r="617">
      <c r="A617" s="60"/>
    </row>
    <row r="618">
      <c r="A618" s="60"/>
    </row>
    <row r="619">
      <c r="A619" s="60"/>
    </row>
    <row r="620">
      <c r="A620" s="60"/>
    </row>
    <row r="621">
      <c r="A621" s="60"/>
    </row>
    <row r="622">
      <c r="A622" s="60"/>
    </row>
    <row r="623">
      <c r="A623" s="60"/>
    </row>
    <row r="624">
      <c r="A624" s="60"/>
    </row>
    <row r="625">
      <c r="A625" s="60"/>
    </row>
    <row r="626">
      <c r="A626" s="60"/>
    </row>
    <row r="627">
      <c r="A627" s="60"/>
    </row>
    <row r="628">
      <c r="A628" s="60"/>
    </row>
    <row r="629">
      <c r="A629" s="60"/>
    </row>
    <row r="630">
      <c r="A630" s="60"/>
    </row>
    <row r="631">
      <c r="A631" s="60"/>
    </row>
    <row r="632">
      <c r="A632" s="60"/>
    </row>
    <row r="633">
      <c r="A633" s="60"/>
    </row>
    <row r="634">
      <c r="A634" s="60"/>
    </row>
    <row r="635">
      <c r="A635" s="60"/>
    </row>
    <row r="636">
      <c r="A636" s="60"/>
    </row>
    <row r="637">
      <c r="A637" s="60"/>
    </row>
    <row r="638">
      <c r="A638" s="60"/>
    </row>
    <row r="639">
      <c r="A639" s="60"/>
    </row>
    <row r="640">
      <c r="A640" s="60"/>
    </row>
    <row r="641">
      <c r="A641" s="60"/>
    </row>
    <row r="642">
      <c r="A642" s="60"/>
    </row>
    <row r="643">
      <c r="A643" s="60"/>
    </row>
    <row r="644">
      <c r="A644" s="60"/>
    </row>
    <row r="645">
      <c r="A645" s="60"/>
    </row>
    <row r="646">
      <c r="A646" s="60"/>
    </row>
    <row r="647">
      <c r="A647" s="60"/>
    </row>
    <row r="648">
      <c r="A648" s="60"/>
    </row>
    <row r="649">
      <c r="A649" s="60"/>
    </row>
    <row r="650">
      <c r="A650" s="60"/>
    </row>
    <row r="651">
      <c r="A651" s="60"/>
    </row>
    <row r="652">
      <c r="A652" s="60"/>
    </row>
    <row r="653">
      <c r="A653" s="60"/>
    </row>
    <row r="654">
      <c r="A654" s="60"/>
    </row>
    <row r="655">
      <c r="A655" s="60"/>
    </row>
    <row r="656">
      <c r="A656" s="60"/>
    </row>
    <row r="657">
      <c r="A657" s="60"/>
    </row>
    <row r="658">
      <c r="A658" s="60"/>
    </row>
    <row r="659">
      <c r="A659" s="60"/>
    </row>
    <row r="660">
      <c r="A660" s="60"/>
    </row>
    <row r="661">
      <c r="A661" s="60"/>
    </row>
    <row r="662">
      <c r="A662" s="60"/>
    </row>
    <row r="663">
      <c r="A663" s="60"/>
    </row>
    <row r="664">
      <c r="A664" s="60"/>
    </row>
    <row r="665">
      <c r="A665" s="60"/>
    </row>
    <row r="666">
      <c r="A666" s="60"/>
    </row>
    <row r="667">
      <c r="A667" s="60"/>
    </row>
    <row r="668">
      <c r="A668" s="60"/>
    </row>
    <row r="669">
      <c r="A669" s="60"/>
    </row>
    <row r="670">
      <c r="A670" s="60"/>
    </row>
    <row r="671">
      <c r="A671" s="60"/>
    </row>
    <row r="672">
      <c r="A672" s="60"/>
    </row>
    <row r="673">
      <c r="A673" s="60"/>
    </row>
    <row r="674">
      <c r="A674" s="60"/>
    </row>
    <row r="675">
      <c r="A675" s="60"/>
    </row>
    <row r="676">
      <c r="A676" s="60"/>
    </row>
    <row r="677">
      <c r="A677" s="60"/>
    </row>
    <row r="678">
      <c r="A678" s="60"/>
    </row>
    <row r="679">
      <c r="A679" s="60"/>
    </row>
    <row r="680">
      <c r="A680" s="60"/>
    </row>
    <row r="681">
      <c r="A681" s="60"/>
    </row>
    <row r="682">
      <c r="A682" s="60"/>
    </row>
    <row r="683">
      <c r="A683" s="60"/>
    </row>
    <row r="684">
      <c r="A684" s="60"/>
    </row>
    <row r="685">
      <c r="A685" s="60"/>
    </row>
    <row r="686">
      <c r="A686" s="60"/>
    </row>
    <row r="687">
      <c r="A687" s="60"/>
    </row>
    <row r="688">
      <c r="A688" s="60"/>
    </row>
    <row r="689">
      <c r="A689" s="60"/>
    </row>
    <row r="690">
      <c r="A690" s="60"/>
    </row>
    <row r="691">
      <c r="A691" s="60"/>
    </row>
    <row r="692">
      <c r="A692" s="60"/>
    </row>
    <row r="693">
      <c r="A693" s="60"/>
    </row>
    <row r="694">
      <c r="A694" s="60"/>
    </row>
    <row r="695">
      <c r="A695" s="60"/>
    </row>
    <row r="696">
      <c r="A696" s="60"/>
    </row>
    <row r="697">
      <c r="A697" s="60"/>
    </row>
    <row r="698">
      <c r="A698" s="60"/>
    </row>
    <row r="699">
      <c r="A699" s="60"/>
    </row>
    <row r="700">
      <c r="A700" s="60"/>
    </row>
    <row r="701">
      <c r="A701" s="60"/>
    </row>
    <row r="702">
      <c r="A702" s="60"/>
    </row>
    <row r="703">
      <c r="A703" s="60"/>
    </row>
    <row r="704">
      <c r="A704" s="60"/>
    </row>
    <row r="705">
      <c r="A705" s="60"/>
    </row>
    <row r="706">
      <c r="A706" s="60"/>
    </row>
    <row r="707">
      <c r="A707" s="60"/>
    </row>
    <row r="708">
      <c r="A708" s="60"/>
    </row>
    <row r="709">
      <c r="A709" s="60"/>
    </row>
    <row r="710">
      <c r="A710" s="60"/>
    </row>
    <row r="711">
      <c r="A711" s="60"/>
    </row>
    <row r="712">
      <c r="A712" s="60"/>
    </row>
    <row r="713">
      <c r="A713" s="60"/>
    </row>
    <row r="714">
      <c r="A714" s="60"/>
    </row>
    <row r="715">
      <c r="A715" s="60"/>
    </row>
    <row r="716">
      <c r="A716" s="60"/>
    </row>
    <row r="717">
      <c r="A717" s="60"/>
    </row>
    <row r="718">
      <c r="A718" s="60"/>
    </row>
    <row r="719">
      <c r="A719" s="60"/>
    </row>
    <row r="720">
      <c r="A720" s="60"/>
    </row>
    <row r="721">
      <c r="A721" s="60"/>
    </row>
    <row r="722">
      <c r="A722" s="60"/>
    </row>
    <row r="723">
      <c r="A723" s="60"/>
    </row>
    <row r="724">
      <c r="A724" s="60"/>
    </row>
    <row r="725">
      <c r="A725" s="60"/>
    </row>
    <row r="726">
      <c r="A726" s="60"/>
    </row>
    <row r="727">
      <c r="A727" s="60"/>
    </row>
    <row r="728">
      <c r="A728" s="60"/>
    </row>
    <row r="729">
      <c r="A729" s="60"/>
    </row>
    <row r="730">
      <c r="A730" s="60"/>
    </row>
    <row r="731">
      <c r="A731" s="60"/>
    </row>
    <row r="732">
      <c r="A732" s="60"/>
    </row>
    <row r="733">
      <c r="A733" s="60"/>
    </row>
    <row r="734">
      <c r="A734" s="60"/>
    </row>
    <row r="735">
      <c r="A735" s="60"/>
    </row>
    <row r="736">
      <c r="A736" s="60"/>
    </row>
    <row r="737">
      <c r="A737" s="60"/>
    </row>
    <row r="738">
      <c r="A738" s="60"/>
    </row>
    <row r="739">
      <c r="A739" s="60"/>
    </row>
    <row r="740">
      <c r="A740" s="60"/>
    </row>
    <row r="741">
      <c r="A741" s="60"/>
    </row>
    <row r="742">
      <c r="A742" s="60"/>
    </row>
    <row r="743">
      <c r="A743" s="60"/>
    </row>
    <row r="744">
      <c r="A744" s="60"/>
    </row>
    <row r="745">
      <c r="A745" s="60"/>
    </row>
    <row r="746">
      <c r="A746" s="60"/>
    </row>
    <row r="747">
      <c r="A747" s="60"/>
    </row>
    <row r="748">
      <c r="A748" s="60"/>
    </row>
    <row r="749">
      <c r="A749" s="60"/>
    </row>
    <row r="750">
      <c r="A750" s="60"/>
    </row>
    <row r="751">
      <c r="A751" s="60"/>
    </row>
    <row r="752">
      <c r="A752" s="60"/>
    </row>
    <row r="753">
      <c r="A753" s="60"/>
    </row>
    <row r="754">
      <c r="A754" s="60"/>
    </row>
    <row r="755">
      <c r="A755" s="60"/>
    </row>
    <row r="756">
      <c r="A756" s="60"/>
    </row>
    <row r="757">
      <c r="A757" s="60"/>
    </row>
    <row r="758">
      <c r="A758" s="60"/>
    </row>
    <row r="759">
      <c r="A759" s="60"/>
    </row>
    <row r="760">
      <c r="A760" s="60"/>
    </row>
    <row r="761">
      <c r="A761" s="60"/>
    </row>
    <row r="762">
      <c r="A762" s="60"/>
    </row>
    <row r="763">
      <c r="A763" s="60"/>
    </row>
    <row r="764">
      <c r="A764" s="60"/>
    </row>
    <row r="765">
      <c r="A765" s="60"/>
    </row>
    <row r="766">
      <c r="A766" s="60"/>
    </row>
    <row r="767">
      <c r="A767" s="60"/>
    </row>
    <row r="768">
      <c r="A768" s="60"/>
    </row>
    <row r="769">
      <c r="A769" s="60"/>
    </row>
    <row r="770">
      <c r="A770" s="60"/>
    </row>
    <row r="771">
      <c r="A771" s="60"/>
    </row>
    <row r="772">
      <c r="A772" s="60"/>
    </row>
    <row r="773">
      <c r="A773" s="60"/>
    </row>
    <row r="774">
      <c r="A774" s="60"/>
    </row>
    <row r="775">
      <c r="A775" s="60"/>
    </row>
    <row r="776">
      <c r="A776" s="60"/>
    </row>
    <row r="777">
      <c r="A777" s="60"/>
    </row>
    <row r="778">
      <c r="A778" s="60"/>
    </row>
    <row r="779">
      <c r="A779" s="60"/>
    </row>
    <row r="780">
      <c r="A780" s="60"/>
    </row>
    <row r="781">
      <c r="A781" s="60"/>
    </row>
    <row r="782">
      <c r="A782" s="60"/>
    </row>
    <row r="783">
      <c r="A783" s="60"/>
    </row>
    <row r="784">
      <c r="A784" s="60"/>
    </row>
    <row r="785">
      <c r="A785" s="60"/>
    </row>
    <row r="786">
      <c r="A786" s="60"/>
    </row>
    <row r="787">
      <c r="A787" s="60"/>
    </row>
    <row r="788">
      <c r="A788" s="60"/>
    </row>
    <row r="789">
      <c r="A789" s="60"/>
    </row>
    <row r="790">
      <c r="A790" s="60"/>
    </row>
    <row r="791">
      <c r="A791" s="60"/>
    </row>
    <row r="792">
      <c r="A792" s="60"/>
    </row>
    <row r="793">
      <c r="A793" s="60"/>
    </row>
    <row r="794">
      <c r="A794" s="60"/>
    </row>
    <row r="795">
      <c r="A795" s="60"/>
    </row>
    <row r="796">
      <c r="A796" s="60"/>
    </row>
    <row r="797">
      <c r="A797" s="60"/>
    </row>
    <row r="798">
      <c r="A798" s="60"/>
    </row>
    <row r="799">
      <c r="A799" s="60"/>
    </row>
    <row r="800">
      <c r="A800" s="60"/>
    </row>
    <row r="801">
      <c r="A801" s="60"/>
    </row>
    <row r="802">
      <c r="A802" s="60"/>
    </row>
    <row r="803">
      <c r="A803" s="60"/>
    </row>
    <row r="804">
      <c r="A804" s="60"/>
    </row>
    <row r="805">
      <c r="A805" s="60"/>
    </row>
    <row r="806">
      <c r="A806" s="60"/>
    </row>
    <row r="807">
      <c r="A807" s="60"/>
    </row>
    <row r="808">
      <c r="A808" s="60"/>
    </row>
    <row r="809">
      <c r="A809" s="60"/>
    </row>
    <row r="810">
      <c r="A810" s="60"/>
    </row>
    <row r="811">
      <c r="A811" s="60"/>
    </row>
    <row r="812">
      <c r="A812" s="60"/>
    </row>
    <row r="813">
      <c r="A813" s="60"/>
    </row>
    <row r="814">
      <c r="A814" s="60"/>
    </row>
    <row r="815">
      <c r="A815" s="60"/>
    </row>
    <row r="816">
      <c r="A816" s="60"/>
    </row>
    <row r="817">
      <c r="A817" s="60"/>
    </row>
    <row r="818">
      <c r="A818" s="60"/>
    </row>
    <row r="819">
      <c r="A819" s="60"/>
    </row>
    <row r="820">
      <c r="A820" s="60"/>
    </row>
    <row r="821">
      <c r="A821" s="60"/>
    </row>
    <row r="822">
      <c r="A822" s="60"/>
    </row>
    <row r="823">
      <c r="A823" s="60"/>
    </row>
    <row r="824">
      <c r="A824" s="60"/>
    </row>
    <row r="825">
      <c r="A825" s="60"/>
    </row>
    <row r="826">
      <c r="A826" s="60"/>
    </row>
    <row r="827">
      <c r="A827" s="60"/>
    </row>
    <row r="828">
      <c r="A828" s="60"/>
    </row>
    <row r="829">
      <c r="A829" s="60"/>
    </row>
    <row r="830">
      <c r="A830" s="60"/>
    </row>
    <row r="831">
      <c r="A831" s="60"/>
    </row>
    <row r="832">
      <c r="A832" s="60"/>
    </row>
    <row r="833">
      <c r="A833" s="60"/>
    </row>
    <row r="834">
      <c r="A834" s="60"/>
    </row>
    <row r="835">
      <c r="A835" s="60"/>
    </row>
    <row r="836">
      <c r="A836" s="60"/>
    </row>
    <row r="837">
      <c r="A837" s="60"/>
    </row>
    <row r="838">
      <c r="A838" s="60"/>
    </row>
    <row r="839">
      <c r="A839" s="60"/>
    </row>
    <row r="840">
      <c r="A840" s="60"/>
    </row>
    <row r="841">
      <c r="A841" s="60"/>
    </row>
    <row r="842">
      <c r="A842" s="60"/>
    </row>
    <row r="843">
      <c r="A843" s="60"/>
    </row>
    <row r="844">
      <c r="A844" s="60"/>
    </row>
    <row r="845">
      <c r="A845" s="60"/>
    </row>
    <row r="846">
      <c r="A846" s="60"/>
    </row>
    <row r="847">
      <c r="A847" s="60"/>
    </row>
    <row r="848">
      <c r="A848" s="60"/>
    </row>
    <row r="849">
      <c r="A849" s="60"/>
    </row>
    <row r="850">
      <c r="A850" s="60"/>
    </row>
    <row r="851">
      <c r="A851" s="60"/>
    </row>
    <row r="852">
      <c r="A852" s="60"/>
    </row>
    <row r="853">
      <c r="A853" s="60"/>
    </row>
    <row r="854">
      <c r="A854" s="60"/>
    </row>
    <row r="855">
      <c r="A855" s="60"/>
    </row>
    <row r="856">
      <c r="A856" s="60"/>
    </row>
    <row r="857">
      <c r="A857" s="60"/>
    </row>
    <row r="858">
      <c r="A858" s="60"/>
    </row>
    <row r="859">
      <c r="A859" s="60"/>
    </row>
    <row r="860">
      <c r="A860" s="60"/>
    </row>
    <row r="861">
      <c r="A861" s="60"/>
    </row>
    <row r="862">
      <c r="A862" s="60"/>
    </row>
    <row r="863">
      <c r="A863" s="60"/>
    </row>
    <row r="864">
      <c r="A864" s="60"/>
    </row>
    <row r="865">
      <c r="A865" s="60"/>
    </row>
    <row r="866">
      <c r="A866" s="60"/>
    </row>
    <row r="867">
      <c r="A867" s="60"/>
    </row>
    <row r="868">
      <c r="A868" s="60"/>
    </row>
    <row r="869">
      <c r="A869" s="60"/>
    </row>
    <row r="870">
      <c r="A870" s="60"/>
    </row>
    <row r="871">
      <c r="A871" s="60"/>
    </row>
    <row r="872">
      <c r="A872" s="60"/>
    </row>
    <row r="873">
      <c r="A873" s="60"/>
    </row>
    <row r="874">
      <c r="A874" s="60"/>
    </row>
    <row r="875">
      <c r="A875" s="60"/>
    </row>
    <row r="876">
      <c r="A876" s="60"/>
    </row>
    <row r="877">
      <c r="A877" s="60"/>
    </row>
    <row r="878">
      <c r="A878" s="60"/>
    </row>
    <row r="879">
      <c r="A879" s="60"/>
    </row>
    <row r="880">
      <c r="A880" s="60"/>
    </row>
    <row r="881">
      <c r="A881" s="60"/>
    </row>
    <row r="882">
      <c r="A882" s="60"/>
    </row>
    <row r="883">
      <c r="A883" s="60"/>
    </row>
    <row r="884">
      <c r="A884" s="60"/>
    </row>
    <row r="885">
      <c r="A885" s="60"/>
    </row>
    <row r="886">
      <c r="A886" s="60"/>
    </row>
    <row r="887">
      <c r="A887" s="60"/>
    </row>
    <row r="888">
      <c r="A888" s="60"/>
    </row>
    <row r="889">
      <c r="A889" s="60"/>
    </row>
    <row r="890">
      <c r="A890" s="60"/>
    </row>
    <row r="891">
      <c r="A891" s="60"/>
    </row>
    <row r="892">
      <c r="A892" s="60"/>
    </row>
    <row r="893">
      <c r="A893" s="60"/>
    </row>
    <row r="894">
      <c r="A894" s="60"/>
    </row>
    <row r="895">
      <c r="A895" s="60"/>
    </row>
    <row r="896">
      <c r="A896" s="60"/>
    </row>
    <row r="897">
      <c r="A897" s="60"/>
    </row>
    <row r="898">
      <c r="A898" s="60"/>
    </row>
    <row r="899">
      <c r="A899" s="60"/>
    </row>
    <row r="900">
      <c r="A900" s="60"/>
    </row>
    <row r="901">
      <c r="A901" s="60"/>
    </row>
    <row r="902">
      <c r="A902" s="60"/>
    </row>
    <row r="903">
      <c r="A903" s="60"/>
    </row>
    <row r="904">
      <c r="A904" s="60"/>
    </row>
    <row r="905">
      <c r="A905" s="60"/>
    </row>
    <row r="906">
      <c r="A906" s="60"/>
    </row>
    <row r="907">
      <c r="A907" s="60"/>
    </row>
    <row r="908">
      <c r="A908" s="60"/>
    </row>
    <row r="909">
      <c r="A909" s="60"/>
    </row>
    <row r="910">
      <c r="A910" s="60"/>
    </row>
    <row r="911">
      <c r="A911" s="60"/>
    </row>
    <row r="912">
      <c r="A912" s="60"/>
    </row>
    <row r="913">
      <c r="A913" s="60"/>
    </row>
    <row r="914">
      <c r="A914" s="60"/>
    </row>
    <row r="915">
      <c r="A915" s="60"/>
    </row>
    <row r="916">
      <c r="A916" s="60"/>
    </row>
    <row r="917">
      <c r="A917" s="60"/>
    </row>
    <row r="918">
      <c r="A918" s="60"/>
    </row>
    <row r="919">
      <c r="A919" s="60"/>
    </row>
    <row r="920">
      <c r="A920" s="60"/>
    </row>
    <row r="921">
      <c r="A921" s="60"/>
    </row>
    <row r="922">
      <c r="A922" s="60"/>
    </row>
    <row r="923">
      <c r="A923" s="60"/>
    </row>
    <row r="924">
      <c r="A924" s="60"/>
    </row>
    <row r="925">
      <c r="A925" s="60"/>
    </row>
    <row r="926">
      <c r="A926" s="60"/>
    </row>
    <row r="927">
      <c r="A927" s="60"/>
    </row>
    <row r="928">
      <c r="A928" s="60"/>
    </row>
    <row r="929">
      <c r="A929" s="60"/>
    </row>
    <row r="930">
      <c r="A930" s="60"/>
    </row>
    <row r="931">
      <c r="A931" s="60"/>
    </row>
    <row r="932">
      <c r="A932" s="60"/>
    </row>
    <row r="933">
      <c r="A933" s="60"/>
    </row>
    <row r="934">
      <c r="A934" s="60"/>
    </row>
    <row r="935">
      <c r="A935" s="60"/>
    </row>
    <row r="936">
      <c r="A936" s="60"/>
    </row>
    <row r="937">
      <c r="A937" s="60"/>
    </row>
    <row r="938">
      <c r="A938" s="60"/>
    </row>
    <row r="939">
      <c r="A939" s="60"/>
    </row>
    <row r="940">
      <c r="A940" s="60"/>
    </row>
    <row r="941">
      <c r="A941" s="60"/>
    </row>
    <row r="942">
      <c r="A942" s="60"/>
    </row>
    <row r="943">
      <c r="A943" s="60"/>
    </row>
    <row r="944">
      <c r="A944" s="60"/>
    </row>
    <row r="945">
      <c r="A945" s="60"/>
    </row>
    <row r="946">
      <c r="A946" s="60"/>
    </row>
    <row r="947">
      <c r="A947" s="60"/>
    </row>
    <row r="948">
      <c r="A948" s="60"/>
    </row>
    <row r="949">
      <c r="A949" s="60"/>
    </row>
    <row r="950">
      <c r="A950" s="60"/>
    </row>
    <row r="951">
      <c r="A951" s="60"/>
    </row>
    <row r="952">
      <c r="A952" s="60"/>
    </row>
    <row r="953">
      <c r="A953" s="60"/>
    </row>
    <row r="954">
      <c r="A954" s="60"/>
    </row>
    <row r="955">
      <c r="A955" s="60"/>
    </row>
    <row r="956">
      <c r="A956" s="60"/>
    </row>
    <row r="957">
      <c r="A957" s="60"/>
    </row>
    <row r="958">
      <c r="A958" s="60"/>
    </row>
    <row r="959">
      <c r="A959" s="60"/>
    </row>
    <row r="960">
      <c r="A960" s="60"/>
    </row>
    <row r="961">
      <c r="A961" s="60"/>
    </row>
    <row r="962">
      <c r="A962" s="60"/>
    </row>
    <row r="963">
      <c r="A963" s="60"/>
    </row>
    <row r="964">
      <c r="A964" s="60"/>
    </row>
    <row r="965">
      <c r="A965" s="60"/>
    </row>
    <row r="966">
      <c r="A966" s="60"/>
    </row>
    <row r="967">
      <c r="A967" s="60"/>
    </row>
    <row r="968">
      <c r="A968" s="60"/>
    </row>
    <row r="969">
      <c r="A969" s="60"/>
    </row>
    <row r="970">
      <c r="A970" s="60"/>
    </row>
    <row r="971">
      <c r="A971" s="60"/>
    </row>
    <row r="972">
      <c r="A972" s="60"/>
    </row>
    <row r="973">
      <c r="A973" s="60"/>
    </row>
    <row r="974">
      <c r="A974" s="60"/>
    </row>
    <row r="975">
      <c r="A975" s="60"/>
    </row>
    <row r="976">
      <c r="A976" s="60"/>
    </row>
    <row r="977">
      <c r="A977" s="60"/>
    </row>
    <row r="978">
      <c r="A978" s="60"/>
    </row>
    <row r="979">
      <c r="A979" s="60"/>
    </row>
    <row r="980">
      <c r="A980" s="60"/>
    </row>
    <row r="981">
      <c r="A981" s="60"/>
    </row>
    <row r="982">
      <c r="A982" s="60"/>
    </row>
    <row r="983">
      <c r="A983" s="60"/>
    </row>
    <row r="984">
      <c r="A984" s="60"/>
    </row>
    <row r="985">
      <c r="A985" s="60"/>
    </row>
    <row r="986">
      <c r="A986" s="60"/>
    </row>
    <row r="987">
      <c r="A987" s="60"/>
    </row>
    <row r="988">
      <c r="A988" s="60"/>
    </row>
    <row r="989">
      <c r="A989" s="60"/>
    </row>
    <row r="990">
      <c r="A990" s="60"/>
    </row>
    <row r="991">
      <c r="A991" s="60"/>
    </row>
    <row r="992">
      <c r="A992" s="60"/>
    </row>
    <row r="993">
      <c r="A993" s="60"/>
    </row>
    <row r="994">
      <c r="A994" s="60"/>
    </row>
    <row r="995">
      <c r="A995" s="60"/>
    </row>
    <row r="996">
      <c r="A996" s="60"/>
    </row>
    <row r="997">
      <c r="A997" s="60"/>
    </row>
    <row r="998">
      <c r="A998" s="60"/>
    </row>
    <row r="999">
      <c r="A999" s="60"/>
    </row>
    <row r="1000">
      <c r="A1000" s="60"/>
    </row>
  </sheetData>
  <hyperlinks>
    <hyperlink r:id="rId1" ref="B2"/>
    <hyperlink r:id="rId2" ref="B3"/>
    <hyperlink r:id="rId3" ref="B4"/>
    <hyperlink r:id="rId4" ref="B5"/>
    <hyperlink r:id="rId5" ref="B6"/>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A2" s="203" t="s">
        <v>747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0.0"/>
  </cols>
  <sheetData>
    <row r="1">
      <c r="A1" s="249" t="s">
        <v>748</v>
      </c>
    </row>
    <row r="3">
      <c r="A3" s="250" t="s">
        <v>749</v>
      </c>
      <c r="B3" s="248" t="s">
        <v>561</v>
      </c>
    </row>
    <row r="4">
      <c r="B4" s="251" t="s">
        <v>750</v>
      </c>
    </row>
    <row r="6">
      <c r="A6" s="203" t="s">
        <v>751</v>
      </c>
    </row>
  </sheetData>
  <hyperlinks>
    <hyperlink r:id="rId1" ref="B3"/>
    <hyperlink r:id="rId2" ref="B4"/>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1.14"/>
  </cols>
  <sheetData>
    <row r="1">
      <c r="A1" s="36"/>
      <c r="B1" s="36"/>
      <c r="C1" s="36"/>
      <c r="D1" s="36"/>
      <c r="E1" s="36"/>
      <c r="F1" s="36"/>
      <c r="G1" s="36"/>
      <c r="H1" s="36"/>
      <c r="I1" s="36"/>
      <c r="J1" s="36"/>
      <c r="K1" s="36"/>
      <c r="L1" s="36"/>
      <c r="M1" s="36"/>
      <c r="N1" s="36"/>
      <c r="O1" s="36"/>
      <c r="P1" s="36"/>
      <c r="Q1" s="36"/>
      <c r="R1" s="36"/>
      <c r="S1" s="36"/>
      <c r="T1" s="36"/>
      <c r="U1" s="36"/>
      <c r="V1" s="36"/>
      <c r="W1" s="36"/>
      <c r="X1" s="36"/>
      <c r="Y1" s="36"/>
      <c r="Z1" s="36"/>
    </row>
    <row r="2">
      <c r="A2" s="252" t="s">
        <v>752</v>
      </c>
      <c r="B2" s="36"/>
      <c r="C2" s="36"/>
      <c r="D2" s="36"/>
      <c r="E2" s="36"/>
      <c r="F2" s="36"/>
      <c r="G2" s="36"/>
      <c r="H2" s="36"/>
      <c r="I2" s="36"/>
      <c r="J2" s="36"/>
      <c r="K2" s="36"/>
      <c r="L2" s="36"/>
      <c r="M2" s="36"/>
      <c r="N2" s="36"/>
      <c r="O2" s="36"/>
      <c r="P2" s="36"/>
      <c r="Q2" s="36"/>
      <c r="R2" s="36"/>
      <c r="S2" s="36"/>
      <c r="T2" s="36"/>
      <c r="U2" s="36"/>
      <c r="V2" s="36"/>
      <c r="W2" s="36"/>
      <c r="X2" s="36"/>
      <c r="Y2" s="36"/>
      <c r="Z2" s="36"/>
    </row>
    <row r="3">
      <c r="A3" s="36"/>
      <c r="B3" s="36"/>
      <c r="C3" s="36"/>
      <c r="D3" s="36"/>
      <c r="E3" s="36"/>
      <c r="F3" s="36"/>
      <c r="G3" s="36"/>
      <c r="H3" s="36"/>
      <c r="I3" s="36"/>
      <c r="J3" s="36"/>
      <c r="K3" s="36"/>
      <c r="L3" s="36"/>
      <c r="M3" s="36"/>
      <c r="N3" s="36"/>
      <c r="O3" s="36"/>
      <c r="P3" s="36"/>
      <c r="Q3" s="36"/>
      <c r="R3" s="36"/>
      <c r="S3" s="36"/>
      <c r="T3" s="36"/>
      <c r="U3" s="36"/>
      <c r="V3" s="36"/>
      <c r="W3" s="36"/>
      <c r="X3" s="36"/>
      <c r="Y3" s="36"/>
      <c r="Z3" s="36"/>
    </row>
    <row r="10">
      <c r="A10" s="253"/>
      <c r="B10" s="36"/>
      <c r="C10" s="36"/>
      <c r="D10" s="36"/>
      <c r="E10" s="36"/>
      <c r="F10" s="36"/>
      <c r="G10" s="36"/>
      <c r="H10" s="36"/>
      <c r="I10" s="36"/>
      <c r="J10" s="36"/>
      <c r="K10" s="36"/>
      <c r="L10" s="36"/>
      <c r="M10" s="36"/>
      <c r="N10" s="36"/>
      <c r="O10" s="36"/>
      <c r="P10" s="36"/>
      <c r="Q10" s="36"/>
      <c r="R10" s="36"/>
      <c r="S10" s="36"/>
      <c r="T10" s="36"/>
      <c r="U10" s="36"/>
      <c r="V10" s="36"/>
      <c r="W10" s="36"/>
      <c r="X10" s="36"/>
      <c r="Y10" s="36"/>
      <c r="Z10" s="36"/>
    </row>
    <row r="11">
      <c r="A11" s="252" t="s">
        <v>753</v>
      </c>
      <c r="B11" s="36"/>
      <c r="C11" s="36"/>
      <c r="D11" s="36"/>
      <c r="E11" s="36"/>
      <c r="F11" s="36"/>
      <c r="G11" s="36"/>
      <c r="H11" s="36"/>
      <c r="I11" s="36"/>
      <c r="J11" s="36"/>
      <c r="K11" s="36"/>
      <c r="L11" s="36"/>
      <c r="M11" s="36"/>
      <c r="N11" s="36"/>
      <c r="O11" s="36"/>
      <c r="P11" s="36"/>
      <c r="Q11" s="36"/>
      <c r="R11" s="36"/>
      <c r="S11" s="36"/>
      <c r="T11" s="36"/>
      <c r="U11" s="36"/>
      <c r="V11" s="36"/>
      <c r="W11" s="36"/>
      <c r="X11" s="36"/>
      <c r="Y11" s="36"/>
      <c r="Z11" s="36"/>
    </row>
    <row r="12">
      <c r="A12" s="252" t="s">
        <v>754</v>
      </c>
      <c r="B12" s="36"/>
      <c r="C12" s="36"/>
      <c r="D12" s="36"/>
      <c r="E12" s="36"/>
      <c r="F12" s="36"/>
      <c r="G12" s="36"/>
      <c r="H12" s="36"/>
      <c r="I12" s="36"/>
      <c r="J12" s="36"/>
      <c r="K12" s="36"/>
      <c r="L12" s="36"/>
      <c r="M12" s="36"/>
      <c r="N12" s="36"/>
      <c r="O12" s="36"/>
      <c r="P12" s="36"/>
      <c r="Q12" s="36"/>
      <c r="R12" s="36"/>
      <c r="S12" s="36"/>
      <c r="T12" s="36"/>
      <c r="U12" s="36"/>
      <c r="V12" s="36"/>
      <c r="W12" s="36"/>
      <c r="X12" s="36"/>
      <c r="Y12" s="36"/>
      <c r="Z12" s="36"/>
    </row>
    <row r="13">
      <c r="A13" s="252" t="s">
        <v>755</v>
      </c>
      <c r="B13" s="36"/>
      <c r="C13" s="36"/>
      <c r="D13" s="36"/>
      <c r="E13" s="36"/>
      <c r="F13" s="36"/>
      <c r="G13" s="36"/>
      <c r="H13" s="36"/>
      <c r="I13" s="36"/>
      <c r="J13" s="36"/>
      <c r="K13" s="36"/>
      <c r="L13" s="36"/>
      <c r="M13" s="36"/>
      <c r="N13" s="36"/>
      <c r="O13" s="36"/>
      <c r="P13" s="36"/>
      <c r="Q13" s="36"/>
      <c r="R13" s="36"/>
      <c r="S13" s="36"/>
      <c r="T13" s="36"/>
      <c r="U13" s="36"/>
      <c r="V13" s="36"/>
      <c r="W13" s="36"/>
      <c r="X13" s="36"/>
      <c r="Y13" s="36"/>
      <c r="Z13" s="36"/>
    </row>
    <row r="14">
      <c r="A14" s="252" t="s">
        <v>756</v>
      </c>
      <c r="B14" s="36"/>
      <c r="C14" s="36"/>
      <c r="D14" s="36"/>
      <c r="E14" s="36"/>
      <c r="F14" s="36"/>
      <c r="G14" s="36"/>
      <c r="H14" s="36"/>
      <c r="I14" s="36"/>
      <c r="J14" s="36"/>
      <c r="K14" s="36"/>
      <c r="L14" s="36"/>
      <c r="M14" s="36"/>
      <c r="N14" s="36"/>
      <c r="O14" s="36"/>
      <c r="P14" s="36"/>
      <c r="Q14" s="36"/>
      <c r="R14" s="36"/>
      <c r="S14" s="36"/>
      <c r="T14" s="36"/>
      <c r="U14" s="36"/>
      <c r="V14" s="36"/>
      <c r="W14" s="36"/>
      <c r="X14" s="36"/>
      <c r="Y14" s="36"/>
      <c r="Z14" s="36"/>
    </row>
    <row r="15">
      <c r="A15" s="252" t="s">
        <v>757</v>
      </c>
      <c r="B15" s="36"/>
      <c r="C15" s="36"/>
      <c r="D15" s="36"/>
      <c r="E15" s="36"/>
      <c r="F15" s="36"/>
      <c r="G15" s="36"/>
      <c r="H15" s="36"/>
      <c r="I15" s="36"/>
      <c r="J15" s="36"/>
      <c r="K15" s="36"/>
      <c r="L15" s="36"/>
      <c r="M15" s="36"/>
      <c r="N15" s="36"/>
      <c r="O15" s="36"/>
      <c r="P15" s="36"/>
      <c r="Q15" s="36"/>
      <c r="R15" s="36"/>
      <c r="S15" s="36"/>
      <c r="T15" s="36"/>
      <c r="U15" s="36"/>
      <c r="V15" s="36"/>
      <c r="W15" s="36"/>
      <c r="X15" s="36"/>
      <c r="Y15" s="36"/>
      <c r="Z15" s="36"/>
    </row>
    <row r="16">
      <c r="A16" s="252" t="s">
        <v>758</v>
      </c>
      <c r="B16" s="36"/>
      <c r="C16" s="36"/>
      <c r="D16" s="36"/>
      <c r="E16" s="36"/>
      <c r="F16" s="36"/>
      <c r="G16" s="36"/>
      <c r="H16" s="36"/>
      <c r="I16" s="36"/>
      <c r="J16" s="36"/>
      <c r="K16" s="36"/>
      <c r="L16" s="36"/>
      <c r="M16" s="36"/>
      <c r="N16" s="36"/>
      <c r="O16" s="36"/>
      <c r="P16" s="36"/>
      <c r="Q16" s="36"/>
      <c r="R16" s="36"/>
      <c r="S16" s="36"/>
      <c r="T16" s="36"/>
      <c r="U16" s="36"/>
      <c r="V16" s="36"/>
      <c r="W16" s="36"/>
      <c r="X16" s="36"/>
      <c r="Y16" s="36"/>
      <c r="Z16" s="36"/>
    </row>
    <row r="17">
      <c r="A17" s="252" t="s">
        <v>759</v>
      </c>
      <c r="B17" s="36"/>
      <c r="C17" s="36"/>
      <c r="D17" s="36"/>
      <c r="E17" s="36"/>
      <c r="F17" s="36"/>
      <c r="G17" s="36"/>
      <c r="H17" s="36"/>
      <c r="I17" s="36"/>
      <c r="J17" s="36"/>
      <c r="K17" s="36"/>
      <c r="L17" s="36"/>
      <c r="M17" s="36"/>
      <c r="N17" s="36"/>
      <c r="O17" s="36"/>
      <c r="P17" s="36"/>
      <c r="Q17" s="36"/>
      <c r="R17" s="36"/>
      <c r="S17" s="36"/>
      <c r="T17" s="36"/>
      <c r="U17" s="36"/>
      <c r="V17" s="36"/>
      <c r="W17" s="36"/>
      <c r="X17" s="36"/>
      <c r="Y17" s="36"/>
      <c r="Z17" s="36"/>
    </row>
    <row r="18">
      <c r="A18" s="252" t="s">
        <v>760</v>
      </c>
      <c r="B18" s="36"/>
      <c r="C18" s="36"/>
      <c r="D18" s="36"/>
      <c r="E18" s="36"/>
      <c r="F18" s="36"/>
      <c r="G18" s="36"/>
      <c r="H18" s="36"/>
      <c r="I18" s="36"/>
      <c r="J18" s="36"/>
      <c r="K18" s="36"/>
      <c r="L18" s="36"/>
      <c r="M18" s="36"/>
      <c r="N18" s="36"/>
      <c r="O18" s="36"/>
      <c r="P18" s="36"/>
      <c r="Q18" s="36"/>
      <c r="R18" s="36"/>
      <c r="S18" s="36"/>
      <c r="T18" s="36"/>
      <c r="U18" s="36"/>
      <c r="V18" s="36"/>
      <c r="W18" s="36"/>
      <c r="X18" s="36"/>
      <c r="Y18" s="36"/>
      <c r="Z18" s="36"/>
    </row>
    <row r="19">
      <c r="A19" s="252" t="s">
        <v>165</v>
      </c>
      <c r="B19" s="36"/>
      <c r="C19" s="36"/>
      <c r="D19" s="36"/>
      <c r="E19" s="36"/>
      <c r="F19" s="36"/>
      <c r="G19" s="36"/>
      <c r="H19" s="36"/>
      <c r="I19" s="36"/>
      <c r="J19" s="36"/>
      <c r="K19" s="36"/>
      <c r="L19" s="36"/>
      <c r="M19" s="36"/>
      <c r="N19" s="36"/>
      <c r="O19" s="36"/>
      <c r="P19" s="36"/>
      <c r="Q19" s="36"/>
      <c r="R19" s="36"/>
      <c r="S19" s="36"/>
      <c r="T19" s="36"/>
      <c r="U19" s="36"/>
      <c r="V19" s="36"/>
      <c r="W19" s="36"/>
      <c r="X19" s="36"/>
      <c r="Y19" s="36"/>
      <c r="Z19" s="36"/>
    </row>
    <row r="20">
      <c r="A20" s="252" t="s">
        <v>761</v>
      </c>
      <c r="B20" s="36"/>
      <c r="C20" s="36"/>
      <c r="D20" s="36"/>
      <c r="E20" s="36"/>
      <c r="F20" s="36"/>
      <c r="G20" s="36"/>
      <c r="H20" s="36"/>
      <c r="I20" s="36"/>
      <c r="J20" s="36"/>
      <c r="K20" s="36"/>
      <c r="L20" s="36"/>
      <c r="M20" s="36"/>
      <c r="N20" s="36"/>
      <c r="O20" s="36"/>
      <c r="P20" s="36"/>
      <c r="Q20" s="36"/>
      <c r="R20" s="36"/>
      <c r="S20" s="36"/>
      <c r="T20" s="36"/>
      <c r="U20" s="36"/>
      <c r="V20" s="36"/>
      <c r="W20" s="36"/>
      <c r="X20" s="36"/>
      <c r="Y20" s="36"/>
      <c r="Z20" s="36"/>
    </row>
    <row r="21">
      <c r="A21" s="252" t="s">
        <v>762</v>
      </c>
      <c r="B21" s="36"/>
      <c r="C21" s="36"/>
      <c r="D21" s="36"/>
      <c r="E21" s="36"/>
      <c r="F21" s="36"/>
      <c r="G21" s="36"/>
      <c r="H21" s="36"/>
      <c r="I21" s="36"/>
      <c r="J21" s="36"/>
      <c r="K21" s="36"/>
      <c r="L21" s="36"/>
      <c r="M21" s="36"/>
      <c r="N21" s="36"/>
      <c r="O21" s="36"/>
      <c r="P21" s="36"/>
      <c r="Q21" s="36"/>
      <c r="R21" s="36"/>
      <c r="S21" s="36"/>
      <c r="T21" s="36"/>
      <c r="U21" s="36"/>
      <c r="V21" s="36"/>
      <c r="W21" s="36"/>
      <c r="X21" s="36"/>
      <c r="Y21" s="36"/>
      <c r="Z21" s="36"/>
    </row>
    <row r="22">
      <c r="A22" s="252" t="s">
        <v>763</v>
      </c>
      <c r="B22" s="36"/>
      <c r="C22" s="36"/>
      <c r="D22" s="36"/>
      <c r="E22" s="36"/>
      <c r="F22" s="36"/>
      <c r="G22" s="36"/>
      <c r="H22" s="36"/>
      <c r="I22" s="36"/>
      <c r="J22" s="36"/>
      <c r="K22" s="36"/>
      <c r="L22" s="36"/>
      <c r="M22" s="36"/>
      <c r="N22" s="36"/>
      <c r="O22" s="36"/>
      <c r="P22" s="36"/>
      <c r="Q22" s="36"/>
      <c r="R22" s="36"/>
      <c r="S22" s="36"/>
      <c r="T22" s="36"/>
      <c r="U22" s="36"/>
      <c r="V22" s="36"/>
      <c r="W22" s="36"/>
      <c r="X22" s="36"/>
      <c r="Y22" s="36"/>
      <c r="Z22" s="36"/>
    </row>
    <row r="23">
      <c r="A23" s="252" t="s">
        <v>764</v>
      </c>
      <c r="B23" s="36"/>
      <c r="C23" s="36"/>
      <c r="D23" s="36"/>
      <c r="E23" s="36"/>
      <c r="F23" s="36"/>
      <c r="G23" s="36"/>
      <c r="H23" s="36"/>
      <c r="I23" s="36"/>
      <c r="J23" s="36"/>
      <c r="K23" s="36"/>
      <c r="L23" s="36"/>
      <c r="M23" s="36"/>
      <c r="N23" s="36"/>
      <c r="O23" s="36"/>
      <c r="P23" s="36"/>
      <c r="Q23" s="36"/>
      <c r="R23" s="36"/>
      <c r="S23" s="36"/>
      <c r="T23" s="36"/>
      <c r="U23" s="36"/>
      <c r="V23" s="36"/>
      <c r="W23" s="36"/>
      <c r="X23" s="36"/>
      <c r="Y23" s="36"/>
      <c r="Z23" s="36"/>
    </row>
    <row r="24">
      <c r="A24" s="252" t="s">
        <v>765</v>
      </c>
      <c r="B24" s="36"/>
      <c r="C24" s="36"/>
      <c r="D24" s="36"/>
      <c r="E24" s="36"/>
      <c r="F24" s="36"/>
      <c r="G24" s="36"/>
      <c r="H24" s="36"/>
      <c r="I24" s="36"/>
      <c r="J24" s="36"/>
      <c r="K24" s="36"/>
      <c r="L24" s="36"/>
      <c r="M24" s="36"/>
      <c r="N24" s="36"/>
      <c r="O24" s="36"/>
      <c r="P24" s="36"/>
      <c r="Q24" s="36"/>
      <c r="R24" s="36"/>
      <c r="S24" s="36"/>
      <c r="T24" s="36"/>
      <c r="U24" s="36"/>
      <c r="V24" s="36"/>
      <c r="W24" s="36"/>
      <c r="X24" s="36"/>
      <c r="Y24" s="36"/>
      <c r="Z24" s="36"/>
    </row>
    <row r="25">
      <c r="A25" s="252" t="s">
        <v>766</v>
      </c>
      <c r="B25" s="36"/>
      <c r="C25" s="36"/>
      <c r="D25" s="36"/>
      <c r="E25" s="36"/>
      <c r="F25" s="36"/>
      <c r="G25" s="36"/>
      <c r="H25" s="36"/>
      <c r="I25" s="36"/>
      <c r="J25" s="36"/>
      <c r="K25" s="36"/>
      <c r="L25" s="36"/>
      <c r="M25" s="36"/>
      <c r="N25" s="36"/>
      <c r="O25" s="36"/>
      <c r="P25" s="36"/>
      <c r="Q25" s="36"/>
      <c r="R25" s="36"/>
      <c r="S25" s="36"/>
      <c r="T25" s="36"/>
      <c r="U25" s="36"/>
      <c r="V25" s="36"/>
      <c r="W25" s="36"/>
      <c r="X25" s="36"/>
      <c r="Y25" s="36"/>
      <c r="Z25" s="36"/>
    </row>
    <row r="26">
      <c r="A26" s="252" t="s">
        <v>767</v>
      </c>
      <c r="B26" s="36"/>
      <c r="C26" s="36"/>
      <c r="D26" s="36"/>
      <c r="E26" s="36"/>
      <c r="F26" s="36"/>
      <c r="G26" s="36"/>
      <c r="H26" s="36"/>
      <c r="I26" s="36"/>
      <c r="J26" s="36"/>
      <c r="K26" s="36"/>
      <c r="L26" s="36"/>
      <c r="M26" s="36"/>
      <c r="N26" s="36"/>
      <c r="O26" s="36"/>
      <c r="P26" s="36"/>
      <c r="Q26" s="36"/>
      <c r="R26" s="36"/>
      <c r="S26" s="36"/>
      <c r="T26" s="36"/>
      <c r="U26" s="36"/>
      <c r="V26" s="36"/>
      <c r="W26" s="36"/>
      <c r="X26" s="36"/>
      <c r="Y26" s="36"/>
      <c r="Z26" s="36"/>
    </row>
    <row r="27">
      <c r="A27" s="252" t="s">
        <v>768</v>
      </c>
      <c r="B27" s="36"/>
      <c r="C27" s="36"/>
      <c r="D27" s="36"/>
      <c r="E27" s="36"/>
      <c r="F27" s="36"/>
      <c r="G27" s="36"/>
      <c r="H27" s="36"/>
      <c r="I27" s="36"/>
      <c r="J27" s="36"/>
      <c r="K27" s="36"/>
      <c r="L27" s="36"/>
      <c r="M27" s="36"/>
      <c r="N27" s="36"/>
      <c r="O27" s="36"/>
      <c r="P27" s="36"/>
      <c r="Q27" s="36"/>
      <c r="R27" s="36"/>
      <c r="S27" s="36"/>
      <c r="T27" s="36"/>
      <c r="U27" s="36"/>
      <c r="V27" s="36"/>
      <c r="W27" s="36"/>
      <c r="X27" s="36"/>
      <c r="Y27" s="36"/>
      <c r="Z27" s="36"/>
    </row>
    <row r="28">
      <c r="A28" s="252" t="s">
        <v>304</v>
      </c>
      <c r="B28" s="36"/>
      <c r="C28" s="36"/>
      <c r="D28" s="36"/>
      <c r="E28" s="36"/>
      <c r="F28" s="36"/>
      <c r="G28" s="36"/>
      <c r="H28" s="36"/>
      <c r="I28" s="36"/>
      <c r="J28" s="36"/>
      <c r="K28" s="36"/>
      <c r="L28" s="36"/>
      <c r="M28" s="36"/>
      <c r="N28" s="36"/>
      <c r="O28" s="36"/>
      <c r="P28" s="36"/>
      <c r="Q28" s="36"/>
      <c r="R28" s="36"/>
      <c r="S28" s="36"/>
      <c r="T28" s="36"/>
      <c r="U28" s="36"/>
      <c r="V28" s="36"/>
      <c r="W28" s="36"/>
      <c r="X28" s="36"/>
      <c r="Y28" s="36"/>
      <c r="Z28" s="36"/>
    </row>
    <row r="29">
      <c r="A29" s="252" t="s">
        <v>318</v>
      </c>
      <c r="B29" s="36"/>
      <c r="C29" s="36"/>
      <c r="D29" s="36"/>
      <c r="E29" s="36"/>
      <c r="F29" s="36"/>
      <c r="G29" s="36"/>
      <c r="H29" s="36"/>
      <c r="I29" s="36"/>
      <c r="J29" s="36"/>
      <c r="K29" s="36"/>
      <c r="L29" s="36"/>
      <c r="M29" s="36"/>
      <c r="N29" s="36"/>
      <c r="O29" s="36"/>
      <c r="P29" s="36"/>
      <c r="Q29" s="36"/>
      <c r="R29" s="36"/>
      <c r="S29" s="36"/>
      <c r="T29" s="36"/>
      <c r="U29" s="36"/>
      <c r="V29" s="36"/>
      <c r="W29" s="36"/>
      <c r="X29" s="36"/>
      <c r="Y29" s="36"/>
      <c r="Z29" s="36"/>
    </row>
    <row r="30">
      <c r="A30" s="252" t="s">
        <v>769</v>
      </c>
      <c r="B30" s="36"/>
      <c r="C30" s="36"/>
      <c r="D30" s="36"/>
      <c r="E30" s="36"/>
      <c r="F30" s="36"/>
      <c r="G30" s="36"/>
      <c r="H30" s="36"/>
      <c r="I30" s="36"/>
      <c r="J30" s="36"/>
      <c r="K30" s="36"/>
      <c r="L30" s="36"/>
      <c r="M30" s="36"/>
      <c r="N30" s="36"/>
      <c r="O30" s="36"/>
      <c r="P30" s="36"/>
      <c r="Q30" s="36"/>
      <c r="R30" s="36"/>
      <c r="S30" s="36"/>
      <c r="T30" s="36"/>
      <c r="U30" s="36"/>
      <c r="V30" s="36"/>
      <c r="W30" s="36"/>
      <c r="X30" s="36"/>
      <c r="Y30" s="36"/>
      <c r="Z30" s="36"/>
    </row>
    <row r="31">
      <c r="A31" s="252" t="s">
        <v>770</v>
      </c>
      <c r="B31" s="36"/>
      <c r="C31" s="36"/>
      <c r="D31" s="36"/>
      <c r="E31" s="36"/>
      <c r="F31" s="36"/>
      <c r="G31" s="36"/>
      <c r="H31" s="36"/>
      <c r="I31" s="36"/>
      <c r="J31" s="36"/>
      <c r="K31" s="36"/>
      <c r="L31" s="36"/>
      <c r="M31" s="36"/>
      <c r="N31" s="36"/>
      <c r="O31" s="36"/>
      <c r="P31" s="36"/>
      <c r="Q31" s="36"/>
      <c r="R31" s="36"/>
      <c r="S31" s="36"/>
      <c r="T31" s="36"/>
      <c r="U31" s="36"/>
      <c r="V31" s="36"/>
      <c r="W31" s="36"/>
      <c r="X31" s="36"/>
      <c r="Y31" s="36"/>
      <c r="Z31" s="36"/>
    </row>
    <row r="32">
      <c r="A32" s="252" t="s">
        <v>771</v>
      </c>
      <c r="B32" s="36"/>
      <c r="C32" s="36"/>
      <c r="D32" s="36"/>
      <c r="E32" s="36"/>
      <c r="F32" s="36"/>
      <c r="G32" s="36"/>
      <c r="H32" s="36"/>
      <c r="I32" s="36"/>
      <c r="J32" s="36"/>
      <c r="K32" s="36"/>
      <c r="L32" s="36"/>
      <c r="M32" s="36"/>
      <c r="N32" s="36"/>
      <c r="O32" s="36"/>
      <c r="P32" s="36"/>
      <c r="Q32" s="36"/>
      <c r="R32" s="36"/>
      <c r="S32" s="36"/>
      <c r="T32" s="36"/>
      <c r="U32" s="36"/>
      <c r="V32" s="36"/>
      <c r="W32" s="36"/>
      <c r="X32" s="36"/>
      <c r="Y32" s="36"/>
      <c r="Z32" s="36"/>
    </row>
    <row r="33">
      <c r="A33" s="252" t="s">
        <v>772</v>
      </c>
      <c r="B33" s="36"/>
      <c r="C33" s="36"/>
      <c r="D33" s="36"/>
      <c r="E33" s="36"/>
      <c r="F33" s="36"/>
      <c r="G33" s="36"/>
      <c r="H33" s="36"/>
      <c r="I33" s="36"/>
      <c r="J33" s="36"/>
      <c r="K33" s="36"/>
      <c r="L33" s="36"/>
      <c r="M33" s="36"/>
      <c r="N33" s="36"/>
      <c r="O33" s="36"/>
      <c r="P33" s="36"/>
      <c r="Q33" s="36"/>
      <c r="R33" s="36"/>
      <c r="S33" s="36"/>
      <c r="T33" s="36"/>
      <c r="U33" s="36"/>
      <c r="V33" s="36"/>
      <c r="W33" s="36"/>
      <c r="X33" s="36"/>
      <c r="Y33" s="36"/>
      <c r="Z33" s="36"/>
    </row>
    <row r="34">
      <c r="A34" s="252" t="s">
        <v>773</v>
      </c>
      <c r="B34" s="36"/>
      <c r="C34" s="36"/>
      <c r="D34" s="36"/>
      <c r="E34" s="36"/>
      <c r="F34" s="36"/>
      <c r="G34" s="36"/>
      <c r="H34" s="36"/>
      <c r="I34" s="36"/>
      <c r="J34" s="36"/>
      <c r="K34" s="36"/>
      <c r="L34" s="36"/>
      <c r="M34" s="36"/>
      <c r="N34" s="36"/>
      <c r="O34" s="36"/>
      <c r="P34" s="36"/>
      <c r="Q34" s="36"/>
      <c r="R34" s="36"/>
      <c r="S34" s="36"/>
      <c r="T34" s="36"/>
      <c r="U34" s="36"/>
      <c r="V34" s="36"/>
      <c r="W34" s="36"/>
      <c r="X34" s="36"/>
      <c r="Y34" s="36"/>
      <c r="Z34" s="36"/>
    </row>
    <row r="35">
      <c r="A35" s="252" t="s">
        <v>774</v>
      </c>
      <c r="B35" s="36"/>
      <c r="C35" s="36"/>
      <c r="D35" s="36"/>
      <c r="E35" s="36"/>
      <c r="F35" s="36"/>
      <c r="G35" s="36"/>
      <c r="H35" s="36"/>
      <c r="I35" s="36"/>
      <c r="J35" s="36"/>
      <c r="K35" s="36"/>
      <c r="L35" s="36"/>
      <c r="M35" s="36"/>
      <c r="N35" s="36"/>
      <c r="O35" s="36"/>
      <c r="P35" s="36"/>
      <c r="Q35" s="36"/>
      <c r="R35" s="36"/>
      <c r="S35" s="36"/>
      <c r="T35" s="36"/>
      <c r="U35" s="36"/>
      <c r="V35" s="36"/>
      <c r="W35" s="36"/>
      <c r="X35" s="36"/>
      <c r="Y35" s="36"/>
      <c r="Z35" s="36"/>
    </row>
    <row r="36">
      <c r="A36" s="252" t="s">
        <v>775</v>
      </c>
      <c r="B36" s="36"/>
      <c r="C36" s="36"/>
      <c r="D36" s="36"/>
      <c r="E36" s="36"/>
      <c r="F36" s="36"/>
      <c r="G36" s="36"/>
      <c r="H36" s="36"/>
      <c r="I36" s="36"/>
      <c r="J36" s="36"/>
      <c r="K36" s="36"/>
      <c r="L36" s="36"/>
      <c r="M36" s="36"/>
      <c r="N36" s="36"/>
      <c r="O36" s="36"/>
      <c r="P36" s="36"/>
      <c r="Q36" s="36"/>
      <c r="R36" s="36"/>
      <c r="S36" s="36"/>
      <c r="T36" s="36"/>
      <c r="U36" s="36"/>
      <c r="V36" s="36"/>
      <c r="W36" s="36"/>
      <c r="X36" s="36"/>
      <c r="Y36" s="36"/>
      <c r="Z36" s="36"/>
    </row>
    <row r="37">
      <c r="A37" s="252" t="s">
        <v>776</v>
      </c>
      <c r="B37" s="36"/>
      <c r="C37" s="36"/>
      <c r="D37" s="36"/>
      <c r="E37" s="36"/>
      <c r="F37" s="36"/>
      <c r="G37" s="36"/>
      <c r="H37" s="36"/>
      <c r="I37" s="36"/>
      <c r="J37" s="36"/>
      <c r="K37" s="36"/>
      <c r="L37" s="36"/>
      <c r="M37" s="36"/>
      <c r="N37" s="36"/>
      <c r="O37" s="36"/>
      <c r="P37" s="36"/>
      <c r="Q37" s="36"/>
      <c r="R37" s="36"/>
      <c r="S37" s="36"/>
      <c r="T37" s="36"/>
      <c r="U37" s="36"/>
      <c r="V37" s="36"/>
      <c r="W37" s="36"/>
      <c r="X37" s="36"/>
      <c r="Y37" s="36"/>
      <c r="Z37" s="36"/>
    </row>
    <row r="38">
      <c r="A38" s="252" t="s">
        <v>777</v>
      </c>
      <c r="B38" s="36"/>
      <c r="C38" s="36"/>
      <c r="D38" s="36"/>
      <c r="E38" s="36"/>
      <c r="F38" s="36"/>
      <c r="G38" s="36"/>
      <c r="H38" s="36"/>
      <c r="I38" s="36"/>
      <c r="J38" s="36"/>
      <c r="K38" s="36"/>
      <c r="L38" s="36"/>
      <c r="M38" s="36"/>
      <c r="N38" s="36"/>
      <c r="O38" s="36"/>
      <c r="P38" s="36"/>
      <c r="Q38" s="36"/>
      <c r="R38" s="36"/>
      <c r="S38" s="36"/>
      <c r="T38" s="36"/>
      <c r="U38" s="36"/>
      <c r="V38" s="36"/>
      <c r="W38" s="36"/>
      <c r="X38" s="36"/>
      <c r="Y38" s="36"/>
      <c r="Z38" s="36"/>
    </row>
    <row r="39">
      <c r="A39" s="252" t="s">
        <v>778</v>
      </c>
      <c r="B39" s="36"/>
      <c r="C39" s="36"/>
      <c r="D39" s="36"/>
      <c r="E39" s="36"/>
      <c r="F39" s="36"/>
      <c r="G39" s="36"/>
      <c r="H39" s="36"/>
      <c r="I39" s="36"/>
      <c r="J39" s="36"/>
      <c r="K39" s="36"/>
      <c r="L39" s="36"/>
      <c r="M39" s="36"/>
      <c r="N39" s="36"/>
      <c r="O39" s="36"/>
      <c r="P39" s="36"/>
      <c r="Q39" s="36"/>
      <c r="R39" s="36"/>
      <c r="S39" s="36"/>
      <c r="T39" s="36"/>
      <c r="U39" s="36"/>
      <c r="V39" s="36"/>
      <c r="W39" s="36"/>
      <c r="X39" s="36"/>
      <c r="Y39" s="36"/>
      <c r="Z39" s="36"/>
    </row>
    <row r="40">
      <c r="A40" s="252" t="s">
        <v>779</v>
      </c>
      <c r="B40" s="36"/>
      <c r="C40" s="36"/>
      <c r="D40" s="36"/>
      <c r="E40" s="36"/>
      <c r="F40" s="36"/>
      <c r="G40" s="36"/>
      <c r="H40" s="36"/>
      <c r="I40" s="36"/>
      <c r="J40" s="36"/>
      <c r="K40" s="36"/>
      <c r="L40" s="36"/>
      <c r="M40" s="36"/>
      <c r="N40" s="36"/>
      <c r="O40" s="36"/>
      <c r="P40" s="36"/>
      <c r="Q40" s="36"/>
      <c r="R40" s="36"/>
      <c r="S40" s="36"/>
      <c r="T40" s="36"/>
      <c r="U40" s="36"/>
      <c r="V40" s="36"/>
      <c r="W40" s="36"/>
      <c r="X40" s="36"/>
      <c r="Y40" s="36"/>
      <c r="Z40" s="36"/>
    </row>
    <row r="41">
      <c r="A41" s="252" t="s">
        <v>780</v>
      </c>
      <c r="B41" s="36"/>
      <c r="C41" s="36"/>
      <c r="D41" s="36"/>
      <c r="E41" s="36"/>
      <c r="F41" s="36"/>
      <c r="G41" s="36"/>
      <c r="H41" s="36"/>
      <c r="I41" s="36"/>
      <c r="J41" s="36"/>
      <c r="K41" s="36"/>
      <c r="L41" s="36"/>
      <c r="M41" s="36"/>
      <c r="N41" s="36"/>
      <c r="O41" s="36"/>
      <c r="P41" s="36"/>
      <c r="Q41" s="36"/>
      <c r="R41" s="36"/>
      <c r="S41" s="36"/>
      <c r="T41" s="36"/>
      <c r="U41" s="36"/>
      <c r="V41" s="36"/>
      <c r="W41" s="36"/>
      <c r="X41" s="36"/>
      <c r="Y41" s="36"/>
      <c r="Z41" s="36"/>
    </row>
    <row r="42">
      <c r="A42" s="252" t="s">
        <v>781</v>
      </c>
      <c r="B42" s="36"/>
      <c r="C42" s="36"/>
      <c r="D42" s="36"/>
      <c r="E42" s="36"/>
      <c r="F42" s="36"/>
      <c r="G42" s="36"/>
      <c r="H42" s="36"/>
      <c r="I42" s="36"/>
      <c r="J42" s="36"/>
      <c r="K42" s="36"/>
      <c r="L42" s="36"/>
      <c r="M42" s="36"/>
      <c r="N42" s="36"/>
      <c r="O42" s="36"/>
      <c r="P42" s="36"/>
      <c r="Q42" s="36"/>
      <c r="R42" s="36"/>
      <c r="S42" s="36"/>
      <c r="T42" s="36"/>
      <c r="U42" s="36"/>
      <c r="V42" s="36"/>
      <c r="W42" s="36"/>
      <c r="X42" s="36"/>
      <c r="Y42" s="36"/>
      <c r="Z42" s="36"/>
    </row>
    <row r="43">
      <c r="A43" s="252" t="s">
        <v>782</v>
      </c>
      <c r="B43" s="36"/>
      <c r="C43" s="36"/>
      <c r="D43" s="36"/>
      <c r="E43" s="36"/>
      <c r="F43" s="36"/>
      <c r="G43" s="36"/>
      <c r="H43" s="36"/>
      <c r="I43" s="36"/>
      <c r="J43" s="36"/>
      <c r="K43" s="36"/>
      <c r="L43" s="36"/>
      <c r="M43" s="36"/>
      <c r="N43" s="36"/>
      <c r="O43" s="36"/>
      <c r="P43" s="36"/>
      <c r="Q43" s="36"/>
      <c r="R43" s="36"/>
      <c r="S43" s="36"/>
      <c r="T43" s="36"/>
      <c r="U43" s="36"/>
      <c r="V43" s="36"/>
      <c r="W43" s="36"/>
      <c r="X43" s="36"/>
      <c r="Y43" s="36"/>
      <c r="Z43" s="36"/>
    </row>
    <row r="44">
      <c r="A44" s="252" t="s">
        <v>783</v>
      </c>
      <c r="B44" s="36"/>
      <c r="C44" s="36"/>
      <c r="D44" s="36"/>
      <c r="E44" s="36"/>
      <c r="F44" s="36"/>
      <c r="G44" s="36"/>
      <c r="H44" s="36"/>
      <c r="I44" s="36"/>
      <c r="J44" s="36"/>
      <c r="K44" s="36"/>
      <c r="L44" s="36"/>
      <c r="M44" s="36"/>
      <c r="N44" s="36"/>
      <c r="O44" s="36"/>
      <c r="P44" s="36"/>
      <c r="Q44" s="36"/>
      <c r="R44" s="36"/>
      <c r="S44" s="36"/>
      <c r="T44" s="36"/>
      <c r="U44" s="36"/>
      <c r="V44" s="36"/>
      <c r="W44" s="36"/>
      <c r="X44" s="36"/>
      <c r="Y44" s="36"/>
      <c r="Z44" s="36"/>
    </row>
    <row r="45">
      <c r="A45" s="252" t="s">
        <v>784</v>
      </c>
      <c r="B45" s="36"/>
      <c r="C45" s="36"/>
      <c r="D45" s="36"/>
      <c r="E45" s="36"/>
      <c r="F45" s="36"/>
      <c r="G45" s="36"/>
      <c r="H45" s="36"/>
      <c r="I45" s="36"/>
      <c r="J45" s="36"/>
      <c r="K45" s="36"/>
      <c r="L45" s="36"/>
      <c r="M45" s="36"/>
      <c r="N45" s="36"/>
      <c r="O45" s="36"/>
      <c r="P45" s="36"/>
      <c r="Q45" s="36"/>
      <c r="R45" s="36"/>
      <c r="S45" s="36"/>
      <c r="T45" s="36"/>
      <c r="U45" s="36"/>
      <c r="V45" s="36"/>
      <c r="W45" s="36"/>
      <c r="X45" s="36"/>
      <c r="Y45" s="36"/>
      <c r="Z45" s="36"/>
    </row>
    <row r="46">
      <c r="A46" s="252" t="s">
        <v>785</v>
      </c>
      <c r="B46" s="36"/>
      <c r="C46" s="36"/>
      <c r="D46" s="36"/>
      <c r="E46" s="36"/>
      <c r="F46" s="36"/>
      <c r="G46" s="36"/>
      <c r="H46" s="36"/>
      <c r="I46" s="36"/>
      <c r="J46" s="36"/>
      <c r="K46" s="36"/>
      <c r="L46" s="36"/>
      <c r="M46" s="36"/>
      <c r="N46" s="36"/>
      <c r="O46" s="36"/>
      <c r="P46" s="36"/>
      <c r="Q46" s="36"/>
      <c r="R46" s="36"/>
      <c r="S46" s="36"/>
      <c r="T46" s="36"/>
      <c r="U46" s="36"/>
      <c r="V46" s="36"/>
      <c r="W46" s="36"/>
      <c r="X46" s="36"/>
      <c r="Y46" s="36"/>
      <c r="Z46" s="36"/>
    </row>
    <row r="47">
      <c r="A47" s="252" t="s">
        <v>786</v>
      </c>
      <c r="B47" s="36"/>
      <c r="C47" s="36"/>
      <c r="D47" s="36"/>
      <c r="E47" s="36"/>
      <c r="F47" s="36"/>
      <c r="G47" s="36"/>
      <c r="H47" s="36"/>
      <c r="I47" s="36"/>
      <c r="J47" s="36"/>
      <c r="K47" s="36"/>
      <c r="L47" s="36"/>
      <c r="M47" s="36"/>
      <c r="N47" s="36"/>
      <c r="O47" s="36"/>
      <c r="P47" s="36"/>
      <c r="Q47" s="36"/>
      <c r="R47" s="36"/>
      <c r="S47" s="36"/>
      <c r="T47" s="36"/>
      <c r="U47" s="36"/>
      <c r="V47" s="36"/>
      <c r="W47" s="36"/>
      <c r="X47" s="36"/>
      <c r="Y47" s="36"/>
      <c r="Z47" s="36"/>
    </row>
    <row r="48">
      <c r="A48" s="252" t="s">
        <v>787</v>
      </c>
      <c r="B48" s="36"/>
      <c r="C48" s="36"/>
      <c r="D48" s="36"/>
      <c r="E48" s="36"/>
      <c r="F48" s="36"/>
      <c r="G48" s="36"/>
      <c r="H48" s="36"/>
      <c r="I48" s="36"/>
      <c r="J48" s="36"/>
      <c r="K48" s="36"/>
      <c r="L48" s="36"/>
      <c r="M48" s="36"/>
      <c r="N48" s="36"/>
      <c r="O48" s="36"/>
      <c r="P48" s="36"/>
      <c r="Q48" s="36"/>
      <c r="R48" s="36"/>
      <c r="S48" s="36"/>
      <c r="T48" s="36"/>
      <c r="U48" s="36"/>
      <c r="V48" s="36"/>
      <c r="W48" s="36"/>
      <c r="X48" s="36"/>
      <c r="Y48" s="36"/>
      <c r="Z48" s="36"/>
    </row>
    <row r="49">
      <c r="A49" s="252" t="s">
        <v>788</v>
      </c>
      <c r="B49" s="36"/>
      <c r="C49" s="36"/>
      <c r="D49" s="36"/>
      <c r="E49" s="36"/>
      <c r="F49" s="36"/>
      <c r="G49" s="36"/>
      <c r="H49" s="36"/>
      <c r="I49" s="36"/>
      <c r="J49" s="36"/>
      <c r="K49" s="36"/>
      <c r="L49" s="36"/>
      <c r="M49" s="36"/>
      <c r="N49" s="36"/>
      <c r="O49" s="36"/>
      <c r="P49" s="36"/>
      <c r="Q49" s="36"/>
      <c r="R49" s="36"/>
      <c r="S49" s="36"/>
      <c r="T49" s="36"/>
      <c r="U49" s="36"/>
      <c r="V49" s="36"/>
      <c r="W49" s="36"/>
      <c r="X49" s="36"/>
      <c r="Y49" s="36"/>
      <c r="Z49" s="36"/>
    </row>
    <row r="50">
      <c r="A50" s="252" t="s">
        <v>789</v>
      </c>
      <c r="B50" s="36"/>
      <c r="C50" s="36"/>
      <c r="D50" s="36"/>
      <c r="E50" s="36"/>
      <c r="F50" s="36"/>
      <c r="G50" s="36"/>
      <c r="H50" s="36"/>
      <c r="I50" s="36"/>
      <c r="J50" s="36"/>
      <c r="K50" s="36"/>
      <c r="L50" s="36"/>
      <c r="M50" s="36"/>
      <c r="N50" s="36"/>
      <c r="O50" s="36"/>
      <c r="P50" s="36"/>
      <c r="Q50" s="36"/>
      <c r="R50" s="36"/>
      <c r="S50" s="36"/>
      <c r="T50" s="36"/>
      <c r="U50" s="36"/>
      <c r="V50" s="36"/>
      <c r="W50" s="36"/>
      <c r="X50" s="36"/>
      <c r="Y50" s="36"/>
      <c r="Z50" s="36"/>
    </row>
    <row r="51">
      <c r="A51" s="252" t="s">
        <v>790</v>
      </c>
      <c r="B51" s="36"/>
      <c r="C51" s="36"/>
      <c r="D51" s="36"/>
      <c r="E51" s="36"/>
      <c r="F51" s="36"/>
      <c r="G51" s="36"/>
      <c r="H51" s="36"/>
      <c r="I51" s="36"/>
      <c r="J51" s="36"/>
      <c r="K51" s="36"/>
      <c r="L51" s="36"/>
      <c r="M51" s="36"/>
      <c r="N51" s="36"/>
      <c r="O51" s="36"/>
      <c r="P51" s="36"/>
      <c r="Q51" s="36"/>
      <c r="R51" s="36"/>
      <c r="S51" s="36"/>
      <c r="T51" s="36"/>
      <c r="U51" s="36"/>
      <c r="V51" s="36"/>
      <c r="W51" s="36"/>
      <c r="X51" s="36"/>
      <c r="Y51" s="36"/>
      <c r="Z51" s="36"/>
    </row>
    <row r="52">
      <c r="A52" s="252" t="s">
        <v>454</v>
      </c>
      <c r="B52" s="36"/>
      <c r="C52" s="36"/>
      <c r="D52" s="36"/>
      <c r="E52" s="36"/>
      <c r="F52" s="36"/>
      <c r="G52" s="36"/>
      <c r="H52" s="36"/>
      <c r="I52" s="36"/>
      <c r="J52" s="36"/>
      <c r="K52" s="36"/>
      <c r="L52" s="36"/>
      <c r="M52" s="36"/>
      <c r="N52" s="36"/>
      <c r="O52" s="36"/>
      <c r="P52" s="36"/>
      <c r="Q52" s="36"/>
      <c r="R52" s="36"/>
      <c r="S52" s="36"/>
      <c r="T52" s="36"/>
      <c r="U52" s="36"/>
      <c r="V52" s="36"/>
      <c r="W52" s="36"/>
      <c r="X52" s="36"/>
      <c r="Y52" s="36"/>
      <c r="Z52" s="36"/>
    </row>
    <row r="53">
      <c r="A53" s="252" t="s">
        <v>791</v>
      </c>
      <c r="B53" s="36"/>
      <c r="C53" s="36"/>
      <c r="D53" s="36"/>
      <c r="E53" s="36"/>
      <c r="F53" s="36"/>
      <c r="G53" s="36"/>
      <c r="H53" s="36"/>
      <c r="I53" s="36"/>
      <c r="J53" s="36"/>
      <c r="K53" s="36"/>
      <c r="L53" s="36"/>
      <c r="M53" s="36"/>
      <c r="N53" s="36"/>
      <c r="O53" s="36"/>
      <c r="P53" s="36"/>
      <c r="Q53" s="36"/>
      <c r="R53" s="36"/>
      <c r="S53" s="36"/>
      <c r="T53" s="36"/>
      <c r="U53" s="36"/>
      <c r="V53" s="36"/>
      <c r="W53" s="36"/>
      <c r="X53" s="36"/>
      <c r="Y53" s="36"/>
      <c r="Z53" s="36"/>
    </row>
    <row r="54">
      <c r="A54" s="252" t="s">
        <v>465</v>
      </c>
      <c r="B54" s="36"/>
      <c r="C54" s="36"/>
      <c r="D54" s="36"/>
      <c r="E54" s="36"/>
      <c r="F54" s="36"/>
      <c r="G54" s="36"/>
      <c r="H54" s="36"/>
      <c r="I54" s="36"/>
      <c r="J54" s="36"/>
      <c r="K54" s="36"/>
      <c r="L54" s="36"/>
      <c r="M54" s="36"/>
      <c r="N54" s="36"/>
      <c r="O54" s="36"/>
      <c r="P54" s="36"/>
      <c r="Q54" s="36"/>
      <c r="R54" s="36"/>
      <c r="S54" s="36"/>
      <c r="T54" s="36"/>
      <c r="U54" s="36"/>
      <c r="V54" s="36"/>
      <c r="W54" s="36"/>
      <c r="X54" s="36"/>
      <c r="Y54" s="36"/>
      <c r="Z54" s="36"/>
    </row>
    <row r="55">
      <c r="A55" s="252" t="s">
        <v>792</v>
      </c>
      <c r="B55" s="36"/>
      <c r="C55" s="36"/>
      <c r="D55" s="36"/>
      <c r="E55" s="36"/>
      <c r="F55" s="36"/>
      <c r="G55" s="36"/>
      <c r="H55" s="36"/>
      <c r="I55" s="36"/>
      <c r="J55" s="36"/>
      <c r="K55" s="36"/>
      <c r="L55" s="36"/>
      <c r="M55" s="36"/>
      <c r="N55" s="36"/>
      <c r="O55" s="36"/>
      <c r="P55" s="36"/>
      <c r="Q55" s="36"/>
      <c r="R55" s="36"/>
      <c r="S55" s="36"/>
      <c r="T55" s="36"/>
      <c r="U55" s="36"/>
      <c r="V55" s="36"/>
      <c r="W55" s="36"/>
      <c r="X55" s="36"/>
      <c r="Y55" s="36"/>
      <c r="Z55" s="36"/>
    </row>
    <row r="56">
      <c r="A56" s="252" t="s">
        <v>793</v>
      </c>
      <c r="B56" s="36"/>
      <c r="C56" s="36"/>
      <c r="D56" s="36"/>
      <c r="E56" s="36"/>
      <c r="F56" s="36"/>
      <c r="G56" s="36"/>
      <c r="H56" s="36"/>
      <c r="I56" s="36"/>
      <c r="J56" s="36"/>
      <c r="K56" s="36"/>
      <c r="L56" s="36"/>
      <c r="M56" s="36"/>
      <c r="N56" s="36"/>
      <c r="O56" s="36"/>
      <c r="P56" s="36"/>
      <c r="Q56" s="36"/>
      <c r="R56" s="36"/>
      <c r="S56" s="36"/>
      <c r="T56" s="36"/>
      <c r="U56" s="36"/>
      <c r="V56" s="36"/>
      <c r="W56" s="36"/>
      <c r="X56" s="36"/>
      <c r="Y56" s="36"/>
      <c r="Z56" s="36"/>
    </row>
    <row r="57">
      <c r="A57" s="252" t="s">
        <v>794</v>
      </c>
      <c r="B57" s="36"/>
      <c r="C57" s="36"/>
      <c r="D57" s="36"/>
      <c r="E57" s="36"/>
      <c r="F57" s="36"/>
      <c r="G57" s="36"/>
      <c r="H57" s="36"/>
      <c r="I57" s="36"/>
      <c r="J57" s="36"/>
      <c r="K57" s="36"/>
      <c r="L57" s="36"/>
      <c r="M57" s="36"/>
      <c r="N57" s="36"/>
      <c r="O57" s="36"/>
      <c r="P57" s="36"/>
      <c r="Q57" s="36"/>
      <c r="R57" s="36"/>
      <c r="S57" s="36"/>
      <c r="T57" s="36"/>
      <c r="U57" s="36"/>
      <c r="V57" s="36"/>
      <c r="W57" s="36"/>
      <c r="X57" s="36"/>
      <c r="Y57" s="36"/>
      <c r="Z57" s="36"/>
    </row>
    <row r="58">
      <c r="A58" s="252" t="s">
        <v>795</v>
      </c>
      <c r="B58" s="36"/>
      <c r="C58" s="36"/>
      <c r="D58" s="36"/>
      <c r="E58" s="36"/>
      <c r="F58" s="36"/>
      <c r="G58" s="36"/>
      <c r="H58" s="36"/>
      <c r="I58" s="36"/>
      <c r="J58" s="36"/>
      <c r="K58" s="36"/>
      <c r="L58" s="36"/>
      <c r="M58" s="36"/>
      <c r="N58" s="36"/>
      <c r="O58" s="36"/>
      <c r="P58" s="36"/>
      <c r="Q58" s="36"/>
      <c r="R58" s="36"/>
      <c r="S58" s="36"/>
      <c r="T58" s="36"/>
      <c r="U58" s="36"/>
      <c r="V58" s="36"/>
      <c r="W58" s="36"/>
      <c r="X58" s="36"/>
      <c r="Y58" s="36"/>
      <c r="Z58" s="36"/>
    </row>
    <row r="59">
      <c r="A59" s="252" t="s">
        <v>796</v>
      </c>
      <c r="B59" s="36"/>
      <c r="C59" s="36"/>
      <c r="D59" s="36"/>
      <c r="E59" s="36"/>
      <c r="F59" s="36"/>
      <c r="G59" s="36"/>
      <c r="H59" s="36"/>
      <c r="I59" s="36"/>
      <c r="J59" s="36"/>
      <c r="K59" s="36"/>
      <c r="L59" s="36"/>
      <c r="M59" s="36"/>
      <c r="N59" s="36"/>
      <c r="O59" s="36"/>
      <c r="P59" s="36"/>
      <c r="Q59" s="36"/>
      <c r="R59" s="36"/>
      <c r="S59" s="36"/>
      <c r="T59" s="36"/>
      <c r="U59" s="36"/>
      <c r="V59" s="36"/>
      <c r="W59" s="36"/>
      <c r="X59" s="36"/>
      <c r="Y59" s="36"/>
      <c r="Z59" s="36"/>
    </row>
    <row r="60">
      <c r="A60" s="252" t="s">
        <v>797</v>
      </c>
      <c r="B60" s="36"/>
      <c r="C60" s="36"/>
      <c r="D60" s="36"/>
      <c r="E60" s="36"/>
      <c r="F60" s="36"/>
      <c r="G60" s="36"/>
      <c r="H60" s="36"/>
      <c r="I60" s="36"/>
      <c r="J60" s="36"/>
      <c r="K60" s="36"/>
      <c r="L60" s="36"/>
      <c r="M60" s="36"/>
      <c r="N60" s="36"/>
      <c r="O60" s="36"/>
      <c r="P60" s="36"/>
      <c r="Q60" s="36"/>
      <c r="R60" s="36"/>
      <c r="S60" s="36"/>
      <c r="T60" s="36"/>
      <c r="U60" s="36"/>
      <c r="V60" s="36"/>
      <c r="W60" s="36"/>
      <c r="X60" s="36"/>
      <c r="Y60" s="36"/>
      <c r="Z60" s="36"/>
    </row>
    <row r="61">
      <c r="A61" s="252" t="s">
        <v>798</v>
      </c>
      <c r="B61" s="36"/>
      <c r="C61" s="36"/>
      <c r="D61" s="36"/>
      <c r="E61" s="36"/>
      <c r="F61" s="36"/>
      <c r="G61" s="36"/>
      <c r="H61" s="36"/>
      <c r="I61" s="36"/>
      <c r="J61" s="36"/>
      <c r="K61" s="36"/>
      <c r="L61" s="36"/>
      <c r="M61" s="36"/>
      <c r="N61" s="36"/>
      <c r="O61" s="36"/>
      <c r="P61" s="36"/>
      <c r="Q61" s="36"/>
      <c r="R61" s="36"/>
      <c r="S61" s="36"/>
      <c r="T61" s="36"/>
      <c r="U61" s="36"/>
      <c r="V61" s="36"/>
      <c r="W61" s="36"/>
      <c r="X61" s="36"/>
      <c r="Y61" s="36"/>
      <c r="Z61" s="36"/>
    </row>
    <row r="62">
      <c r="A62" s="252" t="s">
        <v>799</v>
      </c>
      <c r="B62" s="36"/>
      <c r="C62" s="36"/>
      <c r="D62" s="36"/>
      <c r="E62" s="36"/>
      <c r="F62" s="36"/>
      <c r="G62" s="36"/>
      <c r="H62" s="36"/>
      <c r="I62" s="36"/>
      <c r="J62" s="36"/>
      <c r="K62" s="36"/>
      <c r="L62" s="36"/>
      <c r="M62" s="36"/>
      <c r="N62" s="36"/>
      <c r="O62" s="36"/>
      <c r="P62" s="36"/>
      <c r="Q62" s="36"/>
      <c r="R62" s="36"/>
      <c r="S62" s="36"/>
      <c r="T62" s="36"/>
      <c r="U62" s="36"/>
      <c r="V62" s="36"/>
      <c r="W62" s="36"/>
      <c r="X62" s="36"/>
      <c r="Y62" s="36"/>
      <c r="Z62" s="36"/>
    </row>
    <row r="63">
      <c r="A63" s="252" t="s">
        <v>548</v>
      </c>
      <c r="B63" s="36"/>
      <c r="C63" s="36"/>
      <c r="D63" s="36"/>
      <c r="E63" s="36"/>
      <c r="F63" s="36"/>
      <c r="G63" s="36"/>
      <c r="H63" s="36"/>
      <c r="I63" s="36"/>
      <c r="J63" s="36"/>
      <c r="K63" s="36"/>
      <c r="L63" s="36"/>
      <c r="M63" s="36"/>
      <c r="N63" s="36"/>
      <c r="O63" s="36"/>
      <c r="P63" s="36"/>
      <c r="Q63" s="36"/>
      <c r="R63" s="36"/>
      <c r="S63" s="36"/>
      <c r="T63" s="36"/>
      <c r="U63" s="36"/>
      <c r="V63" s="36"/>
      <c r="W63" s="36"/>
      <c r="X63" s="36"/>
      <c r="Y63" s="36"/>
      <c r="Z63" s="36"/>
    </row>
    <row r="64">
      <c r="A64" s="252" t="s">
        <v>800</v>
      </c>
      <c r="B64" s="36"/>
      <c r="C64" s="36"/>
      <c r="D64" s="36"/>
      <c r="E64" s="36"/>
      <c r="F64" s="36"/>
      <c r="G64" s="36"/>
      <c r="H64" s="36"/>
      <c r="I64" s="36"/>
      <c r="J64" s="36"/>
      <c r="K64" s="36"/>
      <c r="L64" s="36"/>
      <c r="M64" s="36"/>
      <c r="N64" s="36"/>
      <c r="O64" s="36"/>
      <c r="P64" s="36"/>
      <c r="Q64" s="36"/>
      <c r="R64" s="36"/>
      <c r="S64" s="36"/>
      <c r="T64" s="36"/>
      <c r="U64" s="36"/>
      <c r="V64" s="36"/>
      <c r="W64" s="36"/>
      <c r="X64" s="36"/>
      <c r="Y64" s="36"/>
      <c r="Z64" s="36"/>
    </row>
    <row r="65">
      <c r="A65" s="252" t="s">
        <v>801</v>
      </c>
      <c r="B65" s="36"/>
      <c r="C65" s="36"/>
      <c r="D65" s="36"/>
      <c r="E65" s="36"/>
      <c r="F65" s="36"/>
      <c r="G65" s="36"/>
      <c r="H65" s="36"/>
      <c r="I65" s="36"/>
      <c r="J65" s="36"/>
      <c r="K65" s="36"/>
      <c r="L65" s="36"/>
      <c r="M65" s="36"/>
      <c r="N65" s="36"/>
      <c r="O65" s="36"/>
      <c r="P65" s="36"/>
      <c r="Q65" s="36"/>
      <c r="R65" s="36"/>
      <c r="S65" s="36"/>
      <c r="T65" s="36"/>
      <c r="U65" s="36"/>
      <c r="V65" s="36"/>
      <c r="W65" s="36"/>
      <c r="X65" s="36"/>
      <c r="Y65" s="36"/>
      <c r="Z65" s="36"/>
    </row>
    <row r="66">
      <c r="A66" s="252" t="s">
        <v>802</v>
      </c>
      <c r="B66" s="36"/>
      <c r="C66" s="36"/>
      <c r="D66" s="36"/>
      <c r="E66" s="36"/>
      <c r="F66" s="36"/>
      <c r="G66" s="36"/>
      <c r="H66" s="36"/>
      <c r="I66" s="36"/>
      <c r="J66" s="36"/>
      <c r="K66" s="36"/>
      <c r="L66" s="36"/>
      <c r="M66" s="36"/>
      <c r="N66" s="36"/>
      <c r="O66" s="36"/>
      <c r="P66" s="36"/>
      <c r="Q66" s="36"/>
      <c r="R66" s="36"/>
      <c r="S66" s="36"/>
      <c r="T66" s="36"/>
      <c r="U66" s="36"/>
      <c r="V66" s="36"/>
      <c r="W66" s="36"/>
      <c r="X66" s="36"/>
      <c r="Y66" s="36"/>
      <c r="Z66" s="36"/>
    </row>
    <row r="67">
      <c r="A67" s="252" t="s">
        <v>803</v>
      </c>
      <c r="B67" s="36"/>
      <c r="C67" s="36"/>
      <c r="D67" s="36"/>
      <c r="E67" s="36"/>
      <c r="F67" s="36"/>
      <c r="G67" s="36"/>
      <c r="H67" s="36"/>
      <c r="I67" s="36"/>
      <c r="J67" s="36"/>
      <c r="K67" s="36"/>
      <c r="L67" s="36"/>
      <c r="M67" s="36"/>
      <c r="N67" s="36"/>
      <c r="O67" s="36"/>
      <c r="P67" s="36"/>
      <c r="Q67" s="36"/>
      <c r="R67" s="36"/>
      <c r="S67" s="36"/>
      <c r="T67" s="36"/>
      <c r="U67" s="36"/>
      <c r="V67" s="36"/>
      <c r="W67" s="36"/>
      <c r="X67" s="36"/>
      <c r="Y67" s="36"/>
      <c r="Z67" s="36"/>
    </row>
    <row r="68">
      <c r="A68" s="252" t="s">
        <v>804</v>
      </c>
      <c r="B68" s="36"/>
      <c r="C68" s="36"/>
      <c r="D68" s="36"/>
      <c r="E68" s="36"/>
      <c r="F68" s="36"/>
      <c r="G68" s="36"/>
      <c r="H68" s="36"/>
      <c r="I68" s="36"/>
      <c r="J68" s="36"/>
      <c r="K68" s="36"/>
      <c r="L68" s="36"/>
      <c r="M68" s="36"/>
      <c r="N68" s="36"/>
      <c r="O68" s="36"/>
      <c r="P68" s="36"/>
      <c r="Q68" s="36"/>
      <c r="R68" s="36"/>
      <c r="S68" s="36"/>
      <c r="T68" s="36"/>
      <c r="U68" s="36"/>
      <c r="V68" s="36"/>
      <c r="W68" s="36"/>
      <c r="X68" s="36"/>
      <c r="Y68" s="36"/>
      <c r="Z68" s="36"/>
    </row>
    <row r="69">
      <c r="A69" s="252" t="s">
        <v>805</v>
      </c>
      <c r="B69" s="36"/>
      <c r="C69" s="36"/>
      <c r="D69" s="36"/>
      <c r="E69" s="36"/>
      <c r="F69" s="36"/>
      <c r="G69" s="36"/>
      <c r="H69" s="36"/>
      <c r="I69" s="36"/>
      <c r="J69" s="36"/>
      <c r="K69" s="36"/>
      <c r="L69" s="36"/>
      <c r="M69" s="36"/>
      <c r="N69" s="36"/>
      <c r="O69" s="36"/>
      <c r="P69" s="36"/>
      <c r="Q69" s="36"/>
      <c r="R69" s="36"/>
      <c r="S69" s="36"/>
      <c r="T69" s="36"/>
      <c r="U69" s="36"/>
      <c r="V69" s="36"/>
      <c r="W69" s="36"/>
      <c r="X69" s="36"/>
      <c r="Y69" s="36"/>
      <c r="Z69" s="36"/>
    </row>
    <row r="70">
      <c r="A70" s="252" t="s">
        <v>806</v>
      </c>
      <c r="B70" s="36"/>
      <c r="C70" s="36"/>
      <c r="D70" s="36"/>
      <c r="E70" s="36"/>
      <c r="F70" s="36"/>
      <c r="G70" s="36"/>
      <c r="H70" s="36"/>
      <c r="I70" s="36"/>
      <c r="J70" s="36"/>
      <c r="K70" s="36"/>
      <c r="L70" s="36"/>
      <c r="M70" s="36"/>
      <c r="N70" s="36"/>
      <c r="O70" s="36"/>
      <c r="P70" s="36"/>
      <c r="Q70" s="36"/>
      <c r="R70" s="36"/>
      <c r="S70" s="36"/>
      <c r="T70" s="36"/>
      <c r="U70" s="36"/>
      <c r="V70" s="36"/>
      <c r="W70" s="36"/>
      <c r="X70" s="36"/>
      <c r="Y70" s="36"/>
      <c r="Z70" s="36"/>
    </row>
    <row r="71">
      <c r="A71" s="252" t="s">
        <v>807</v>
      </c>
      <c r="B71" s="36"/>
      <c r="C71" s="36"/>
      <c r="D71" s="36"/>
      <c r="E71" s="36"/>
      <c r="F71" s="36"/>
      <c r="G71" s="36"/>
      <c r="H71" s="36"/>
      <c r="I71" s="36"/>
      <c r="J71" s="36"/>
      <c r="K71" s="36"/>
      <c r="L71" s="36"/>
      <c r="M71" s="36"/>
      <c r="N71" s="36"/>
      <c r="O71" s="36"/>
      <c r="P71" s="36"/>
      <c r="Q71" s="36"/>
      <c r="R71" s="36"/>
      <c r="S71" s="36"/>
      <c r="T71" s="36"/>
      <c r="U71" s="36"/>
      <c r="V71" s="36"/>
      <c r="W71" s="36"/>
      <c r="X71" s="36"/>
      <c r="Y71" s="36"/>
      <c r="Z71" s="36"/>
    </row>
    <row r="72">
      <c r="A72" s="252" t="s">
        <v>808</v>
      </c>
      <c r="B72" s="36"/>
      <c r="C72" s="36"/>
      <c r="D72" s="36"/>
      <c r="E72" s="36"/>
      <c r="F72" s="36"/>
      <c r="G72" s="36"/>
      <c r="H72" s="36"/>
      <c r="I72" s="36"/>
      <c r="J72" s="36"/>
      <c r="K72" s="36"/>
      <c r="L72" s="36"/>
      <c r="M72" s="36"/>
      <c r="N72" s="36"/>
      <c r="O72" s="36"/>
      <c r="P72" s="36"/>
      <c r="Q72" s="36"/>
      <c r="R72" s="36"/>
      <c r="S72" s="36"/>
      <c r="T72" s="36"/>
      <c r="U72" s="36"/>
      <c r="V72" s="36"/>
      <c r="W72" s="36"/>
      <c r="X72" s="36"/>
      <c r="Y72" s="36"/>
      <c r="Z72" s="36"/>
    </row>
    <row r="73">
      <c r="A73" s="252" t="s">
        <v>809</v>
      </c>
      <c r="B73" s="36"/>
      <c r="C73" s="36"/>
      <c r="D73" s="36"/>
      <c r="E73" s="36"/>
      <c r="F73" s="36"/>
      <c r="G73" s="36"/>
      <c r="H73" s="36"/>
      <c r="I73" s="36"/>
      <c r="J73" s="36"/>
      <c r="K73" s="36"/>
      <c r="L73" s="36"/>
      <c r="M73" s="36"/>
      <c r="N73" s="36"/>
      <c r="O73" s="36"/>
      <c r="P73" s="36"/>
      <c r="Q73" s="36"/>
      <c r="R73" s="36"/>
      <c r="S73" s="36"/>
      <c r="T73" s="36"/>
      <c r="U73" s="36"/>
      <c r="V73" s="36"/>
      <c r="W73" s="36"/>
      <c r="X73" s="36"/>
      <c r="Y73" s="36"/>
      <c r="Z73" s="36"/>
    </row>
    <row r="74">
      <c r="A74" s="252" t="s">
        <v>810</v>
      </c>
      <c r="B74" s="36"/>
      <c r="C74" s="36"/>
      <c r="D74" s="36"/>
      <c r="E74" s="36"/>
      <c r="F74" s="36"/>
      <c r="G74" s="36"/>
      <c r="H74" s="36"/>
      <c r="I74" s="36"/>
      <c r="J74" s="36"/>
      <c r="K74" s="36"/>
      <c r="L74" s="36"/>
      <c r="M74" s="36"/>
      <c r="N74" s="36"/>
      <c r="O74" s="36"/>
      <c r="P74" s="36"/>
      <c r="Q74" s="36"/>
      <c r="R74" s="36"/>
      <c r="S74" s="36"/>
      <c r="T74" s="36"/>
      <c r="U74" s="36"/>
      <c r="V74" s="36"/>
      <c r="W74" s="36"/>
      <c r="X74" s="36"/>
      <c r="Y74" s="36"/>
      <c r="Z74" s="36"/>
    </row>
    <row r="75">
      <c r="A75" s="252" t="s">
        <v>811</v>
      </c>
      <c r="B75" s="36"/>
      <c r="C75" s="36"/>
      <c r="D75" s="36"/>
      <c r="E75" s="36"/>
      <c r="F75" s="36"/>
      <c r="G75" s="36"/>
      <c r="H75" s="36"/>
      <c r="I75" s="36"/>
      <c r="J75" s="36"/>
      <c r="K75" s="36"/>
      <c r="L75" s="36"/>
      <c r="M75" s="36"/>
      <c r="N75" s="36"/>
      <c r="O75" s="36"/>
      <c r="P75" s="36"/>
      <c r="Q75" s="36"/>
      <c r="R75" s="36"/>
      <c r="S75" s="36"/>
      <c r="T75" s="36"/>
      <c r="U75" s="36"/>
      <c r="V75" s="36"/>
      <c r="W75" s="36"/>
      <c r="X75" s="36"/>
      <c r="Y75" s="36"/>
      <c r="Z75" s="36"/>
    </row>
    <row r="76">
      <c r="A76" s="252" t="s">
        <v>812</v>
      </c>
      <c r="B76" s="36"/>
      <c r="C76" s="36"/>
      <c r="D76" s="36"/>
      <c r="E76" s="36"/>
      <c r="F76" s="36"/>
      <c r="G76" s="36"/>
      <c r="H76" s="36"/>
      <c r="I76" s="36"/>
      <c r="J76" s="36"/>
      <c r="K76" s="36"/>
      <c r="L76" s="36"/>
      <c r="M76" s="36"/>
      <c r="N76" s="36"/>
      <c r="O76" s="36"/>
      <c r="P76" s="36"/>
      <c r="Q76" s="36"/>
      <c r="R76" s="36"/>
      <c r="S76" s="36"/>
      <c r="T76" s="36"/>
      <c r="U76" s="36"/>
      <c r="V76" s="36"/>
      <c r="W76" s="36"/>
      <c r="X76" s="36"/>
      <c r="Y76" s="36"/>
      <c r="Z76" s="36"/>
    </row>
    <row r="77">
      <c r="A77" s="252" t="s">
        <v>813</v>
      </c>
      <c r="B77" s="36"/>
      <c r="C77" s="36"/>
      <c r="D77" s="36"/>
      <c r="E77" s="36"/>
      <c r="F77" s="36"/>
      <c r="G77" s="36"/>
      <c r="H77" s="36"/>
      <c r="I77" s="36"/>
      <c r="J77" s="36"/>
      <c r="K77" s="36"/>
      <c r="L77" s="36"/>
      <c r="M77" s="36"/>
      <c r="N77" s="36"/>
      <c r="O77" s="36"/>
      <c r="P77" s="36"/>
      <c r="Q77" s="36"/>
      <c r="R77" s="36"/>
      <c r="S77" s="36"/>
      <c r="T77" s="36"/>
      <c r="U77" s="36"/>
      <c r="V77" s="36"/>
      <c r="W77" s="36"/>
      <c r="X77" s="36"/>
      <c r="Y77" s="36"/>
      <c r="Z77" s="36"/>
    </row>
    <row r="78">
      <c r="A78" s="252" t="s">
        <v>814</v>
      </c>
      <c r="B78" s="36"/>
      <c r="C78" s="36"/>
      <c r="D78" s="36"/>
      <c r="E78" s="36"/>
      <c r="F78" s="36"/>
      <c r="G78" s="36"/>
      <c r="H78" s="36"/>
      <c r="I78" s="36"/>
      <c r="J78" s="36"/>
      <c r="K78" s="36"/>
      <c r="L78" s="36"/>
      <c r="M78" s="36"/>
      <c r="N78" s="36"/>
      <c r="O78" s="36"/>
      <c r="P78" s="36"/>
      <c r="Q78" s="36"/>
      <c r="R78" s="36"/>
      <c r="S78" s="36"/>
      <c r="T78" s="36"/>
      <c r="U78" s="36"/>
      <c r="V78" s="36"/>
      <c r="W78" s="36"/>
      <c r="X78" s="36"/>
      <c r="Y78" s="36"/>
      <c r="Z78" s="36"/>
    </row>
    <row r="79">
      <c r="A79" s="252" t="s">
        <v>815</v>
      </c>
      <c r="B79" s="36"/>
      <c r="C79" s="36"/>
      <c r="D79" s="36"/>
      <c r="E79" s="36"/>
      <c r="F79" s="36"/>
      <c r="G79" s="36"/>
      <c r="H79" s="36"/>
      <c r="I79" s="36"/>
      <c r="J79" s="36"/>
      <c r="K79" s="36"/>
      <c r="L79" s="36"/>
      <c r="M79" s="36"/>
      <c r="N79" s="36"/>
      <c r="O79" s="36"/>
      <c r="P79" s="36"/>
      <c r="Q79" s="36"/>
      <c r="R79" s="36"/>
      <c r="S79" s="36"/>
      <c r="T79" s="36"/>
      <c r="U79" s="36"/>
      <c r="V79" s="36"/>
      <c r="W79" s="36"/>
      <c r="X79" s="36"/>
      <c r="Y79" s="36"/>
      <c r="Z79" s="36"/>
    </row>
    <row r="80">
      <c r="A80" s="252" t="s">
        <v>816</v>
      </c>
      <c r="B80" s="36"/>
      <c r="C80" s="36"/>
      <c r="D80" s="36"/>
      <c r="E80" s="36"/>
      <c r="F80" s="36"/>
      <c r="G80" s="36"/>
      <c r="H80" s="36"/>
      <c r="I80" s="36"/>
      <c r="J80" s="36"/>
      <c r="K80" s="36"/>
      <c r="L80" s="36"/>
      <c r="M80" s="36"/>
      <c r="N80" s="36"/>
      <c r="O80" s="36"/>
      <c r="P80" s="36"/>
      <c r="Q80" s="36"/>
      <c r="R80" s="36"/>
      <c r="S80" s="36"/>
      <c r="T80" s="36"/>
      <c r="U80" s="36"/>
      <c r="V80" s="36"/>
      <c r="W80" s="36"/>
      <c r="X80" s="36"/>
      <c r="Y80" s="36"/>
      <c r="Z80" s="36"/>
    </row>
    <row r="81">
      <c r="A81" s="252" t="s">
        <v>817</v>
      </c>
      <c r="B81" s="36"/>
      <c r="C81" s="36"/>
      <c r="D81" s="36"/>
      <c r="E81" s="36"/>
      <c r="F81" s="36"/>
      <c r="G81" s="36"/>
      <c r="H81" s="36"/>
      <c r="I81" s="36"/>
      <c r="J81" s="36"/>
      <c r="K81" s="36"/>
      <c r="L81" s="36"/>
      <c r="M81" s="36"/>
      <c r="N81" s="36"/>
      <c r="O81" s="36"/>
      <c r="P81" s="36"/>
      <c r="Q81" s="36"/>
      <c r="R81" s="36"/>
      <c r="S81" s="36"/>
      <c r="T81" s="36"/>
      <c r="U81" s="36"/>
      <c r="V81" s="36"/>
      <c r="W81" s="36"/>
      <c r="X81" s="36"/>
      <c r="Y81" s="36"/>
      <c r="Z81" s="36"/>
    </row>
    <row r="82">
      <c r="A82" s="252" t="s">
        <v>818</v>
      </c>
      <c r="B82" s="36"/>
      <c r="C82" s="36"/>
      <c r="D82" s="36"/>
      <c r="E82" s="36"/>
      <c r="F82" s="36"/>
      <c r="G82" s="36"/>
      <c r="H82" s="36"/>
      <c r="I82" s="36"/>
      <c r="J82" s="36"/>
      <c r="K82" s="36"/>
      <c r="L82" s="36"/>
      <c r="M82" s="36"/>
      <c r="N82" s="36"/>
      <c r="O82" s="36"/>
      <c r="P82" s="36"/>
      <c r="Q82" s="36"/>
      <c r="R82" s="36"/>
      <c r="S82" s="36"/>
      <c r="T82" s="36"/>
      <c r="U82" s="36"/>
      <c r="V82" s="36"/>
      <c r="W82" s="36"/>
      <c r="X82" s="36"/>
      <c r="Y82" s="36"/>
      <c r="Z82" s="36"/>
    </row>
    <row r="83">
      <c r="A83" s="252" t="s">
        <v>819</v>
      </c>
      <c r="B83" s="36"/>
      <c r="C83" s="36"/>
      <c r="D83" s="36"/>
      <c r="E83" s="36"/>
      <c r="F83" s="36"/>
      <c r="G83" s="36"/>
      <c r="H83" s="36"/>
      <c r="I83" s="36"/>
      <c r="J83" s="36"/>
      <c r="K83" s="36"/>
      <c r="L83" s="36"/>
      <c r="M83" s="36"/>
      <c r="N83" s="36"/>
      <c r="O83" s="36"/>
      <c r="P83" s="36"/>
      <c r="Q83" s="36"/>
      <c r="R83" s="36"/>
      <c r="S83" s="36"/>
      <c r="T83" s="36"/>
      <c r="U83" s="36"/>
      <c r="V83" s="36"/>
      <c r="W83" s="36"/>
      <c r="X83" s="36"/>
      <c r="Y83" s="36"/>
      <c r="Z83" s="36"/>
    </row>
    <row r="84">
      <c r="A84" s="252" t="s">
        <v>713</v>
      </c>
      <c r="B84" s="36"/>
      <c r="C84" s="36"/>
      <c r="D84" s="36"/>
      <c r="E84" s="36"/>
      <c r="F84" s="36"/>
      <c r="G84" s="36"/>
      <c r="H84" s="36"/>
      <c r="I84" s="36"/>
      <c r="J84" s="36"/>
      <c r="K84" s="36"/>
      <c r="L84" s="36"/>
      <c r="M84" s="36"/>
      <c r="N84" s="36"/>
      <c r="O84" s="36"/>
      <c r="P84" s="36"/>
      <c r="Q84" s="36"/>
      <c r="R84" s="36"/>
      <c r="S84" s="36"/>
      <c r="T84" s="36"/>
      <c r="U84" s="36"/>
      <c r="V84" s="36"/>
      <c r="W84" s="36"/>
      <c r="X84" s="36"/>
      <c r="Y84" s="36"/>
      <c r="Z84" s="36"/>
    </row>
    <row r="85">
      <c r="A85" s="252" t="s">
        <v>820</v>
      </c>
      <c r="B85" s="36"/>
      <c r="C85" s="36"/>
      <c r="D85" s="36"/>
      <c r="E85" s="36"/>
      <c r="F85" s="36"/>
      <c r="G85" s="36"/>
      <c r="H85" s="36"/>
      <c r="I85" s="36"/>
      <c r="J85" s="36"/>
      <c r="K85" s="36"/>
      <c r="L85" s="36"/>
      <c r="M85" s="36"/>
      <c r="N85" s="36"/>
      <c r="O85" s="36"/>
      <c r="P85" s="36"/>
      <c r="Q85" s="36"/>
      <c r="R85" s="36"/>
      <c r="S85" s="36"/>
      <c r="T85" s="36"/>
      <c r="U85" s="36"/>
      <c r="V85" s="36"/>
      <c r="W85" s="36"/>
      <c r="X85" s="36"/>
      <c r="Y85" s="36"/>
      <c r="Z85" s="36"/>
    </row>
    <row r="86">
      <c r="A86" s="252" t="s">
        <v>727</v>
      </c>
      <c r="B86" s="36"/>
      <c r="C86" s="36"/>
      <c r="D86" s="36"/>
      <c r="E86" s="36"/>
      <c r="F86" s="36"/>
      <c r="G86" s="36"/>
      <c r="H86" s="36"/>
      <c r="I86" s="36"/>
      <c r="J86" s="36"/>
      <c r="K86" s="36"/>
      <c r="L86" s="36"/>
      <c r="M86" s="36"/>
      <c r="N86" s="36"/>
      <c r="O86" s="36"/>
      <c r="P86" s="36"/>
      <c r="Q86" s="36"/>
      <c r="R86" s="36"/>
      <c r="S86" s="36"/>
      <c r="T86" s="36"/>
      <c r="U86" s="36"/>
      <c r="V86" s="36"/>
      <c r="W86" s="36"/>
      <c r="X86" s="36"/>
      <c r="Y86" s="36"/>
      <c r="Z86" s="36"/>
    </row>
    <row r="87">
      <c r="A87" s="252" t="s">
        <v>821</v>
      </c>
      <c r="B87" s="36"/>
      <c r="C87" s="36"/>
      <c r="D87" s="36"/>
      <c r="E87" s="36"/>
      <c r="F87" s="36"/>
      <c r="G87" s="36"/>
      <c r="H87" s="36"/>
      <c r="I87" s="36"/>
      <c r="J87" s="36"/>
      <c r="K87" s="36"/>
      <c r="L87" s="36"/>
      <c r="M87" s="36"/>
      <c r="N87" s="36"/>
      <c r="O87" s="36"/>
      <c r="P87" s="36"/>
      <c r="Q87" s="36"/>
      <c r="R87" s="36"/>
      <c r="S87" s="36"/>
      <c r="T87" s="36"/>
      <c r="U87" s="36"/>
      <c r="V87" s="36"/>
      <c r="W87" s="36"/>
      <c r="X87" s="36"/>
      <c r="Y87" s="36"/>
      <c r="Z87" s="36"/>
    </row>
    <row r="88">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row>
    <row r="89">
      <c r="A89" s="254" t="s">
        <v>822</v>
      </c>
      <c r="B89" s="36"/>
      <c r="C89" s="36"/>
      <c r="D89" s="36"/>
      <c r="E89" s="36"/>
      <c r="F89" s="36"/>
      <c r="G89" s="36"/>
      <c r="H89" s="36"/>
      <c r="I89" s="36"/>
      <c r="J89" s="36"/>
      <c r="K89" s="36"/>
      <c r="L89" s="36"/>
      <c r="M89" s="36"/>
      <c r="N89" s="36"/>
      <c r="O89" s="36"/>
      <c r="P89" s="36"/>
      <c r="Q89" s="36"/>
      <c r="R89" s="36"/>
      <c r="S89" s="36"/>
      <c r="T89" s="36"/>
      <c r="U89" s="36"/>
      <c r="V89" s="36"/>
      <c r="W89" s="36"/>
      <c r="X89" s="36"/>
      <c r="Y89" s="36"/>
      <c r="Z89" s="36"/>
    </row>
    <row r="90">
      <c r="A90" s="255" t="s">
        <v>823</v>
      </c>
      <c r="B90" s="36"/>
      <c r="C90" s="36"/>
      <c r="D90" s="36"/>
      <c r="E90" s="36"/>
      <c r="F90" s="36"/>
      <c r="G90" s="36"/>
      <c r="H90" s="36"/>
      <c r="I90" s="36"/>
      <c r="J90" s="36"/>
      <c r="K90" s="36"/>
      <c r="L90" s="36"/>
      <c r="M90" s="36"/>
      <c r="N90" s="36"/>
      <c r="O90" s="36"/>
      <c r="P90" s="36"/>
      <c r="Q90" s="36"/>
      <c r="R90" s="36"/>
      <c r="S90" s="36"/>
      <c r="T90" s="36"/>
      <c r="U90" s="36"/>
      <c r="V90" s="36"/>
      <c r="W90" s="36"/>
      <c r="X90" s="36"/>
      <c r="Y90" s="36"/>
      <c r="Z90" s="36"/>
    </row>
    <row r="91">
      <c r="A91" s="255" t="s">
        <v>824</v>
      </c>
      <c r="B91" s="36"/>
      <c r="C91" s="36"/>
      <c r="D91" s="36"/>
      <c r="E91" s="36"/>
      <c r="F91" s="36"/>
      <c r="G91" s="36"/>
      <c r="H91" s="36"/>
      <c r="I91" s="36"/>
      <c r="J91" s="36"/>
      <c r="K91" s="36"/>
      <c r="L91" s="36"/>
      <c r="M91" s="36"/>
      <c r="N91" s="36"/>
      <c r="O91" s="36"/>
      <c r="P91" s="36"/>
      <c r="Q91" s="36"/>
      <c r="R91" s="36"/>
      <c r="S91" s="36"/>
      <c r="T91" s="36"/>
      <c r="U91" s="36"/>
      <c r="V91" s="36"/>
      <c r="W91" s="36"/>
      <c r="X91" s="36"/>
      <c r="Y91" s="36"/>
      <c r="Z91" s="36"/>
    </row>
    <row r="92">
      <c r="A92" s="255" t="s">
        <v>825</v>
      </c>
      <c r="B92" s="36"/>
      <c r="C92" s="36"/>
      <c r="D92" s="36"/>
      <c r="E92" s="36"/>
      <c r="F92" s="36"/>
      <c r="G92" s="36"/>
      <c r="H92" s="36"/>
      <c r="I92" s="36"/>
      <c r="J92" s="36"/>
      <c r="K92" s="36"/>
      <c r="L92" s="36"/>
      <c r="M92" s="36"/>
      <c r="N92" s="36"/>
      <c r="O92" s="36"/>
      <c r="P92" s="36"/>
      <c r="Q92" s="36"/>
      <c r="R92" s="36"/>
      <c r="S92" s="36"/>
      <c r="T92" s="36"/>
      <c r="U92" s="36"/>
      <c r="V92" s="36"/>
      <c r="W92" s="36"/>
      <c r="X92" s="36"/>
      <c r="Y92" s="36"/>
      <c r="Z92" s="36"/>
    </row>
    <row r="93">
      <c r="A93" s="255" t="s">
        <v>826</v>
      </c>
      <c r="B93" s="36"/>
      <c r="C93" s="36"/>
      <c r="D93" s="36"/>
      <c r="E93" s="36"/>
      <c r="F93" s="36"/>
      <c r="G93" s="36"/>
      <c r="H93" s="36"/>
      <c r="I93" s="36"/>
      <c r="J93" s="36"/>
      <c r="K93" s="36"/>
      <c r="L93" s="36"/>
      <c r="M93" s="36"/>
      <c r="N93" s="36"/>
      <c r="O93" s="36"/>
      <c r="P93" s="36"/>
      <c r="Q93" s="36"/>
      <c r="R93" s="36"/>
      <c r="S93" s="36"/>
      <c r="T93" s="36"/>
      <c r="U93" s="36"/>
      <c r="V93" s="36"/>
      <c r="W93" s="36"/>
      <c r="X93" s="36"/>
      <c r="Y93" s="36"/>
      <c r="Z93" s="36"/>
    </row>
    <row r="94">
      <c r="A94" s="255" t="s">
        <v>96</v>
      </c>
      <c r="B94" s="36"/>
      <c r="C94" s="36"/>
      <c r="D94" s="36"/>
      <c r="E94" s="36"/>
      <c r="F94" s="36"/>
      <c r="G94" s="36"/>
      <c r="H94" s="36"/>
      <c r="I94" s="36"/>
      <c r="J94" s="36"/>
      <c r="K94" s="36"/>
      <c r="L94" s="36"/>
      <c r="M94" s="36"/>
      <c r="N94" s="36"/>
      <c r="O94" s="36"/>
      <c r="P94" s="36"/>
      <c r="Q94" s="36"/>
      <c r="R94" s="36"/>
      <c r="S94" s="36"/>
      <c r="T94" s="36"/>
      <c r="U94" s="36"/>
      <c r="V94" s="36"/>
      <c r="W94" s="36"/>
      <c r="X94" s="36"/>
      <c r="Y94" s="36"/>
      <c r="Z94" s="36"/>
    </row>
    <row r="95">
      <c r="A95" s="255" t="s">
        <v>702</v>
      </c>
      <c r="B95" s="36"/>
      <c r="C95" s="36"/>
      <c r="D95" s="36"/>
      <c r="E95" s="36"/>
      <c r="F95" s="36"/>
      <c r="G95" s="36"/>
      <c r="H95" s="36"/>
      <c r="I95" s="36"/>
      <c r="J95" s="36"/>
      <c r="K95" s="36"/>
      <c r="L95" s="36"/>
      <c r="M95" s="36"/>
      <c r="N95" s="36"/>
      <c r="O95" s="36"/>
      <c r="P95" s="36"/>
      <c r="Q95" s="36"/>
      <c r="R95" s="36"/>
      <c r="S95" s="36"/>
      <c r="T95" s="36"/>
      <c r="U95" s="36"/>
      <c r="V95" s="36"/>
      <c r="W95" s="36"/>
      <c r="X95" s="36"/>
      <c r="Y95" s="36"/>
      <c r="Z95" s="36"/>
    </row>
    <row r="96">
      <c r="A96" s="255" t="s">
        <v>827</v>
      </c>
      <c r="B96" s="36"/>
      <c r="C96" s="36"/>
      <c r="D96" s="36"/>
      <c r="E96" s="36"/>
      <c r="F96" s="36"/>
      <c r="G96" s="36"/>
      <c r="H96" s="36"/>
      <c r="I96" s="36"/>
      <c r="J96" s="36"/>
      <c r="K96" s="36"/>
      <c r="L96" s="36"/>
      <c r="M96" s="36"/>
      <c r="N96" s="36"/>
      <c r="O96" s="36"/>
      <c r="P96" s="36"/>
      <c r="Q96" s="36"/>
      <c r="R96" s="36"/>
      <c r="S96" s="36"/>
      <c r="T96" s="36"/>
      <c r="U96" s="36"/>
      <c r="V96" s="36"/>
      <c r="W96" s="36"/>
      <c r="X96" s="36"/>
      <c r="Y96" s="36"/>
      <c r="Z96" s="36"/>
    </row>
    <row r="97">
      <c r="A97" s="255" t="s">
        <v>828</v>
      </c>
      <c r="B97" s="36"/>
      <c r="C97" s="36"/>
      <c r="D97" s="36"/>
      <c r="E97" s="36"/>
      <c r="F97" s="36"/>
      <c r="G97" s="36"/>
      <c r="H97" s="36"/>
      <c r="I97" s="36"/>
      <c r="J97" s="36"/>
      <c r="K97" s="36"/>
      <c r="L97" s="36"/>
      <c r="M97" s="36"/>
      <c r="N97" s="36"/>
      <c r="O97" s="36"/>
      <c r="P97" s="36"/>
      <c r="Q97" s="36"/>
      <c r="R97" s="36"/>
      <c r="S97" s="36"/>
      <c r="T97" s="36"/>
      <c r="U97" s="36"/>
      <c r="V97" s="36"/>
      <c r="W97" s="36"/>
      <c r="X97" s="36"/>
      <c r="Y97" s="36"/>
      <c r="Z97" s="36"/>
    </row>
    <row r="98">
      <c r="A98" s="255" t="s">
        <v>829</v>
      </c>
      <c r="B98" s="36"/>
      <c r="C98" s="36"/>
      <c r="D98" s="36"/>
      <c r="E98" s="36"/>
      <c r="F98" s="36"/>
      <c r="G98" s="36"/>
      <c r="H98" s="36"/>
      <c r="I98" s="36"/>
      <c r="J98" s="36"/>
      <c r="K98" s="36"/>
      <c r="L98" s="36"/>
      <c r="M98" s="36"/>
      <c r="N98" s="36"/>
      <c r="O98" s="36"/>
      <c r="P98" s="36"/>
      <c r="Q98" s="36"/>
      <c r="R98" s="36"/>
      <c r="S98" s="36"/>
      <c r="T98" s="36"/>
      <c r="U98" s="36"/>
      <c r="V98" s="36"/>
      <c r="W98" s="36"/>
      <c r="X98" s="36"/>
      <c r="Y98" s="36"/>
      <c r="Z98" s="36"/>
    </row>
    <row r="99">
      <c r="A99" s="255" t="s">
        <v>830</v>
      </c>
      <c r="B99" s="36"/>
      <c r="C99" s="36"/>
      <c r="D99" s="36"/>
      <c r="E99" s="36"/>
      <c r="F99" s="36"/>
      <c r="G99" s="36"/>
      <c r="H99" s="36"/>
      <c r="I99" s="36"/>
      <c r="J99" s="36"/>
      <c r="K99" s="36"/>
      <c r="L99" s="36"/>
      <c r="M99" s="36"/>
      <c r="N99" s="36"/>
      <c r="O99" s="36"/>
      <c r="P99" s="36"/>
      <c r="Q99" s="36"/>
      <c r="R99" s="36"/>
      <c r="S99" s="36"/>
      <c r="T99" s="36"/>
      <c r="U99" s="36"/>
      <c r="V99" s="36"/>
      <c r="W99" s="36"/>
      <c r="X99" s="36"/>
      <c r="Y99" s="36"/>
      <c r="Z99" s="36"/>
    </row>
    <row r="100">
      <c r="A100" s="255" t="s">
        <v>831</v>
      </c>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row>
    <row r="101">
      <c r="A101" s="255" t="s">
        <v>832</v>
      </c>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row>
    <row r="102">
      <c r="A102" s="255" t="s">
        <v>126</v>
      </c>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row>
    <row r="103">
      <c r="A103" s="255" t="s">
        <v>833</v>
      </c>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row>
    <row r="104">
      <c r="A104" s="255" t="s">
        <v>834</v>
      </c>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row>
    <row r="105">
      <c r="A105" s="255" t="s">
        <v>835</v>
      </c>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row>
    <row r="106">
      <c r="A106" s="255" t="s">
        <v>836</v>
      </c>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row>
    <row r="107">
      <c r="A107" s="255" t="s">
        <v>837</v>
      </c>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row>
    <row r="108">
      <c r="A108" s="255" t="s">
        <v>838</v>
      </c>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row>
    <row r="109">
      <c r="A109" s="255" t="s">
        <v>839</v>
      </c>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row>
    <row r="110">
      <c r="A110" s="255" t="s">
        <v>840</v>
      </c>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row>
    <row r="111">
      <c r="A111" s="255" t="s">
        <v>841</v>
      </c>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row>
    <row r="112">
      <c r="A112" s="255" t="s">
        <v>842</v>
      </c>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row>
    <row r="113">
      <c r="A113" s="255" t="s">
        <v>843</v>
      </c>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row>
    <row r="114">
      <c r="A114" s="255" t="s">
        <v>844</v>
      </c>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row>
    <row r="115">
      <c r="A115" s="255" t="s">
        <v>845</v>
      </c>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row>
    <row r="116">
      <c r="A116" s="255" t="s">
        <v>846</v>
      </c>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row>
    <row r="117">
      <c r="A117" s="255" t="s">
        <v>847</v>
      </c>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row>
    <row r="118">
      <c r="A118" s="255" t="s">
        <v>848</v>
      </c>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row>
    <row r="119">
      <c r="A119" s="255" t="s">
        <v>849</v>
      </c>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row>
    <row r="120">
      <c r="A120" s="255" t="s">
        <v>850</v>
      </c>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row>
    <row r="121">
      <c r="A121" s="255" t="s">
        <v>851</v>
      </c>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row>
    <row r="122">
      <c r="A122" s="255" t="s">
        <v>852</v>
      </c>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row>
    <row r="123">
      <c r="A123" s="255" t="s">
        <v>853</v>
      </c>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row>
    <row r="124">
      <c r="A124" s="255" t="s">
        <v>854</v>
      </c>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row>
    <row r="125">
      <c r="A125" s="255" t="s">
        <v>855</v>
      </c>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row>
    <row r="126">
      <c r="A126" s="255" t="s">
        <v>856</v>
      </c>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row>
    <row r="127">
      <c r="A127" s="255" t="s">
        <v>857</v>
      </c>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row>
    <row r="128">
      <c r="A128" s="255" t="s">
        <v>858</v>
      </c>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row>
    <row r="129">
      <c r="A129" s="255" t="s">
        <v>859</v>
      </c>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row>
    <row r="130">
      <c r="A130" s="255" t="s">
        <v>860</v>
      </c>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row>
    <row r="131">
      <c r="A131" s="255" t="s">
        <v>861</v>
      </c>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row>
    <row r="132">
      <c r="A132" s="255" t="s">
        <v>862</v>
      </c>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row>
    <row r="133">
      <c r="A133" s="255" t="s">
        <v>863</v>
      </c>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row>
    <row r="134">
      <c r="A134" s="255" t="s">
        <v>504</v>
      </c>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row>
    <row r="135">
      <c r="A135" s="255" t="s">
        <v>864</v>
      </c>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row>
    <row r="136">
      <c r="A136" s="255" t="s">
        <v>532</v>
      </c>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row>
    <row r="137">
      <c r="A137" s="255" t="s">
        <v>865</v>
      </c>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row>
    <row r="138">
      <c r="A138" s="255" t="s">
        <v>649</v>
      </c>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row>
    <row r="139">
      <c r="A139" s="255" t="s">
        <v>866</v>
      </c>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row>
    <row r="140">
      <c r="A140" s="255" t="s">
        <v>867</v>
      </c>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row>
    <row r="141">
      <c r="A141" s="255" t="s">
        <v>868</v>
      </c>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row>
    <row r="142">
      <c r="A142" s="255" t="s">
        <v>869</v>
      </c>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row>
    <row r="143">
      <c r="A143" s="255" t="s">
        <v>870</v>
      </c>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row>
    <row r="144">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row>
    <row r="145">
      <c r="A145" s="254" t="s">
        <v>871</v>
      </c>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row>
    <row r="146">
      <c r="A146" s="255" t="s">
        <v>872</v>
      </c>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row>
    <row r="147">
      <c r="A147" s="255" t="s">
        <v>873</v>
      </c>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row>
    <row r="148">
      <c r="A148" s="255" t="s">
        <v>874</v>
      </c>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row>
    <row r="149">
      <c r="A149" s="255" t="s">
        <v>875</v>
      </c>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row>
    <row r="150">
      <c r="A150" s="255" t="s">
        <v>876</v>
      </c>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row>
    <row r="151">
      <c r="A151" s="255" t="s">
        <v>877</v>
      </c>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row>
    <row r="152">
      <c r="A152" s="255" t="s">
        <v>878</v>
      </c>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row>
    <row r="153">
      <c r="A153" s="255" t="s">
        <v>879</v>
      </c>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row>
    <row r="154">
      <c r="A154" s="255" t="s">
        <v>880</v>
      </c>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row>
    <row r="155">
      <c r="A155" s="255" t="s">
        <v>881</v>
      </c>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row>
    <row r="156">
      <c r="A156" s="255" t="s">
        <v>882</v>
      </c>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row>
    <row r="157">
      <c r="A157" s="255" t="s">
        <v>883</v>
      </c>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row>
    <row r="158">
      <c r="A158" s="255" t="s">
        <v>884</v>
      </c>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row>
    <row r="159">
      <c r="A159" s="255" t="s">
        <v>885</v>
      </c>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row>
    <row r="160">
      <c r="A160" s="255" t="s">
        <v>886</v>
      </c>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row>
    <row r="161">
      <c r="A161" s="255" t="s">
        <v>887</v>
      </c>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row>
    <row r="162">
      <c r="A162" s="255" t="s">
        <v>888</v>
      </c>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row>
    <row r="163">
      <c r="A163" s="255" t="s">
        <v>889</v>
      </c>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row>
    <row r="164">
      <c r="A164" s="255" t="s">
        <v>890</v>
      </c>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row>
    <row r="165">
      <c r="A165" s="255" t="s">
        <v>891</v>
      </c>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row>
    <row r="166">
      <c r="A166" s="255" t="s">
        <v>892</v>
      </c>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row>
    <row r="167">
      <c r="A167" s="255" t="s">
        <v>893</v>
      </c>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row>
    <row r="168">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row>
    <row r="169">
      <c r="A169" s="254" t="s">
        <v>894</v>
      </c>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row>
    <row r="170">
      <c r="A170" s="255" t="s">
        <v>895</v>
      </c>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row>
    <row r="171">
      <c r="A171" s="255" t="s">
        <v>896</v>
      </c>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row>
    <row r="172">
      <c r="A172" s="255" t="s">
        <v>897</v>
      </c>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row>
    <row r="173">
      <c r="A173" s="255" t="s">
        <v>898</v>
      </c>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row>
    <row r="174">
      <c r="A174" s="255" t="s">
        <v>899</v>
      </c>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row>
    <row r="175">
      <c r="A175" s="255" t="s">
        <v>900</v>
      </c>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row>
    <row r="176">
      <c r="A176" s="255" t="s">
        <v>901</v>
      </c>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row>
    <row r="177">
      <c r="A177" s="255" t="s">
        <v>902</v>
      </c>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row>
    <row r="178">
      <c r="A178" s="255" t="s">
        <v>427</v>
      </c>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row>
    <row r="179">
      <c r="A179" s="255" t="s">
        <v>903</v>
      </c>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row>
    <row r="180">
      <c r="A180" s="255" t="s">
        <v>904</v>
      </c>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row>
    <row r="181">
      <c r="A181" s="255" t="s">
        <v>905</v>
      </c>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row>
    <row r="182">
      <c r="A182" s="255" t="s">
        <v>906</v>
      </c>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row>
    <row r="183">
      <c r="A183" s="255" t="s">
        <v>907</v>
      </c>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row>
    <row r="184">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row>
    <row r="185">
      <c r="A185" s="254" t="s">
        <v>908</v>
      </c>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row>
    <row r="186">
      <c r="A186" s="255" t="s">
        <v>909</v>
      </c>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row>
    <row r="187">
      <c r="A187" s="255" t="s">
        <v>910</v>
      </c>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row>
    <row r="188">
      <c r="A188" s="255" t="s">
        <v>911</v>
      </c>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row>
    <row r="189">
      <c r="A189" s="255" t="s">
        <v>912</v>
      </c>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row>
    <row r="190">
      <c r="A190" s="255" t="s">
        <v>913</v>
      </c>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row>
    <row r="191">
      <c r="A191" s="255" t="s">
        <v>914</v>
      </c>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row>
    <row r="192">
      <c r="A192" s="255" t="s">
        <v>915</v>
      </c>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row>
    <row r="193">
      <c r="A193" s="255" t="s">
        <v>916</v>
      </c>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row>
    <row r="194">
      <c r="A194" s="255" t="s">
        <v>917</v>
      </c>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row>
    <row r="195">
      <c r="A195" s="255" t="s">
        <v>918</v>
      </c>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row>
    <row r="196">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row>
    <row r="197">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row>
    <row r="198">
      <c r="A198" s="99" t="s">
        <v>919</v>
      </c>
      <c r="B198" s="99">
        <v>2.8</v>
      </c>
      <c r="C198" s="248" t="s">
        <v>920</v>
      </c>
      <c r="D198" s="36"/>
      <c r="E198" s="36"/>
      <c r="F198" s="36"/>
      <c r="G198" s="36"/>
      <c r="H198" s="36"/>
      <c r="I198" s="36"/>
      <c r="J198" s="36"/>
      <c r="K198" s="36"/>
      <c r="L198" s="36"/>
      <c r="M198" s="36"/>
      <c r="N198" s="36"/>
      <c r="O198" s="36"/>
      <c r="P198" s="36"/>
      <c r="Q198" s="36"/>
      <c r="R198" s="36"/>
      <c r="S198" s="36"/>
      <c r="T198" s="36"/>
      <c r="U198" s="36"/>
      <c r="V198" s="36"/>
      <c r="W198" s="36"/>
      <c r="X198" s="36"/>
      <c r="Y198" s="36"/>
      <c r="Z198" s="36"/>
    </row>
    <row r="199">
      <c r="A199" s="99" t="s">
        <v>921</v>
      </c>
      <c r="B199" s="99">
        <v>1.05</v>
      </c>
      <c r="C199" s="248" t="s">
        <v>920</v>
      </c>
      <c r="D199" s="36"/>
      <c r="E199" s="36"/>
      <c r="F199" s="36"/>
      <c r="G199" s="36"/>
      <c r="H199" s="36"/>
      <c r="I199" s="36"/>
      <c r="J199" s="36"/>
      <c r="K199" s="36"/>
      <c r="L199" s="36"/>
      <c r="M199" s="36"/>
      <c r="N199" s="36"/>
      <c r="O199" s="36"/>
      <c r="P199" s="36"/>
      <c r="Q199" s="36"/>
      <c r="R199" s="36"/>
      <c r="S199" s="36"/>
      <c r="T199" s="36"/>
      <c r="U199" s="36"/>
      <c r="V199" s="36"/>
      <c r="W199" s="36"/>
      <c r="X199" s="36"/>
      <c r="Y199" s="36"/>
      <c r="Z199" s="36"/>
    </row>
    <row r="200">
      <c r="A200" s="99" t="s">
        <v>922</v>
      </c>
      <c r="B200" s="99">
        <v>3.0</v>
      </c>
      <c r="C200" s="248" t="s">
        <v>923</v>
      </c>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r="20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row>
    <row r="202">
      <c r="A202" s="256" t="s">
        <v>924</v>
      </c>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row>
    <row r="203">
      <c r="A203" s="256" t="s">
        <v>925</v>
      </c>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row>
    <row r="204">
      <c r="A204" s="256" t="s">
        <v>926</v>
      </c>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row>
    <row r="205">
      <c r="A205" s="256" t="s">
        <v>927</v>
      </c>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row>
    <row r="206">
      <c r="A206" s="256" t="s">
        <v>928</v>
      </c>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row>
    <row r="207">
      <c r="A207" s="256" t="s">
        <v>929</v>
      </c>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c r="A208" s="256" t="s">
        <v>930</v>
      </c>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r="209">
      <c r="A209" s="256" t="s">
        <v>931</v>
      </c>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r="210">
      <c r="A210" s="256" t="s">
        <v>932</v>
      </c>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r="211">
      <c r="A211" s="256" t="s">
        <v>933</v>
      </c>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row>
    <row r="212">
      <c r="A212" s="257" t="s">
        <v>934</v>
      </c>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c r="A213" s="256" t="s">
        <v>96</v>
      </c>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r="214">
      <c r="A214" s="256" t="s">
        <v>935</v>
      </c>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row>
    <row r="215">
      <c r="A215" s="256" t="s">
        <v>936</v>
      </c>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c r="A216" s="256" t="s">
        <v>937</v>
      </c>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r="217">
      <c r="A217" s="256" t="s">
        <v>938</v>
      </c>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row>
    <row r="218">
      <c r="A218" s="256" t="s">
        <v>939</v>
      </c>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row>
    <row r="219">
      <c r="A219" s="256" t="s">
        <v>940</v>
      </c>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row>
    <row r="220">
      <c r="A220" s="256" t="s">
        <v>873</v>
      </c>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row r="221">
      <c r="A221" s="256" t="s">
        <v>941</v>
      </c>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row>
    <row r="222">
      <c r="A222" s="256" t="s">
        <v>702</v>
      </c>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row>
    <row r="223">
      <c r="A223" s="256" t="s">
        <v>827</v>
      </c>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row>
    <row r="224">
      <c r="A224" s="256" t="s">
        <v>942</v>
      </c>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row>
    <row r="225">
      <c r="A225" s="256" t="s">
        <v>943</v>
      </c>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row>
    <row r="226">
      <c r="A226" s="256" t="s">
        <v>944</v>
      </c>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row>
    <row r="227">
      <c r="A227" s="256" t="s">
        <v>419</v>
      </c>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row>
    <row r="228">
      <c r="A228" s="256" t="s">
        <v>945</v>
      </c>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r="229">
      <c r="A229" s="256" t="s">
        <v>946</v>
      </c>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row>
    <row r="230">
      <c r="A230" s="257" t="s">
        <v>947</v>
      </c>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row>
    <row r="231">
      <c r="A231" s="256" t="s">
        <v>948</v>
      </c>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r="232">
      <c r="A232" s="256" t="s">
        <v>949</v>
      </c>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row>
    <row r="233">
      <c r="A233" s="256" t="s">
        <v>950</v>
      </c>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c r="A234" s="256" t="s">
        <v>874</v>
      </c>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row>
    <row r="235">
      <c r="A235" s="256" t="s">
        <v>951</v>
      </c>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row>
    <row r="236">
      <c r="A236" s="256" t="s">
        <v>166</v>
      </c>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r="237">
      <c r="A237" s="256" t="s">
        <v>952</v>
      </c>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row>
    <row r="238">
      <c r="A238" s="256" t="s">
        <v>831</v>
      </c>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r="239">
      <c r="A239" s="256" t="s">
        <v>953</v>
      </c>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row>
    <row r="240">
      <c r="A240" s="256" t="s">
        <v>954</v>
      </c>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row>
    <row r="241">
      <c r="A241" s="256" t="s">
        <v>832</v>
      </c>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row>
    <row r="242">
      <c r="A242" s="256" t="s">
        <v>127</v>
      </c>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r="243">
      <c r="A243" s="256" t="s">
        <v>955</v>
      </c>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c r="A244" s="256" t="s">
        <v>956</v>
      </c>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row>
    <row r="245">
      <c r="A245" s="256" t="s">
        <v>957</v>
      </c>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row>
    <row r="246">
      <c r="A246" s="256" t="s">
        <v>958</v>
      </c>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row>
    <row r="247">
      <c r="A247" s="256" t="s">
        <v>959</v>
      </c>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row>
    <row r="248">
      <c r="A248" s="256" t="s">
        <v>202</v>
      </c>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row>
    <row r="249">
      <c r="A249" s="256" t="s">
        <v>960</v>
      </c>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row>
    <row r="250">
      <c r="A250" s="256" t="s">
        <v>961</v>
      </c>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r="251">
      <c r="A251" s="256" t="s">
        <v>962</v>
      </c>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row>
    <row r="252">
      <c r="A252" s="256" t="s">
        <v>963</v>
      </c>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r="253">
      <c r="A253" s="256" t="s">
        <v>878</v>
      </c>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r="254">
      <c r="A254" s="256" t="s">
        <v>964</v>
      </c>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row>
    <row r="255">
      <c r="A255" s="256" t="s">
        <v>965</v>
      </c>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r="256">
      <c r="A256" s="256" t="s">
        <v>966</v>
      </c>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r="257">
      <c r="A257" s="257" t="s">
        <v>967</v>
      </c>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row>
    <row r="258">
      <c r="A258" s="256" t="s">
        <v>968</v>
      </c>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c r="A259" s="256" t="s">
        <v>969</v>
      </c>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c r="A260" s="257" t="s">
        <v>970</v>
      </c>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c r="A261" s="256" t="s">
        <v>971</v>
      </c>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c r="A262" s="256" t="s">
        <v>972</v>
      </c>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c r="A263" s="256" t="s">
        <v>910</v>
      </c>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c r="A264" s="256" t="s">
        <v>973</v>
      </c>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c r="A265" s="256" t="s">
        <v>974</v>
      </c>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c r="A266" s="256" t="s">
        <v>975</v>
      </c>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c r="A267" s="256" t="s">
        <v>976</v>
      </c>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c r="A268" s="256" t="s">
        <v>977</v>
      </c>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c r="A269" s="256" t="s">
        <v>978</v>
      </c>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c r="A270" s="256" t="s">
        <v>979</v>
      </c>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c r="A271" s="256" t="s">
        <v>980</v>
      </c>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c r="A272" s="256" t="s">
        <v>981</v>
      </c>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c r="A273" s="256" t="s">
        <v>982</v>
      </c>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c r="A274" s="256" t="s">
        <v>983</v>
      </c>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c r="A275" s="256" t="s">
        <v>984</v>
      </c>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c r="A276" s="256" t="s">
        <v>985</v>
      </c>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c r="A277" s="257" t="s">
        <v>986</v>
      </c>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c r="A278" s="256" t="s">
        <v>987</v>
      </c>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c r="A279" s="256" t="s">
        <v>840</v>
      </c>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c r="A280" s="256" t="s">
        <v>988</v>
      </c>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c r="A281" s="257" t="s">
        <v>989</v>
      </c>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c r="A282" s="256" t="s">
        <v>990</v>
      </c>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c r="A283" s="256" t="s">
        <v>991</v>
      </c>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c r="A284" s="257" t="s">
        <v>992</v>
      </c>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c r="A285" s="256" t="s">
        <v>841</v>
      </c>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c r="A286" s="256" t="s">
        <v>993</v>
      </c>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c r="A287" s="256" t="s">
        <v>274</v>
      </c>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c r="A288" s="256" t="s">
        <v>994</v>
      </c>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c r="A289" s="256" t="s">
        <v>305</v>
      </c>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c r="A290" s="256" t="s">
        <v>319</v>
      </c>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c r="A291" s="256" t="s">
        <v>995</v>
      </c>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c r="A292" s="256" t="s">
        <v>996</v>
      </c>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c r="A293" s="256" t="s">
        <v>997</v>
      </c>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c r="A294" s="256" t="s">
        <v>998</v>
      </c>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c r="A295" s="256" t="s">
        <v>999</v>
      </c>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c r="A296" s="256" t="s">
        <v>882</v>
      </c>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c r="A297" s="256" t="s">
        <v>1000</v>
      </c>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c r="A298" s="256" t="s">
        <v>329</v>
      </c>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c r="A299" s="256" t="s">
        <v>781</v>
      </c>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c r="A300" s="256" t="s">
        <v>1001</v>
      </c>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c r="A301" s="256" t="s">
        <v>1002</v>
      </c>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c r="A302" s="256" t="s">
        <v>1003</v>
      </c>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c r="A303" s="257" t="s">
        <v>1004</v>
      </c>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c r="A304" s="256" t="s">
        <v>1005</v>
      </c>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c r="A305" s="256" t="s">
        <v>1006</v>
      </c>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c r="A306" s="256" t="s">
        <v>1007</v>
      </c>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c r="A307" s="257" t="s">
        <v>1008</v>
      </c>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c r="A308" s="256" t="s">
        <v>1009</v>
      </c>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c r="A309" s="256" t="s">
        <v>1010</v>
      </c>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c r="A310" s="257" t="s">
        <v>1011</v>
      </c>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c r="A311" s="256" t="s">
        <v>1012</v>
      </c>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c r="A312" s="256" t="s">
        <v>1013</v>
      </c>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c r="A313" s="257" t="s">
        <v>1014</v>
      </c>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c r="A314" s="256" t="s">
        <v>1015</v>
      </c>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c r="A315" s="256" t="s">
        <v>1016</v>
      </c>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c r="A316" s="256" t="s">
        <v>844</v>
      </c>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c r="A317" s="256" t="s">
        <v>1017</v>
      </c>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c r="A318" s="256" t="s">
        <v>845</v>
      </c>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c r="A319" s="256" t="s">
        <v>846</v>
      </c>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c r="A320" s="256" t="s">
        <v>1018</v>
      </c>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c r="A321" s="257" t="s">
        <v>1019</v>
      </c>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c r="A322" s="256" t="s">
        <v>1020</v>
      </c>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c r="A323" s="256" t="s">
        <v>454</v>
      </c>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c r="A324" s="256" t="s">
        <v>1021</v>
      </c>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c r="A325" s="256" t="s">
        <v>466</v>
      </c>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c r="A326" s="256" t="s">
        <v>1022</v>
      </c>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c r="A327" s="256" t="s">
        <v>1023</v>
      </c>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c r="A328" s="256" t="s">
        <v>1024</v>
      </c>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c r="A329" s="256" t="s">
        <v>1025</v>
      </c>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c r="A330" s="256" t="s">
        <v>1026</v>
      </c>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c r="A331" s="256" t="s">
        <v>1027</v>
      </c>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c r="A332" s="256" t="s">
        <v>1028</v>
      </c>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c r="A333" s="256" t="s">
        <v>1029</v>
      </c>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c r="A334" s="256" t="s">
        <v>1030</v>
      </c>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c r="A335" s="256" t="s">
        <v>1031</v>
      </c>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c r="A336" s="257" t="s">
        <v>15</v>
      </c>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c r="A337" s="256" t="s">
        <v>1032</v>
      </c>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c r="A338" s="256" t="s">
        <v>1033</v>
      </c>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c r="A339" s="256" t="s">
        <v>855</v>
      </c>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c r="A340" s="256" t="s">
        <v>1034</v>
      </c>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c r="A341" s="256" t="s">
        <v>1035</v>
      </c>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c r="A342" s="256" t="s">
        <v>1036</v>
      </c>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c r="A343" s="256" t="s">
        <v>1037</v>
      </c>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c r="A344" s="256" t="s">
        <v>518</v>
      </c>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c r="A345" s="257" t="s">
        <v>1038</v>
      </c>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c r="A346" s="256" t="s">
        <v>1039</v>
      </c>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c r="A347" s="256" t="s">
        <v>913</v>
      </c>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c r="A348" s="256" t="s">
        <v>1040</v>
      </c>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c r="A349" s="256" t="s">
        <v>1041</v>
      </c>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c r="A350" s="257" t="s">
        <v>1042</v>
      </c>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c r="A351" s="256" t="s">
        <v>1043</v>
      </c>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c r="A352" s="256" t="s">
        <v>1044</v>
      </c>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c r="A353" s="256" t="s">
        <v>1045</v>
      </c>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c r="A354" s="256" t="s">
        <v>1046</v>
      </c>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c r="A355" s="256" t="s">
        <v>1047</v>
      </c>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c r="A356" s="256" t="s">
        <v>1048</v>
      </c>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c r="A357" s="256" t="s">
        <v>1049</v>
      </c>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c r="A358" s="256" t="s">
        <v>1050</v>
      </c>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c r="A359" s="257" t="s">
        <v>1051</v>
      </c>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c r="A360" s="256" t="s">
        <v>1052</v>
      </c>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c r="A361" s="256" t="s">
        <v>1053</v>
      </c>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c r="A362" s="256" t="s">
        <v>185</v>
      </c>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c r="A363" s="256" t="s">
        <v>1054</v>
      </c>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c r="A364" s="256" t="s">
        <v>858</v>
      </c>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c r="A365" s="256" t="s">
        <v>1055</v>
      </c>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c r="A366" s="256" t="s">
        <v>1056</v>
      </c>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c r="A367" s="256" t="s">
        <v>584</v>
      </c>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c r="A368" s="257" t="s">
        <v>1057</v>
      </c>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c r="A369" s="256" t="s">
        <v>1058</v>
      </c>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c r="A370" s="256" t="s">
        <v>1059</v>
      </c>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c r="A371" s="256" t="s">
        <v>1060</v>
      </c>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c r="A372" s="256" t="s">
        <v>1061</v>
      </c>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c r="A373" s="256" t="s">
        <v>1062</v>
      </c>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c r="A374" s="256" t="s">
        <v>1063</v>
      </c>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c r="A375" s="256" t="s">
        <v>1064</v>
      </c>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c r="A376" s="256" t="s">
        <v>1065</v>
      </c>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c r="A377" s="256" t="s">
        <v>815</v>
      </c>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c r="A378" s="256" t="s">
        <v>504</v>
      </c>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c r="A379" s="256" t="s">
        <v>1066</v>
      </c>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c r="A380" s="256" t="s">
        <v>1067</v>
      </c>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c r="A381" s="256" t="s">
        <v>1068</v>
      </c>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c r="A382" s="256" t="s">
        <v>532</v>
      </c>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c r="A383" s="256" t="s">
        <v>1069</v>
      </c>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c r="A384" s="256" t="s">
        <v>1070</v>
      </c>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c r="A385" s="257" t="s">
        <v>1071</v>
      </c>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c r="A386" s="256" t="s">
        <v>1072</v>
      </c>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c r="A387" s="256" t="s">
        <v>916</v>
      </c>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c r="A388" s="256" t="s">
        <v>1073</v>
      </c>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c r="A389" s="256" t="s">
        <v>904</v>
      </c>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c r="A390" s="256" t="s">
        <v>649</v>
      </c>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c r="A391" s="256" t="s">
        <v>1074</v>
      </c>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c r="A392" s="256" t="s">
        <v>905</v>
      </c>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c r="A393" s="256" t="s">
        <v>1075</v>
      </c>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c r="A394" s="256" t="s">
        <v>906</v>
      </c>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c r="A395" s="257" t="s">
        <v>1076</v>
      </c>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c r="A396" s="256" t="s">
        <v>1077</v>
      </c>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c r="A397" s="257" t="s">
        <v>1078</v>
      </c>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c r="A398" s="256" t="s">
        <v>1079</v>
      </c>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c r="A399" s="256" t="s">
        <v>1080</v>
      </c>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c r="A400" s="256" t="s">
        <v>643</v>
      </c>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c r="A401" s="256" t="s">
        <v>816</v>
      </c>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c r="A402" s="256" t="s">
        <v>1081</v>
      </c>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c r="A403" s="256" t="s">
        <v>1082</v>
      </c>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c r="A404" s="256" t="s">
        <v>1083</v>
      </c>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c r="A405" s="257" t="s">
        <v>1084</v>
      </c>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c r="A406" s="256" t="s">
        <v>1085</v>
      </c>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c r="A407" s="256" t="s">
        <v>918</v>
      </c>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c r="A408" s="257" t="s">
        <v>1086</v>
      </c>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c r="A409" s="256" t="s">
        <v>714</v>
      </c>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c r="A410" s="256" t="s">
        <v>869</v>
      </c>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c r="A411" s="256" t="s">
        <v>109</v>
      </c>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c r="A412" s="256" t="s">
        <v>1087</v>
      </c>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row>
    <row r="595">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row>
    <row r="596">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row>
    <row r="597">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row>
    <row r="598">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row>
    <row r="599">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row>
    <row r="600">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row>
    <row r="60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row>
    <row r="602">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row>
    <row r="603">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row>
    <row r="604">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row>
    <row r="605">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row>
    <row r="606">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row>
    <row r="607">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row>
    <row r="608">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row>
    <row r="609">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row>
    <row r="610">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row>
    <row r="61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row>
    <row r="612">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row>
    <row r="613">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row>
    <row r="614">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row>
    <row r="615">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row>
    <row r="616">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row>
    <row r="617">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row>
    <row r="618">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row>
    <row r="619">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row>
    <row r="620">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row>
    <row r="62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row>
    <row r="622">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row>
    <row r="623">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row>
    <row r="624">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row>
    <row r="625">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row>
    <row r="626">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row>
    <row r="627">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row>
    <row r="628">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row>
    <row r="629">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row>
    <row r="630">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row>
    <row r="63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row>
    <row r="632">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row>
    <row r="633">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row>
    <row r="634">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row>
    <row r="635">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row>
    <row r="636">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row>
    <row r="637">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row>
    <row r="638">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row>
    <row r="639">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row>
    <row r="640">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row>
    <row r="64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row>
    <row r="642">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row>
    <row r="643">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row>
    <row r="644">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row>
    <row r="645">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row>
    <row r="646">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row>
    <row r="647">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row>
    <row r="648">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row>
    <row r="649">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row>
    <row r="650">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row>
    <row r="65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row>
    <row r="652">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row>
    <row r="653">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row>
    <row r="654">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row>
    <row r="655">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row>
    <row r="656">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row>
    <row r="657">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row>
    <row r="658">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row>
    <row r="659">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row>
    <row r="660">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row>
    <row r="66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row>
    <row r="662">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row>
    <row r="663">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row>
    <row r="664">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row>
    <row r="665">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row>
    <row r="666">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row>
    <row r="667">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row>
    <row r="668">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row>
    <row r="669">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row>
    <row r="670">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row>
    <row r="67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row>
    <row r="672">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row>
    <row r="673">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row>
    <row r="674">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row>
    <row r="675">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row>
    <row r="676">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row>
    <row r="677">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row>
    <row r="678">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row>
    <row r="679">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row>
    <row r="680">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row>
    <row r="68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row>
    <row r="682">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row>
    <row r="683">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row>
    <row r="684">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row>
    <row r="685">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row>
    <row r="686">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row>
    <row r="687">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row>
    <row r="688">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row>
    <row r="689">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row>
    <row r="690">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row>
    <row r="69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row>
    <row r="692">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row>
    <row r="693">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row>
    <row r="694">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row>
    <row r="695">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row>
    <row r="696">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row>
    <row r="697">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row>
    <row r="698">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row>
    <row r="699">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row>
    <row r="700">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row>
    <row r="70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row>
    <row r="702">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row>
    <row r="703">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row>
    <row r="704">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row>
    <row r="705">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row>
    <row r="706">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row>
    <row r="707">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row>
    <row r="708">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row>
    <row r="709">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row>
    <row r="710">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row>
    <row r="71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row>
    <row r="712">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row>
    <row r="713">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row>
    <row r="714">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row>
    <row r="715">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row>
    <row r="716">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row>
    <row r="717">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r="718">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r="720">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r="72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r="722">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r="723">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r="724">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r="725">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r="726">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r="727">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r="728">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r="729">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r="730">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r="73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r="732">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r="733">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r="734">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r="735">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r="736">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r="737">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r="738">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r="739">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r="740">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r="74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r="742">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r="743">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r="744">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r="745">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r="746">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r="747">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r="748">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r="749">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r="750">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r="75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r="752">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r="753">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r="754">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r="755">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r="756">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r="757">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r="758">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r="759">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r="760">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r="76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r="762">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r="763">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r="764">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r="765">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r="766">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r="767">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r="768">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r="769">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r="770">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r="77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r="772">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r="773">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r="774">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r="775">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r="776">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r="777">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r="778">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r="779">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r="780">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r="78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r="782">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r="783">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r="784">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r="785">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r="786">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r="787">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r="788">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r="789">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r="790">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r="79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r="792">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r="793">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r="794">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r="795">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r="796">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r="797">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r="798">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r="799">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r="800">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r="80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r="802">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r="803">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r="804">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r="805">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r="806">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r="807">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r="808">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r="809">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r="810">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r="81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r="812">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r="813">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r="814">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r="815">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r="816">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r="817">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r="818">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r="819">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r="820">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r="82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r="822">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r="823">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r="824">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r="825">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r="826">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r="827">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r="828">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r="829">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r="830">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r="83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r="832">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r="833">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r="834">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r="835">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r="836">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r="837">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r="838">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r="839">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r="840">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r="84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r="842">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r="843">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r="844">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r="845">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r="846">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r="847">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r="848">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r="849">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r="850">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r="85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r="852">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r="853">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r="854">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r="855">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r="856">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r="857">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r="858">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r="859">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r="860">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r="86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r="862">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r="863">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r="864">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r="865">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r="866">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r="867">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r="868">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r="869">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r="870">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r="87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r="872">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r="873">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r="874">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r="875">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r="876">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r="877">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r="878">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r="879">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r="880">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r="88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r="882">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r="883">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r="884">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r="885">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r="886">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r="887">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r="888">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r="889">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r="890">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r="89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r="892">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r="893">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r="894">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r="895">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r="896">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r="897">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r="898">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r="899">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r="900">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r="90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r="902">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r="903">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r="904">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r="905">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r="906">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r="907">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r="908">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r="909">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r="910">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r="91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r="912">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r="913">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r="914">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r="915">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r="916">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r="917">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r="918">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r="919">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r="920">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r="92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r="922">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r="923">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r="924">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r="925">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r="926">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r="927">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r="928">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r="929">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r="930">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r="93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r="932">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r="933">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r="934">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r="935">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r="936">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r="937">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r="938">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r="939">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r="940">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r="94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r="942">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r="943">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r="944">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r="945">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r="946">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r="947">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r="948">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r="949">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r="950">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r="95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row r="952">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row>
    <row r="953">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row>
    <row r="954">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row>
    <row r="955">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row>
    <row r="956">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row>
    <row r="957">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row>
    <row r="958">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row>
    <row r="959">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row>
    <row r="960">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row>
    <row r="96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row>
    <row r="962">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row>
    <row r="963">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row>
    <row r="964">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row>
    <row r="965">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row>
    <row r="966">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row>
    <row r="967">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row>
    <row r="968">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row>
    <row r="969">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row>
    <row r="970">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row>
    <row r="97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row>
    <row r="972">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row>
    <row r="973">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row>
    <row r="974">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row>
    <row r="975">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row>
    <row r="976">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row>
    <row r="977">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row>
    <row r="978">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row>
    <row r="979">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row>
    <row r="980">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row>
    <row r="98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row>
    <row r="982">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row>
    <row r="983">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row>
    <row r="984">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row>
    <row r="985">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row>
    <row r="986">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row>
    <row r="987">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row>
    <row r="988">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row>
    <row r="989">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row>
    <row r="990">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row>
    <row r="991">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row>
    <row r="992">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row>
    <row r="993">
      <c r="A993" s="3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row>
    <row r="994">
      <c r="A994" s="3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row>
    <row r="995">
      <c r="A995" s="3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row>
    <row r="996">
      <c r="A996" s="36"/>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row>
    <row r="997">
      <c r="A997" s="36"/>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row>
    <row r="998">
      <c r="A998" s="36"/>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row>
    <row r="999">
      <c r="A999" s="36"/>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row>
    <row r="1000">
      <c r="A1000" s="3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row>
    <row r="1001">
      <c r="A1001" s="36"/>
      <c r="B1001" s="36"/>
      <c r="C1001" s="36"/>
      <c r="D1001" s="36"/>
      <c r="E1001" s="36"/>
      <c r="F1001" s="36"/>
      <c r="G1001" s="36"/>
      <c r="H1001" s="36"/>
      <c r="I1001" s="36"/>
      <c r="J1001" s="36"/>
      <c r="K1001" s="36"/>
      <c r="L1001" s="36"/>
      <c r="M1001" s="36"/>
      <c r="N1001" s="36"/>
      <c r="O1001" s="36"/>
      <c r="P1001" s="36"/>
      <c r="Q1001" s="36"/>
      <c r="R1001" s="36"/>
      <c r="S1001" s="36"/>
      <c r="T1001" s="36"/>
      <c r="U1001" s="36"/>
      <c r="V1001" s="36"/>
      <c r="W1001" s="36"/>
      <c r="X1001" s="36"/>
      <c r="Y1001" s="36"/>
      <c r="Z1001" s="36"/>
    </row>
    <row r="1002">
      <c r="A1002" s="36"/>
      <c r="B1002" s="36"/>
      <c r="C1002" s="36"/>
      <c r="D1002" s="36"/>
      <c r="E1002" s="36"/>
      <c r="F1002" s="36"/>
      <c r="G1002" s="36"/>
      <c r="H1002" s="36"/>
      <c r="I1002" s="36"/>
      <c r="J1002" s="36"/>
      <c r="K1002" s="36"/>
      <c r="L1002" s="36"/>
      <c r="M1002" s="36"/>
      <c r="N1002" s="36"/>
      <c r="O1002" s="36"/>
      <c r="P1002" s="36"/>
      <c r="Q1002" s="36"/>
      <c r="R1002" s="36"/>
      <c r="S1002" s="36"/>
      <c r="T1002" s="36"/>
      <c r="U1002" s="36"/>
      <c r="V1002" s="36"/>
      <c r="W1002" s="36"/>
      <c r="X1002" s="36"/>
      <c r="Y1002" s="36"/>
      <c r="Z1002" s="36"/>
    </row>
    <row r="1003">
      <c r="A1003" s="36"/>
      <c r="B1003" s="36"/>
      <c r="C1003" s="36"/>
      <c r="D1003" s="36"/>
      <c r="E1003" s="36"/>
      <c r="F1003" s="36"/>
      <c r="G1003" s="36"/>
      <c r="H1003" s="36"/>
      <c r="I1003" s="36"/>
      <c r="J1003" s="36"/>
      <c r="K1003" s="36"/>
      <c r="L1003" s="36"/>
      <c r="M1003" s="36"/>
      <c r="N1003" s="36"/>
      <c r="O1003" s="36"/>
      <c r="P1003" s="36"/>
      <c r="Q1003" s="36"/>
      <c r="R1003" s="36"/>
      <c r="S1003" s="36"/>
      <c r="T1003" s="36"/>
      <c r="U1003" s="36"/>
      <c r="V1003" s="36"/>
      <c r="W1003" s="36"/>
      <c r="X1003" s="36"/>
      <c r="Y1003" s="36"/>
      <c r="Z1003" s="36"/>
    </row>
    <row r="1004">
      <c r="A1004" s="36"/>
      <c r="B1004" s="36"/>
      <c r="C1004" s="36"/>
      <c r="D1004" s="36"/>
      <c r="E1004" s="36"/>
      <c r="F1004" s="36"/>
      <c r="G1004" s="36"/>
      <c r="H1004" s="36"/>
      <c r="I1004" s="36"/>
      <c r="J1004" s="36"/>
      <c r="K1004" s="36"/>
      <c r="L1004" s="36"/>
      <c r="M1004" s="36"/>
      <c r="N1004" s="36"/>
      <c r="O1004" s="36"/>
      <c r="P1004" s="36"/>
      <c r="Q1004" s="36"/>
      <c r="R1004" s="36"/>
      <c r="S1004" s="36"/>
      <c r="T1004" s="36"/>
      <c r="U1004" s="36"/>
      <c r="V1004" s="36"/>
      <c r="W1004" s="36"/>
      <c r="X1004" s="36"/>
      <c r="Y1004" s="36"/>
      <c r="Z1004" s="36"/>
    </row>
    <row r="1005">
      <c r="A1005" s="36"/>
      <c r="B1005" s="36"/>
      <c r="C1005" s="36"/>
      <c r="D1005" s="36"/>
      <c r="E1005" s="36"/>
      <c r="F1005" s="36"/>
      <c r="G1005" s="36"/>
      <c r="H1005" s="36"/>
      <c r="I1005" s="36"/>
      <c r="J1005" s="36"/>
      <c r="K1005" s="36"/>
      <c r="L1005" s="36"/>
      <c r="M1005" s="36"/>
      <c r="N1005" s="36"/>
      <c r="O1005" s="36"/>
      <c r="P1005" s="36"/>
      <c r="Q1005" s="36"/>
      <c r="R1005" s="36"/>
      <c r="S1005" s="36"/>
      <c r="T1005" s="36"/>
      <c r="U1005" s="36"/>
      <c r="V1005" s="36"/>
      <c r="W1005" s="36"/>
      <c r="X1005" s="36"/>
      <c r="Y1005" s="36"/>
      <c r="Z1005" s="36"/>
    </row>
    <row r="1006">
      <c r="A1006" s="36"/>
      <c r="B1006" s="36"/>
      <c r="C1006" s="36"/>
      <c r="D1006" s="36"/>
      <c r="E1006" s="36"/>
      <c r="F1006" s="36"/>
      <c r="G1006" s="36"/>
      <c r="H1006" s="36"/>
      <c r="I1006" s="36"/>
      <c r="J1006" s="36"/>
      <c r="K1006" s="36"/>
      <c r="L1006" s="36"/>
      <c r="M1006" s="36"/>
      <c r="N1006" s="36"/>
      <c r="O1006" s="36"/>
      <c r="P1006" s="36"/>
      <c r="Q1006" s="36"/>
      <c r="R1006" s="36"/>
      <c r="S1006" s="36"/>
      <c r="T1006" s="36"/>
      <c r="U1006" s="36"/>
      <c r="V1006" s="36"/>
      <c r="W1006" s="36"/>
      <c r="X1006" s="36"/>
      <c r="Y1006" s="36"/>
      <c r="Z1006" s="36"/>
    </row>
    <row r="1007">
      <c r="A1007" s="36"/>
      <c r="B1007" s="36"/>
      <c r="C1007" s="36"/>
      <c r="D1007" s="36"/>
      <c r="E1007" s="36"/>
      <c r="F1007" s="36"/>
      <c r="G1007" s="36"/>
      <c r="H1007" s="36"/>
      <c r="I1007" s="36"/>
      <c r="J1007" s="36"/>
      <c r="K1007" s="36"/>
      <c r="L1007" s="36"/>
      <c r="M1007" s="36"/>
      <c r="N1007" s="36"/>
      <c r="O1007" s="36"/>
      <c r="P1007" s="36"/>
      <c r="Q1007" s="36"/>
      <c r="R1007" s="36"/>
      <c r="S1007" s="36"/>
      <c r="T1007" s="36"/>
      <c r="U1007" s="36"/>
      <c r="V1007" s="36"/>
      <c r="W1007" s="36"/>
      <c r="X1007" s="36"/>
      <c r="Y1007" s="36"/>
      <c r="Z1007" s="36"/>
    </row>
  </sheetData>
  <hyperlinks>
    <hyperlink r:id="rId1" ref="C198"/>
    <hyperlink r:id="rId2" ref="C199"/>
    <hyperlink r:id="rId3" ref="C200"/>
    <hyperlink r:id="rId4" ref="A202"/>
    <hyperlink r:id="rId5" ref="A203"/>
    <hyperlink r:id="rId6" ref="A204"/>
    <hyperlink r:id="rId7" ref="A205"/>
    <hyperlink r:id="rId8" ref="A206"/>
    <hyperlink r:id="rId9" ref="A207"/>
    <hyperlink r:id="rId10" ref="A208"/>
    <hyperlink r:id="rId11" ref="A209"/>
    <hyperlink r:id="rId12" ref="A210"/>
    <hyperlink r:id="rId13" ref="A211"/>
    <hyperlink r:id="rId14" ref="A213"/>
    <hyperlink r:id="rId15" ref="A214"/>
    <hyperlink r:id="rId16" ref="A215"/>
    <hyperlink r:id="rId17" ref="A216"/>
    <hyperlink r:id="rId18" ref="A217"/>
    <hyperlink r:id="rId19" ref="A218"/>
    <hyperlink r:id="rId20" ref="A219"/>
    <hyperlink r:id="rId21" ref="A220"/>
    <hyperlink r:id="rId22" ref="A221"/>
    <hyperlink r:id="rId23" ref="A222"/>
    <hyperlink r:id="rId24" ref="A224"/>
    <hyperlink r:id="rId25" ref="A225"/>
    <hyperlink r:id="rId26" ref="A226"/>
    <hyperlink r:id="rId27" ref="A227"/>
    <hyperlink r:id="rId28" ref="A228"/>
    <hyperlink r:id="rId29" ref="A229"/>
    <hyperlink r:id="rId30" ref="A231"/>
    <hyperlink r:id="rId31" ref="A232"/>
    <hyperlink r:id="rId32" ref="A233"/>
    <hyperlink r:id="rId33" ref="A234"/>
    <hyperlink r:id="rId34" ref="A235"/>
    <hyperlink r:id="rId35" ref="A236"/>
    <hyperlink r:id="rId36" ref="A237"/>
    <hyperlink r:id="rId37" ref="A238"/>
    <hyperlink r:id="rId38" ref="A239"/>
    <hyperlink r:id="rId39" ref="A240"/>
    <hyperlink r:id="rId40" ref="A241"/>
    <hyperlink r:id="rId41" ref="A242"/>
    <hyperlink r:id="rId42" ref="A243"/>
    <hyperlink r:id="rId43" ref="A244"/>
    <hyperlink r:id="rId44" ref="A245"/>
    <hyperlink r:id="rId45" ref="A246"/>
    <hyperlink r:id="rId46" ref="A247"/>
    <hyperlink r:id="rId47" ref="A248"/>
    <hyperlink r:id="rId48" ref="A249"/>
    <hyperlink r:id="rId49" ref="A250"/>
    <hyperlink r:id="rId50" ref="A251"/>
    <hyperlink r:id="rId51" ref="A252"/>
    <hyperlink r:id="rId52" ref="A253"/>
    <hyperlink r:id="rId53" ref="A254"/>
    <hyperlink r:id="rId54" ref="A255"/>
    <hyperlink r:id="rId55" ref="A256"/>
    <hyperlink r:id="rId56" ref="A258"/>
    <hyperlink r:id="rId57" ref="A259"/>
    <hyperlink r:id="rId58" ref="A261"/>
    <hyperlink r:id="rId59" ref="A262"/>
    <hyperlink r:id="rId60" ref="A263"/>
    <hyperlink r:id="rId61" ref="A264"/>
    <hyperlink r:id="rId62" ref="A265"/>
    <hyperlink r:id="rId63" ref="A266"/>
    <hyperlink r:id="rId64" ref="A267"/>
    <hyperlink r:id="rId65" ref="A268"/>
    <hyperlink r:id="rId66" ref="A269"/>
    <hyperlink r:id="rId67" ref="A270"/>
    <hyperlink r:id="rId68" ref="A271"/>
    <hyperlink r:id="rId69" ref="A272"/>
    <hyperlink r:id="rId70" ref="A273"/>
    <hyperlink r:id="rId71" ref="A274"/>
    <hyperlink r:id="rId72" ref="A275"/>
    <hyperlink r:id="rId73" ref="A276"/>
    <hyperlink r:id="rId74" ref="A278"/>
    <hyperlink r:id="rId75" ref="A279"/>
    <hyperlink r:id="rId76" ref="A280"/>
    <hyperlink r:id="rId77" ref="A282"/>
    <hyperlink r:id="rId78" ref="A283"/>
    <hyperlink r:id="rId79" ref="A285"/>
    <hyperlink r:id="rId80" ref="A286"/>
    <hyperlink r:id="rId81" ref="A287"/>
    <hyperlink r:id="rId82" ref="A288"/>
    <hyperlink r:id="rId83" ref="A289"/>
    <hyperlink r:id="rId84" ref="A290"/>
    <hyperlink r:id="rId85" ref="A291"/>
    <hyperlink r:id="rId86" ref="A292"/>
    <hyperlink r:id="rId87" ref="A293"/>
    <hyperlink r:id="rId88" ref="A294"/>
    <hyperlink r:id="rId89" ref="A295"/>
    <hyperlink r:id="rId90" ref="A296"/>
    <hyperlink r:id="rId91" ref="A297"/>
    <hyperlink r:id="rId92" ref="A298"/>
    <hyperlink r:id="rId93" ref="A299"/>
    <hyperlink r:id="rId94" ref="A300"/>
    <hyperlink r:id="rId95" ref="A301"/>
    <hyperlink r:id="rId96" ref="A302"/>
    <hyperlink r:id="rId97" ref="A304"/>
    <hyperlink r:id="rId98" ref="A305"/>
    <hyperlink r:id="rId99" ref="A306"/>
    <hyperlink r:id="rId100" ref="A308"/>
    <hyperlink r:id="rId101" ref="A309"/>
    <hyperlink r:id="rId102" ref="A311"/>
    <hyperlink r:id="rId103" ref="A312"/>
    <hyperlink r:id="rId104" ref="A314"/>
    <hyperlink r:id="rId105" ref="A315"/>
    <hyperlink r:id="rId106" ref="A316"/>
    <hyperlink r:id="rId107" ref="A317"/>
    <hyperlink r:id="rId108" ref="A318"/>
    <hyperlink r:id="rId109" ref="A319"/>
    <hyperlink r:id="rId110" ref="A320"/>
    <hyperlink r:id="rId111" ref="A322"/>
    <hyperlink r:id="rId112" ref="A323"/>
    <hyperlink r:id="rId113" ref="A324"/>
    <hyperlink r:id="rId114" ref="A325"/>
    <hyperlink r:id="rId115" ref="A326"/>
    <hyperlink r:id="rId116" ref="A327"/>
    <hyperlink r:id="rId117" ref="A328"/>
    <hyperlink r:id="rId118" ref="A329"/>
    <hyperlink r:id="rId119" ref="A330"/>
    <hyperlink r:id="rId120" ref="A331"/>
    <hyperlink r:id="rId121" ref="A332"/>
    <hyperlink r:id="rId122" ref="A333"/>
    <hyperlink r:id="rId123" ref="A334"/>
    <hyperlink r:id="rId124" ref="A335"/>
    <hyperlink r:id="rId125" ref="A337"/>
    <hyperlink r:id="rId126" ref="A338"/>
    <hyperlink r:id="rId127" ref="A339"/>
    <hyperlink r:id="rId128" ref="A340"/>
    <hyperlink r:id="rId129" ref="A341"/>
    <hyperlink r:id="rId130" ref="A342"/>
    <hyperlink r:id="rId131" ref="A343"/>
    <hyperlink r:id="rId132" ref="A344"/>
    <hyperlink r:id="rId133" ref="A346"/>
    <hyperlink r:id="rId134" ref="A347"/>
    <hyperlink r:id="rId135" ref="A348"/>
    <hyperlink r:id="rId136" ref="A349"/>
    <hyperlink r:id="rId137" ref="A351"/>
    <hyperlink r:id="rId138" ref="A352"/>
    <hyperlink r:id="rId139" ref="A353"/>
    <hyperlink r:id="rId140" ref="A354"/>
    <hyperlink r:id="rId141" ref="A355"/>
    <hyperlink r:id="rId142" ref="A356"/>
    <hyperlink r:id="rId143" ref="A357"/>
    <hyperlink r:id="rId144" ref="A358"/>
    <hyperlink r:id="rId145" ref="A360"/>
    <hyperlink r:id="rId146" ref="A361"/>
    <hyperlink r:id="rId147" ref="A362"/>
    <hyperlink r:id="rId148" ref="A363"/>
    <hyperlink r:id="rId149" ref="A364"/>
    <hyperlink r:id="rId150" ref="A365"/>
    <hyperlink r:id="rId151" ref="A366"/>
    <hyperlink r:id="rId152" ref="A367"/>
    <hyperlink r:id="rId153" ref="A369"/>
    <hyperlink r:id="rId154" ref="A370"/>
    <hyperlink r:id="rId155" ref="A371"/>
    <hyperlink r:id="rId156" ref="A372"/>
    <hyperlink r:id="rId157" ref="A373"/>
    <hyperlink r:id="rId158" ref="A374"/>
    <hyperlink r:id="rId159" ref="A375"/>
    <hyperlink r:id="rId160" ref="A376"/>
    <hyperlink r:id="rId161" ref="A377"/>
    <hyperlink r:id="rId162" ref="A378"/>
    <hyperlink r:id="rId163" ref="A379"/>
    <hyperlink r:id="rId164" ref="A380"/>
    <hyperlink r:id="rId165" ref="A381"/>
    <hyperlink r:id="rId166" ref="A382"/>
    <hyperlink r:id="rId167" ref="A383"/>
    <hyperlink r:id="rId168" ref="A384"/>
    <hyperlink r:id="rId169" ref="A386"/>
    <hyperlink r:id="rId170" ref="A387"/>
    <hyperlink r:id="rId171" ref="A388"/>
    <hyperlink r:id="rId172" ref="A389"/>
    <hyperlink r:id="rId173" ref="A390"/>
    <hyperlink r:id="rId174" ref="A391"/>
    <hyperlink r:id="rId175" ref="A392"/>
    <hyperlink r:id="rId176" ref="A393"/>
    <hyperlink r:id="rId177" ref="A394"/>
    <hyperlink r:id="rId178" ref="A396"/>
    <hyperlink r:id="rId179" ref="A398"/>
    <hyperlink r:id="rId180" ref="A399"/>
    <hyperlink r:id="rId181" ref="A400"/>
    <hyperlink r:id="rId182" ref="A401"/>
    <hyperlink r:id="rId183" ref="A402"/>
    <hyperlink r:id="rId184" ref="A403"/>
    <hyperlink r:id="rId185" ref="A404"/>
    <hyperlink r:id="rId186" ref="A406"/>
    <hyperlink r:id="rId187" ref="A407"/>
    <hyperlink r:id="rId188" ref="A409"/>
    <hyperlink r:id="rId189" ref="A410"/>
    <hyperlink r:id="rId190" ref="A411"/>
    <hyperlink r:id="rId191" ref="A412"/>
  </hyperlinks>
  <drawing r:id="rId19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23.57"/>
    <col customWidth="1" min="2" max="2" width="11.71"/>
    <col customWidth="1" min="3" max="3" width="13.0"/>
    <col customWidth="1" min="4" max="4" width="17.43"/>
    <col customWidth="1" min="5" max="5" width="9.43"/>
    <col customWidth="1" min="6" max="6" width="11.43"/>
    <col customWidth="1" min="7" max="7" width="35.0"/>
    <col customWidth="1" min="8" max="8" width="19.0"/>
    <col customWidth="1" min="9" max="9" width="21.14"/>
    <col customWidth="1" min="10" max="10" width="13.29"/>
    <col customWidth="1" min="11" max="11" width="7.43"/>
    <col customWidth="1" min="12" max="12" width="19.0"/>
    <col customWidth="1" min="13" max="13" width="1.29"/>
    <col customWidth="1" min="14" max="14" width="12.0"/>
    <col customWidth="1" hidden="1" min="15" max="15" width="12.0"/>
    <col customWidth="1" hidden="1" min="16" max="16" width="12.43"/>
    <col customWidth="1" min="17" max="18" width="12.0"/>
    <col customWidth="1" hidden="1" min="19" max="20" width="12.0"/>
    <col customWidth="1" min="21" max="21" width="1.57"/>
    <col customWidth="1" min="22" max="22" width="5.71"/>
    <col customWidth="1" min="23" max="23" width="6.0"/>
    <col customWidth="1" min="24" max="24" width="10.43"/>
    <col customWidth="1" min="25" max="25" width="6.57"/>
    <col customWidth="1" min="26" max="27" width="15.0"/>
    <col customWidth="1" min="28" max="28" width="39.14"/>
  </cols>
  <sheetData>
    <row r="1">
      <c r="A1" s="258"/>
      <c r="B1" s="10" t="s">
        <v>1088</v>
      </c>
      <c r="C1" s="13" t="s">
        <v>1089</v>
      </c>
      <c r="D1" s="10" t="s">
        <v>1090</v>
      </c>
      <c r="E1" s="22" t="s">
        <v>1091</v>
      </c>
      <c r="F1" s="22" t="s">
        <v>1092</v>
      </c>
      <c r="G1" s="99" t="s">
        <v>1093</v>
      </c>
      <c r="H1" s="2" t="s">
        <v>1094</v>
      </c>
      <c r="I1" s="2" t="s">
        <v>1095</v>
      </c>
      <c r="J1" s="2" t="s">
        <v>1096</v>
      </c>
      <c r="K1" s="2"/>
      <c r="L1" s="2" t="s">
        <v>1097</v>
      </c>
      <c r="M1" s="25"/>
      <c r="N1" s="28" t="s">
        <v>1098</v>
      </c>
      <c r="O1" s="259"/>
      <c r="P1" s="260"/>
      <c r="Q1" s="28" t="s">
        <v>1098</v>
      </c>
      <c r="R1" s="28" t="s">
        <v>1098</v>
      </c>
      <c r="S1" s="259" t="s">
        <v>1098</v>
      </c>
      <c r="T1" s="261"/>
      <c r="U1" s="262"/>
      <c r="V1" s="261" t="s">
        <v>1099</v>
      </c>
      <c r="W1" s="261" t="s">
        <v>1100</v>
      </c>
      <c r="X1" s="261" t="s">
        <v>1101</v>
      </c>
      <c r="Y1" s="263" t="s">
        <v>1102</v>
      </c>
      <c r="Z1" s="261" t="s">
        <v>1103</v>
      </c>
      <c r="AA1" s="261" t="s">
        <v>1104</v>
      </c>
      <c r="AB1" s="264" t="s">
        <v>1093</v>
      </c>
      <c r="AC1" s="6" t="s">
        <v>1105</v>
      </c>
      <c r="AD1" s="265" t="s">
        <v>68</v>
      </c>
      <c r="AE1" s="266" t="s">
        <v>1098</v>
      </c>
      <c r="AF1" s="267" t="s">
        <v>86</v>
      </c>
      <c r="AG1" s="265" t="s">
        <v>87</v>
      </c>
      <c r="AH1" s="265" t="s">
        <v>88</v>
      </c>
      <c r="AI1" s="213" t="s">
        <v>1106</v>
      </c>
      <c r="AJ1" s="268"/>
      <c r="AK1" s="36"/>
      <c r="AL1" s="269" t="s">
        <v>1095</v>
      </c>
      <c r="AM1" s="270"/>
      <c r="AN1" s="270"/>
      <c r="AO1" s="36"/>
      <c r="AP1" s="36"/>
      <c r="AQ1" s="36"/>
      <c r="AR1" s="36"/>
      <c r="AS1" s="36"/>
      <c r="AT1" s="36"/>
      <c r="AU1" s="36"/>
      <c r="AV1" s="36"/>
      <c r="AW1" s="36"/>
    </row>
    <row r="2">
      <c r="A2" s="271" t="s">
        <v>1107</v>
      </c>
      <c r="B2" s="272" t="s">
        <v>73</v>
      </c>
      <c r="C2" s="273" t="s">
        <v>1108</v>
      </c>
      <c r="D2" s="273"/>
      <c r="E2" s="274" t="s">
        <v>78</v>
      </c>
      <c r="F2" s="275" t="s">
        <v>78</v>
      </c>
      <c r="G2" s="272"/>
      <c r="H2" s="276"/>
      <c r="I2" s="276" t="s">
        <v>81</v>
      </c>
      <c r="J2" s="276" t="s">
        <v>78</v>
      </c>
      <c r="K2" s="276"/>
      <c r="L2" s="276" t="s">
        <v>84</v>
      </c>
      <c r="M2" s="277"/>
      <c r="N2" s="278" t="s">
        <v>1109</v>
      </c>
      <c r="O2" s="278" t="s">
        <v>1110</v>
      </c>
      <c r="P2" s="276"/>
      <c r="Q2" s="278" t="s">
        <v>1111</v>
      </c>
      <c r="R2" s="278" t="s">
        <v>1112</v>
      </c>
      <c r="S2" s="278" t="s">
        <v>1113</v>
      </c>
      <c r="T2" s="276"/>
      <c r="U2" s="277"/>
      <c r="V2" s="279"/>
      <c r="W2" s="279"/>
      <c r="X2" s="279"/>
      <c r="Y2" s="279"/>
      <c r="Z2" s="280" t="s">
        <v>82</v>
      </c>
      <c r="AA2" s="280" t="s">
        <v>83</v>
      </c>
      <c r="AB2" s="272"/>
      <c r="AC2" s="281"/>
      <c r="AD2" s="281"/>
      <c r="AE2" s="272"/>
      <c r="AF2" s="282"/>
      <c r="AG2" s="282"/>
      <c r="AH2" s="282"/>
      <c r="AI2" s="282"/>
      <c r="AJ2" s="279"/>
      <c r="AK2" s="282"/>
      <c r="AL2" s="282"/>
      <c r="AM2" s="282"/>
      <c r="AN2" s="282"/>
      <c r="AO2" s="282"/>
      <c r="AP2" s="282"/>
      <c r="AQ2" s="282"/>
      <c r="AR2" s="282"/>
      <c r="AS2" s="282"/>
      <c r="AT2" s="282"/>
      <c r="AU2" s="282"/>
      <c r="AV2" s="282"/>
      <c r="AW2" s="282"/>
    </row>
    <row r="3">
      <c r="A3" s="83" t="s">
        <v>93</v>
      </c>
      <c r="B3" s="244">
        <v>0.2</v>
      </c>
      <c r="C3" s="84">
        <v>6.5</v>
      </c>
      <c r="D3" s="99" t="s">
        <v>101</v>
      </c>
      <c r="E3" s="102"/>
      <c r="F3" s="102" t="s">
        <v>102</v>
      </c>
      <c r="G3" s="36"/>
      <c r="H3" s="85" t="s">
        <v>95</v>
      </c>
      <c r="I3" s="104">
        <v>100000.0</v>
      </c>
      <c r="J3" s="104"/>
      <c r="K3" s="104"/>
      <c r="L3" s="109"/>
      <c r="M3" s="111"/>
      <c r="N3" s="114" t="s">
        <v>104</v>
      </c>
      <c r="O3" s="283" t="s">
        <v>104</v>
      </c>
      <c r="P3" s="284"/>
      <c r="Q3" s="114">
        <v>0.0</v>
      </c>
      <c r="R3" s="114" t="s">
        <v>104</v>
      </c>
      <c r="S3" s="283" t="s">
        <v>104</v>
      </c>
      <c r="T3" s="284"/>
      <c r="U3" s="285"/>
      <c r="V3" s="284"/>
      <c r="W3" s="284"/>
      <c r="X3" s="284"/>
      <c r="Y3" s="286"/>
      <c r="Z3" s="283">
        <v>20250.0</v>
      </c>
      <c r="AA3" s="283"/>
      <c r="AB3" s="272"/>
      <c r="AC3" s="99"/>
      <c r="AD3" s="265" t="s">
        <v>106</v>
      </c>
      <c r="AE3" s="265" t="s">
        <v>105</v>
      </c>
      <c r="AF3" s="269"/>
      <c r="AG3" s="270"/>
      <c r="AH3" s="270"/>
      <c r="AI3" s="36"/>
      <c r="AJ3" s="268"/>
      <c r="AK3" s="36"/>
      <c r="AL3" s="265" t="s">
        <v>103</v>
      </c>
      <c r="AM3" s="270"/>
      <c r="AN3" s="270"/>
      <c r="AO3" s="36"/>
      <c r="AP3" s="36"/>
      <c r="AQ3" s="36"/>
      <c r="AR3" s="36"/>
      <c r="AS3" s="36"/>
      <c r="AT3" s="36"/>
      <c r="AU3" s="36"/>
      <c r="AV3" s="36"/>
      <c r="AW3" s="36"/>
    </row>
    <row r="4">
      <c r="A4" s="83" t="s">
        <v>1114</v>
      </c>
      <c r="B4" s="244">
        <v>0.6</v>
      </c>
      <c r="C4" s="84">
        <v>1.0</v>
      </c>
      <c r="D4" s="99" t="s">
        <v>1115</v>
      </c>
      <c r="E4" s="102">
        <v>2.0</v>
      </c>
      <c r="F4" s="102">
        <v>35.0</v>
      </c>
      <c r="G4" s="36"/>
      <c r="H4" s="85" t="s">
        <v>153</v>
      </c>
      <c r="I4" s="85" t="s">
        <v>158</v>
      </c>
      <c r="J4" s="85"/>
      <c r="K4" s="85"/>
      <c r="L4" s="109"/>
      <c r="M4" s="111"/>
      <c r="N4" s="114">
        <v>18.0</v>
      </c>
      <c r="O4" s="283">
        <v>18.0</v>
      </c>
      <c r="P4" s="284">
        <v>2013.0</v>
      </c>
      <c r="Q4" s="114">
        <v>0.0</v>
      </c>
      <c r="R4" s="114">
        <v>3.0</v>
      </c>
      <c r="S4" s="283">
        <v>3.0</v>
      </c>
      <c r="T4" s="284">
        <v>2013.0</v>
      </c>
      <c r="U4" s="285"/>
      <c r="V4" s="284">
        <v>1.0</v>
      </c>
      <c r="W4" s="284">
        <v>4.0</v>
      </c>
      <c r="X4" s="284"/>
      <c r="Y4" s="286">
        <v>6.0</v>
      </c>
      <c r="Z4" s="284"/>
      <c r="AA4" s="284"/>
      <c r="AB4" s="272"/>
      <c r="AC4" s="99"/>
      <c r="AD4" s="265" t="s">
        <v>354</v>
      </c>
      <c r="AE4" s="265" t="s">
        <v>351</v>
      </c>
      <c r="AF4" s="265" t="s">
        <v>352</v>
      </c>
      <c r="AH4" s="270"/>
      <c r="AI4" s="36"/>
      <c r="AJ4" s="268"/>
      <c r="AK4" s="36"/>
      <c r="AL4" s="265" t="s">
        <v>350</v>
      </c>
      <c r="AM4" s="270"/>
      <c r="AN4" s="270"/>
      <c r="AO4" s="36"/>
      <c r="AP4" s="36"/>
      <c r="AQ4" s="36"/>
      <c r="AR4" s="36"/>
      <c r="AS4" s="36"/>
      <c r="AT4" s="36"/>
      <c r="AU4" s="36"/>
      <c r="AV4" s="36"/>
      <c r="AW4" s="36"/>
    </row>
    <row r="5">
      <c r="A5" s="83" t="s">
        <v>1116</v>
      </c>
      <c r="B5" s="244">
        <v>0.6</v>
      </c>
      <c r="C5" s="84">
        <v>1.0</v>
      </c>
      <c r="D5" s="99" t="s">
        <v>1117</v>
      </c>
      <c r="E5" s="122">
        <f>SUM(X5/24)</f>
        <v>3</v>
      </c>
      <c r="F5" s="102">
        <v>100.0</v>
      </c>
      <c r="G5" s="266" t="s">
        <v>115</v>
      </c>
      <c r="H5" s="85" t="s">
        <v>95</v>
      </c>
      <c r="I5" s="85">
        <v>100.0</v>
      </c>
      <c r="J5" s="85"/>
      <c r="K5" s="85"/>
      <c r="L5" s="109"/>
      <c r="M5" s="111"/>
      <c r="N5" s="95" t="s">
        <v>104</v>
      </c>
      <c r="O5" s="287" t="s">
        <v>104</v>
      </c>
      <c r="P5" s="266" t="s">
        <v>119</v>
      </c>
      <c r="Q5" s="114">
        <v>0.0</v>
      </c>
      <c r="R5" s="95" t="s">
        <v>104</v>
      </c>
      <c r="S5" s="287" t="s">
        <v>104</v>
      </c>
      <c r="T5" s="266" t="s">
        <v>120</v>
      </c>
      <c r="U5" s="98"/>
      <c r="V5" s="36"/>
      <c r="W5" s="36"/>
      <c r="X5" s="284">
        <v>72.0</v>
      </c>
      <c r="Y5" s="288"/>
      <c r="Z5" s="284"/>
      <c r="AA5" s="284" t="s">
        <v>117</v>
      </c>
      <c r="AB5" s="272"/>
      <c r="AC5" s="99"/>
      <c r="AD5" s="265" t="s">
        <v>122</v>
      </c>
      <c r="AE5" s="265" t="s">
        <v>121</v>
      </c>
      <c r="AF5" s="270"/>
      <c r="AG5" s="270"/>
      <c r="AH5" s="270"/>
      <c r="AI5" s="36"/>
      <c r="AJ5" s="268"/>
      <c r="AK5" s="36"/>
      <c r="AL5" s="265" t="s">
        <v>116</v>
      </c>
      <c r="AM5" s="270"/>
      <c r="AN5" s="270"/>
      <c r="AO5" s="36"/>
      <c r="AP5" s="36"/>
      <c r="AQ5" s="36"/>
      <c r="AR5" s="36"/>
      <c r="AS5" s="36"/>
      <c r="AT5" s="36"/>
      <c r="AU5" s="36"/>
      <c r="AV5" s="36"/>
      <c r="AW5" s="36"/>
    </row>
    <row r="6">
      <c r="A6" s="83" t="s">
        <v>1118</v>
      </c>
      <c r="B6" s="93">
        <v>0.24</v>
      </c>
      <c r="C6" s="148">
        <f>AVERAGE(V6:W6)</f>
        <v>1.25</v>
      </c>
      <c r="D6" s="99" t="s">
        <v>132</v>
      </c>
      <c r="E6" s="135">
        <v>60.0</v>
      </c>
      <c r="F6" s="135">
        <v>90.0</v>
      </c>
      <c r="G6" s="148"/>
      <c r="H6" s="85" t="s">
        <v>95</v>
      </c>
      <c r="I6" s="100" t="s">
        <v>133</v>
      </c>
      <c r="J6" s="100"/>
      <c r="K6" s="100"/>
      <c r="L6" s="137"/>
      <c r="M6" s="138"/>
      <c r="N6" s="95" t="s">
        <v>104</v>
      </c>
      <c r="O6" s="287" t="s">
        <v>104</v>
      </c>
      <c r="P6" s="289" t="s">
        <v>136</v>
      </c>
      <c r="Q6" s="114">
        <v>7300.0</v>
      </c>
      <c r="R6" s="95" t="s">
        <v>104</v>
      </c>
      <c r="S6" s="287" t="s">
        <v>104</v>
      </c>
      <c r="T6" s="266"/>
      <c r="U6" s="98"/>
      <c r="V6" s="99">
        <v>0.5</v>
      </c>
      <c r="W6" s="284">
        <v>2.0</v>
      </c>
      <c r="X6" s="100"/>
      <c r="Y6" s="137"/>
      <c r="Z6" s="284"/>
      <c r="AA6" s="284"/>
      <c r="AB6" s="272"/>
      <c r="AC6" s="84"/>
      <c r="AD6" s="290" t="s">
        <v>139</v>
      </c>
      <c r="AE6" s="290" t="s">
        <v>137</v>
      </c>
      <c r="AF6" s="290" t="s">
        <v>138</v>
      </c>
      <c r="AG6" s="291"/>
      <c r="AH6" s="291"/>
      <c r="AI6" s="148"/>
      <c r="AJ6" s="292"/>
      <c r="AK6" s="148"/>
      <c r="AL6" s="290" t="s">
        <v>134</v>
      </c>
      <c r="AM6" s="290" t="s">
        <v>135</v>
      </c>
      <c r="AN6" s="291"/>
      <c r="AO6" s="148"/>
      <c r="AP6" s="148"/>
      <c r="AQ6" s="148"/>
      <c r="AR6" s="148"/>
      <c r="AS6" s="148"/>
      <c r="AT6" s="148"/>
      <c r="AU6" s="148"/>
      <c r="AV6" s="148"/>
      <c r="AW6" s="148"/>
    </row>
    <row r="7">
      <c r="A7" s="140" t="s">
        <v>140</v>
      </c>
      <c r="B7" s="211">
        <v>0.012</v>
      </c>
      <c r="C7" s="84">
        <v>0.19</v>
      </c>
      <c r="D7" s="213" t="s">
        <v>144</v>
      </c>
      <c r="E7" s="90">
        <v>0.6</v>
      </c>
      <c r="F7" s="90">
        <v>28.0</v>
      </c>
      <c r="G7" s="213" t="s">
        <v>1119</v>
      </c>
      <c r="H7" s="85" t="s">
        <v>95</v>
      </c>
      <c r="I7" s="100">
        <v>500.0</v>
      </c>
      <c r="J7" s="100"/>
      <c r="K7" s="100"/>
      <c r="L7" s="123"/>
      <c r="M7" s="144"/>
      <c r="N7" s="95" t="s">
        <v>104</v>
      </c>
      <c r="O7" s="287" t="s">
        <v>104</v>
      </c>
      <c r="P7" s="293" t="s">
        <v>147</v>
      </c>
      <c r="Q7" s="114">
        <v>4000.0</v>
      </c>
      <c r="R7" s="114" t="s">
        <v>104</v>
      </c>
      <c r="S7" s="283" t="s">
        <v>104</v>
      </c>
      <c r="T7" s="284"/>
      <c r="U7" s="285"/>
      <c r="V7" s="101"/>
      <c r="W7" s="101"/>
      <c r="X7" s="101"/>
      <c r="Y7" s="123"/>
      <c r="Z7" s="284">
        <v>550.0</v>
      </c>
      <c r="AA7" s="284"/>
      <c r="AB7" s="282"/>
      <c r="AC7" s="229"/>
      <c r="AD7" s="294" t="s">
        <v>150</v>
      </c>
      <c r="AE7" s="294" t="s">
        <v>137</v>
      </c>
      <c r="AF7" s="294" t="s">
        <v>148</v>
      </c>
      <c r="AG7" s="294" t="s">
        <v>149</v>
      </c>
      <c r="AH7" s="295"/>
      <c r="AI7" s="229"/>
      <c r="AJ7" s="296"/>
      <c r="AK7" s="229"/>
      <c r="AL7" s="294" t="s">
        <v>146</v>
      </c>
      <c r="AM7" s="295"/>
      <c r="AN7" s="295"/>
      <c r="AO7" s="229"/>
      <c r="AP7" s="229"/>
      <c r="AQ7" s="229"/>
      <c r="AR7" s="229"/>
      <c r="AS7" s="229"/>
      <c r="AT7" s="229"/>
      <c r="AU7" s="229"/>
      <c r="AV7" s="229"/>
      <c r="AW7" s="229"/>
    </row>
    <row r="8">
      <c r="A8" s="83" t="s">
        <v>1120</v>
      </c>
      <c r="B8" s="211">
        <v>1.0E-5</v>
      </c>
      <c r="C8" s="148">
        <f t="shared" ref="C8:C9" si="1">AVERAGE(V8:W8)</f>
        <v>8.5</v>
      </c>
      <c r="D8" s="99" t="s">
        <v>1115</v>
      </c>
      <c r="E8" s="151">
        <f>SUM(X8/24)</f>
        <v>0.1666666667</v>
      </c>
      <c r="F8" s="90">
        <v>2.0</v>
      </c>
      <c r="G8" s="229"/>
      <c r="H8" s="152" t="s">
        <v>153</v>
      </c>
      <c r="I8" s="152" t="s">
        <v>158</v>
      </c>
      <c r="J8" s="152"/>
      <c r="K8" s="152"/>
      <c r="L8" s="152">
        <v>1.0E8</v>
      </c>
      <c r="M8" s="154"/>
      <c r="N8" s="114" t="s">
        <v>104</v>
      </c>
      <c r="O8" s="283" t="s">
        <v>104</v>
      </c>
      <c r="P8" s="293" t="s">
        <v>1121</v>
      </c>
      <c r="Q8" s="114">
        <v>16.0</v>
      </c>
      <c r="R8" s="114" t="s">
        <v>104</v>
      </c>
      <c r="S8" s="283" t="s">
        <v>104</v>
      </c>
      <c r="T8" s="293" t="s">
        <v>1121</v>
      </c>
      <c r="U8" s="285"/>
      <c r="V8" s="101">
        <v>7.0</v>
      </c>
      <c r="W8" s="101">
        <v>10.0</v>
      </c>
      <c r="X8" s="101">
        <v>4.0</v>
      </c>
      <c r="Y8" s="123"/>
      <c r="Z8" s="297"/>
      <c r="AA8" s="297"/>
      <c r="AB8" s="272"/>
      <c r="AC8" s="213"/>
      <c r="AD8" s="294" t="s">
        <v>122</v>
      </c>
      <c r="AE8" s="294" t="s">
        <v>159</v>
      </c>
      <c r="AF8" s="294" t="s">
        <v>159</v>
      </c>
      <c r="AG8" s="294" t="s">
        <v>163</v>
      </c>
      <c r="AI8" s="229"/>
      <c r="AJ8" s="298" t="s">
        <v>164</v>
      </c>
      <c r="AK8" s="229"/>
      <c r="AL8" s="294" t="s">
        <v>159</v>
      </c>
      <c r="AM8" s="295"/>
      <c r="AN8" s="295"/>
      <c r="AO8" s="229"/>
      <c r="AP8" s="229"/>
      <c r="AQ8" s="229"/>
      <c r="AR8" s="229"/>
      <c r="AS8" s="229"/>
      <c r="AT8" s="229"/>
      <c r="AU8" s="229"/>
      <c r="AV8" s="229"/>
      <c r="AW8" s="229"/>
    </row>
    <row r="9">
      <c r="A9" s="83" t="s">
        <v>175</v>
      </c>
      <c r="B9" s="299">
        <v>0.0163</v>
      </c>
      <c r="C9" s="148">
        <f t="shared" si="1"/>
        <v>2.13</v>
      </c>
      <c r="D9" s="36"/>
      <c r="E9" s="160"/>
      <c r="F9" s="160"/>
      <c r="G9" s="36"/>
      <c r="H9" s="85" t="s">
        <v>95</v>
      </c>
      <c r="I9" s="104">
        <v>1000000.0</v>
      </c>
      <c r="J9" s="104"/>
      <c r="K9" s="104"/>
      <c r="L9" s="109"/>
      <c r="M9" s="111"/>
      <c r="N9" s="114">
        <v>94000.0</v>
      </c>
      <c r="O9" s="283">
        <f>91490+2502</f>
        <v>93992</v>
      </c>
      <c r="P9" s="284" t="s">
        <v>180</v>
      </c>
      <c r="Q9" s="114">
        <v>0.0</v>
      </c>
      <c r="R9" s="114">
        <v>55000.0</v>
      </c>
      <c r="S9" s="283">
        <f>14928+38704+83+2+651+8+6+10+43+881+3</f>
        <v>55319</v>
      </c>
      <c r="T9" s="284" t="s">
        <v>181</v>
      </c>
      <c r="U9" s="285"/>
      <c r="V9" s="284">
        <v>1.63</v>
      </c>
      <c r="W9" s="284">
        <v>2.63</v>
      </c>
      <c r="X9" s="300"/>
      <c r="Y9" s="288"/>
      <c r="Z9" s="283">
        <v>3.3334E10</v>
      </c>
      <c r="AA9" s="283"/>
      <c r="AB9" s="272" t="s">
        <v>179</v>
      </c>
      <c r="AC9" s="36"/>
      <c r="AD9" s="265" t="s">
        <v>183</v>
      </c>
      <c r="AE9" s="265" t="s">
        <v>182</v>
      </c>
      <c r="AF9" s="270"/>
      <c r="AG9" s="270"/>
      <c r="AH9" s="270"/>
      <c r="AI9" s="36"/>
      <c r="AJ9" s="268"/>
      <c r="AK9" s="36"/>
      <c r="AL9" s="265" t="s">
        <v>103</v>
      </c>
      <c r="AM9" s="270"/>
      <c r="AN9" s="270"/>
      <c r="AO9" s="36"/>
      <c r="AP9" s="36"/>
      <c r="AQ9" s="36"/>
      <c r="AR9" s="36"/>
      <c r="AS9" s="36"/>
      <c r="AT9" s="36"/>
      <c r="AU9" s="36"/>
      <c r="AV9" s="36"/>
      <c r="AW9" s="36"/>
    </row>
    <row r="10">
      <c r="A10" s="83" t="s">
        <v>1122</v>
      </c>
      <c r="B10" s="244">
        <v>0.05</v>
      </c>
      <c r="C10" s="84">
        <v>3.0</v>
      </c>
      <c r="D10" s="99" t="s">
        <v>1117</v>
      </c>
      <c r="E10" s="160"/>
      <c r="F10" s="160"/>
      <c r="G10" s="36"/>
      <c r="H10" s="85" t="s">
        <v>153</v>
      </c>
      <c r="I10" s="85" t="s">
        <v>158</v>
      </c>
      <c r="J10" s="85"/>
      <c r="K10" s="85"/>
      <c r="L10" s="109"/>
      <c r="M10" s="111"/>
      <c r="N10" s="114">
        <v>29000.0</v>
      </c>
      <c r="O10" s="283">
        <v>28755.0</v>
      </c>
      <c r="P10" s="284">
        <v>2012.0</v>
      </c>
      <c r="Q10" s="114">
        <v>1.0</v>
      </c>
      <c r="R10" s="114">
        <v>1900.0</v>
      </c>
      <c r="S10" s="283">
        <v>1935.0</v>
      </c>
      <c r="T10" s="284">
        <v>2012.0</v>
      </c>
      <c r="U10" s="285"/>
      <c r="V10" s="300"/>
      <c r="W10" s="300"/>
      <c r="X10" s="300"/>
      <c r="Y10" s="288"/>
      <c r="Z10" s="284"/>
      <c r="AA10" s="284"/>
      <c r="AB10" s="282"/>
      <c r="AC10" s="36"/>
      <c r="AD10" s="265" t="s">
        <v>199</v>
      </c>
      <c r="AE10" s="265" t="s">
        <v>200</v>
      </c>
      <c r="AG10" s="270"/>
      <c r="AH10" s="270"/>
      <c r="AI10" s="36"/>
      <c r="AJ10" s="268"/>
      <c r="AK10" s="36"/>
      <c r="AL10" s="265" t="s">
        <v>197</v>
      </c>
      <c r="AM10" s="270"/>
      <c r="AN10" s="270"/>
      <c r="AO10" s="36"/>
      <c r="AP10" s="36"/>
      <c r="AQ10" s="36"/>
      <c r="AR10" s="36"/>
      <c r="AS10" s="36"/>
      <c r="AT10" s="36"/>
      <c r="AU10" s="36"/>
      <c r="AV10" s="36"/>
      <c r="AW10" s="36"/>
    </row>
    <row r="11">
      <c r="A11" s="83" t="s">
        <v>201</v>
      </c>
      <c r="B11" s="299">
        <v>0.075</v>
      </c>
      <c r="C11" s="148">
        <f t="shared" ref="C11:C13" si="2">AVERAGE(V11:W11)</f>
        <v>6.5</v>
      </c>
      <c r="D11" s="99" t="s">
        <v>205</v>
      </c>
      <c r="E11" s="160"/>
      <c r="F11" s="160"/>
      <c r="G11" s="36"/>
      <c r="H11" s="85" t="s">
        <v>95</v>
      </c>
      <c r="I11" s="85" t="s">
        <v>158</v>
      </c>
      <c r="J11" s="85"/>
      <c r="K11" s="85"/>
      <c r="L11" s="109"/>
      <c r="M11" s="111"/>
      <c r="N11" s="114">
        <v>2600.0</v>
      </c>
      <c r="O11" s="283">
        <v>2615.0</v>
      </c>
      <c r="P11" s="284">
        <v>2012.0</v>
      </c>
      <c r="Q11" s="114">
        <v>0.0</v>
      </c>
      <c r="R11" s="114">
        <v>1700.0</v>
      </c>
      <c r="S11" s="283">
        <v>1730.0</v>
      </c>
      <c r="T11" s="284">
        <v>2012.0</v>
      </c>
      <c r="U11" s="285"/>
      <c r="V11" s="284">
        <v>6.0</v>
      </c>
      <c r="W11" s="284">
        <v>7.0</v>
      </c>
      <c r="X11" s="300"/>
      <c r="Y11" s="288"/>
      <c r="Z11" s="284"/>
      <c r="AA11" s="284"/>
      <c r="AB11" s="282"/>
      <c r="AC11" s="36"/>
      <c r="AD11" s="265" t="s">
        <v>207</v>
      </c>
      <c r="AF11" s="270"/>
      <c r="AG11" s="270"/>
      <c r="AH11" s="270"/>
      <c r="AI11" s="36"/>
      <c r="AJ11" s="268"/>
      <c r="AK11" s="36"/>
      <c r="AL11" s="265" t="s">
        <v>206</v>
      </c>
      <c r="AM11" s="270"/>
      <c r="AN11" s="270"/>
      <c r="AO11" s="36"/>
      <c r="AP11" s="36"/>
      <c r="AQ11" s="36"/>
      <c r="AR11" s="36"/>
      <c r="AS11" s="36"/>
      <c r="AT11" s="36"/>
      <c r="AU11" s="36"/>
      <c r="AV11" s="36"/>
      <c r="AW11" s="36"/>
    </row>
    <row r="12">
      <c r="A12" s="83" t="s">
        <v>1123</v>
      </c>
      <c r="B12" s="301">
        <v>0.04</v>
      </c>
      <c r="C12" s="148">
        <f t="shared" si="2"/>
        <v>1.15</v>
      </c>
      <c r="D12" s="99" t="s">
        <v>132</v>
      </c>
      <c r="E12" s="102">
        <v>1.0</v>
      </c>
      <c r="F12" s="102">
        <v>2.0</v>
      </c>
      <c r="G12" s="302" t="s">
        <v>213</v>
      </c>
      <c r="H12" s="85" t="s">
        <v>95</v>
      </c>
      <c r="I12" s="175">
        <v>1.0E8</v>
      </c>
      <c r="J12" s="175"/>
      <c r="K12" s="175"/>
      <c r="L12" s="109"/>
      <c r="M12" s="111"/>
      <c r="N12" s="114">
        <v>260000.0</v>
      </c>
      <c r="O12" s="283">
        <f>1497724*17.1%</f>
        <v>256110.804</v>
      </c>
      <c r="P12" s="284" t="s">
        <v>214</v>
      </c>
      <c r="Q12" s="114">
        <v>100.0</v>
      </c>
      <c r="R12" s="114">
        <v>103000.0</v>
      </c>
      <c r="S12" s="283">
        <f>602717*17.1%</f>
        <v>103064.607</v>
      </c>
      <c r="T12" s="284" t="s">
        <v>215</v>
      </c>
      <c r="U12" s="285"/>
      <c r="V12" s="284">
        <v>0.3</v>
      </c>
      <c r="W12" s="284">
        <v>2.0</v>
      </c>
      <c r="X12" s="284" t="s">
        <v>212</v>
      </c>
      <c r="Y12" s="288"/>
      <c r="Z12" s="297">
        <v>5.05E7</v>
      </c>
      <c r="AA12" s="297"/>
      <c r="AB12" s="282"/>
      <c r="AC12" s="36"/>
      <c r="AD12" s="265" t="s">
        <v>218</v>
      </c>
      <c r="AE12" s="265" t="s">
        <v>216</v>
      </c>
      <c r="AF12" s="265" t="s">
        <v>217</v>
      </c>
      <c r="AG12" s="265" t="s">
        <v>149</v>
      </c>
      <c r="AH12" s="270"/>
      <c r="AI12" s="36"/>
      <c r="AJ12" s="268"/>
      <c r="AK12" s="36"/>
      <c r="AL12" s="265" t="s">
        <v>103</v>
      </c>
      <c r="AM12" s="270"/>
      <c r="AN12" s="270"/>
      <c r="AO12" s="36"/>
      <c r="AP12" s="36"/>
      <c r="AQ12" s="36"/>
      <c r="AR12" s="36"/>
      <c r="AS12" s="36"/>
      <c r="AT12" s="36"/>
      <c r="AU12" s="36"/>
      <c r="AV12" s="36"/>
      <c r="AW12" s="36"/>
    </row>
    <row r="13">
      <c r="A13" s="83" t="s">
        <v>219</v>
      </c>
      <c r="B13" s="244">
        <v>0.5</v>
      </c>
      <c r="C13" s="148">
        <f t="shared" si="2"/>
        <v>2.5</v>
      </c>
      <c r="D13" s="99" t="s">
        <v>205</v>
      </c>
      <c r="E13" s="102">
        <v>0.5</v>
      </c>
      <c r="F13" s="102">
        <v>14.0</v>
      </c>
      <c r="G13" s="266" t="s">
        <v>225</v>
      </c>
      <c r="H13" s="104" t="s">
        <v>153</v>
      </c>
      <c r="I13" s="114">
        <v>5.0</v>
      </c>
      <c r="J13" s="114"/>
      <c r="K13" s="114"/>
      <c r="L13" s="104">
        <v>5.0E10</v>
      </c>
      <c r="M13" s="107"/>
      <c r="N13" s="114">
        <v>4555.0</v>
      </c>
      <c r="O13" s="283">
        <f>4546+9</f>
        <v>4555</v>
      </c>
      <c r="P13" s="284" t="s">
        <v>1124</v>
      </c>
      <c r="Q13" s="114">
        <v>1.0</v>
      </c>
      <c r="R13" s="114">
        <v>4554.0</v>
      </c>
      <c r="S13" s="283">
        <f>4546+8</f>
        <v>4554</v>
      </c>
      <c r="T13" s="284" t="s">
        <v>1124</v>
      </c>
      <c r="U13" s="285"/>
      <c r="V13" s="284">
        <v>1.0</v>
      </c>
      <c r="W13" s="284">
        <v>4.0</v>
      </c>
      <c r="X13" s="284"/>
      <c r="Y13" s="288"/>
      <c r="Z13" s="283"/>
      <c r="AA13" s="283"/>
      <c r="AB13" s="272"/>
      <c r="AC13" s="99"/>
      <c r="AD13" s="265" t="s">
        <v>227</v>
      </c>
      <c r="AE13" s="265" t="s">
        <v>228</v>
      </c>
      <c r="AF13" s="265" t="s">
        <v>229</v>
      </c>
      <c r="AG13" s="265" t="s">
        <v>230</v>
      </c>
      <c r="AH13" s="265" t="s">
        <v>227</v>
      </c>
      <c r="AI13" s="265" t="s">
        <v>231</v>
      </c>
      <c r="AJ13" s="303" t="s">
        <v>232</v>
      </c>
      <c r="AK13" s="36"/>
      <c r="AL13" s="265" t="s">
        <v>226</v>
      </c>
      <c r="AM13" s="270"/>
      <c r="AN13" s="270"/>
      <c r="AO13" s="36"/>
      <c r="AP13" s="36"/>
      <c r="AQ13" s="36"/>
      <c r="AR13" s="36"/>
      <c r="AS13" s="36"/>
      <c r="AT13" s="36"/>
      <c r="AU13" s="36"/>
      <c r="AV13" s="36"/>
      <c r="AW13" s="36"/>
    </row>
    <row r="14">
      <c r="A14" s="83" t="s">
        <v>1125</v>
      </c>
      <c r="B14" s="141">
        <v>6.0E-4</v>
      </c>
      <c r="C14" s="304">
        <v>3.5</v>
      </c>
      <c r="D14" s="118" t="s">
        <v>205</v>
      </c>
      <c r="E14" s="189">
        <v>14.0</v>
      </c>
      <c r="F14" s="135">
        <v>150.0</v>
      </c>
      <c r="G14" s="84" t="s">
        <v>1126</v>
      </c>
      <c r="H14" s="146" t="s">
        <v>153</v>
      </c>
      <c r="I14" s="100">
        <v>18.0</v>
      </c>
      <c r="J14" s="100">
        <v>2.0</v>
      </c>
      <c r="K14" s="100">
        <v>12.0</v>
      </c>
      <c r="L14" s="146"/>
      <c r="M14" s="190"/>
      <c r="N14" s="114"/>
      <c r="O14" s="114"/>
      <c r="P14" s="100"/>
      <c r="Q14" s="114"/>
      <c r="R14" s="114"/>
      <c r="S14" s="114"/>
      <c r="T14" s="100"/>
      <c r="U14" s="136"/>
      <c r="V14" s="100"/>
      <c r="W14" s="100"/>
      <c r="X14" s="100"/>
      <c r="Y14" s="137"/>
      <c r="Z14" s="100"/>
      <c r="AA14" s="100"/>
      <c r="AB14" s="305"/>
      <c r="AC14" s="84"/>
      <c r="AD14" s="290" t="s">
        <v>273</v>
      </c>
      <c r="AE14" s="290" t="s">
        <v>268</v>
      </c>
      <c r="AF14" s="290" t="s">
        <v>269</v>
      </c>
      <c r="AG14" s="290" t="s">
        <v>270</v>
      </c>
      <c r="AH14" s="306" t="s">
        <v>271</v>
      </c>
      <c r="AI14" s="307" t="s">
        <v>272</v>
      </c>
      <c r="AJ14" s="308"/>
      <c r="AK14" s="148"/>
      <c r="AL14" s="305"/>
      <c r="AM14" s="291"/>
      <c r="AN14" s="291"/>
      <c r="AO14" s="148"/>
      <c r="AP14" s="148"/>
      <c r="AQ14" s="148"/>
      <c r="AR14" s="148"/>
      <c r="AS14" s="148"/>
      <c r="AT14" s="148"/>
      <c r="AU14" s="148"/>
      <c r="AV14" s="148"/>
      <c r="AW14" s="148"/>
    </row>
    <row r="15">
      <c r="A15" s="83" t="s">
        <v>318</v>
      </c>
      <c r="B15" s="309">
        <v>0.0075</v>
      </c>
      <c r="C15" s="310">
        <f t="shared" ref="C15:C17" si="3">AVERAGE(V15:W15)</f>
        <v>4.035</v>
      </c>
      <c r="D15" s="311" t="s">
        <v>205</v>
      </c>
      <c r="E15" s="195">
        <f>SUM(X15/24)</f>
        <v>0.6666666667</v>
      </c>
      <c r="F15" s="196">
        <v>7.0</v>
      </c>
      <c r="G15" s="312"/>
      <c r="H15" s="175" t="s">
        <v>153</v>
      </c>
      <c r="I15" s="197" t="s">
        <v>322</v>
      </c>
      <c r="J15" s="85"/>
      <c r="K15" s="85"/>
      <c r="L15" s="175">
        <v>1.25E7</v>
      </c>
      <c r="M15" s="176"/>
      <c r="N15" s="114">
        <v>150000.0</v>
      </c>
      <c r="O15" s="283">
        <v>149164.0</v>
      </c>
      <c r="P15" s="284" t="s">
        <v>1127</v>
      </c>
      <c r="Q15" s="114">
        <v>1800.0</v>
      </c>
      <c r="R15" s="114">
        <v>18600.0</v>
      </c>
      <c r="S15" s="283">
        <v>18753.0</v>
      </c>
      <c r="T15" s="284" t="s">
        <v>1127</v>
      </c>
      <c r="U15" s="285"/>
      <c r="V15" s="284">
        <v>1.45</v>
      </c>
      <c r="W15" s="284">
        <v>6.62</v>
      </c>
      <c r="X15" s="284">
        <v>16.0</v>
      </c>
      <c r="Y15" s="300"/>
      <c r="Z15" s="284"/>
      <c r="AA15" s="284"/>
      <c r="AB15" s="272"/>
      <c r="AC15" s="266"/>
      <c r="AD15" s="267" t="s">
        <v>324</v>
      </c>
      <c r="AE15" s="267" t="s">
        <v>325</v>
      </c>
      <c r="AF15" s="267" t="s">
        <v>326</v>
      </c>
      <c r="AG15" s="267" t="s">
        <v>327</v>
      </c>
      <c r="AI15" s="312"/>
      <c r="AJ15" s="280" t="s">
        <v>232</v>
      </c>
      <c r="AK15" s="312"/>
      <c r="AL15" s="267" t="s">
        <v>323</v>
      </c>
      <c r="AM15" s="282"/>
      <c r="AN15" s="282"/>
      <c r="AO15" s="312"/>
      <c r="AP15" s="312"/>
      <c r="AQ15" s="312"/>
      <c r="AR15" s="312"/>
      <c r="AS15" s="312"/>
      <c r="AT15" s="312"/>
      <c r="AU15" s="312"/>
      <c r="AV15" s="312"/>
      <c r="AW15" s="312"/>
    </row>
    <row r="16">
      <c r="A16" s="83" t="s">
        <v>328</v>
      </c>
      <c r="B16" s="299">
        <v>0.021</v>
      </c>
      <c r="C16" s="148">
        <f t="shared" si="3"/>
        <v>3.5</v>
      </c>
      <c r="D16" s="99" t="s">
        <v>331</v>
      </c>
      <c r="E16" s="102">
        <v>7.0</v>
      </c>
      <c r="F16" s="102">
        <v>15.0</v>
      </c>
      <c r="G16" s="36"/>
      <c r="H16" s="175" t="s">
        <v>153</v>
      </c>
      <c r="I16" s="175" t="s">
        <v>332</v>
      </c>
      <c r="J16" s="175"/>
      <c r="K16" s="175"/>
      <c r="L16" s="175">
        <v>75000.0</v>
      </c>
      <c r="M16" s="176"/>
      <c r="N16" s="114">
        <v>1500000.0</v>
      </c>
      <c r="O16" s="283">
        <v>1533760.0</v>
      </c>
      <c r="P16" s="284" t="s">
        <v>1128</v>
      </c>
      <c r="Q16" s="114">
        <v>8400.0</v>
      </c>
      <c r="R16" s="114">
        <v>1090000.0</v>
      </c>
      <c r="S16" s="283">
        <v>1088252.0</v>
      </c>
      <c r="T16" s="284" t="s">
        <v>1129</v>
      </c>
      <c r="U16" s="285"/>
      <c r="V16" s="284">
        <v>2.0</v>
      </c>
      <c r="W16" s="284">
        <v>5.0</v>
      </c>
      <c r="X16" s="284"/>
      <c r="Y16" s="286">
        <v>7.0</v>
      </c>
      <c r="Z16" s="297"/>
      <c r="AA16" s="297"/>
      <c r="AB16" s="272" t="s">
        <v>333</v>
      </c>
      <c r="AC16" s="99"/>
      <c r="AD16" s="265" t="s">
        <v>337</v>
      </c>
      <c r="AE16" s="265" t="s">
        <v>338</v>
      </c>
      <c r="AF16" s="265" t="s">
        <v>339</v>
      </c>
      <c r="AG16" s="265" t="s">
        <v>340</v>
      </c>
      <c r="AH16" s="265" t="s">
        <v>230</v>
      </c>
      <c r="AI16" s="248" t="s">
        <v>341</v>
      </c>
      <c r="AJ16" s="303" t="s">
        <v>232</v>
      </c>
      <c r="AK16" s="248" t="s">
        <v>342</v>
      </c>
      <c r="AL16" s="265" t="s">
        <v>334</v>
      </c>
      <c r="AM16" s="270"/>
      <c r="AN16" s="270"/>
      <c r="AO16" s="36"/>
      <c r="AP16" s="36"/>
      <c r="AQ16" s="36"/>
      <c r="AR16" s="36"/>
      <c r="AS16" s="36"/>
      <c r="AT16" s="36"/>
      <c r="AU16" s="36"/>
      <c r="AV16" s="36"/>
      <c r="AW16" s="36"/>
    </row>
    <row r="17">
      <c r="A17" s="83" t="s">
        <v>343</v>
      </c>
      <c r="B17" s="244">
        <v>0.8</v>
      </c>
      <c r="C17" s="148">
        <f t="shared" si="3"/>
        <v>3.5</v>
      </c>
      <c r="D17" s="99" t="s">
        <v>331</v>
      </c>
      <c r="E17" s="102">
        <v>7.0</v>
      </c>
      <c r="F17" s="102">
        <v>15.0</v>
      </c>
      <c r="G17" s="36"/>
      <c r="H17" s="175" t="s">
        <v>153</v>
      </c>
      <c r="I17" s="175" t="s">
        <v>332</v>
      </c>
      <c r="J17" s="175"/>
      <c r="K17" s="175"/>
      <c r="L17" s="36"/>
      <c r="M17" s="170"/>
      <c r="N17" s="114">
        <v>1500000.0</v>
      </c>
      <c r="O17" s="283">
        <v>1533760.0</v>
      </c>
      <c r="P17" s="284" t="s">
        <v>1128</v>
      </c>
      <c r="Q17" s="114">
        <v>8400.0</v>
      </c>
      <c r="R17" s="114">
        <v>1090000.0</v>
      </c>
      <c r="S17" s="283">
        <v>1088252.0</v>
      </c>
      <c r="T17" s="284" t="s">
        <v>1129</v>
      </c>
      <c r="U17" s="285"/>
      <c r="V17" s="284">
        <v>2.0</v>
      </c>
      <c r="W17" s="284">
        <v>5.0</v>
      </c>
      <c r="X17" s="284"/>
      <c r="Y17" s="286">
        <v>7.0</v>
      </c>
      <c r="Z17" s="297"/>
      <c r="AA17" s="297"/>
      <c r="AB17" s="272" t="s">
        <v>333</v>
      </c>
      <c r="AC17" s="36"/>
      <c r="AD17" s="270"/>
      <c r="AE17" s="265" t="s">
        <v>338</v>
      </c>
      <c r="AF17" s="265" t="s">
        <v>339</v>
      </c>
      <c r="AG17" s="265" t="s">
        <v>340</v>
      </c>
      <c r="AH17" s="265" t="s">
        <v>230</v>
      </c>
      <c r="AI17" s="265" t="s">
        <v>341</v>
      </c>
      <c r="AK17" s="36"/>
      <c r="AL17" s="303" t="s">
        <v>342</v>
      </c>
      <c r="AM17" s="270"/>
      <c r="AN17" s="270"/>
      <c r="AO17" s="36"/>
      <c r="AP17" s="36"/>
      <c r="AQ17" s="36"/>
      <c r="AR17" s="36"/>
      <c r="AS17" s="36"/>
      <c r="AT17" s="36"/>
      <c r="AU17" s="36"/>
      <c r="AV17" s="36"/>
      <c r="AW17" s="36"/>
    </row>
    <row r="18">
      <c r="A18" s="83" t="s">
        <v>1130</v>
      </c>
      <c r="B18" s="299">
        <v>0.025</v>
      </c>
      <c r="C18" s="84">
        <v>3.0</v>
      </c>
      <c r="D18" s="99" t="s">
        <v>1115</v>
      </c>
      <c r="E18" s="160"/>
      <c r="F18" s="160"/>
      <c r="G18" s="36"/>
      <c r="H18" s="175" t="s">
        <v>153</v>
      </c>
      <c r="I18" s="85">
        <v>5.6</v>
      </c>
      <c r="J18" s="85"/>
      <c r="K18" s="85"/>
      <c r="L18" s="109"/>
      <c r="M18" s="111"/>
      <c r="N18" s="114" t="s">
        <v>1131</v>
      </c>
      <c r="O18" s="283">
        <v>7.5E7</v>
      </c>
      <c r="P18" s="284" t="s">
        <v>370</v>
      </c>
      <c r="Q18" s="114" t="s">
        <v>1132</v>
      </c>
      <c r="R18" s="114" t="s">
        <v>104</v>
      </c>
      <c r="S18" s="283" t="s">
        <v>104</v>
      </c>
      <c r="T18" s="284" t="s">
        <v>104</v>
      </c>
      <c r="U18" s="285"/>
      <c r="V18" s="284">
        <v>1.8</v>
      </c>
      <c r="W18" s="284">
        <v>2.0</v>
      </c>
      <c r="X18" s="300"/>
      <c r="Y18" s="288"/>
      <c r="Z18" s="284"/>
      <c r="AA18" s="284"/>
      <c r="AB18" s="282"/>
      <c r="AC18" s="36"/>
      <c r="AD18" s="265" t="s">
        <v>372</v>
      </c>
      <c r="AE18" s="265" t="s">
        <v>371</v>
      </c>
      <c r="AF18" s="270"/>
      <c r="AG18" s="270"/>
      <c r="AH18" s="270"/>
      <c r="AI18" s="36"/>
      <c r="AJ18" s="36"/>
      <c r="AK18" s="36"/>
      <c r="AL18" s="303" t="s">
        <v>368</v>
      </c>
      <c r="AM18" s="313" t="s">
        <v>369</v>
      </c>
      <c r="AN18" s="270"/>
      <c r="AO18" s="36"/>
      <c r="AP18" s="36"/>
      <c r="AQ18" s="36"/>
      <c r="AR18" s="36"/>
      <c r="AS18" s="36"/>
      <c r="AT18" s="36"/>
      <c r="AU18" s="36"/>
      <c r="AV18" s="36"/>
      <c r="AW18" s="36"/>
    </row>
    <row r="19">
      <c r="A19" s="83" t="s">
        <v>1133</v>
      </c>
      <c r="B19" s="299">
        <v>0.002</v>
      </c>
      <c r="C19" s="148">
        <f>AVERAGE(V19:W19)</f>
        <v>4.4</v>
      </c>
      <c r="D19" s="99" t="s">
        <v>1117</v>
      </c>
      <c r="E19" s="160"/>
      <c r="F19" s="160"/>
      <c r="G19" s="36"/>
      <c r="H19" s="85" t="s">
        <v>95</v>
      </c>
      <c r="I19" s="175" t="s">
        <v>407</v>
      </c>
      <c r="J19" s="175"/>
      <c r="K19" s="175"/>
      <c r="L19" s="109"/>
      <c r="M19" s="111"/>
      <c r="N19" s="114" t="s">
        <v>104</v>
      </c>
      <c r="O19" s="283" t="s">
        <v>104</v>
      </c>
      <c r="P19" s="284" t="s">
        <v>104</v>
      </c>
      <c r="Q19" s="114">
        <v>10.0</v>
      </c>
      <c r="R19" s="114" t="s">
        <v>104</v>
      </c>
      <c r="S19" s="283" t="s">
        <v>104</v>
      </c>
      <c r="T19" s="284" t="s">
        <v>104</v>
      </c>
      <c r="U19" s="285"/>
      <c r="V19" s="284">
        <v>3.8</v>
      </c>
      <c r="W19" s="284">
        <v>5.0</v>
      </c>
      <c r="X19" s="300"/>
      <c r="Y19" s="288"/>
      <c r="Z19" s="297"/>
      <c r="AA19" s="297"/>
      <c r="AB19" s="282"/>
      <c r="AC19" s="36"/>
      <c r="AD19" s="265" t="s">
        <v>410</v>
      </c>
      <c r="AE19" s="265" t="s">
        <v>409</v>
      </c>
      <c r="AF19" s="270"/>
      <c r="AG19" s="270"/>
      <c r="AH19" s="270"/>
      <c r="AI19" s="36"/>
      <c r="AJ19" s="268"/>
      <c r="AK19" s="36"/>
      <c r="AL19" s="265" t="s">
        <v>408</v>
      </c>
      <c r="AM19" s="270"/>
      <c r="AN19" s="270"/>
      <c r="AO19" s="36"/>
      <c r="AP19" s="36"/>
      <c r="AQ19" s="36"/>
      <c r="AR19" s="36"/>
      <c r="AS19" s="36"/>
      <c r="AT19" s="36"/>
      <c r="AU19" s="36"/>
      <c r="AV19" s="36"/>
      <c r="AW19" s="36"/>
    </row>
    <row r="20">
      <c r="A20" s="83" t="s">
        <v>426</v>
      </c>
      <c r="B20" s="299">
        <v>0.005</v>
      </c>
      <c r="C20" s="135">
        <v>80.0</v>
      </c>
      <c r="D20" s="99" t="s">
        <v>1117</v>
      </c>
      <c r="E20" s="102">
        <v>0.0</v>
      </c>
      <c r="F20" s="102" t="s">
        <v>212</v>
      </c>
      <c r="G20" s="36"/>
      <c r="H20" s="85" t="s">
        <v>235</v>
      </c>
      <c r="I20" s="100" t="s">
        <v>438</v>
      </c>
      <c r="J20" s="100"/>
      <c r="K20" s="100"/>
      <c r="L20" s="109"/>
      <c r="M20" s="111"/>
      <c r="N20" s="114">
        <v>620000.0</v>
      </c>
      <c r="O20" s="283">
        <v>618248.0</v>
      </c>
      <c r="P20" s="284" t="s">
        <v>1134</v>
      </c>
      <c r="Q20" s="114">
        <v>10.0</v>
      </c>
      <c r="R20" s="114">
        <v>550000.0</v>
      </c>
      <c r="S20" s="283">
        <v>553869.0</v>
      </c>
      <c r="T20" s="284" t="s">
        <v>1135</v>
      </c>
      <c r="U20" s="285"/>
      <c r="V20" s="300"/>
      <c r="W20" s="300"/>
      <c r="X20" s="300"/>
      <c r="Y20" s="288"/>
      <c r="Z20" s="300"/>
      <c r="AA20" s="300"/>
      <c r="AB20" s="272" t="s">
        <v>439</v>
      </c>
      <c r="AC20" s="99"/>
      <c r="AD20" s="265" t="s">
        <v>443</v>
      </c>
      <c r="AE20" s="265" t="s">
        <v>444</v>
      </c>
      <c r="AF20" s="265" t="s">
        <v>445</v>
      </c>
      <c r="AH20" s="270"/>
      <c r="AI20" s="36"/>
      <c r="AJ20" s="268"/>
      <c r="AK20" s="36"/>
      <c r="AL20" s="265" t="s">
        <v>440</v>
      </c>
      <c r="AM20" s="270"/>
      <c r="AN20" s="270"/>
      <c r="AO20" s="36"/>
      <c r="AP20" s="36"/>
      <c r="AQ20" s="36"/>
      <c r="AR20" s="36"/>
      <c r="AS20" s="36"/>
      <c r="AT20" s="36"/>
      <c r="AU20" s="36"/>
      <c r="AV20" s="36"/>
      <c r="AW20" s="36"/>
    </row>
    <row r="21">
      <c r="A21" s="83" t="s">
        <v>447</v>
      </c>
      <c r="B21" s="299">
        <v>0.005</v>
      </c>
      <c r="C21" s="135">
        <v>16.0</v>
      </c>
      <c r="D21" s="99" t="s">
        <v>1117</v>
      </c>
      <c r="E21" s="102">
        <v>0.0</v>
      </c>
      <c r="F21" s="102" t="s">
        <v>212</v>
      </c>
      <c r="G21" s="36"/>
      <c r="H21" s="85" t="s">
        <v>235</v>
      </c>
      <c r="I21" s="100" t="s">
        <v>438</v>
      </c>
      <c r="J21" s="100"/>
      <c r="K21" s="100"/>
      <c r="L21" s="109"/>
      <c r="M21" s="111"/>
      <c r="N21" s="114">
        <v>620000.0</v>
      </c>
      <c r="O21" s="283">
        <v>618248.0</v>
      </c>
      <c r="P21" s="284" t="s">
        <v>1134</v>
      </c>
      <c r="Q21" s="114">
        <v>10.0</v>
      </c>
      <c r="R21" s="114">
        <v>550000.0</v>
      </c>
      <c r="S21" s="283">
        <v>553869.0</v>
      </c>
      <c r="T21" s="284" t="s">
        <v>1135</v>
      </c>
      <c r="U21" s="285"/>
      <c r="V21" s="300"/>
      <c r="W21" s="300"/>
      <c r="X21" s="300"/>
      <c r="Y21" s="288"/>
      <c r="Z21" s="300"/>
      <c r="AA21" s="300"/>
      <c r="AB21" s="272" t="s">
        <v>439</v>
      </c>
      <c r="AC21" s="99"/>
      <c r="AD21" s="265" t="s">
        <v>443</v>
      </c>
      <c r="AE21" s="265" t="s">
        <v>444</v>
      </c>
      <c r="AF21" s="265" t="s">
        <v>445</v>
      </c>
      <c r="AH21" s="270"/>
      <c r="AI21" s="36"/>
      <c r="AJ21" s="268"/>
      <c r="AK21" s="36"/>
      <c r="AL21" s="265" t="s">
        <v>440</v>
      </c>
      <c r="AM21" s="270"/>
      <c r="AN21" s="270"/>
      <c r="AO21" s="36"/>
      <c r="AP21" s="36"/>
      <c r="AQ21" s="36"/>
      <c r="AR21" s="36"/>
      <c r="AS21" s="36"/>
      <c r="AT21" s="36"/>
      <c r="AU21" s="36"/>
      <c r="AV21" s="36"/>
      <c r="AW21" s="36"/>
    </row>
    <row r="22">
      <c r="A22" s="83" t="s">
        <v>465</v>
      </c>
      <c r="B22" s="211">
        <v>0.003</v>
      </c>
      <c r="C22" s="148">
        <f>AVERAGE(V22:W22)</f>
        <v>15</v>
      </c>
      <c r="D22" s="314" t="s">
        <v>101</v>
      </c>
      <c r="E22" s="151">
        <f>SUM(X22/24)</f>
        <v>0.08333333333</v>
      </c>
      <c r="F22" s="90" t="s">
        <v>104</v>
      </c>
      <c r="G22" s="229"/>
      <c r="H22" s="101" t="s">
        <v>153</v>
      </c>
      <c r="I22" s="152">
        <v>10000.0</v>
      </c>
      <c r="J22" s="152"/>
      <c r="K22" s="152"/>
      <c r="L22" s="123"/>
      <c r="M22" s="144"/>
      <c r="N22" s="114">
        <v>130000.0</v>
      </c>
      <c r="O22" s="283">
        <v>130461.0</v>
      </c>
      <c r="P22" s="284"/>
      <c r="Q22" s="114">
        <v>2.0</v>
      </c>
      <c r="R22" s="114">
        <v>48000.0</v>
      </c>
      <c r="S22" s="283">
        <v>48235.0</v>
      </c>
      <c r="T22" s="284">
        <v>2012.0</v>
      </c>
      <c r="U22" s="285"/>
      <c r="V22" s="101">
        <v>12.0</v>
      </c>
      <c r="W22" s="101">
        <v>18.0</v>
      </c>
      <c r="X22" s="101">
        <v>2.0</v>
      </c>
      <c r="Y22" s="123"/>
      <c r="Z22" s="300"/>
      <c r="AA22" s="300"/>
      <c r="AB22" s="272"/>
      <c r="AC22" s="213"/>
      <c r="AD22" s="294" t="s">
        <v>470</v>
      </c>
      <c r="AE22" s="294" t="s">
        <v>471</v>
      </c>
      <c r="AF22" s="294" t="s">
        <v>230</v>
      </c>
      <c r="AG22" s="295"/>
      <c r="AH22" s="295"/>
      <c r="AI22" s="229"/>
      <c r="AJ22" s="296"/>
      <c r="AK22" s="229"/>
      <c r="AL22" s="294" t="s">
        <v>469</v>
      </c>
      <c r="AM22" s="295"/>
      <c r="AN22" s="295"/>
      <c r="AO22" s="229"/>
      <c r="AP22" s="229"/>
      <c r="AQ22" s="229"/>
      <c r="AR22" s="229"/>
      <c r="AS22" s="229"/>
      <c r="AT22" s="229"/>
      <c r="AU22" s="229"/>
      <c r="AV22" s="229"/>
      <c r="AW22" s="229"/>
    </row>
    <row r="23">
      <c r="A23" s="83" t="s">
        <v>492</v>
      </c>
      <c r="B23" s="244">
        <v>0.45</v>
      </c>
      <c r="C23" s="84">
        <v>0.5</v>
      </c>
      <c r="D23" s="99" t="s">
        <v>1115</v>
      </c>
      <c r="E23" s="102">
        <v>2.0</v>
      </c>
      <c r="F23" s="102">
        <v>5.0</v>
      </c>
      <c r="G23" s="36"/>
      <c r="H23" s="85" t="s">
        <v>153</v>
      </c>
      <c r="I23" s="85" t="s">
        <v>158</v>
      </c>
      <c r="J23" s="85"/>
      <c r="K23" s="85"/>
      <c r="L23" s="109"/>
      <c r="M23" s="111"/>
      <c r="N23" s="114">
        <v>170.0</v>
      </c>
      <c r="O23" s="245">
        <f>209-38</f>
        <v>171</v>
      </c>
      <c r="P23" s="284" t="s">
        <v>498</v>
      </c>
      <c r="Q23" s="114">
        <v>0.0</v>
      </c>
      <c r="R23" s="114">
        <v>2.0</v>
      </c>
      <c r="S23" s="283">
        <v>2.0</v>
      </c>
      <c r="T23" s="284" t="s">
        <v>499</v>
      </c>
      <c r="U23" s="315"/>
      <c r="V23" s="300"/>
      <c r="W23" s="300"/>
      <c r="X23" s="300"/>
      <c r="Y23" s="288"/>
      <c r="Z23" s="300"/>
      <c r="AA23" s="300"/>
      <c r="AB23" s="272"/>
      <c r="AC23" s="99"/>
      <c r="AD23" s="265" t="s">
        <v>122</v>
      </c>
      <c r="AE23" s="265" t="s">
        <v>500</v>
      </c>
      <c r="AF23" s="265" t="s">
        <v>501</v>
      </c>
      <c r="AG23" s="269"/>
      <c r="AH23" s="270"/>
      <c r="AI23" s="36"/>
      <c r="AJ23" s="268"/>
      <c r="AK23" s="36"/>
      <c r="AL23" s="265" t="s">
        <v>497</v>
      </c>
      <c r="AM23" s="270"/>
      <c r="AN23" s="270"/>
      <c r="AO23" s="36"/>
      <c r="AP23" s="36"/>
      <c r="AQ23" s="36"/>
      <c r="AR23" s="36"/>
      <c r="AS23" s="36"/>
      <c r="AT23" s="36"/>
      <c r="AU23" s="36"/>
      <c r="AV23" s="36"/>
      <c r="AW23" s="36"/>
    </row>
    <row r="24">
      <c r="A24" s="83" t="s">
        <v>502</v>
      </c>
      <c r="B24" s="244">
        <v>0.2</v>
      </c>
      <c r="C24" s="148">
        <f t="shared" ref="C24:C25" si="4">AVERAGE(V24:W24)</f>
        <v>1.625</v>
      </c>
      <c r="D24" s="99" t="s">
        <v>507</v>
      </c>
      <c r="E24" s="102">
        <v>7.0</v>
      </c>
      <c r="F24" s="102">
        <v>42.0</v>
      </c>
      <c r="G24" s="36"/>
      <c r="H24" s="85" t="s">
        <v>95</v>
      </c>
      <c r="I24" s="146">
        <v>100000.0</v>
      </c>
      <c r="J24" s="146"/>
      <c r="K24" s="146"/>
      <c r="L24" s="109"/>
      <c r="M24" s="111"/>
      <c r="N24" s="114" t="s">
        <v>104</v>
      </c>
      <c r="O24" s="283" t="s">
        <v>104</v>
      </c>
      <c r="P24" s="284" t="s">
        <v>104</v>
      </c>
      <c r="Q24" s="114">
        <v>11000.0</v>
      </c>
      <c r="R24" s="114" t="s">
        <v>104</v>
      </c>
      <c r="S24" s="283" t="s">
        <v>104</v>
      </c>
      <c r="T24" s="284" t="s">
        <v>104</v>
      </c>
      <c r="U24" s="285"/>
      <c r="V24" s="284">
        <v>0.25</v>
      </c>
      <c r="W24" s="284">
        <v>3.0</v>
      </c>
      <c r="X24" s="300"/>
      <c r="Y24" s="286">
        <v>38.0</v>
      </c>
      <c r="Z24" s="297">
        <v>100000.0</v>
      </c>
      <c r="AA24" s="297"/>
      <c r="AB24" s="272"/>
      <c r="AC24" s="99"/>
      <c r="AD24" s="265" t="s">
        <v>511</v>
      </c>
      <c r="AE24" s="265" t="s">
        <v>509</v>
      </c>
      <c r="AF24" s="265" t="s">
        <v>510</v>
      </c>
      <c r="AG24" s="270"/>
      <c r="AH24" s="270"/>
      <c r="AI24" s="36"/>
      <c r="AJ24" s="268"/>
      <c r="AK24" s="36"/>
      <c r="AL24" s="265" t="s">
        <v>508</v>
      </c>
      <c r="AM24" s="270"/>
      <c r="AN24" s="270"/>
      <c r="AO24" s="36"/>
      <c r="AP24" s="36"/>
      <c r="AQ24" s="36"/>
      <c r="AR24" s="36"/>
      <c r="AS24" s="36"/>
      <c r="AT24" s="36"/>
      <c r="AU24" s="36"/>
      <c r="AV24" s="36"/>
      <c r="AW24" s="36"/>
    </row>
    <row r="25">
      <c r="A25" s="83" t="s">
        <v>512</v>
      </c>
      <c r="B25" s="244">
        <v>0.01</v>
      </c>
      <c r="C25" s="148">
        <f t="shared" si="4"/>
        <v>12.5</v>
      </c>
      <c r="D25" s="99" t="s">
        <v>1115</v>
      </c>
      <c r="E25" s="160"/>
      <c r="F25" s="160"/>
      <c r="G25" s="36"/>
      <c r="H25" s="85" t="s">
        <v>153</v>
      </c>
      <c r="I25" s="85" t="s">
        <v>104</v>
      </c>
      <c r="J25" s="85"/>
      <c r="K25" s="85"/>
      <c r="L25" s="109"/>
      <c r="M25" s="111"/>
      <c r="N25" s="114" t="s">
        <v>104</v>
      </c>
      <c r="O25" s="283" t="s">
        <v>104</v>
      </c>
      <c r="P25" s="284" t="s">
        <v>104</v>
      </c>
      <c r="Q25" s="114">
        <v>1.0</v>
      </c>
      <c r="R25" s="114" t="s">
        <v>104</v>
      </c>
      <c r="S25" s="283" t="s">
        <v>104</v>
      </c>
      <c r="T25" s="284" t="s">
        <v>104</v>
      </c>
      <c r="U25" s="285"/>
      <c r="V25" s="284">
        <v>11.0</v>
      </c>
      <c r="W25" s="284">
        <v>14.0</v>
      </c>
      <c r="X25" s="300"/>
      <c r="Y25" s="288"/>
      <c r="Z25" s="300"/>
      <c r="AA25" s="300"/>
      <c r="AB25" s="282"/>
      <c r="AC25" s="36"/>
      <c r="AD25" s="265" t="s">
        <v>445</v>
      </c>
      <c r="AE25" s="265" t="s">
        <v>516</v>
      </c>
      <c r="AF25" s="270"/>
      <c r="AG25" s="270"/>
      <c r="AH25" s="270"/>
      <c r="AI25" s="36"/>
      <c r="AJ25" s="268"/>
      <c r="AK25" s="36"/>
      <c r="AL25" s="270"/>
      <c r="AM25" s="270"/>
      <c r="AN25" s="270"/>
      <c r="AO25" s="36"/>
      <c r="AP25" s="36"/>
      <c r="AQ25" s="36"/>
      <c r="AR25" s="36"/>
      <c r="AS25" s="36"/>
      <c r="AT25" s="36"/>
      <c r="AU25" s="36"/>
      <c r="AV25" s="36"/>
      <c r="AW25" s="36"/>
    </row>
    <row r="26">
      <c r="A26" s="83" t="s">
        <v>517</v>
      </c>
      <c r="B26" s="299">
        <v>1.0E-4</v>
      </c>
      <c r="C26" s="84">
        <v>2.0</v>
      </c>
      <c r="D26" s="99" t="s">
        <v>507</v>
      </c>
      <c r="E26" s="102">
        <v>12.0</v>
      </c>
      <c r="F26" s="102">
        <v>28.0</v>
      </c>
      <c r="G26" s="36"/>
      <c r="H26" s="85" t="s">
        <v>153</v>
      </c>
      <c r="I26" s="100" t="s">
        <v>1136</v>
      </c>
      <c r="J26" s="100">
        <v>1.375</v>
      </c>
      <c r="K26" s="100"/>
      <c r="L26" s="109"/>
      <c r="M26" s="111"/>
      <c r="N26" s="114">
        <v>150000.0</v>
      </c>
      <c r="O26" s="283">
        <f>1497724*9.9%</f>
        <v>148274.676</v>
      </c>
      <c r="P26" s="284" t="s">
        <v>525</v>
      </c>
      <c r="Q26" s="114">
        <v>690.0</v>
      </c>
      <c r="R26" s="114">
        <v>60000.0</v>
      </c>
      <c r="S26" s="283">
        <f>602717*9.9%</f>
        <v>59668.983</v>
      </c>
      <c r="T26" s="284" t="s">
        <v>526</v>
      </c>
      <c r="U26" s="285"/>
      <c r="V26" s="284"/>
      <c r="W26" s="284"/>
      <c r="X26" s="284"/>
      <c r="Y26" s="288"/>
      <c r="Z26" s="284"/>
      <c r="AA26" s="284"/>
      <c r="AB26" s="272"/>
      <c r="AC26" s="99"/>
      <c r="AD26" s="265" t="s">
        <v>530</v>
      </c>
      <c r="AE26" s="265" t="s">
        <v>527</v>
      </c>
      <c r="AF26" s="265" t="s">
        <v>528</v>
      </c>
      <c r="AG26" s="265" t="s">
        <v>529</v>
      </c>
      <c r="AH26" s="270"/>
      <c r="AI26" s="36"/>
      <c r="AJ26" s="268"/>
      <c r="AK26" s="36"/>
      <c r="AL26" s="265" t="s">
        <v>1137</v>
      </c>
      <c r="AM26" s="270"/>
      <c r="AN26" s="270"/>
      <c r="AO26" s="36"/>
      <c r="AP26" s="36"/>
      <c r="AQ26" s="36"/>
      <c r="AR26" s="36"/>
      <c r="AS26" s="36"/>
      <c r="AT26" s="36"/>
      <c r="AU26" s="36"/>
      <c r="AV26" s="36"/>
      <c r="AW26" s="36"/>
    </row>
    <row r="27">
      <c r="A27" s="83" t="s">
        <v>1138</v>
      </c>
      <c r="B27" s="93">
        <v>0.04</v>
      </c>
      <c r="C27" s="148">
        <f>AVERAGE(V27:W27)</f>
        <v>14.5</v>
      </c>
      <c r="D27" s="99" t="s">
        <v>1115</v>
      </c>
      <c r="E27" s="102"/>
      <c r="F27" s="102"/>
      <c r="G27" s="99" t="s">
        <v>705</v>
      </c>
      <c r="H27" s="85" t="s">
        <v>95</v>
      </c>
      <c r="I27" s="85" t="s">
        <v>133</v>
      </c>
      <c r="J27" s="85"/>
      <c r="K27" s="85"/>
      <c r="L27" s="109"/>
      <c r="M27" s="111"/>
      <c r="N27" s="114">
        <v>67000.0</v>
      </c>
      <c r="O27" s="283">
        <v>67059.0</v>
      </c>
      <c r="P27" s="284"/>
      <c r="Q27" s="114">
        <v>26.0</v>
      </c>
      <c r="R27" s="114">
        <v>37000.0</v>
      </c>
      <c r="S27" s="283">
        <v>37133.0</v>
      </c>
      <c r="T27" s="284">
        <v>2012.0</v>
      </c>
      <c r="U27" s="285"/>
      <c r="V27" s="284">
        <v>12.0</v>
      </c>
      <c r="W27" s="284">
        <v>17.0</v>
      </c>
      <c r="X27" s="300"/>
      <c r="Y27" s="288"/>
      <c r="Z27" s="284">
        <v>200.0</v>
      </c>
      <c r="AA27" s="284"/>
      <c r="AB27" s="272"/>
      <c r="AC27" s="99"/>
      <c r="AD27" s="265" t="s">
        <v>711</v>
      </c>
      <c r="AE27" s="269"/>
      <c r="AF27" s="265" t="s">
        <v>230</v>
      </c>
      <c r="AG27" s="270"/>
      <c r="AH27" s="270"/>
      <c r="AI27" s="36"/>
      <c r="AJ27" s="268"/>
      <c r="AK27" s="36"/>
      <c r="AL27" s="265" t="s">
        <v>707</v>
      </c>
      <c r="AM27" s="265" t="s">
        <v>710</v>
      </c>
      <c r="AN27" s="265" t="s">
        <v>712</v>
      </c>
      <c r="AO27" s="36"/>
      <c r="AP27" s="36"/>
      <c r="AQ27" s="36"/>
      <c r="AR27" s="36"/>
      <c r="AS27" s="36"/>
      <c r="AT27" s="36"/>
      <c r="AU27" s="36"/>
      <c r="AV27" s="36"/>
      <c r="AW27" s="36"/>
    </row>
    <row r="28">
      <c r="A28" s="83" t="s">
        <v>1139</v>
      </c>
      <c r="B28" s="244">
        <v>1.0</v>
      </c>
      <c r="C28" s="118">
        <f>average(2.8,3.5)</f>
        <v>3.15</v>
      </c>
      <c r="D28" s="99" t="s">
        <v>1115</v>
      </c>
      <c r="E28" s="160">
        <f>72/24</f>
        <v>3</v>
      </c>
      <c r="F28" s="102">
        <v>100.0</v>
      </c>
      <c r="G28" s="36"/>
      <c r="H28" s="85" t="s">
        <v>95</v>
      </c>
      <c r="I28" s="104">
        <v>1.0E10</v>
      </c>
      <c r="J28" s="104"/>
      <c r="K28" s="104"/>
      <c r="L28" s="109"/>
      <c r="M28" s="111"/>
      <c r="N28" s="114" t="s">
        <v>104</v>
      </c>
      <c r="O28" s="283" t="s">
        <v>104</v>
      </c>
      <c r="P28" s="284" t="s">
        <v>104</v>
      </c>
      <c r="Q28" s="114">
        <v>0.0</v>
      </c>
      <c r="R28" s="114" t="s">
        <v>104</v>
      </c>
      <c r="S28" s="283" t="s">
        <v>104</v>
      </c>
      <c r="T28" s="284" t="s">
        <v>104</v>
      </c>
      <c r="U28" s="315"/>
      <c r="V28" s="300"/>
      <c r="W28" s="300"/>
      <c r="X28" s="284">
        <v>72.0</v>
      </c>
      <c r="Y28" s="288"/>
      <c r="Z28" s="284"/>
      <c r="AA28" s="284"/>
      <c r="AB28" s="282"/>
      <c r="AC28" s="36"/>
      <c r="AD28" s="265" t="s">
        <v>546</v>
      </c>
      <c r="AE28" s="265" t="s">
        <v>544</v>
      </c>
      <c r="AF28" s="265" t="s">
        <v>545</v>
      </c>
      <c r="AG28" s="270"/>
      <c r="AH28" s="270"/>
      <c r="AI28" s="36"/>
      <c r="AJ28" s="268"/>
      <c r="AK28" s="36"/>
      <c r="AL28" s="265" t="s">
        <v>542</v>
      </c>
      <c r="AM28" s="270"/>
      <c r="AN28" s="270"/>
      <c r="AO28" s="36"/>
      <c r="AP28" s="36"/>
      <c r="AQ28" s="36"/>
      <c r="AR28" s="36"/>
      <c r="AS28" s="36"/>
      <c r="AT28" s="36"/>
      <c r="AU28" s="36"/>
      <c r="AV28" s="36"/>
      <c r="AW28" s="36"/>
    </row>
    <row r="29">
      <c r="A29" s="83" t="s">
        <v>547</v>
      </c>
      <c r="B29" s="244">
        <v>0.22</v>
      </c>
      <c r="C29" s="148">
        <f t="shared" ref="C29:C31" si="5">AVERAGE(V29:W29)</f>
        <v>6</v>
      </c>
      <c r="D29" s="99" t="s">
        <v>132</v>
      </c>
      <c r="E29" s="160"/>
      <c r="F29" s="160"/>
      <c r="G29" s="36"/>
      <c r="H29" s="85" t="s">
        <v>153</v>
      </c>
      <c r="I29" s="100">
        <v>3.0</v>
      </c>
      <c r="J29" s="100"/>
      <c r="K29" s="100"/>
      <c r="L29" s="109"/>
      <c r="M29" s="111"/>
      <c r="N29" s="114">
        <v>20.0</v>
      </c>
      <c r="O29" s="283">
        <f>416*0.05</f>
        <v>20.8</v>
      </c>
      <c r="P29" s="284" t="s">
        <v>551</v>
      </c>
      <c r="Q29" s="114">
        <v>0.0</v>
      </c>
      <c r="R29" s="114">
        <v>15.0</v>
      </c>
      <c r="S29" s="283">
        <f>274*0.05</f>
        <v>13.7</v>
      </c>
      <c r="T29" s="284" t="s">
        <v>552</v>
      </c>
      <c r="U29" s="285"/>
      <c r="V29" s="284">
        <v>5.0</v>
      </c>
      <c r="W29" s="284">
        <v>7.0</v>
      </c>
      <c r="X29" s="300"/>
      <c r="Y29" s="288"/>
      <c r="Z29" s="284"/>
      <c r="AA29" s="284"/>
      <c r="AB29" s="282"/>
      <c r="AC29" s="36"/>
      <c r="AD29" s="265" t="s">
        <v>82</v>
      </c>
      <c r="AE29" s="270"/>
      <c r="AF29" s="270"/>
      <c r="AG29" s="270"/>
      <c r="AH29" s="270"/>
      <c r="AI29" s="36"/>
      <c r="AJ29" s="268"/>
      <c r="AK29" s="36"/>
      <c r="AL29" s="270"/>
      <c r="AM29" s="270"/>
      <c r="AN29" s="270"/>
      <c r="AO29" s="36"/>
      <c r="AP29" s="36"/>
      <c r="AQ29" s="36"/>
      <c r="AR29" s="36"/>
      <c r="AS29" s="36"/>
      <c r="AT29" s="36"/>
      <c r="AU29" s="36"/>
      <c r="AV29" s="36"/>
      <c r="AW29" s="36"/>
    </row>
    <row r="30">
      <c r="A30" s="83" t="s">
        <v>553</v>
      </c>
      <c r="B30" s="93">
        <v>0.01</v>
      </c>
      <c r="C30" s="148">
        <f t="shared" si="5"/>
        <v>1.6</v>
      </c>
      <c r="D30" s="84" t="s">
        <v>1117</v>
      </c>
      <c r="E30" s="135">
        <v>0.0</v>
      </c>
      <c r="F30" s="135" t="s">
        <v>104</v>
      </c>
      <c r="G30" s="84" t="s">
        <v>1140</v>
      </c>
      <c r="H30" s="100" t="s">
        <v>153</v>
      </c>
      <c r="I30" s="100" t="s">
        <v>158</v>
      </c>
      <c r="J30" s="100"/>
      <c r="K30" s="100"/>
      <c r="L30" s="137"/>
      <c r="M30" s="138"/>
      <c r="N30" s="114">
        <v>35000.0</v>
      </c>
      <c r="O30" s="114">
        <v>35410.0</v>
      </c>
      <c r="P30" s="100" t="s">
        <v>1128</v>
      </c>
      <c r="Q30" s="114">
        <v>1.0</v>
      </c>
      <c r="R30" s="114">
        <v>15000.0</v>
      </c>
      <c r="S30" s="114">
        <v>14814.0</v>
      </c>
      <c r="T30" s="100" t="s">
        <v>1129</v>
      </c>
      <c r="U30" s="136"/>
      <c r="V30" s="100">
        <v>1.2</v>
      </c>
      <c r="W30" s="100">
        <v>2.0</v>
      </c>
      <c r="X30" s="100"/>
      <c r="Y30" s="137"/>
      <c r="Z30" s="100"/>
      <c r="AA30" s="100"/>
      <c r="AB30" s="305"/>
      <c r="AC30" s="84"/>
      <c r="AD30" s="290" t="s">
        <v>566</v>
      </c>
      <c r="AE30" s="305"/>
      <c r="AF30" s="291"/>
      <c r="AG30" s="291"/>
      <c r="AH30" s="291"/>
      <c r="AI30" s="148"/>
      <c r="AJ30" s="292"/>
      <c r="AK30" s="148"/>
      <c r="AL30" s="291"/>
      <c r="AM30" s="291"/>
      <c r="AN30" s="291"/>
      <c r="AO30" s="148"/>
      <c r="AP30" s="148"/>
      <c r="AQ30" s="148"/>
      <c r="AR30" s="148"/>
      <c r="AS30" s="148"/>
      <c r="AT30" s="148"/>
      <c r="AU30" s="148"/>
      <c r="AV30" s="148"/>
      <c r="AW30" s="148"/>
    </row>
    <row r="31">
      <c r="A31" s="83" t="s">
        <v>567</v>
      </c>
      <c r="B31" s="244">
        <v>1.0</v>
      </c>
      <c r="C31" s="148">
        <f t="shared" si="5"/>
        <v>1.6</v>
      </c>
      <c r="D31" s="99" t="s">
        <v>1117</v>
      </c>
      <c r="E31" s="102">
        <v>0.0</v>
      </c>
      <c r="F31" s="102" t="s">
        <v>104</v>
      </c>
      <c r="G31" s="36"/>
      <c r="H31" s="85" t="s">
        <v>153</v>
      </c>
      <c r="I31" s="85" t="s">
        <v>158</v>
      </c>
      <c r="J31" s="85"/>
      <c r="K31" s="85"/>
      <c r="L31" s="109"/>
      <c r="M31" s="111"/>
      <c r="N31" s="114">
        <v>35000.0</v>
      </c>
      <c r="O31" s="283">
        <v>35410.0</v>
      </c>
      <c r="P31" s="284" t="s">
        <v>1128</v>
      </c>
      <c r="Q31" s="114">
        <v>1.0</v>
      </c>
      <c r="R31" s="114">
        <v>15000.0</v>
      </c>
      <c r="S31" s="283">
        <v>14814.0</v>
      </c>
      <c r="T31" s="284" t="s">
        <v>1129</v>
      </c>
      <c r="U31" s="285"/>
      <c r="V31" s="284">
        <v>1.2</v>
      </c>
      <c r="W31" s="284">
        <v>2.0</v>
      </c>
      <c r="X31" s="300"/>
      <c r="Y31" s="288"/>
      <c r="Z31" s="284"/>
      <c r="AA31" s="284"/>
      <c r="AB31" s="272"/>
      <c r="AC31" s="99"/>
      <c r="AD31" s="265" t="s">
        <v>122</v>
      </c>
      <c r="AE31" s="265" t="s">
        <v>569</v>
      </c>
      <c r="AF31" s="265" t="s">
        <v>570</v>
      </c>
      <c r="AG31" s="270"/>
      <c r="AH31" s="270"/>
      <c r="AI31" s="36"/>
      <c r="AJ31" s="268"/>
      <c r="AK31" s="36"/>
      <c r="AL31" s="265" t="s">
        <v>568</v>
      </c>
      <c r="AM31" s="270"/>
      <c r="AN31" s="270"/>
      <c r="AO31" s="36"/>
      <c r="AP31" s="36"/>
      <c r="AQ31" s="36"/>
      <c r="AR31" s="36"/>
      <c r="AS31" s="36"/>
      <c r="AT31" s="36"/>
      <c r="AU31" s="36"/>
      <c r="AV31" s="36"/>
      <c r="AW31" s="36"/>
    </row>
    <row r="32">
      <c r="A32" s="83" t="s">
        <v>185</v>
      </c>
      <c r="B32" s="244">
        <v>0.0</v>
      </c>
      <c r="C32" s="84">
        <v>6.0</v>
      </c>
      <c r="D32" s="99" t="s">
        <v>1115</v>
      </c>
      <c r="E32" s="173">
        <f>SUM(X32/24)</f>
        <v>0.125</v>
      </c>
      <c r="F32" s="102">
        <v>1.0</v>
      </c>
      <c r="G32" s="213" t="s">
        <v>1141</v>
      </c>
      <c r="H32" s="85" t="s">
        <v>153</v>
      </c>
      <c r="I32" s="85">
        <v>0.4</v>
      </c>
      <c r="J32" s="85"/>
      <c r="K32" s="85"/>
      <c r="L32" s="85">
        <v>1000.0</v>
      </c>
      <c r="M32" s="124"/>
      <c r="N32" s="114" t="s">
        <v>104</v>
      </c>
      <c r="O32" s="283" t="s">
        <v>104</v>
      </c>
      <c r="P32" s="284" t="s">
        <v>104</v>
      </c>
      <c r="Q32" s="114" t="s">
        <v>104</v>
      </c>
      <c r="R32" s="114" t="s">
        <v>104</v>
      </c>
      <c r="S32" s="283" t="s">
        <v>104</v>
      </c>
      <c r="T32" s="284" t="s">
        <v>104</v>
      </c>
      <c r="U32" s="285"/>
      <c r="V32" s="284"/>
      <c r="W32" s="284"/>
      <c r="X32" s="284">
        <v>3.0</v>
      </c>
      <c r="Y32" s="288"/>
      <c r="Z32" s="284"/>
      <c r="AA32" s="284"/>
      <c r="AB32" s="272"/>
      <c r="AC32" s="99"/>
      <c r="AD32" s="265" t="s">
        <v>191</v>
      </c>
      <c r="AE32" s="265" t="s">
        <v>192</v>
      </c>
      <c r="AF32" s="270"/>
      <c r="AG32" s="270"/>
      <c r="AH32" s="270"/>
      <c r="AI32" s="36"/>
      <c r="AJ32" s="268"/>
      <c r="AK32" s="36"/>
      <c r="AL32" s="265" t="s">
        <v>190</v>
      </c>
      <c r="AM32" s="265" t="s">
        <v>191</v>
      </c>
      <c r="AN32" s="270"/>
      <c r="AO32" s="36"/>
      <c r="AP32" s="36"/>
      <c r="AQ32" s="36"/>
      <c r="AR32" s="36"/>
      <c r="AS32" s="36"/>
      <c r="AT32" s="36"/>
      <c r="AU32" s="36"/>
      <c r="AV32" s="36"/>
      <c r="AW32" s="36"/>
    </row>
    <row r="33">
      <c r="A33" s="83" t="s">
        <v>571</v>
      </c>
      <c r="B33" s="244">
        <v>0.0</v>
      </c>
      <c r="C33" s="84">
        <v>17.6</v>
      </c>
      <c r="D33" s="99" t="s">
        <v>132</v>
      </c>
      <c r="E33" s="102">
        <v>7.0</v>
      </c>
      <c r="F33" s="102">
        <v>60.0</v>
      </c>
      <c r="G33" s="99" t="s">
        <v>575</v>
      </c>
      <c r="H33" s="85" t="s">
        <v>153</v>
      </c>
      <c r="I33" s="85" t="s">
        <v>133</v>
      </c>
      <c r="J33" s="85"/>
      <c r="K33" s="85"/>
      <c r="L33" s="109"/>
      <c r="M33" s="111"/>
      <c r="N33" s="114">
        <v>450000.0</v>
      </c>
      <c r="O33" s="283">
        <v>453000.0</v>
      </c>
      <c r="P33" s="284" t="s">
        <v>577</v>
      </c>
      <c r="Q33" s="114" t="s">
        <v>104</v>
      </c>
      <c r="R33" s="114">
        <v>230000.0</v>
      </c>
      <c r="S33" s="283">
        <v>232000.0</v>
      </c>
      <c r="T33" s="284" t="s">
        <v>578</v>
      </c>
      <c r="U33" s="315"/>
      <c r="V33" s="300"/>
      <c r="W33" s="300"/>
      <c r="X33" s="300"/>
      <c r="Y33" s="288"/>
      <c r="Z33" s="284"/>
      <c r="AA33" s="284"/>
      <c r="AB33" s="282"/>
      <c r="AC33" s="36"/>
      <c r="AD33" s="265" t="s">
        <v>581</v>
      </c>
      <c r="AE33" s="265" t="s">
        <v>579</v>
      </c>
      <c r="AF33" s="265" t="s">
        <v>580</v>
      </c>
      <c r="AG33" s="270"/>
      <c r="AH33" s="270"/>
      <c r="AI33" s="36"/>
      <c r="AJ33" s="268"/>
      <c r="AK33" s="36"/>
      <c r="AL33" s="265" t="s">
        <v>576</v>
      </c>
      <c r="AM33" s="270"/>
      <c r="AN33" s="270"/>
      <c r="AO33" s="36"/>
      <c r="AP33" s="36"/>
      <c r="AQ33" s="36"/>
      <c r="AR33" s="36"/>
      <c r="AS33" s="36"/>
      <c r="AT33" s="36"/>
      <c r="AU33" s="36"/>
      <c r="AV33" s="36"/>
      <c r="AW33" s="36"/>
    </row>
    <row r="34">
      <c r="A34" s="210" t="s">
        <v>582</v>
      </c>
      <c r="B34" s="230">
        <v>0.0</v>
      </c>
      <c r="C34" s="229">
        <f>AVERAGE(V34:W34)</f>
        <v>6</v>
      </c>
      <c r="D34" s="213" t="s">
        <v>1115</v>
      </c>
      <c r="E34" s="119"/>
      <c r="F34" s="119"/>
      <c r="G34" s="229"/>
      <c r="H34" s="101" t="s">
        <v>153</v>
      </c>
      <c r="I34" s="101" t="s">
        <v>587</v>
      </c>
      <c r="J34" s="101"/>
      <c r="K34" s="101"/>
      <c r="L34" s="123"/>
      <c r="M34" s="144"/>
      <c r="N34" s="114" t="s">
        <v>104</v>
      </c>
      <c r="O34" s="283" t="s">
        <v>104</v>
      </c>
      <c r="P34" s="284" t="s">
        <v>104</v>
      </c>
      <c r="Q34" s="114">
        <v>1.0</v>
      </c>
      <c r="R34" s="114" t="s">
        <v>104</v>
      </c>
      <c r="S34" s="283" t="s">
        <v>104</v>
      </c>
      <c r="T34" s="284" t="s">
        <v>104</v>
      </c>
      <c r="U34" s="285"/>
      <c r="V34" s="101">
        <v>5.0</v>
      </c>
      <c r="W34" s="101">
        <v>7.0</v>
      </c>
      <c r="X34" s="123"/>
      <c r="Y34" s="123"/>
      <c r="Z34" s="300"/>
      <c r="AA34" s="300"/>
      <c r="AB34" s="282"/>
      <c r="AC34" s="229"/>
      <c r="AD34" s="295"/>
      <c r="AE34" s="295"/>
      <c r="AF34" s="295"/>
      <c r="AG34" s="295"/>
      <c r="AH34" s="295"/>
      <c r="AI34" s="229"/>
      <c r="AJ34" s="296"/>
      <c r="AK34" s="229"/>
      <c r="AL34" s="294" t="s">
        <v>588</v>
      </c>
      <c r="AM34" s="295"/>
      <c r="AN34" s="295"/>
      <c r="AO34" s="229"/>
      <c r="AP34" s="229"/>
      <c r="AQ34" s="229"/>
      <c r="AR34" s="229"/>
      <c r="AS34" s="229"/>
      <c r="AT34" s="229"/>
      <c r="AU34" s="229"/>
      <c r="AV34" s="229"/>
      <c r="AW34" s="229"/>
    </row>
    <row r="35">
      <c r="A35" s="140" t="s">
        <v>589</v>
      </c>
      <c r="B35" s="244">
        <v>0.01</v>
      </c>
      <c r="C35" s="84">
        <v>0.8</v>
      </c>
      <c r="D35" s="99" t="s">
        <v>144</v>
      </c>
      <c r="E35" s="102">
        <v>0.6</v>
      </c>
      <c r="F35" s="102">
        <v>90.0</v>
      </c>
      <c r="G35" s="272" t="s">
        <v>593</v>
      </c>
      <c r="H35" s="85" t="s">
        <v>95</v>
      </c>
      <c r="I35" s="85">
        <v>100.0</v>
      </c>
      <c r="J35" s="85"/>
      <c r="K35" s="85"/>
      <c r="L35" s="36"/>
      <c r="M35" s="170"/>
      <c r="N35" s="114">
        <v>115000.0</v>
      </c>
      <c r="O35" s="283">
        <v>115000.0</v>
      </c>
      <c r="P35" s="293" t="s">
        <v>594</v>
      </c>
      <c r="Q35" s="114">
        <v>28.0</v>
      </c>
      <c r="R35" s="114">
        <v>4100.0</v>
      </c>
      <c r="S35" s="283">
        <v>4100.0</v>
      </c>
      <c r="T35" s="284" t="s">
        <v>595</v>
      </c>
      <c r="U35" s="285"/>
      <c r="V35" s="284"/>
      <c r="W35" s="284"/>
      <c r="X35" s="284"/>
      <c r="Y35" s="288"/>
      <c r="Z35" s="284"/>
      <c r="AA35" s="284"/>
      <c r="AB35" s="282"/>
      <c r="AC35" s="36"/>
      <c r="AD35" s="265" t="s">
        <v>597</v>
      </c>
      <c r="AE35" s="265" t="s">
        <v>137</v>
      </c>
      <c r="AF35" s="265" t="s">
        <v>596</v>
      </c>
      <c r="AG35" s="270"/>
      <c r="AH35" s="270"/>
      <c r="AI35" s="36"/>
      <c r="AJ35" s="268"/>
      <c r="AK35" s="36"/>
      <c r="AL35" s="265" t="s">
        <v>116</v>
      </c>
      <c r="AM35" s="270"/>
      <c r="AN35" s="270"/>
      <c r="AO35" s="36"/>
      <c r="AP35" s="36"/>
      <c r="AQ35" s="36"/>
      <c r="AR35" s="36"/>
      <c r="AS35" s="36"/>
      <c r="AT35" s="36"/>
      <c r="AU35" s="36"/>
      <c r="AV35" s="36"/>
      <c r="AW35" s="36"/>
    </row>
    <row r="36">
      <c r="A36" s="83" t="s">
        <v>598</v>
      </c>
      <c r="B36" s="299">
        <v>0.096</v>
      </c>
      <c r="C36" s="148">
        <f>AVERAGE(V36:W36)</f>
        <v>2.4</v>
      </c>
      <c r="D36" s="99" t="s">
        <v>1115</v>
      </c>
      <c r="E36" s="102">
        <v>1.0</v>
      </c>
      <c r="F36" s="102">
        <v>7.0</v>
      </c>
      <c r="G36" s="266" t="s">
        <v>602</v>
      </c>
      <c r="H36" s="85" t="s">
        <v>153</v>
      </c>
      <c r="I36" s="232" t="s">
        <v>1142</v>
      </c>
      <c r="J36" s="232"/>
      <c r="K36" s="232"/>
      <c r="L36" s="109"/>
      <c r="M36" s="111"/>
      <c r="N36" s="114">
        <v>0.0</v>
      </c>
      <c r="O36" s="283">
        <v>0.0</v>
      </c>
      <c r="P36" s="284" t="s">
        <v>603</v>
      </c>
      <c r="Q36" s="114">
        <v>0.0</v>
      </c>
      <c r="R36" s="114">
        <v>0.0</v>
      </c>
      <c r="S36" s="283">
        <v>0.0</v>
      </c>
      <c r="T36" s="293" t="s">
        <v>604</v>
      </c>
      <c r="U36" s="285"/>
      <c r="V36" s="284">
        <v>1.2</v>
      </c>
      <c r="W36" s="284">
        <v>3.6</v>
      </c>
      <c r="X36" s="300"/>
      <c r="Y36" s="288"/>
      <c r="Z36" s="284"/>
      <c r="AA36" s="284"/>
      <c r="AB36" s="272"/>
      <c r="AC36" s="99"/>
      <c r="AD36" s="265" t="s">
        <v>606</v>
      </c>
      <c r="AE36" s="265" t="s">
        <v>605</v>
      </c>
      <c r="AF36" s="265" t="s">
        <v>230</v>
      </c>
      <c r="AG36" s="270"/>
      <c r="AH36" s="270"/>
      <c r="AI36" s="36"/>
      <c r="AJ36" s="268"/>
      <c r="AK36" s="36"/>
      <c r="AL36" s="270"/>
      <c r="AM36" s="270"/>
      <c r="AN36" s="270"/>
      <c r="AO36" s="36"/>
      <c r="AP36" s="36"/>
      <c r="AQ36" s="36"/>
      <c r="AR36" s="36"/>
      <c r="AS36" s="36"/>
      <c r="AT36" s="36"/>
      <c r="AU36" s="36"/>
      <c r="AV36" s="36"/>
      <c r="AW36" s="36"/>
    </row>
    <row r="37">
      <c r="A37" s="83" t="s">
        <v>1143</v>
      </c>
      <c r="B37" s="299">
        <v>0.005</v>
      </c>
      <c r="C37" s="84">
        <v>2.8</v>
      </c>
      <c r="D37" s="99" t="s">
        <v>205</v>
      </c>
      <c r="E37" s="160"/>
      <c r="F37" s="160"/>
      <c r="G37" s="36"/>
      <c r="H37" s="85" t="s">
        <v>95</v>
      </c>
      <c r="I37" s="85" t="s">
        <v>158</v>
      </c>
      <c r="J37" s="85"/>
      <c r="K37" s="85"/>
      <c r="L37" s="109"/>
      <c r="M37" s="111"/>
      <c r="N37" s="114" t="s">
        <v>104</v>
      </c>
      <c r="O37" s="283" t="s">
        <v>104</v>
      </c>
      <c r="P37" s="284" t="s">
        <v>104</v>
      </c>
      <c r="Q37" s="114">
        <v>3.0</v>
      </c>
      <c r="R37" s="114" t="s">
        <v>104</v>
      </c>
      <c r="S37" s="283" t="s">
        <v>104</v>
      </c>
      <c r="T37" s="284" t="s">
        <v>104</v>
      </c>
      <c r="U37" s="285"/>
      <c r="V37" s="284">
        <v>5.0</v>
      </c>
      <c r="W37" s="284">
        <v>7.0</v>
      </c>
      <c r="X37" s="300"/>
      <c r="Y37" s="288"/>
      <c r="Z37" s="300"/>
      <c r="AA37" s="300"/>
      <c r="AB37" s="282"/>
      <c r="AC37" s="36"/>
      <c r="AD37" s="265" t="s">
        <v>612</v>
      </c>
      <c r="AE37" s="270"/>
      <c r="AF37" s="270"/>
      <c r="AG37" s="270"/>
      <c r="AH37" s="270"/>
      <c r="AI37" s="36"/>
      <c r="AJ37" s="268"/>
      <c r="AK37" s="36"/>
      <c r="AL37" s="265" t="s">
        <v>611</v>
      </c>
      <c r="AM37" s="270"/>
      <c r="AN37" s="270"/>
      <c r="AO37" s="36"/>
      <c r="AP37" s="36"/>
      <c r="AQ37" s="36"/>
      <c r="AR37" s="36"/>
      <c r="AS37" s="36"/>
      <c r="AT37" s="36"/>
      <c r="AU37" s="36"/>
      <c r="AV37" s="36"/>
      <c r="AW37" s="36"/>
    </row>
    <row r="38">
      <c r="A38" s="83" t="s">
        <v>1144</v>
      </c>
      <c r="B38" s="299">
        <v>0.001</v>
      </c>
      <c r="C38" s="148">
        <f t="shared" ref="C38:C40" si="6">AVERAGE(V38:W38)</f>
        <v>2.5</v>
      </c>
      <c r="D38" s="99" t="s">
        <v>1115</v>
      </c>
      <c r="E38" s="102">
        <v>1.0</v>
      </c>
      <c r="F38" s="102">
        <v>2.0</v>
      </c>
      <c r="G38" s="36"/>
      <c r="H38" s="85" t="s">
        <v>153</v>
      </c>
      <c r="I38" s="85">
        <v>790.0</v>
      </c>
      <c r="J38" s="85"/>
      <c r="K38" s="85"/>
      <c r="L38" s="109"/>
      <c r="M38" s="111"/>
      <c r="N38" s="114">
        <f>average(250000,500000)</f>
        <v>375000</v>
      </c>
      <c r="O38" s="283">
        <v>375000.0</v>
      </c>
      <c r="P38" s="284" t="s">
        <v>360</v>
      </c>
      <c r="Q38" s="114">
        <v>26000.0</v>
      </c>
      <c r="R38" s="114" t="s">
        <v>104</v>
      </c>
      <c r="S38" s="283" t="s">
        <v>104</v>
      </c>
      <c r="T38" s="284" t="s">
        <v>361</v>
      </c>
      <c r="U38" s="285"/>
      <c r="V38" s="284">
        <v>2.0</v>
      </c>
      <c r="W38" s="284">
        <v>3.0</v>
      </c>
      <c r="X38" s="300"/>
      <c r="Y38" s="288"/>
      <c r="Z38" s="284"/>
      <c r="AA38" s="284"/>
      <c r="AB38" s="272"/>
      <c r="AC38" s="99"/>
      <c r="AD38" s="265" t="s">
        <v>122</v>
      </c>
      <c r="AE38" s="265" t="s">
        <v>362</v>
      </c>
      <c r="AF38" s="265" t="s">
        <v>230</v>
      </c>
      <c r="AG38" s="270"/>
      <c r="AH38" s="270"/>
      <c r="AI38" s="36"/>
      <c r="AJ38" s="268"/>
      <c r="AK38" s="36"/>
      <c r="AL38" s="265" t="s">
        <v>351</v>
      </c>
      <c r="AM38" s="270"/>
      <c r="AN38" s="270"/>
      <c r="AO38" s="36"/>
      <c r="AP38" s="36"/>
      <c r="AQ38" s="36"/>
      <c r="AR38" s="36"/>
      <c r="AS38" s="36"/>
      <c r="AT38" s="36"/>
      <c r="AU38" s="36"/>
      <c r="AV38" s="36"/>
      <c r="AW38" s="36"/>
    </row>
    <row r="39">
      <c r="A39" s="83" t="s">
        <v>642</v>
      </c>
      <c r="B39" s="244">
        <v>0.15</v>
      </c>
      <c r="C39" s="148">
        <f t="shared" si="6"/>
        <v>6</v>
      </c>
      <c r="D39" s="99" t="s">
        <v>1115</v>
      </c>
      <c r="E39" s="160"/>
      <c r="F39" s="160"/>
      <c r="G39" s="36"/>
      <c r="H39" s="85" t="s">
        <v>153</v>
      </c>
      <c r="I39" s="85">
        <v>1.0</v>
      </c>
      <c r="J39" s="85"/>
      <c r="K39" s="85"/>
      <c r="L39" s="109"/>
      <c r="M39" s="111"/>
      <c r="N39" s="114">
        <v>0.0</v>
      </c>
      <c r="O39" s="283">
        <v>0.0</v>
      </c>
      <c r="P39" s="284" t="s">
        <v>647</v>
      </c>
      <c r="Q39" s="114">
        <v>0.0</v>
      </c>
      <c r="R39" s="114">
        <v>0.0</v>
      </c>
      <c r="S39" s="283">
        <v>0.0</v>
      </c>
      <c r="T39" s="284" t="s">
        <v>647</v>
      </c>
      <c r="U39" s="285"/>
      <c r="V39" s="284">
        <v>5.0</v>
      </c>
      <c r="W39" s="284">
        <v>7.0</v>
      </c>
      <c r="X39" s="300"/>
      <c r="Y39" s="288"/>
      <c r="Z39" s="284"/>
      <c r="AA39" s="284"/>
      <c r="AB39" s="282"/>
      <c r="AC39" s="36"/>
      <c r="AD39" s="270"/>
      <c r="AE39" s="270"/>
      <c r="AF39" s="270"/>
      <c r="AG39" s="270"/>
      <c r="AH39" s="270"/>
      <c r="AI39" s="36"/>
      <c r="AJ39" s="268"/>
      <c r="AK39" s="36"/>
      <c r="AL39" s="265" t="s">
        <v>646</v>
      </c>
      <c r="AM39" s="270"/>
      <c r="AN39" s="270"/>
      <c r="AO39" s="36"/>
      <c r="AP39" s="36"/>
      <c r="AQ39" s="36"/>
      <c r="AR39" s="36"/>
      <c r="AS39" s="36"/>
      <c r="AT39" s="36"/>
      <c r="AU39" s="36"/>
      <c r="AV39" s="36"/>
      <c r="AW39" s="36"/>
    </row>
    <row r="40">
      <c r="A40" s="83" t="s">
        <v>1145</v>
      </c>
      <c r="B40" s="299">
        <v>0.002</v>
      </c>
      <c r="C40" s="148">
        <f t="shared" si="6"/>
        <v>1.5</v>
      </c>
      <c r="D40" s="99" t="s">
        <v>1115</v>
      </c>
      <c r="E40" s="102">
        <v>0.4</v>
      </c>
      <c r="F40" s="102">
        <v>2.0</v>
      </c>
      <c r="G40" s="36"/>
      <c r="H40" s="85" t="s">
        <v>153</v>
      </c>
      <c r="I40" s="85">
        <v>500.0</v>
      </c>
      <c r="J40" s="85"/>
      <c r="K40" s="85"/>
      <c r="L40" s="109"/>
      <c r="M40" s="111"/>
      <c r="N40" s="114" t="s">
        <v>1146</v>
      </c>
      <c r="O40" s="283">
        <f>average(151700,575400)</f>
        <v>363550</v>
      </c>
      <c r="P40" s="284" t="s">
        <v>375</v>
      </c>
      <c r="Q40" s="114" t="s">
        <v>1147</v>
      </c>
      <c r="R40" s="114" t="s">
        <v>104</v>
      </c>
      <c r="S40" s="283" t="s">
        <v>104</v>
      </c>
      <c r="T40" s="284" t="s">
        <v>104</v>
      </c>
      <c r="U40" s="285"/>
      <c r="V40" s="284">
        <v>1.4</v>
      </c>
      <c r="W40" s="284">
        <v>1.6</v>
      </c>
      <c r="X40" s="284"/>
      <c r="Y40" s="288"/>
      <c r="Z40" s="300"/>
      <c r="AA40" s="300"/>
      <c r="AB40" s="272"/>
      <c r="AC40" s="99"/>
      <c r="AD40" s="265" t="s">
        <v>377</v>
      </c>
      <c r="AE40" s="265" t="s">
        <v>376</v>
      </c>
      <c r="AF40" s="270"/>
      <c r="AG40" s="270"/>
      <c r="AH40" s="270"/>
      <c r="AI40" s="36"/>
      <c r="AJ40" s="268"/>
      <c r="AK40" s="36"/>
      <c r="AL40" s="265" t="s">
        <v>369</v>
      </c>
      <c r="AM40" s="270"/>
      <c r="AN40" s="270"/>
      <c r="AO40" s="36"/>
      <c r="AP40" s="36"/>
      <c r="AQ40" s="36"/>
      <c r="AR40" s="36"/>
      <c r="AS40" s="36"/>
      <c r="AT40" s="36"/>
      <c r="AU40" s="36"/>
      <c r="AV40" s="36"/>
      <c r="AW40" s="36"/>
    </row>
    <row r="41">
      <c r="A41" s="83" t="s">
        <v>648</v>
      </c>
      <c r="B41" s="244">
        <v>0.33</v>
      </c>
      <c r="C41" s="84">
        <v>0.9</v>
      </c>
      <c r="D41" s="99" t="s">
        <v>331</v>
      </c>
      <c r="E41" s="102">
        <v>11.0</v>
      </c>
      <c r="F41" s="102" t="s">
        <v>104</v>
      </c>
      <c r="G41" s="99" t="s">
        <v>652</v>
      </c>
      <c r="H41" s="85" t="s">
        <v>95</v>
      </c>
      <c r="I41" s="85">
        <v>57.0</v>
      </c>
      <c r="J41" s="85"/>
      <c r="K41" s="85"/>
      <c r="L41" s="109"/>
      <c r="M41" s="111"/>
      <c r="N41" s="114">
        <v>79000.0</v>
      </c>
      <c r="O41" s="283">
        <v>78911.0</v>
      </c>
      <c r="P41" s="284" t="s">
        <v>1129</v>
      </c>
      <c r="Q41" s="114">
        <v>28.0</v>
      </c>
      <c r="R41" s="114">
        <v>46000.0</v>
      </c>
      <c r="S41" s="283">
        <v>45505.0</v>
      </c>
      <c r="T41" s="284" t="s">
        <v>1129</v>
      </c>
      <c r="U41" s="285"/>
      <c r="V41" s="300"/>
      <c r="W41" s="300"/>
      <c r="X41" s="300"/>
      <c r="Y41" s="288"/>
      <c r="Z41" s="300"/>
      <c r="AA41" s="300"/>
      <c r="AB41" s="282"/>
      <c r="AC41" s="36"/>
      <c r="AD41" s="265" t="s">
        <v>656</v>
      </c>
      <c r="AE41" s="265" t="s">
        <v>657</v>
      </c>
      <c r="AF41" s="270"/>
      <c r="AG41" s="270"/>
      <c r="AH41" s="270"/>
      <c r="AI41" s="36"/>
      <c r="AJ41" s="268"/>
      <c r="AK41" s="36"/>
      <c r="AL41" s="265" t="s">
        <v>653</v>
      </c>
      <c r="AM41" s="270"/>
      <c r="AN41" s="270"/>
      <c r="AO41" s="36"/>
      <c r="AP41" s="36"/>
      <c r="AQ41" s="36"/>
      <c r="AR41" s="36"/>
      <c r="AS41" s="36"/>
      <c r="AT41" s="36"/>
      <c r="AU41" s="36"/>
      <c r="AV41" s="36"/>
      <c r="AW41" s="36"/>
    </row>
    <row r="42">
      <c r="A42" s="83" t="s">
        <v>658</v>
      </c>
      <c r="B42" s="301">
        <v>0.6</v>
      </c>
      <c r="C42" s="316">
        <v>10.0</v>
      </c>
      <c r="D42" s="99" t="s">
        <v>1115</v>
      </c>
      <c r="E42" s="102">
        <v>60.0</v>
      </c>
      <c r="F42" s="102">
        <v>120.0</v>
      </c>
      <c r="G42" s="266" t="s">
        <v>662</v>
      </c>
      <c r="H42" s="85" t="s">
        <v>95</v>
      </c>
      <c r="I42" s="85" t="s">
        <v>663</v>
      </c>
      <c r="J42" s="85"/>
      <c r="K42" s="85"/>
      <c r="L42" s="109"/>
      <c r="M42" s="111"/>
      <c r="N42" s="114">
        <v>930000.0</v>
      </c>
      <c r="O42" s="283">
        <v>934879.0</v>
      </c>
      <c r="P42" s="284">
        <v>2012.0</v>
      </c>
      <c r="Q42" s="114">
        <v>570.0</v>
      </c>
      <c r="R42" s="114">
        <v>220000.0</v>
      </c>
      <c r="S42" s="283">
        <v>217582.0</v>
      </c>
      <c r="T42" s="284">
        <v>2012.0</v>
      </c>
      <c r="U42" s="285"/>
      <c r="V42" s="284">
        <v>1.4</v>
      </c>
      <c r="W42" s="284">
        <v>10.0</v>
      </c>
      <c r="X42" s="300"/>
      <c r="Y42" s="288"/>
      <c r="Z42" s="284">
        <v>10.0</v>
      </c>
      <c r="AA42" s="284"/>
      <c r="AB42" s="272"/>
      <c r="AC42" s="99"/>
      <c r="AD42" s="265" t="s">
        <v>666</v>
      </c>
      <c r="AE42" s="265" t="s">
        <v>667</v>
      </c>
      <c r="AF42" s="269"/>
      <c r="AG42" s="270"/>
      <c r="AH42" s="270"/>
      <c r="AI42" s="36"/>
      <c r="AJ42" s="268"/>
      <c r="AK42" s="36"/>
      <c r="AL42" s="265" t="s">
        <v>664</v>
      </c>
      <c r="AM42" s="270"/>
      <c r="AN42" s="270"/>
      <c r="AO42" s="36"/>
      <c r="AP42" s="36"/>
      <c r="AQ42" s="36"/>
      <c r="AR42" s="36"/>
      <c r="AS42" s="36"/>
      <c r="AT42" s="36"/>
      <c r="AU42" s="36"/>
      <c r="AV42" s="36"/>
      <c r="AW42" s="36"/>
    </row>
    <row r="43">
      <c r="A43" s="83" t="s">
        <v>668</v>
      </c>
      <c r="B43" s="301">
        <v>0.2</v>
      </c>
      <c r="C43" s="84">
        <v>2.8</v>
      </c>
      <c r="D43" s="316" t="s">
        <v>132</v>
      </c>
      <c r="E43" s="160"/>
      <c r="F43" s="160"/>
      <c r="G43" s="84" t="s">
        <v>670</v>
      </c>
      <c r="H43" s="85" t="s">
        <v>95</v>
      </c>
      <c r="I43" s="146">
        <f>10^5</f>
        <v>100000</v>
      </c>
      <c r="J43" s="146"/>
      <c r="K43" s="146"/>
      <c r="L43" s="109"/>
      <c r="M43" s="111"/>
      <c r="N43" s="114">
        <v>200000.0</v>
      </c>
      <c r="O43" s="283">
        <v>200000.0</v>
      </c>
      <c r="P43" s="293" t="s">
        <v>1148</v>
      </c>
      <c r="Q43" s="114">
        <v>0.0</v>
      </c>
      <c r="R43" s="114" t="s">
        <v>104</v>
      </c>
      <c r="S43" s="283" t="s">
        <v>104</v>
      </c>
      <c r="T43" s="284" t="s">
        <v>104</v>
      </c>
      <c r="U43" s="315"/>
      <c r="V43" s="300"/>
      <c r="W43" s="300"/>
      <c r="X43" s="300"/>
      <c r="Y43" s="288"/>
      <c r="Z43" s="300"/>
      <c r="AA43" s="300"/>
      <c r="AB43" s="282"/>
      <c r="AC43" s="36"/>
      <c r="AD43" s="265" t="s">
        <v>675</v>
      </c>
      <c r="AE43" s="265" t="s">
        <v>676</v>
      </c>
      <c r="AF43" s="265" t="s">
        <v>677</v>
      </c>
      <c r="AG43" s="317" t="s">
        <v>676</v>
      </c>
      <c r="AH43" s="270"/>
      <c r="AI43" s="36"/>
      <c r="AJ43" s="268"/>
      <c r="AK43" s="36"/>
      <c r="AL43" s="265" t="s">
        <v>671</v>
      </c>
      <c r="AM43" s="270"/>
      <c r="AN43" s="270"/>
      <c r="AO43" s="36"/>
      <c r="AP43" s="36"/>
      <c r="AQ43" s="36"/>
      <c r="AR43" s="36"/>
      <c r="AS43" s="36"/>
      <c r="AT43" s="36"/>
      <c r="AU43" s="36"/>
      <c r="AV43" s="36"/>
      <c r="AW43" s="36"/>
    </row>
    <row r="44">
      <c r="A44" s="83" t="s">
        <v>727</v>
      </c>
      <c r="B44" s="244">
        <v>0.0</v>
      </c>
      <c r="C44" s="84">
        <v>3.0</v>
      </c>
      <c r="D44" s="99" t="s">
        <v>1117</v>
      </c>
      <c r="E44" s="160"/>
      <c r="F44" s="160"/>
      <c r="G44" s="213" t="s">
        <v>1149</v>
      </c>
      <c r="H44" s="85" t="s">
        <v>153</v>
      </c>
      <c r="I44" s="85"/>
      <c r="J44" s="85"/>
      <c r="K44" s="85"/>
      <c r="L44" s="109"/>
      <c r="M44" s="111"/>
      <c r="N44" s="114">
        <v>0.0</v>
      </c>
      <c r="O44" s="283">
        <v>28755.0</v>
      </c>
      <c r="P44" s="284">
        <v>2012.0</v>
      </c>
      <c r="Q44" s="114">
        <v>0.0</v>
      </c>
      <c r="R44" s="114">
        <v>0.0</v>
      </c>
      <c r="S44" s="283">
        <v>1935.0</v>
      </c>
      <c r="T44" s="284">
        <v>2012.0</v>
      </c>
      <c r="U44" s="285"/>
      <c r="V44" s="300"/>
      <c r="W44" s="300"/>
      <c r="X44" s="300"/>
      <c r="Y44" s="288"/>
      <c r="Z44" s="284"/>
      <c r="AA44" s="284"/>
      <c r="AB44" s="282"/>
      <c r="AC44" s="36"/>
      <c r="AD44" s="269"/>
      <c r="AE44" s="269"/>
      <c r="AG44" s="270"/>
      <c r="AH44" s="270"/>
      <c r="AI44" s="36"/>
      <c r="AJ44" s="268"/>
      <c r="AK44" s="36"/>
      <c r="AL44" s="265" t="s">
        <v>197</v>
      </c>
      <c r="AM44" s="270"/>
      <c r="AN44" s="270"/>
      <c r="AO44" s="36"/>
      <c r="AP44" s="36"/>
      <c r="AQ44" s="36"/>
      <c r="AR44" s="36"/>
      <c r="AS44" s="36"/>
      <c r="AT44" s="36"/>
      <c r="AU44" s="36"/>
      <c r="AV44" s="36"/>
      <c r="AW44" s="36"/>
    </row>
    <row r="45">
      <c r="A45" s="83"/>
      <c r="B45" s="244"/>
      <c r="C45" s="84"/>
      <c r="D45" s="99"/>
      <c r="E45" s="160"/>
      <c r="F45" s="160"/>
      <c r="G45" s="36"/>
      <c r="H45" s="85"/>
      <c r="I45" s="109"/>
      <c r="J45" s="109"/>
      <c r="K45" s="109"/>
      <c r="L45" s="109"/>
      <c r="M45" s="111"/>
      <c r="N45" s="168"/>
      <c r="O45" s="245"/>
      <c r="P45" s="300"/>
      <c r="Q45" s="168"/>
      <c r="R45" s="168"/>
      <c r="S45" s="245"/>
      <c r="T45" s="300"/>
      <c r="U45" s="315"/>
      <c r="V45" s="300"/>
      <c r="W45" s="300"/>
      <c r="X45" s="300"/>
      <c r="Y45" s="288"/>
      <c r="Z45" s="300"/>
      <c r="AA45" s="300"/>
      <c r="AB45" s="282"/>
      <c r="AC45" s="36"/>
      <c r="AD45" s="269"/>
      <c r="AE45" s="269"/>
      <c r="AF45" s="270"/>
      <c r="AG45" s="270"/>
      <c r="AH45" s="270"/>
      <c r="AI45" s="36"/>
      <c r="AJ45" s="268"/>
      <c r="AK45" s="36"/>
      <c r="AL45" s="270"/>
      <c r="AM45" s="270"/>
      <c r="AN45" s="270"/>
      <c r="AO45" s="36"/>
      <c r="AP45" s="36"/>
      <c r="AQ45" s="36"/>
      <c r="AR45" s="36"/>
      <c r="AS45" s="36"/>
      <c r="AT45" s="36"/>
      <c r="AU45" s="36"/>
      <c r="AV45" s="36"/>
      <c r="AW45" s="36"/>
    </row>
    <row r="46">
      <c r="A46" s="83"/>
      <c r="B46" s="244"/>
      <c r="C46" s="84"/>
      <c r="D46" s="99"/>
      <c r="E46" s="160"/>
      <c r="F46" s="160"/>
      <c r="G46" s="36"/>
      <c r="H46" s="85"/>
      <c r="I46" s="109"/>
      <c r="J46" s="109"/>
      <c r="K46" s="109"/>
      <c r="L46" s="109"/>
      <c r="M46" s="111"/>
      <c r="N46" s="168"/>
      <c r="O46" s="245"/>
      <c r="P46" s="300"/>
      <c r="Q46" s="168"/>
      <c r="R46" s="168"/>
      <c r="S46" s="245"/>
      <c r="T46" s="300"/>
      <c r="U46" s="315"/>
      <c r="V46" s="300"/>
      <c r="W46" s="300"/>
      <c r="X46" s="300"/>
      <c r="Y46" s="288"/>
      <c r="Z46" s="300"/>
      <c r="AA46" s="300"/>
      <c r="AB46" s="282"/>
      <c r="AC46" s="36"/>
      <c r="AD46" s="269"/>
      <c r="AE46" s="269"/>
      <c r="AF46" s="270"/>
      <c r="AG46" s="270"/>
      <c r="AH46" s="270"/>
      <c r="AI46" s="36"/>
      <c r="AJ46" s="268"/>
      <c r="AK46" s="36"/>
      <c r="AL46" s="270"/>
      <c r="AM46" s="270"/>
      <c r="AN46" s="270"/>
      <c r="AO46" s="36"/>
      <c r="AP46" s="36"/>
      <c r="AQ46" s="36"/>
      <c r="AR46" s="36"/>
      <c r="AS46" s="36"/>
      <c r="AT46" s="36"/>
      <c r="AU46" s="36"/>
      <c r="AV46" s="36"/>
      <c r="AW46" s="36"/>
    </row>
    <row r="47">
      <c r="A47" s="83"/>
      <c r="B47" s="244"/>
      <c r="C47" s="84"/>
      <c r="D47" s="99"/>
      <c r="E47" s="160"/>
      <c r="F47" s="160"/>
      <c r="G47" s="36"/>
      <c r="H47" s="85"/>
      <c r="I47" s="109"/>
      <c r="J47" s="109"/>
      <c r="K47" s="109"/>
      <c r="L47" s="109"/>
      <c r="M47" s="111"/>
      <c r="N47" s="168"/>
      <c r="O47" s="245"/>
      <c r="P47" s="300"/>
      <c r="Q47" s="245"/>
      <c r="R47" s="168"/>
      <c r="S47" s="245"/>
      <c r="T47" s="300"/>
      <c r="U47" s="315"/>
      <c r="V47" s="300"/>
      <c r="W47" s="300"/>
      <c r="X47" s="300"/>
      <c r="Y47" s="288"/>
      <c r="Z47" s="300"/>
      <c r="AA47" s="300"/>
      <c r="AB47" s="282"/>
      <c r="AC47" s="36"/>
      <c r="AD47" s="269"/>
      <c r="AE47" s="269"/>
      <c r="AF47" s="270"/>
      <c r="AG47" s="270"/>
      <c r="AH47" s="270"/>
      <c r="AI47" s="36"/>
      <c r="AJ47" s="268"/>
      <c r="AK47" s="36"/>
      <c r="AL47" s="270"/>
      <c r="AM47" s="270"/>
      <c r="AN47" s="270"/>
      <c r="AO47" s="36"/>
      <c r="AP47" s="36"/>
      <c r="AQ47" s="36"/>
      <c r="AR47" s="36"/>
      <c r="AS47" s="36"/>
      <c r="AT47" s="36"/>
      <c r="AU47" s="36"/>
      <c r="AV47" s="36"/>
      <c r="AW47" s="36"/>
    </row>
    <row r="48">
      <c r="A48" s="83"/>
      <c r="B48" s="244"/>
      <c r="C48" s="84"/>
      <c r="D48" s="99"/>
      <c r="E48" s="160"/>
      <c r="F48" s="160"/>
      <c r="G48" s="36"/>
      <c r="H48" s="85"/>
      <c r="I48" s="109"/>
      <c r="J48" s="109"/>
      <c r="K48" s="109"/>
      <c r="L48" s="109"/>
      <c r="M48" s="111"/>
      <c r="N48" s="168"/>
      <c r="O48" s="245"/>
      <c r="P48" s="300"/>
      <c r="Q48" s="245"/>
      <c r="R48" s="168"/>
      <c r="S48" s="245"/>
      <c r="T48" s="300"/>
      <c r="U48" s="315"/>
      <c r="V48" s="300"/>
      <c r="W48" s="300"/>
      <c r="X48" s="300"/>
      <c r="Y48" s="288"/>
      <c r="Z48" s="300"/>
      <c r="AA48" s="300"/>
      <c r="AB48" s="282"/>
      <c r="AC48" s="36"/>
      <c r="AD48" s="269"/>
      <c r="AE48" s="269"/>
      <c r="AF48" s="270"/>
      <c r="AG48" s="270"/>
      <c r="AH48" s="270"/>
      <c r="AI48" s="36"/>
      <c r="AJ48" s="268"/>
      <c r="AK48" s="36"/>
      <c r="AL48" s="270"/>
      <c r="AM48" s="270"/>
      <c r="AN48" s="270"/>
      <c r="AO48" s="36"/>
      <c r="AP48" s="36"/>
      <c r="AQ48" s="36"/>
      <c r="AR48" s="36"/>
      <c r="AS48" s="36"/>
      <c r="AT48" s="36"/>
      <c r="AU48" s="36"/>
      <c r="AV48" s="36"/>
      <c r="AW48" s="36"/>
    </row>
    <row r="49">
      <c r="A49" s="83"/>
      <c r="B49" s="244"/>
      <c r="C49" s="84"/>
      <c r="D49" s="99"/>
      <c r="E49" s="160"/>
      <c r="F49" s="160"/>
      <c r="G49" s="36"/>
      <c r="H49" s="85"/>
      <c r="I49" s="109"/>
      <c r="J49" s="109"/>
      <c r="K49" s="109"/>
      <c r="L49" s="109"/>
      <c r="M49" s="111"/>
      <c r="N49" s="168"/>
      <c r="O49" s="245"/>
      <c r="P49" s="300"/>
      <c r="Q49" s="245"/>
      <c r="R49" s="168"/>
      <c r="S49" s="245"/>
      <c r="T49" s="300"/>
      <c r="U49" s="315"/>
      <c r="V49" s="300"/>
      <c r="W49" s="300"/>
      <c r="X49" s="300"/>
      <c r="Y49" s="288"/>
      <c r="Z49" s="300"/>
      <c r="AA49" s="300"/>
      <c r="AB49" s="282"/>
      <c r="AC49" s="36"/>
      <c r="AD49" s="269"/>
      <c r="AE49" s="269"/>
      <c r="AF49" s="270"/>
      <c r="AG49" s="270"/>
      <c r="AH49" s="270"/>
      <c r="AI49" s="36"/>
      <c r="AJ49" s="268"/>
      <c r="AK49" s="36"/>
      <c r="AL49" s="270"/>
      <c r="AM49" s="270"/>
      <c r="AN49" s="270"/>
      <c r="AO49" s="36"/>
      <c r="AP49" s="36"/>
      <c r="AQ49" s="36"/>
      <c r="AR49" s="36"/>
      <c r="AS49" s="36"/>
      <c r="AT49" s="36"/>
      <c r="AU49" s="36"/>
      <c r="AV49" s="36"/>
      <c r="AW49" s="36"/>
    </row>
    <row r="50">
      <c r="A50" s="83"/>
      <c r="B50" s="244"/>
      <c r="C50" s="84"/>
      <c r="D50" s="99"/>
      <c r="E50" s="160"/>
      <c r="F50" s="160"/>
      <c r="G50" s="36"/>
      <c r="H50" s="85"/>
      <c r="I50" s="109"/>
      <c r="J50" s="109"/>
      <c r="K50" s="109"/>
      <c r="L50" s="109"/>
      <c r="M50" s="111"/>
      <c r="N50" s="168"/>
      <c r="O50" s="245"/>
      <c r="P50" s="300"/>
      <c r="Q50" s="245"/>
      <c r="R50" s="168"/>
      <c r="S50" s="245"/>
      <c r="T50" s="300"/>
      <c r="U50" s="315"/>
      <c r="V50" s="300"/>
      <c r="W50" s="300"/>
      <c r="X50" s="300"/>
      <c r="Y50" s="288"/>
      <c r="Z50" s="300"/>
      <c r="AA50" s="300"/>
      <c r="AB50" s="282"/>
      <c r="AC50" s="36"/>
      <c r="AD50" s="269"/>
      <c r="AE50" s="269"/>
      <c r="AF50" s="270"/>
      <c r="AG50" s="270"/>
      <c r="AH50" s="270"/>
      <c r="AI50" s="36"/>
      <c r="AJ50" s="268"/>
      <c r="AK50" s="36"/>
      <c r="AL50" s="270"/>
      <c r="AM50" s="270"/>
      <c r="AN50" s="270"/>
      <c r="AO50" s="36"/>
      <c r="AP50" s="36"/>
      <c r="AQ50" s="36"/>
      <c r="AR50" s="36"/>
      <c r="AS50" s="36"/>
      <c r="AT50" s="36"/>
      <c r="AU50" s="36"/>
      <c r="AV50" s="36"/>
      <c r="AW50" s="36"/>
    </row>
    <row r="51">
      <c r="A51" s="83"/>
      <c r="B51" s="244"/>
      <c r="C51" s="84"/>
      <c r="D51" s="99"/>
      <c r="E51" s="160"/>
      <c r="F51" s="160"/>
      <c r="G51" s="36"/>
      <c r="H51" s="85"/>
      <c r="I51" s="109"/>
      <c r="J51" s="109"/>
      <c r="K51" s="109"/>
      <c r="L51" s="109"/>
      <c r="M51" s="111"/>
      <c r="N51" s="168"/>
      <c r="O51" s="245"/>
      <c r="P51" s="300"/>
      <c r="Q51" s="245"/>
      <c r="R51" s="168"/>
      <c r="S51" s="245"/>
      <c r="T51" s="300"/>
      <c r="U51" s="315"/>
      <c r="V51" s="300"/>
      <c r="W51" s="300"/>
      <c r="X51" s="300"/>
      <c r="Y51" s="288"/>
      <c r="Z51" s="300"/>
      <c r="AA51" s="300"/>
      <c r="AB51" s="282"/>
      <c r="AC51" s="36"/>
      <c r="AD51" s="269"/>
      <c r="AE51" s="269"/>
      <c r="AF51" s="270"/>
      <c r="AG51" s="270"/>
      <c r="AH51" s="270"/>
      <c r="AI51" s="36"/>
      <c r="AJ51" s="268"/>
      <c r="AK51" s="36"/>
      <c r="AL51" s="270"/>
      <c r="AM51" s="270"/>
      <c r="AN51" s="270"/>
      <c r="AO51" s="36"/>
      <c r="AP51" s="36"/>
      <c r="AQ51" s="36"/>
      <c r="AR51" s="36"/>
      <c r="AS51" s="36"/>
      <c r="AT51" s="36"/>
      <c r="AU51" s="36"/>
      <c r="AV51" s="36"/>
      <c r="AW51" s="36"/>
    </row>
    <row r="52">
      <c r="A52" s="83"/>
      <c r="B52" s="244"/>
      <c r="C52" s="84"/>
      <c r="D52" s="99"/>
      <c r="E52" s="160"/>
      <c r="F52" s="160"/>
      <c r="G52" s="36"/>
      <c r="H52" s="85"/>
      <c r="I52" s="109"/>
      <c r="J52" s="109"/>
      <c r="K52" s="109"/>
      <c r="L52" s="109"/>
      <c r="M52" s="111"/>
      <c r="N52" s="168"/>
      <c r="O52" s="245"/>
      <c r="P52" s="300"/>
      <c r="Q52" s="245"/>
      <c r="R52" s="168"/>
      <c r="S52" s="245"/>
      <c r="T52" s="300"/>
      <c r="U52" s="315"/>
      <c r="V52" s="300"/>
      <c r="W52" s="300"/>
      <c r="X52" s="300"/>
      <c r="Y52" s="288"/>
      <c r="Z52" s="300"/>
      <c r="AA52" s="300"/>
      <c r="AB52" s="282"/>
      <c r="AC52" s="36"/>
      <c r="AD52" s="269"/>
      <c r="AE52" s="269"/>
      <c r="AF52" s="270"/>
      <c r="AG52" s="270"/>
      <c r="AH52" s="270"/>
      <c r="AI52" s="36"/>
      <c r="AJ52" s="268"/>
      <c r="AK52" s="36"/>
      <c r="AL52" s="270"/>
      <c r="AM52" s="270"/>
      <c r="AN52" s="270"/>
      <c r="AO52" s="36"/>
      <c r="AP52" s="36"/>
      <c r="AQ52" s="36"/>
      <c r="AR52" s="36"/>
      <c r="AS52" s="36"/>
      <c r="AT52" s="36"/>
      <c r="AU52" s="36"/>
      <c r="AV52" s="36"/>
      <c r="AW52" s="36"/>
    </row>
    <row r="53">
      <c r="A53" s="83"/>
      <c r="B53" s="244"/>
      <c r="C53" s="84"/>
      <c r="D53" s="99"/>
      <c r="E53" s="160"/>
      <c r="F53" s="160"/>
      <c r="G53" s="36"/>
      <c r="H53" s="85"/>
      <c r="I53" s="109"/>
      <c r="J53" s="109"/>
      <c r="K53" s="109"/>
      <c r="L53" s="109"/>
      <c r="M53" s="111"/>
      <c r="N53" s="168"/>
      <c r="O53" s="245"/>
      <c r="P53" s="300"/>
      <c r="Q53" s="245"/>
      <c r="R53" s="168"/>
      <c r="S53" s="245"/>
      <c r="T53" s="300"/>
      <c r="U53" s="315"/>
      <c r="V53" s="300"/>
      <c r="W53" s="300"/>
      <c r="X53" s="300"/>
      <c r="Y53" s="288"/>
      <c r="Z53" s="300"/>
      <c r="AA53" s="300"/>
      <c r="AB53" s="282"/>
      <c r="AC53" s="36"/>
      <c r="AD53" s="269"/>
      <c r="AE53" s="269"/>
      <c r="AF53" s="270"/>
      <c r="AG53" s="270"/>
      <c r="AH53" s="270"/>
      <c r="AI53" s="36"/>
      <c r="AJ53" s="268"/>
      <c r="AK53" s="36"/>
      <c r="AL53" s="270"/>
      <c r="AM53" s="270"/>
      <c r="AN53" s="270"/>
      <c r="AO53" s="36"/>
      <c r="AP53" s="36"/>
      <c r="AQ53" s="36"/>
      <c r="AR53" s="36"/>
      <c r="AS53" s="36"/>
      <c r="AT53" s="36"/>
      <c r="AU53" s="36"/>
      <c r="AV53" s="36"/>
      <c r="AW53" s="36"/>
    </row>
  </sheetData>
  <hyperlinks>
    <hyperlink r:id="rId1" location="v" ref="AD1"/>
    <hyperlink r:id="rId2" ref="AF1"/>
    <hyperlink r:id="rId3" ref="AG1"/>
    <hyperlink r:id="rId4" ref="AH1"/>
    <hyperlink r:id="rId5" ref="Z2"/>
    <hyperlink r:id="rId6" ref="AA2"/>
    <hyperlink r:id="rId7" ref="AD3"/>
    <hyperlink r:id="rId8" ref="AE3"/>
    <hyperlink r:id="rId9" ref="AL3"/>
    <hyperlink r:id="rId10" ref="AD4"/>
    <hyperlink r:id="rId11" ref="AE4"/>
    <hyperlink r:id="rId12" ref="AF4"/>
    <hyperlink r:id="rId13" ref="AL4"/>
    <hyperlink r:id="rId14" ref="AD5"/>
    <hyperlink r:id="rId15" ref="AE5"/>
    <hyperlink r:id="rId16" ref="AL5"/>
    <hyperlink r:id="rId17" ref="P6"/>
    <hyperlink r:id="rId18" ref="AD6"/>
    <hyperlink r:id="rId19" ref="AE6"/>
    <hyperlink r:id="rId20" ref="AF6"/>
    <hyperlink r:id="rId21" ref="AL6"/>
    <hyperlink r:id="rId22" ref="AM6"/>
    <hyperlink r:id="rId23" ref="P7"/>
    <hyperlink r:id="rId24" ref="AD7"/>
    <hyperlink r:id="rId25" ref="AE7"/>
    <hyperlink r:id="rId26" ref="AF7"/>
    <hyperlink r:id="rId27" ref="AG7"/>
    <hyperlink r:id="rId28" ref="AL7"/>
    <hyperlink r:id="rId29" ref="P8"/>
    <hyperlink r:id="rId30" ref="T8"/>
    <hyperlink r:id="rId31" ref="AD8"/>
    <hyperlink r:id="rId32" ref="AE8"/>
    <hyperlink r:id="rId33" ref="AF8"/>
    <hyperlink r:id="rId34" ref="AG8"/>
    <hyperlink r:id="rId35" ref="AJ8"/>
    <hyperlink r:id="rId36" ref="AL8"/>
    <hyperlink r:id="rId37" ref="AD9"/>
    <hyperlink r:id="rId38" ref="AE9"/>
    <hyperlink r:id="rId39" ref="AL9"/>
    <hyperlink r:id="rId40" ref="AD10"/>
    <hyperlink r:id="rId41" ref="AE10"/>
    <hyperlink r:id="rId42" ref="AL10"/>
    <hyperlink r:id="rId43" ref="AD11"/>
    <hyperlink r:id="rId44" ref="AL11"/>
    <hyperlink r:id="rId45" location="footnote14" ref="AD12"/>
    <hyperlink r:id="rId46" ref="AE12"/>
    <hyperlink r:id="rId47" ref="AF12"/>
    <hyperlink r:id="rId48" ref="AG12"/>
    <hyperlink r:id="rId49" ref="AL12"/>
    <hyperlink r:id="rId50" ref="AD13"/>
    <hyperlink r:id="rId51" ref="AE13"/>
    <hyperlink r:id="rId52" ref="AF13"/>
    <hyperlink r:id="rId53" ref="AG13"/>
    <hyperlink r:id="rId54" ref="AH13"/>
    <hyperlink r:id="rId55" ref="AI13"/>
    <hyperlink r:id="rId56" ref="AJ13"/>
    <hyperlink r:id="rId57" ref="AL13"/>
    <hyperlink r:id="rId58" ref="AD14"/>
    <hyperlink r:id="rId59" ref="AE14"/>
    <hyperlink r:id="rId60" ref="AF14"/>
    <hyperlink r:id="rId61" ref="AG14"/>
    <hyperlink r:id="rId62" ref="AH14"/>
    <hyperlink r:id="rId63" ref="AI14"/>
    <hyperlink r:id="rId64" ref="AD15"/>
    <hyperlink r:id="rId65" ref="AE15"/>
    <hyperlink r:id="rId66" ref="AF15"/>
    <hyperlink r:id="rId67" location="page-1" ref="AG15"/>
    <hyperlink r:id="rId68" ref="AJ15"/>
    <hyperlink r:id="rId69" ref="AL15"/>
    <hyperlink r:id="rId70" ref="AD16"/>
    <hyperlink r:id="rId71" ref="AE16"/>
    <hyperlink r:id="rId72" ref="AF16"/>
    <hyperlink r:id="rId73" ref="AG16"/>
    <hyperlink r:id="rId74" ref="AH16"/>
    <hyperlink r:id="rId75" ref="AI16"/>
    <hyperlink r:id="rId76" ref="AJ16"/>
    <hyperlink r:id="rId77" ref="AK16"/>
    <hyperlink r:id="rId78" ref="AL16"/>
    <hyperlink r:id="rId79" ref="AE17"/>
    <hyperlink r:id="rId80" ref="AF17"/>
    <hyperlink r:id="rId81" ref="AG17"/>
    <hyperlink r:id="rId82" ref="AH17"/>
    <hyperlink r:id="rId83" ref="AI17"/>
    <hyperlink r:id="rId84" ref="AL17"/>
    <hyperlink r:id="rId85" ref="AD18"/>
    <hyperlink r:id="rId86" ref="AE18"/>
    <hyperlink r:id="rId87" ref="AL18"/>
    <hyperlink r:id="rId88" ref="AM18"/>
    <hyperlink r:id="rId89" ref="AD19"/>
    <hyperlink r:id="rId90" ref="AE19"/>
    <hyperlink r:id="rId91" ref="AL19"/>
    <hyperlink r:id="rId92" ref="AD20"/>
    <hyperlink r:id="rId93" ref="AE20"/>
    <hyperlink r:id="rId94" ref="AF20"/>
    <hyperlink r:id="rId95" ref="AL20"/>
    <hyperlink r:id="rId96" ref="AD21"/>
    <hyperlink r:id="rId97" ref="AE21"/>
    <hyperlink r:id="rId98" ref="AF21"/>
    <hyperlink r:id="rId99" ref="AL21"/>
    <hyperlink r:id="rId100" ref="AD22"/>
    <hyperlink r:id="rId101" ref="AE22"/>
    <hyperlink r:id="rId102" ref="AF22"/>
    <hyperlink r:id="rId103" ref="AL22"/>
    <hyperlink r:id="rId104" ref="AD23"/>
    <hyperlink r:id="rId105" ref="AE23"/>
    <hyperlink r:id="rId106" ref="AF23"/>
    <hyperlink r:id="rId107" ref="AL23"/>
    <hyperlink r:id="rId108" ref="AD24"/>
    <hyperlink r:id="rId109" ref="AE24"/>
    <hyperlink r:id="rId110" location=".VDeZP9R4q5w" ref="AF24"/>
    <hyperlink r:id="rId111" ref="AL24"/>
    <hyperlink r:id="rId112" ref="AD25"/>
    <hyperlink r:id="rId113" ref="AE25"/>
    <hyperlink r:id="rId114" ref="AD26"/>
    <hyperlink r:id="rId115" ref="AE26"/>
    <hyperlink r:id="rId116" ref="AF26"/>
    <hyperlink r:id="rId117" ref="AG26"/>
    <hyperlink r:id="rId118" ref="AL26"/>
    <hyperlink r:id="rId119" ref="AD27"/>
    <hyperlink r:id="rId120" ref="AF27"/>
    <hyperlink r:id="rId121" ref="AL27"/>
    <hyperlink r:id="rId122" ref="AM27"/>
    <hyperlink r:id="rId123" location="Infectious_dose.2C_incubation.2C_and_colonization" ref="AN27"/>
    <hyperlink r:id="rId124" ref="AD28"/>
    <hyperlink r:id="rId125" ref="AE28"/>
    <hyperlink r:id="rId126" ref="AF28"/>
    <hyperlink r:id="rId127" ref="AL28"/>
    <hyperlink r:id="rId128" ref="AD29"/>
    <hyperlink r:id="rId129" location="v=onepage&amp;q=rabies%20%22fatality%20rate%22%20vaccinated&amp;f=false" ref="AD30"/>
    <hyperlink r:id="rId130" ref="AD31"/>
    <hyperlink r:id="rId131" ref="AE31"/>
    <hyperlink r:id="rId132" ref="AF31"/>
    <hyperlink r:id="rId133" ref="AL31"/>
    <hyperlink r:id="rId134" ref="AD32"/>
    <hyperlink r:id="rId135" location="v=onepage&amp;q=rhinovirus%20%22basic%20reproductive%20number%22%20OR%20%22basic%20reproductive%20rate%22&amp;f=false" ref="AE32"/>
    <hyperlink r:id="rId136" ref="AL32"/>
    <hyperlink r:id="rId137" ref="AM32"/>
    <hyperlink r:id="rId138" ref="AD33"/>
    <hyperlink r:id="rId139" location="pone-0042320-t003" ref="AE33"/>
    <hyperlink r:id="rId140" ref="AF33"/>
    <hyperlink r:id="rId141" ref="AL33"/>
    <hyperlink r:id="rId142" ref="AL34"/>
    <hyperlink r:id="rId143" ref="P35"/>
    <hyperlink r:id="rId144" ref="AD35"/>
    <hyperlink r:id="rId145" ref="AE35"/>
    <hyperlink r:id="rId146" ref="AF35"/>
    <hyperlink r:id="rId147" ref="AL35"/>
    <hyperlink r:id="rId148" ref="T36"/>
    <hyperlink r:id="rId149" ref="AD36"/>
    <hyperlink r:id="rId150" ref="AE36"/>
    <hyperlink r:id="rId151" ref="AF36"/>
    <hyperlink r:id="rId152" ref="AD37"/>
    <hyperlink r:id="rId153" ref="AL37"/>
    <hyperlink r:id="rId154" ref="AD38"/>
    <hyperlink r:id="rId155" ref="AE38"/>
    <hyperlink r:id="rId156" ref="AF38"/>
    <hyperlink r:id="rId157" ref="AL38"/>
    <hyperlink r:id="rId158" ref="AL39"/>
    <hyperlink r:id="rId159" ref="AD40"/>
    <hyperlink r:id="rId160" ref="AE40"/>
    <hyperlink r:id="rId161" ref="AL40"/>
    <hyperlink r:id="rId162" ref="AD41"/>
    <hyperlink r:id="rId163" ref="AE41"/>
    <hyperlink r:id="rId164" ref="AL41"/>
    <hyperlink r:id="rId165" ref="AD42"/>
    <hyperlink r:id="rId166" ref="AE42"/>
    <hyperlink r:id="rId167" ref="AL42"/>
    <hyperlink r:id="rId168" ref="P43"/>
    <hyperlink r:id="rId169" ref="AD43"/>
    <hyperlink r:id="rId170" ref="AE43"/>
    <hyperlink r:id="rId171" ref="AF43"/>
    <hyperlink r:id="rId172" ref="AG43"/>
    <hyperlink r:id="rId173" ref="AL43"/>
    <hyperlink r:id="rId174" ref="AL44"/>
  </hyperlinks>
  <drawing r:id="rId17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3.57"/>
    <col customWidth="1" min="2" max="2" width="11.71"/>
    <col customWidth="1" min="3" max="3" width="17.57"/>
    <col customWidth="1" min="4" max="4" width="10.57"/>
    <col customWidth="1" min="5" max="5" width="17.43"/>
    <col customWidth="1" min="6" max="6" width="19.0"/>
    <col customWidth="1" min="7" max="7" width="9.43"/>
    <col customWidth="1" min="8" max="8" width="11.43"/>
    <col customWidth="1" min="9" max="9" width="35.0"/>
    <col customWidth="1" min="10" max="10" width="21.14"/>
    <col customWidth="1" min="11" max="11" width="13.29"/>
    <col customWidth="1" min="12" max="12" width="7.43"/>
    <col customWidth="1" min="13" max="13" width="19.0"/>
    <col customWidth="1" min="14" max="14" width="1.29"/>
    <col customWidth="1" min="15" max="15" width="12.0"/>
    <col customWidth="1" hidden="1" min="16" max="16" width="12.0"/>
    <col customWidth="1" hidden="1" min="17" max="17" width="12.43"/>
    <col customWidth="1" min="18" max="19" width="12.0"/>
    <col customWidth="1" hidden="1" min="20" max="21" width="12.0"/>
    <col customWidth="1" min="22" max="22" width="1.57"/>
    <col customWidth="1" min="23" max="23" width="5.71"/>
    <col customWidth="1" min="24" max="24" width="6.0"/>
    <col customWidth="1" min="25" max="25" width="10.43"/>
    <col customWidth="1" min="26" max="26" width="6.57"/>
    <col customWidth="1" min="27" max="28" width="15.0"/>
    <col customWidth="1" min="29" max="29" width="39.14"/>
  </cols>
  <sheetData>
    <row r="1">
      <c r="A1" s="258" t="s">
        <v>1150</v>
      </c>
      <c r="B1" s="10" t="s">
        <v>1088</v>
      </c>
      <c r="C1" s="13" t="s">
        <v>1089</v>
      </c>
      <c r="D1" s="10" t="s">
        <v>1151</v>
      </c>
      <c r="E1" s="10" t="s">
        <v>1090</v>
      </c>
      <c r="F1" s="2" t="s">
        <v>1094</v>
      </c>
      <c r="G1" s="22" t="s">
        <v>1091</v>
      </c>
      <c r="H1" s="22" t="s">
        <v>1092</v>
      </c>
      <c r="I1" s="266" t="s">
        <v>1093</v>
      </c>
      <c r="J1" s="2" t="s">
        <v>1095</v>
      </c>
      <c r="K1" s="2" t="s">
        <v>1096</v>
      </c>
      <c r="L1" s="2"/>
      <c r="M1" s="2" t="s">
        <v>1097</v>
      </c>
      <c r="N1" s="25"/>
      <c r="O1" s="28" t="s">
        <v>1098</v>
      </c>
      <c r="P1" s="259"/>
      <c r="Q1" s="260"/>
      <c r="R1" s="28" t="s">
        <v>1098</v>
      </c>
      <c r="S1" s="28" t="s">
        <v>1098</v>
      </c>
      <c r="T1" s="259" t="s">
        <v>1098</v>
      </c>
      <c r="U1" s="261"/>
      <c r="V1" s="262"/>
      <c r="W1" s="261" t="s">
        <v>1099</v>
      </c>
      <c r="X1" s="261" t="s">
        <v>1100</v>
      </c>
      <c r="Y1" s="261" t="s">
        <v>1101</v>
      </c>
      <c r="Z1" s="263" t="s">
        <v>1102</v>
      </c>
      <c r="AA1" s="261" t="s">
        <v>1103</v>
      </c>
      <c r="AB1" s="261" t="s">
        <v>1104</v>
      </c>
      <c r="AC1" s="264" t="s">
        <v>1093</v>
      </c>
      <c r="AD1" s="6" t="s">
        <v>1105</v>
      </c>
      <c r="AE1" s="265" t="s">
        <v>68</v>
      </c>
      <c r="AF1" s="266" t="s">
        <v>1098</v>
      </c>
      <c r="AG1" s="267" t="s">
        <v>86</v>
      </c>
      <c r="AH1" s="265" t="s">
        <v>87</v>
      </c>
      <c r="AI1" s="265" t="s">
        <v>88</v>
      </c>
      <c r="AJ1" s="213" t="s">
        <v>1106</v>
      </c>
      <c r="AK1" s="268"/>
      <c r="AL1" s="36"/>
      <c r="AM1" s="269" t="s">
        <v>1095</v>
      </c>
      <c r="AN1" s="270"/>
      <c r="AO1" s="270"/>
      <c r="AP1" s="36"/>
      <c r="AQ1" s="36"/>
      <c r="AR1" s="36"/>
      <c r="AS1" s="36"/>
      <c r="AT1" s="36"/>
      <c r="AU1" s="36"/>
      <c r="AV1" s="36"/>
      <c r="AW1" s="36"/>
      <c r="AX1" s="36"/>
    </row>
    <row r="2">
      <c r="A2" s="83" t="s">
        <v>727</v>
      </c>
      <c r="B2" s="244">
        <v>0.0</v>
      </c>
      <c r="C2" s="84">
        <v>3.0</v>
      </c>
      <c r="D2" s="99">
        <v>1.0</v>
      </c>
      <c r="E2" s="99" t="s">
        <v>1117</v>
      </c>
      <c r="F2" s="85" t="s">
        <v>153</v>
      </c>
      <c r="G2" s="160"/>
      <c r="H2" s="160"/>
      <c r="I2" s="266" t="s">
        <v>1149</v>
      </c>
      <c r="J2" s="85"/>
      <c r="K2" s="85"/>
      <c r="L2" s="85"/>
      <c r="M2" s="109"/>
      <c r="N2" s="111"/>
      <c r="O2" s="114">
        <v>0.0</v>
      </c>
      <c r="P2" s="283">
        <v>28755.0</v>
      </c>
      <c r="Q2" s="284">
        <v>2012.0</v>
      </c>
      <c r="R2" s="114">
        <v>0.0</v>
      </c>
      <c r="S2" s="114">
        <v>0.0</v>
      </c>
      <c r="T2" s="283">
        <v>1935.0</v>
      </c>
      <c r="U2" s="284">
        <v>2012.0</v>
      </c>
      <c r="V2" s="285"/>
      <c r="W2" s="300"/>
      <c r="X2" s="300"/>
      <c r="Y2" s="300"/>
      <c r="Z2" s="288"/>
      <c r="AA2" s="284"/>
      <c r="AB2" s="284"/>
      <c r="AC2" s="282"/>
      <c r="AD2" s="36"/>
      <c r="AE2" s="269"/>
      <c r="AF2" s="269"/>
      <c r="AH2" s="270"/>
      <c r="AI2" s="270"/>
      <c r="AJ2" s="36"/>
      <c r="AK2" s="268"/>
      <c r="AL2" s="36"/>
      <c r="AM2" s="265" t="s">
        <v>197</v>
      </c>
      <c r="AN2" s="270"/>
      <c r="AO2" s="270"/>
      <c r="AP2" s="36"/>
      <c r="AQ2" s="36"/>
      <c r="AR2" s="36"/>
      <c r="AS2" s="36"/>
      <c r="AT2" s="36"/>
      <c r="AU2" s="36"/>
      <c r="AV2" s="36"/>
      <c r="AW2" s="36"/>
      <c r="AX2" s="36"/>
    </row>
    <row r="3">
      <c r="A3" s="83" t="s">
        <v>185</v>
      </c>
      <c r="B3" s="244">
        <v>0.0</v>
      </c>
      <c r="C3" s="84">
        <v>6.0</v>
      </c>
      <c r="D3" s="99">
        <v>1.0</v>
      </c>
      <c r="E3" s="99" t="s">
        <v>1115</v>
      </c>
      <c r="F3" s="85" t="s">
        <v>153</v>
      </c>
      <c r="G3" s="173">
        <f>SUM(Y3/24)</f>
        <v>0.125</v>
      </c>
      <c r="H3" s="102">
        <v>1.0</v>
      </c>
      <c r="I3" s="266" t="s">
        <v>1141</v>
      </c>
      <c r="J3" s="85">
        <v>0.4</v>
      </c>
      <c r="K3" s="85"/>
      <c r="L3" s="85"/>
      <c r="M3" s="85">
        <v>1000.0</v>
      </c>
      <c r="N3" s="124"/>
      <c r="O3" s="114" t="s">
        <v>104</v>
      </c>
      <c r="P3" s="283" t="s">
        <v>104</v>
      </c>
      <c r="Q3" s="284" t="s">
        <v>104</v>
      </c>
      <c r="R3" s="114" t="s">
        <v>104</v>
      </c>
      <c r="S3" s="114" t="s">
        <v>104</v>
      </c>
      <c r="T3" s="283" t="s">
        <v>104</v>
      </c>
      <c r="U3" s="284" t="s">
        <v>104</v>
      </c>
      <c r="V3" s="285"/>
      <c r="W3" s="284"/>
      <c r="X3" s="284"/>
      <c r="Y3" s="284">
        <v>3.0</v>
      </c>
      <c r="Z3" s="288"/>
      <c r="AA3" s="284"/>
      <c r="AB3" s="284"/>
      <c r="AC3" s="272"/>
      <c r="AD3" s="99"/>
      <c r="AE3" s="265" t="s">
        <v>191</v>
      </c>
      <c r="AF3" s="265" t="s">
        <v>192</v>
      </c>
      <c r="AG3" s="270"/>
      <c r="AH3" s="270"/>
      <c r="AI3" s="270"/>
      <c r="AJ3" s="36"/>
      <c r="AK3" s="268"/>
      <c r="AL3" s="36"/>
      <c r="AM3" s="265" t="s">
        <v>190</v>
      </c>
      <c r="AN3" s="265" t="s">
        <v>191</v>
      </c>
      <c r="AO3" s="270"/>
      <c r="AP3" s="36"/>
      <c r="AQ3" s="36"/>
      <c r="AR3" s="36"/>
      <c r="AS3" s="36"/>
      <c r="AT3" s="36"/>
      <c r="AU3" s="36"/>
      <c r="AV3" s="36"/>
      <c r="AW3" s="36"/>
      <c r="AX3" s="36"/>
    </row>
    <row r="4">
      <c r="A4" s="83" t="s">
        <v>571</v>
      </c>
      <c r="B4" s="244">
        <v>0.0</v>
      </c>
      <c r="C4" s="84">
        <v>17.6</v>
      </c>
      <c r="D4" s="99">
        <v>1.0</v>
      </c>
      <c r="E4" s="99" t="s">
        <v>132</v>
      </c>
      <c r="F4" s="85" t="s">
        <v>153</v>
      </c>
      <c r="G4" s="102">
        <v>7.0</v>
      </c>
      <c r="H4" s="102">
        <v>60.0</v>
      </c>
      <c r="I4" s="266" t="s">
        <v>575</v>
      </c>
      <c r="J4" s="85" t="s">
        <v>133</v>
      </c>
      <c r="K4" s="85"/>
      <c r="L4" s="85"/>
      <c r="M4" s="109"/>
      <c r="N4" s="111"/>
      <c r="O4" s="114">
        <v>450000.0</v>
      </c>
      <c r="P4" s="283">
        <v>453000.0</v>
      </c>
      <c r="Q4" s="284" t="s">
        <v>577</v>
      </c>
      <c r="R4" s="114" t="s">
        <v>104</v>
      </c>
      <c r="S4" s="114">
        <v>230000.0</v>
      </c>
      <c r="T4" s="283">
        <v>232000.0</v>
      </c>
      <c r="U4" s="284" t="s">
        <v>578</v>
      </c>
      <c r="V4" s="315"/>
      <c r="W4" s="300"/>
      <c r="X4" s="300"/>
      <c r="Y4" s="300"/>
      <c r="Z4" s="288"/>
      <c r="AA4" s="284"/>
      <c r="AB4" s="284"/>
      <c r="AC4" s="282"/>
      <c r="AD4" s="36"/>
      <c r="AE4" s="265" t="s">
        <v>581</v>
      </c>
      <c r="AF4" s="265" t="s">
        <v>579</v>
      </c>
      <c r="AG4" s="265" t="s">
        <v>580</v>
      </c>
      <c r="AH4" s="270"/>
      <c r="AI4" s="270"/>
      <c r="AJ4" s="36"/>
      <c r="AK4" s="268"/>
      <c r="AL4" s="36"/>
      <c r="AM4" s="265" t="s">
        <v>576</v>
      </c>
      <c r="AN4" s="270"/>
      <c r="AO4" s="270"/>
      <c r="AP4" s="36"/>
      <c r="AQ4" s="36"/>
      <c r="AR4" s="36"/>
      <c r="AS4" s="36"/>
      <c r="AT4" s="36"/>
      <c r="AU4" s="36"/>
      <c r="AV4" s="36"/>
      <c r="AW4" s="36"/>
      <c r="AX4" s="36"/>
    </row>
    <row r="5">
      <c r="A5" s="210" t="s">
        <v>582</v>
      </c>
      <c r="B5" s="230">
        <v>0.0</v>
      </c>
      <c r="C5" s="229">
        <f t="shared" ref="C5:C6" si="1">AVERAGE(W5:X5)</f>
        <v>6</v>
      </c>
      <c r="D5" s="99">
        <v>1.0</v>
      </c>
      <c r="E5" s="213" t="s">
        <v>1115</v>
      </c>
      <c r="F5" s="101" t="s">
        <v>153</v>
      </c>
      <c r="G5" s="119"/>
      <c r="H5" s="119"/>
      <c r="I5" s="312"/>
      <c r="J5" s="101" t="s">
        <v>587</v>
      </c>
      <c r="K5" s="101"/>
      <c r="L5" s="101"/>
      <c r="M5" s="123"/>
      <c r="N5" s="144"/>
      <c r="O5" s="114" t="s">
        <v>104</v>
      </c>
      <c r="P5" s="283" t="s">
        <v>104</v>
      </c>
      <c r="Q5" s="284" t="s">
        <v>104</v>
      </c>
      <c r="R5" s="114">
        <v>1.0</v>
      </c>
      <c r="S5" s="114" t="s">
        <v>104</v>
      </c>
      <c r="T5" s="283" t="s">
        <v>104</v>
      </c>
      <c r="U5" s="284" t="s">
        <v>104</v>
      </c>
      <c r="V5" s="285"/>
      <c r="W5" s="101">
        <v>5.0</v>
      </c>
      <c r="X5" s="101">
        <v>7.0</v>
      </c>
      <c r="Y5" s="123"/>
      <c r="Z5" s="123"/>
      <c r="AA5" s="300"/>
      <c r="AB5" s="300"/>
      <c r="AC5" s="282"/>
      <c r="AD5" s="229"/>
      <c r="AE5" s="295"/>
      <c r="AF5" s="295"/>
      <c r="AG5" s="295"/>
      <c r="AH5" s="295"/>
      <c r="AI5" s="295"/>
      <c r="AJ5" s="229"/>
      <c r="AK5" s="296"/>
      <c r="AL5" s="229"/>
      <c r="AM5" s="294" t="s">
        <v>588</v>
      </c>
      <c r="AN5" s="295"/>
      <c r="AO5" s="295"/>
      <c r="AP5" s="229"/>
      <c r="AQ5" s="229"/>
      <c r="AR5" s="229"/>
      <c r="AS5" s="229"/>
      <c r="AT5" s="229"/>
      <c r="AU5" s="229"/>
      <c r="AV5" s="229"/>
      <c r="AW5" s="229"/>
      <c r="AX5" s="229"/>
    </row>
    <row r="6">
      <c r="A6" s="83" t="s">
        <v>1120</v>
      </c>
      <c r="B6" s="211">
        <v>1.0E-5</v>
      </c>
      <c r="C6" s="148">
        <f t="shared" si="1"/>
        <v>8.5</v>
      </c>
      <c r="D6" s="99">
        <v>1.0</v>
      </c>
      <c r="E6" s="99" t="s">
        <v>1115</v>
      </c>
      <c r="F6" s="152" t="s">
        <v>153</v>
      </c>
      <c r="G6" s="151">
        <f>SUM(Y6/24)</f>
        <v>0.1666666667</v>
      </c>
      <c r="H6" s="90">
        <v>2.0</v>
      </c>
      <c r="I6" s="312"/>
      <c r="J6" s="152" t="s">
        <v>158</v>
      </c>
      <c r="K6" s="152"/>
      <c r="L6" s="152"/>
      <c r="M6" s="152">
        <v>1.0E8</v>
      </c>
      <c r="N6" s="154"/>
      <c r="O6" s="114" t="s">
        <v>104</v>
      </c>
      <c r="P6" s="283" t="s">
        <v>104</v>
      </c>
      <c r="Q6" s="293" t="s">
        <v>1121</v>
      </c>
      <c r="R6" s="114">
        <v>16.0</v>
      </c>
      <c r="S6" s="114" t="s">
        <v>104</v>
      </c>
      <c r="T6" s="283" t="s">
        <v>104</v>
      </c>
      <c r="U6" s="293" t="s">
        <v>1121</v>
      </c>
      <c r="V6" s="285"/>
      <c r="W6" s="101">
        <v>7.0</v>
      </c>
      <c r="X6" s="101">
        <v>10.0</v>
      </c>
      <c r="Y6" s="101">
        <v>4.0</v>
      </c>
      <c r="Z6" s="123"/>
      <c r="AA6" s="297"/>
      <c r="AB6" s="297"/>
      <c r="AC6" s="272"/>
      <c r="AD6" s="213"/>
      <c r="AE6" s="294" t="s">
        <v>122</v>
      </c>
      <c r="AF6" s="294" t="s">
        <v>159</v>
      </c>
      <c r="AG6" s="294" t="s">
        <v>159</v>
      </c>
      <c r="AH6" s="294" t="s">
        <v>163</v>
      </c>
      <c r="AJ6" s="229"/>
      <c r="AK6" s="298" t="s">
        <v>164</v>
      </c>
      <c r="AL6" s="229"/>
      <c r="AM6" s="294" t="s">
        <v>159</v>
      </c>
      <c r="AN6" s="295"/>
      <c r="AO6" s="295"/>
      <c r="AP6" s="229"/>
      <c r="AQ6" s="229"/>
      <c r="AR6" s="229"/>
      <c r="AS6" s="229"/>
      <c r="AT6" s="229"/>
      <c r="AU6" s="229"/>
      <c r="AV6" s="229"/>
      <c r="AW6" s="229"/>
      <c r="AX6" s="229"/>
    </row>
    <row r="7">
      <c r="A7" s="83" t="s">
        <v>517</v>
      </c>
      <c r="B7" s="299">
        <v>1.0E-4</v>
      </c>
      <c r="C7" s="84">
        <v>2.0</v>
      </c>
      <c r="D7" s="99">
        <v>1.0</v>
      </c>
      <c r="E7" s="99" t="s">
        <v>507</v>
      </c>
      <c r="F7" s="85" t="s">
        <v>153</v>
      </c>
      <c r="G7" s="102">
        <v>12.0</v>
      </c>
      <c r="H7" s="102">
        <v>28.0</v>
      </c>
      <c r="I7" s="312"/>
      <c r="J7" s="100" t="s">
        <v>1136</v>
      </c>
      <c r="K7" s="100"/>
      <c r="L7" s="100"/>
      <c r="M7" s="109"/>
      <c r="N7" s="111"/>
      <c r="O7" s="114">
        <v>150000.0</v>
      </c>
      <c r="P7" s="283">
        <f>1497724*9.9%</f>
        <v>148274.676</v>
      </c>
      <c r="Q7" s="284" t="s">
        <v>525</v>
      </c>
      <c r="R7" s="114">
        <v>690.0</v>
      </c>
      <c r="S7" s="114">
        <v>60000.0</v>
      </c>
      <c r="T7" s="283">
        <f>602717*9.9%</f>
        <v>59668.983</v>
      </c>
      <c r="U7" s="284" t="s">
        <v>526</v>
      </c>
      <c r="V7" s="285"/>
      <c r="W7" s="284"/>
      <c r="X7" s="284"/>
      <c r="Y7" s="284"/>
      <c r="Z7" s="288"/>
      <c r="AA7" s="284"/>
      <c r="AB7" s="284"/>
      <c r="AC7" s="272"/>
      <c r="AD7" s="99"/>
      <c r="AE7" s="265" t="s">
        <v>530</v>
      </c>
      <c r="AF7" s="265" t="s">
        <v>527</v>
      </c>
      <c r="AG7" s="265" t="s">
        <v>528</v>
      </c>
      <c r="AH7" s="270"/>
      <c r="AI7" s="270"/>
      <c r="AJ7" s="36"/>
      <c r="AK7" s="268"/>
      <c r="AL7" s="36"/>
      <c r="AM7" s="265" t="s">
        <v>1137</v>
      </c>
      <c r="AN7" s="270"/>
      <c r="AO7" s="270"/>
      <c r="AP7" s="36"/>
      <c r="AQ7" s="36"/>
      <c r="AR7" s="36"/>
      <c r="AS7" s="36"/>
      <c r="AT7" s="36"/>
      <c r="AU7" s="36"/>
      <c r="AV7" s="36"/>
      <c r="AW7" s="36"/>
      <c r="AX7" s="36"/>
    </row>
    <row r="8">
      <c r="A8" s="83" t="s">
        <v>1125</v>
      </c>
      <c r="B8" s="141">
        <v>6.0E-4</v>
      </c>
      <c r="C8" s="304">
        <v>3.5</v>
      </c>
      <c r="D8" s="99">
        <v>1.0</v>
      </c>
      <c r="E8" s="118" t="s">
        <v>205</v>
      </c>
      <c r="F8" s="146" t="s">
        <v>153</v>
      </c>
      <c r="G8" s="189">
        <v>14.0</v>
      </c>
      <c r="H8" s="135">
        <v>150.0</v>
      </c>
      <c r="I8" s="266" t="s">
        <v>1126</v>
      </c>
      <c r="J8" s="100">
        <v>18.0</v>
      </c>
      <c r="K8" s="100">
        <v>2.0</v>
      </c>
      <c r="L8" s="100">
        <v>12.0</v>
      </c>
      <c r="M8" s="146"/>
      <c r="N8" s="190"/>
      <c r="O8" s="114"/>
      <c r="P8" s="114"/>
      <c r="Q8" s="100"/>
      <c r="R8" s="114"/>
      <c r="S8" s="114"/>
      <c r="T8" s="114"/>
      <c r="U8" s="100"/>
      <c r="V8" s="136"/>
      <c r="W8" s="100"/>
      <c r="X8" s="100"/>
      <c r="Y8" s="100"/>
      <c r="Z8" s="137"/>
      <c r="AA8" s="100"/>
      <c r="AB8" s="100"/>
      <c r="AC8" s="305"/>
      <c r="AD8" s="84"/>
      <c r="AE8" s="290" t="s">
        <v>273</v>
      </c>
      <c r="AF8" s="290" t="s">
        <v>268</v>
      </c>
      <c r="AG8" s="290" t="s">
        <v>269</v>
      </c>
      <c r="AH8" s="290" t="s">
        <v>270</v>
      </c>
      <c r="AI8" s="306" t="s">
        <v>271</v>
      </c>
      <c r="AJ8" s="307" t="s">
        <v>272</v>
      </c>
      <c r="AK8" s="308"/>
      <c r="AL8" s="148"/>
      <c r="AM8" s="305"/>
      <c r="AN8" s="291"/>
      <c r="AO8" s="291"/>
      <c r="AP8" s="148"/>
      <c r="AQ8" s="148"/>
      <c r="AR8" s="148"/>
      <c r="AS8" s="148"/>
      <c r="AT8" s="148"/>
      <c r="AU8" s="148"/>
      <c r="AV8" s="148"/>
      <c r="AW8" s="148"/>
      <c r="AX8" s="148"/>
    </row>
    <row r="9">
      <c r="A9" s="83" t="s">
        <v>1144</v>
      </c>
      <c r="B9" s="299">
        <v>0.001</v>
      </c>
      <c r="C9" s="148">
        <f t="shared" ref="C9:C12" si="2">AVERAGE(W9:X9)</f>
        <v>2.5</v>
      </c>
      <c r="D9" s="99">
        <v>1.0</v>
      </c>
      <c r="E9" s="99" t="s">
        <v>1115</v>
      </c>
      <c r="F9" s="85" t="s">
        <v>153</v>
      </c>
      <c r="G9" s="102">
        <v>1.0</v>
      </c>
      <c r="H9" s="102">
        <v>2.0</v>
      </c>
      <c r="I9" s="312"/>
      <c r="J9" s="85">
        <v>790.0</v>
      </c>
      <c r="K9" s="85"/>
      <c r="L9" s="85"/>
      <c r="M9" s="109"/>
      <c r="N9" s="111"/>
      <c r="O9" s="114">
        <f>average(250000,500000)</f>
        <v>375000</v>
      </c>
      <c r="P9" s="283">
        <v>375000.0</v>
      </c>
      <c r="Q9" s="284" t="s">
        <v>360</v>
      </c>
      <c r="R9" s="114">
        <v>26000.0</v>
      </c>
      <c r="S9" s="114" t="s">
        <v>104</v>
      </c>
      <c r="T9" s="283" t="s">
        <v>104</v>
      </c>
      <c r="U9" s="284" t="s">
        <v>361</v>
      </c>
      <c r="V9" s="285"/>
      <c r="W9" s="284">
        <v>2.0</v>
      </c>
      <c r="X9" s="284">
        <v>3.0</v>
      </c>
      <c r="Y9" s="300"/>
      <c r="Z9" s="288"/>
      <c r="AA9" s="284"/>
      <c r="AB9" s="284"/>
      <c r="AC9" s="272"/>
      <c r="AD9" s="99"/>
      <c r="AE9" s="265" t="s">
        <v>122</v>
      </c>
      <c r="AF9" s="265" t="s">
        <v>362</v>
      </c>
      <c r="AG9" s="265" t="s">
        <v>230</v>
      </c>
      <c r="AH9" s="270"/>
      <c r="AI9" s="270"/>
      <c r="AJ9" s="36"/>
      <c r="AK9" s="268"/>
      <c r="AL9" s="36"/>
      <c r="AM9" s="265" t="s">
        <v>351</v>
      </c>
      <c r="AN9" s="270"/>
      <c r="AO9" s="270"/>
      <c r="AP9" s="36"/>
      <c r="AQ9" s="36"/>
      <c r="AR9" s="36"/>
      <c r="AS9" s="36"/>
      <c r="AT9" s="36"/>
      <c r="AU9" s="36"/>
      <c r="AV9" s="36"/>
      <c r="AW9" s="36"/>
      <c r="AX9" s="36"/>
    </row>
    <row r="10">
      <c r="A10" s="83" t="s">
        <v>1133</v>
      </c>
      <c r="B10" s="299">
        <v>0.002</v>
      </c>
      <c r="C10" s="148">
        <f t="shared" si="2"/>
        <v>4.4</v>
      </c>
      <c r="D10" s="99">
        <v>1.0</v>
      </c>
      <c r="E10" s="99" t="s">
        <v>1117</v>
      </c>
      <c r="F10" s="85" t="s">
        <v>95</v>
      </c>
      <c r="G10" s="160"/>
      <c r="H10" s="160"/>
      <c r="I10" s="312"/>
      <c r="J10" s="175" t="s">
        <v>407</v>
      </c>
      <c r="K10" s="175"/>
      <c r="L10" s="175"/>
      <c r="M10" s="109"/>
      <c r="N10" s="111"/>
      <c r="O10" s="114" t="s">
        <v>104</v>
      </c>
      <c r="P10" s="283" t="s">
        <v>104</v>
      </c>
      <c r="Q10" s="284" t="s">
        <v>104</v>
      </c>
      <c r="R10" s="114">
        <v>10.0</v>
      </c>
      <c r="S10" s="114" t="s">
        <v>104</v>
      </c>
      <c r="T10" s="283" t="s">
        <v>104</v>
      </c>
      <c r="U10" s="284" t="s">
        <v>104</v>
      </c>
      <c r="V10" s="285"/>
      <c r="W10" s="284">
        <v>3.8</v>
      </c>
      <c r="X10" s="284">
        <v>5.0</v>
      </c>
      <c r="Y10" s="300"/>
      <c r="Z10" s="288"/>
      <c r="AA10" s="297"/>
      <c r="AB10" s="297"/>
      <c r="AC10" s="282"/>
      <c r="AD10" s="36"/>
      <c r="AE10" s="265" t="s">
        <v>410</v>
      </c>
      <c r="AF10" s="265" t="s">
        <v>409</v>
      </c>
      <c r="AG10" s="270"/>
      <c r="AH10" s="270"/>
      <c r="AI10" s="270"/>
      <c r="AJ10" s="36"/>
      <c r="AK10" s="268"/>
      <c r="AL10" s="36"/>
      <c r="AM10" s="265" t="s">
        <v>408</v>
      </c>
      <c r="AN10" s="270"/>
      <c r="AO10" s="270"/>
      <c r="AP10" s="36"/>
      <c r="AQ10" s="36"/>
      <c r="AR10" s="36"/>
      <c r="AS10" s="36"/>
      <c r="AT10" s="36"/>
      <c r="AU10" s="36"/>
      <c r="AV10" s="36"/>
      <c r="AW10" s="36"/>
      <c r="AX10" s="36"/>
    </row>
    <row r="11">
      <c r="A11" s="83" t="s">
        <v>1145</v>
      </c>
      <c r="B11" s="299">
        <v>0.002</v>
      </c>
      <c r="C11" s="148">
        <f t="shared" si="2"/>
        <v>1.5</v>
      </c>
      <c r="D11" s="99">
        <v>1.0</v>
      </c>
      <c r="E11" s="99" t="s">
        <v>1115</v>
      </c>
      <c r="F11" s="85" t="s">
        <v>153</v>
      </c>
      <c r="G11" s="102">
        <v>0.4</v>
      </c>
      <c r="H11" s="102">
        <v>2.0</v>
      </c>
      <c r="I11" s="312"/>
      <c r="J11" s="85">
        <v>500.0</v>
      </c>
      <c r="K11" s="85"/>
      <c r="L11" s="85"/>
      <c r="M11" s="109"/>
      <c r="N11" s="111"/>
      <c r="O11" s="114" t="s">
        <v>1146</v>
      </c>
      <c r="P11" s="283">
        <f>average(151700,575400)</f>
        <v>363550</v>
      </c>
      <c r="Q11" s="284" t="s">
        <v>375</v>
      </c>
      <c r="R11" s="114" t="s">
        <v>1147</v>
      </c>
      <c r="S11" s="114" t="s">
        <v>104</v>
      </c>
      <c r="T11" s="283" t="s">
        <v>104</v>
      </c>
      <c r="U11" s="284" t="s">
        <v>104</v>
      </c>
      <c r="V11" s="285"/>
      <c r="W11" s="284">
        <v>1.4</v>
      </c>
      <c r="X11" s="284">
        <v>1.6</v>
      </c>
      <c r="Y11" s="284"/>
      <c r="Z11" s="288"/>
      <c r="AA11" s="300"/>
      <c r="AB11" s="300"/>
      <c r="AC11" s="272"/>
      <c r="AD11" s="99"/>
      <c r="AE11" s="265" t="s">
        <v>377</v>
      </c>
      <c r="AF11" s="265" t="s">
        <v>376</v>
      </c>
      <c r="AG11" s="270"/>
      <c r="AH11" s="270"/>
      <c r="AI11" s="270"/>
      <c r="AJ11" s="36"/>
      <c r="AK11" s="268"/>
      <c r="AL11" s="36"/>
      <c r="AM11" s="265" t="s">
        <v>369</v>
      </c>
      <c r="AN11" s="270"/>
      <c r="AO11" s="270"/>
      <c r="AP11" s="36"/>
      <c r="AQ11" s="36"/>
      <c r="AR11" s="36"/>
      <c r="AS11" s="36"/>
      <c r="AT11" s="36"/>
      <c r="AU11" s="36"/>
      <c r="AV11" s="36"/>
      <c r="AW11" s="36"/>
      <c r="AX11" s="36"/>
    </row>
    <row r="12">
      <c r="A12" s="83" t="s">
        <v>465</v>
      </c>
      <c r="B12" s="211">
        <v>0.003</v>
      </c>
      <c r="C12" s="148">
        <f t="shared" si="2"/>
        <v>15</v>
      </c>
      <c r="D12" s="99">
        <v>1.0</v>
      </c>
      <c r="E12" s="314" t="s">
        <v>101</v>
      </c>
      <c r="F12" s="101" t="s">
        <v>153</v>
      </c>
      <c r="G12" s="151">
        <f>SUM(Y12/24)</f>
        <v>0.08333333333</v>
      </c>
      <c r="H12" s="90" t="s">
        <v>104</v>
      </c>
      <c r="I12" s="312"/>
      <c r="J12" s="152">
        <v>10000.0</v>
      </c>
      <c r="K12" s="152"/>
      <c r="L12" s="152"/>
      <c r="M12" s="123"/>
      <c r="N12" s="144"/>
      <c r="O12" s="114">
        <v>130000.0</v>
      </c>
      <c r="P12" s="283">
        <v>130461.0</v>
      </c>
      <c r="Q12" s="284"/>
      <c r="R12" s="114">
        <v>2.0</v>
      </c>
      <c r="S12" s="114">
        <v>48000.0</v>
      </c>
      <c r="T12" s="283">
        <v>48235.0</v>
      </c>
      <c r="U12" s="284">
        <v>2012.0</v>
      </c>
      <c r="V12" s="285"/>
      <c r="W12" s="101">
        <v>12.0</v>
      </c>
      <c r="X12" s="101">
        <v>18.0</v>
      </c>
      <c r="Y12" s="101">
        <v>2.0</v>
      </c>
      <c r="Z12" s="123"/>
      <c r="AA12" s="300"/>
      <c r="AB12" s="300"/>
      <c r="AC12" s="272"/>
      <c r="AD12" s="213"/>
      <c r="AE12" s="294" t="s">
        <v>470</v>
      </c>
      <c r="AF12" s="294" t="s">
        <v>471</v>
      </c>
      <c r="AG12" s="294" t="s">
        <v>230</v>
      </c>
      <c r="AH12" s="295"/>
      <c r="AI12" s="295"/>
      <c r="AJ12" s="229"/>
      <c r="AK12" s="296"/>
      <c r="AL12" s="229"/>
      <c r="AM12" s="294" t="s">
        <v>469</v>
      </c>
      <c r="AN12" s="295"/>
      <c r="AO12" s="295"/>
      <c r="AP12" s="229"/>
      <c r="AQ12" s="229"/>
      <c r="AR12" s="229"/>
      <c r="AS12" s="229"/>
      <c r="AT12" s="229"/>
      <c r="AU12" s="229"/>
      <c r="AV12" s="229"/>
      <c r="AW12" s="229"/>
      <c r="AX12" s="229"/>
    </row>
    <row r="13">
      <c r="A13" s="83" t="s">
        <v>447</v>
      </c>
      <c r="B13" s="299">
        <v>0.005</v>
      </c>
      <c r="C13" s="135">
        <v>16.0</v>
      </c>
      <c r="D13" s="99">
        <v>1.0</v>
      </c>
      <c r="E13" s="99" t="s">
        <v>1117</v>
      </c>
      <c r="F13" s="85" t="s">
        <v>235</v>
      </c>
      <c r="G13" s="102">
        <v>0.0</v>
      </c>
      <c r="H13" s="102" t="s">
        <v>212</v>
      </c>
      <c r="I13" s="312"/>
      <c r="J13" s="100" t="s">
        <v>438</v>
      </c>
      <c r="K13" s="100"/>
      <c r="L13" s="100"/>
      <c r="M13" s="109"/>
      <c r="N13" s="111"/>
      <c r="O13" s="114">
        <v>620000.0</v>
      </c>
      <c r="P13" s="283">
        <v>618248.0</v>
      </c>
      <c r="Q13" s="284" t="s">
        <v>1134</v>
      </c>
      <c r="R13" s="114">
        <v>10.0</v>
      </c>
      <c r="S13" s="114">
        <v>550000.0</v>
      </c>
      <c r="T13" s="283">
        <v>553869.0</v>
      </c>
      <c r="U13" s="284" t="s">
        <v>1135</v>
      </c>
      <c r="V13" s="285"/>
      <c r="W13" s="300"/>
      <c r="X13" s="300"/>
      <c r="Y13" s="300"/>
      <c r="Z13" s="288"/>
      <c r="AA13" s="300"/>
      <c r="AB13" s="300"/>
      <c r="AC13" s="272" t="s">
        <v>439</v>
      </c>
      <c r="AD13" s="99"/>
      <c r="AE13" s="265" t="s">
        <v>443</v>
      </c>
      <c r="AF13" s="265" t="s">
        <v>444</v>
      </c>
      <c r="AG13" s="265" t="s">
        <v>445</v>
      </c>
      <c r="AI13" s="270"/>
      <c r="AJ13" s="36"/>
      <c r="AK13" s="268"/>
      <c r="AL13" s="36"/>
      <c r="AM13" s="265" t="s">
        <v>440</v>
      </c>
      <c r="AN13" s="270"/>
      <c r="AO13" s="270"/>
      <c r="AP13" s="36"/>
      <c r="AQ13" s="36"/>
      <c r="AR13" s="36"/>
      <c r="AS13" s="36"/>
      <c r="AT13" s="36"/>
      <c r="AU13" s="36"/>
      <c r="AV13" s="36"/>
      <c r="AW13" s="36"/>
      <c r="AX13" s="36"/>
    </row>
    <row r="14">
      <c r="A14" s="83" t="s">
        <v>1143</v>
      </c>
      <c r="B14" s="299">
        <v>0.005</v>
      </c>
      <c r="C14" s="84">
        <v>2.8</v>
      </c>
      <c r="D14" s="99">
        <v>1.0</v>
      </c>
      <c r="E14" s="99" t="s">
        <v>205</v>
      </c>
      <c r="F14" s="85" t="s">
        <v>95</v>
      </c>
      <c r="G14" s="160"/>
      <c r="H14" s="160"/>
      <c r="I14" s="312"/>
      <c r="J14" s="85" t="s">
        <v>158</v>
      </c>
      <c r="K14" s="85"/>
      <c r="L14" s="85"/>
      <c r="M14" s="109"/>
      <c r="N14" s="111"/>
      <c r="O14" s="114" t="s">
        <v>104</v>
      </c>
      <c r="P14" s="283" t="s">
        <v>104</v>
      </c>
      <c r="Q14" s="284" t="s">
        <v>104</v>
      </c>
      <c r="R14" s="114">
        <v>3.0</v>
      </c>
      <c r="S14" s="114" t="s">
        <v>104</v>
      </c>
      <c r="T14" s="283" t="s">
        <v>104</v>
      </c>
      <c r="U14" s="284" t="s">
        <v>104</v>
      </c>
      <c r="V14" s="285"/>
      <c r="W14" s="284">
        <v>5.0</v>
      </c>
      <c r="X14" s="284">
        <v>7.0</v>
      </c>
      <c r="Y14" s="300"/>
      <c r="Z14" s="288"/>
      <c r="AA14" s="300"/>
      <c r="AB14" s="300"/>
      <c r="AC14" s="282"/>
      <c r="AD14" s="36"/>
      <c r="AE14" s="265" t="s">
        <v>612</v>
      </c>
      <c r="AF14" s="270"/>
      <c r="AG14" s="270"/>
      <c r="AH14" s="270"/>
      <c r="AI14" s="270"/>
      <c r="AJ14" s="36"/>
      <c r="AK14" s="268"/>
      <c r="AL14" s="36"/>
      <c r="AM14" s="265" t="s">
        <v>611</v>
      </c>
      <c r="AN14" s="270"/>
      <c r="AO14" s="270"/>
      <c r="AP14" s="36"/>
      <c r="AQ14" s="36"/>
      <c r="AR14" s="36"/>
      <c r="AS14" s="36"/>
      <c r="AT14" s="36"/>
      <c r="AU14" s="36"/>
      <c r="AV14" s="36"/>
      <c r="AW14" s="36"/>
      <c r="AX14" s="36"/>
    </row>
    <row r="15">
      <c r="A15" s="83" t="s">
        <v>318</v>
      </c>
      <c r="B15" s="309">
        <v>0.0075</v>
      </c>
      <c r="C15" s="310">
        <f t="shared" ref="C15:C17" si="3">AVERAGE(W15:X15)</f>
        <v>4.035</v>
      </c>
      <c r="D15" s="99">
        <v>1.0</v>
      </c>
      <c r="E15" s="311" t="s">
        <v>205</v>
      </c>
      <c r="F15" s="175" t="s">
        <v>153</v>
      </c>
      <c r="G15" s="195">
        <f>SUM(Y15/24)</f>
        <v>0.6666666667</v>
      </c>
      <c r="H15" s="196">
        <v>7.0</v>
      </c>
      <c r="I15" s="312"/>
      <c r="J15" s="197" t="s">
        <v>322</v>
      </c>
      <c r="K15" s="85"/>
      <c r="L15" s="85"/>
      <c r="M15" s="175">
        <v>1.25E7</v>
      </c>
      <c r="N15" s="176"/>
      <c r="O15" s="114">
        <v>150000.0</v>
      </c>
      <c r="P15" s="283">
        <v>149164.0</v>
      </c>
      <c r="Q15" s="284" t="s">
        <v>1127</v>
      </c>
      <c r="R15" s="114">
        <v>1800.0</v>
      </c>
      <c r="S15" s="114">
        <v>18600.0</v>
      </c>
      <c r="T15" s="283">
        <v>18753.0</v>
      </c>
      <c r="U15" s="284" t="s">
        <v>1127</v>
      </c>
      <c r="V15" s="285"/>
      <c r="W15" s="284">
        <v>1.45</v>
      </c>
      <c r="X15" s="284">
        <v>6.62</v>
      </c>
      <c r="Y15" s="284">
        <v>16.0</v>
      </c>
      <c r="Z15" s="300"/>
      <c r="AA15" s="284"/>
      <c r="AB15" s="284"/>
      <c r="AC15" s="272"/>
      <c r="AD15" s="266"/>
      <c r="AE15" s="267" t="s">
        <v>324</v>
      </c>
      <c r="AF15" s="267" t="s">
        <v>325</v>
      </c>
      <c r="AG15" s="267" t="s">
        <v>326</v>
      </c>
      <c r="AH15" s="267" t="s">
        <v>327</v>
      </c>
      <c r="AJ15" s="312"/>
      <c r="AK15" s="280" t="s">
        <v>232</v>
      </c>
      <c r="AL15" s="312"/>
      <c r="AM15" s="267" t="s">
        <v>323</v>
      </c>
      <c r="AN15" s="282"/>
      <c r="AO15" s="282"/>
      <c r="AP15" s="312"/>
      <c r="AQ15" s="312"/>
      <c r="AR15" s="312"/>
      <c r="AS15" s="312"/>
      <c r="AT15" s="312"/>
      <c r="AU15" s="312"/>
      <c r="AV15" s="312"/>
      <c r="AW15" s="312"/>
      <c r="AX15" s="312"/>
    </row>
    <row r="16">
      <c r="A16" s="83" t="s">
        <v>512</v>
      </c>
      <c r="B16" s="244">
        <v>0.01</v>
      </c>
      <c r="C16" s="148">
        <f t="shared" si="3"/>
        <v>12.5</v>
      </c>
      <c r="D16" s="99">
        <v>1.0</v>
      </c>
      <c r="E16" s="99" t="s">
        <v>1115</v>
      </c>
      <c r="F16" s="85" t="s">
        <v>153</v>
      </c>
      <c r="G16" s="160"/>
      <c r="H16" s="160"/>
      <c r="I16" s="312"/>
      <c r="J16" s="85" t="s">
        <v>104</v>
      </c>
      <c r="K16" s="85"/>
      <c r="L16" s="85"/>
      <c r="M16" s="109"/>
      <c r="N16" s="111"/>
      <c r="O16" s="114" t="s">
        <v>104</v>
      </c>
      <c r="P16" s="283" t="s">
        <v>104</v>
      </c>
      <c r="Q16" s="284" t="s">
        <v>104</v>
      </c>
      <c r="R16" s="114">
        <v>1.0</v>
      </c>
      <c r="S16" s="114" t="s">
        <v>104</v>
      </c>
      <c r="T16" s="283" t="s">
        <v>104</v>
      </c>
      <c r="U16" s="284" t="s">
        <v>104</v>
      </c>
      <c r="V16" s="285"/>
      <c r="W16" s="284">
        <v>11.0</v>
      </c>
      <c r="X16" s="284">
        <v>14.0</v>
      </c>
      <c r="Y16" s="300"/>
      <c r="Z16" s="288"/>
      <c r="AA16" s="300"/>
      <c r="AB16" s="300"/>
      <c r="AC16" s="282"/>
      <c r="AD16" s="36"/>
      <c r="AE16" s="265" t="s">
        <v>445</v>
      </c>
      <c r="AF16" s="265" t="s">
        <v>516</v>
      </c>
      <c r="AG16" s="270"/>
      <c r="AH16" s="270"/>
      <c r="AI16" s="270"/>
      <c r="AJ16" s="36"/>
      <c r="AK16" s="268"/>
      <c r="AL16" s="36"/>
      <c r="AM16" s="270"/>
      <c r="AN16" s="270"/>
      <c r="AO16" s="270"/>
      <c r="AP16" s="36"/>
      <c r="AQ16" s="36"/>
      <c r="AR16" s="36"/>
      <c r="AS16" s="36"/>
      <c r="AT16" s="36"/>
      <c r="AU16" s="36"/>
      <c r="AV16" s="36"/>
      <c r="AW16" s="36"/>
      <c r="AX16" s="36"/>
    </row>
    <row r="17">
      <c r="A17" s="83" t="s">
        <v>553</v>
      </c>
      <c r="B17" s="93">
        <v>0.01</v>
      </c>
      <c r="C17" s="148">
        <f t="shared" si="3"/>
        <v>1.6</v>
      </c>
      <c r="D17" s="99">
        <v>1.0</v>
      </c>
      <c r="E17" s="84" t="s">
        <v>1117</v>
      </c>
      <c r="F17" s="100" t="s">
        <v>153</v>
      </c>
      <c r="G17" s="135">
        <v>0.0</v>
      </c>
      <c r="H17" s="135" t="s">
        <v>104</v>
      </c>
      <c r="I17" s="266" t="s">
        <v>1140</v>
      </c>
      <c r="J17" s="100" t="s">
        <v>158</v>
      </c>
      <c r="K17" s="100"/>
      <c r="L17" s="100"/>
      <c r="M17" s="137"/>
      <c r="N17" s="138"/>
      <c r="O17" s="114">
        <v>35000.0</v>
      </c>
      <c r="P17" s="114">
        <v>35410.0</v>
      </c>
      <c r="Q17" s="100" t="s">
        <v>1128</v>
      </c>
      <c r="R17" s="114">
        <v>1.0</v>
      </c>
      <c r="S17" s="114">
        <v>15000.0</v>
      </c>
      <c r="T17" s="114">
        <v>14814.0</v>
      </c>
      <c r="U17" s="100" t="s">
        <v>1129</v>
      </c>
      <c r="V17" s="136"/>
      <c r="W17" s="100">
        <v>1.2</v>
      </c>
      <c r="X17" s="100">
        <v>2.0</v>
      </c>
      <c r="Y17" s="100"/>
      <c r="Z17" s="137"/>
      <c r="AA17" s="100"/>
      <c r="AB17" s="100"/>
      <c r="AC17" s="305"/>
      <c r="AD17" s="84"/>
      <c r="AE17" s="290" t="s">
        <v>566</v>
      </c>
      <c r="AF17" s="305"/>
      <c r="AG17" s="291"/>
      <c r="AH17" s="291"/>
      <c r="AI17" s="291"/>
      <c r="AJ17" s="148"/>
      <c r="AK17" s="292"/>
      <c r="AL17" s="148"/>
      <c r="AM17" s="291"/>
      <c r="AN17" s="291"/>
      <c r="AO17" s="291"/>
      <c r="AP17" s="148"/>
      <c r="AQ17" s="148"/>
      <c r="AR17" s="148"/>
      <c r="AS17" s="148"/>
      <c r="AT17" s="148"/>
      <c r="AU17" s="148"/>
      <c r="AV17" s="148"/>
      <c r="AW17" s="148"/>
      <c r="AX17" s="148"/>
    </row>
    <row r="18">
      <c r="A18" s="140" t="s">
        <v>589</v>
      </c>
      <c r="B18" s="244">
        <v>0.01</v>
      </c>
      <c r="C18" s="84">
        <v>0.8</v>
      </c>
      <c r="D18" s="99">
        <v>1.0</v>
      </c>
      <c r="E18" s="99" t="s">
        <v>144</v>
      </c>
      <c r="F18" s="85" t="s">
        <v>95</v>
      </c>
      <c r="G18" s="102">
        <v>0.6</v>
      </c>
      <c r="H18" s="102">
        <v>90.0</v>
      </c>
      <c r="I18" s="272" t="s">
        <v>593</v>
      </c>
      <c r="J18" s="85">
        <v>100.0</v>
      </c>
      <c r="K18" s="85"/>
      <c r="L18" s="85"/>
      <c r="M18" s="36"/>
      <c r="N18" s="170"/>
      <c r="O18" s="114">
        <v>115000.0</v>
      </c>
      <c r="P18" s="283">
        <v>115000.0</v>
      </c>
      <c r="Q18" s="293" t="s">
        <v>594</v>
      </c>
      <c r="R18" s="114">
        <v>28.0</v>
      </c>
      <c r="S18" s="114">
        <v>4100.0</v>
      </c>
      <c r="T18" s="283">
        <v>4100.0</v>
      </c>
      <c r="U18" s="284" t="s">
        <v>595</v>
      </c>
      <c r="V18" s="285"/>
      <c r="W18" s="284"/>
      <c r="X18" s="284"/>
      <c r="Y18" s="284"/>
      <c r="Z18" s="288"/>
      <c r="AA18" s="284"/>
      <c r="AB18" s="284"/>
      <c r="AC18" s="282"/>
      <c r="AD18" s="36"/>
      <c r="AE18" s="265" t="s">
        <v>597</v>
      </c>
      <c r="AF18" s="265" t="s">
        <v>137</v>
      </c>
      <c r="AG18" s="265" t="s">
        <v>596</v>
      </c>
      <c r="AH18" s="270"/>
      <c r="AI18" s="270"/>
      <c r="AJ18" s="36"/>
      <c r="AK18" s="268"/>
      <c r="AL18" s="36"/>
      <c r="AM18" s="265" t="s">
        <v>116</v>
      </c>
      <c r="AN18" s="270"/>
      <c r="AO18" s="270"/>
      <c r="AP18" s="36"/>
      <c r="AQ18" s="36"/>
      <c r="AR18" s="36"/>
      <c r="AS18" s="36"/>
      <c r="AT18" s="36"/>
      <c r="AU18" s="36"/>
      <c r="AV18" s="36"/>
      <c r="AW18" s="36"/>
      <c r="AX18" s="36"/>
    </row>
    <row r="19">
      <c r="A19" s="140" t="s">
        <v>140</v>
      </c>
      <c r="B19" s="211">
        <v>0.012</v>
      </c>
      <c r="C19" s="84">
        <v>0.19</v>
      </c>
      <c r="D19" s="99">
        <v>1.0</v>
      </c>
      <c r="E19" s="213" t="s">
        <v>144</v>
      </c>
      <c r="F19" s="85" t="s">
        <v>95</v>
      </c>
      <c r="G19" s="90">
        <v>0.6</v>
      </c>
      <c r="H19" s="90">
        <v>28.0</v>
      </c>
      <c r="I19" s="266" t="s">
        <v>1119</v>
      </c>
      <c r="J19" s="100">
        <v>500.0</v>
      </c>
      <c r="K19" s="100"/>
      <c r="L19" s="100"/>
      <c r="M19" s="123"/>
      <c r="N19" s="144"/>
      <c r="O19" s="95" t="s">
        <v>104</v>
      </c>
      <c r="P19" s="287" t="s">
        <v>104</v>
      </c>
      <c r="Q19" s="293" t="s">
        <v>147</v>
      </c>
      <c r="R19" s="114">
        <v>4000.0</v>
      </c>
      <c r="S19" s="114" t="s">
        <v>104</v>
      </c>
      <c r="T19" s="283" t="s">
        <v>104</v>
      </c>
      <c r="U19" s="284"/>
      <c r="V19" s="285"/>
      <c r="W19" s="101"/>
      <c r="X19" s="101"/>
      <c r="Y19" s="101"/>
      <c r="Z19" s="123"/>
      <c r="AA19" s="284">
        <v>550.0</v>
      </c>
      <c r="AB19" s="284"/>
      <c r="AC19" s="282"/>
      <c r="AD19" s="229"/>
      <c r="AE19" s="294" t="s">
        <v>150</v>
      </c>
      <c r="AF19" s="294" t="s">
        <v>137</v>
      </c>
      <c r="AG19" s="294" t="s">
        <v>148</v>
      </c>
      <c r="AH19" s="294" t="s">
        <v>149</v>
      </c>
      <c r="AI19" s="295"/>
      <c r="AJ19" s="229"/>
      <c r="AK19" s="296"/>
      <c r="AL19" s="229"/>
      <c r="AM19" s="294" t="s">
        <v>146</v>
      </c>
      <c r="AN19" s="295"/>
      <c r="AO19" s="295"/>
      <c r="AP19" s="229"/>
      <c r="AQ19" s="229"/>
      <c r="AR19" s="229"/>
      <c r="AS19" s="229"/>
      <c r="AT19" s="229"/>
      <c r="AU19" s="229"/>
      <c r="AV19" s="229"/>
      <c r="AW19" s="229"/>
      <c r="AX19" s="229"/>
    </row>
    <row r="20">
      <c r="A20" s="83" t="s">
        <v>175</v>
      </c>
      <c r="B20" s="299">
        <v>0.0163</v>
      </c>
      <c r="C20" s="148">
        <f t="shared" ref="C20:C21" si="4">AVERAGE(W20:X20)</f>
        <v>2.13</v>
      </c>
      <c r="D20" s="99">
        <v>1.0</v>
      </c>
      <c r="E20" s="36"/>
      <c r="F20" s="85" t="s">
        <v>95</v>
      </c>
      <c r="G20" s="160"/>
      <c r="H20" s="160"/>
      <c r="I20" s="312"/>
      <c r="J20" s="104">
        <v>1000000.0</v>
      </c>
      <c r="K20" s="104"/>
      <c r="L20" s="104"/>
      <c r="M20" s="109"/>
      <c r="N20" s="111"/>
      <c r="O20" s="114">
        <v>94000.0</v>
      </c>
      <c r="P20" s="283">
        <f>91490+2502</f>
        <v>93992</v>
      </c>
      <c r="Q20" s="284" t="s">
        <v>180</v>
      </c>
      <c r="R20" s="114">
        <v>0.0</v>
      </c>
      <c r="S20" s="114">
        <v>55000.0</v>
      </c>
      <c r="T20" s="283">
        <f>14928+38704+83+2+651+8+6+10+43+881+3</f>
        <v>55319</v>
      </c>
      <c r="U20" s="284" t="s">
        <v>181</v>
      </c>
      <c r="V20" s="285"/>
      <c r="W20" s="284">
        <v>1.63</v>
      </c>
      <c r="X20" s="284">
        <v>2.63</v>
      </c>
      <c r="Y20" s="300"/>
      <c r="Z20" s="288"/>
      <c r="AA20" s="283">
        <v>3.3334E10</v>
      </c>
      <c r="AB20" s="283"/>
      <c r="AC20" s="272" t="s">
        <v>179</v>
      </c>
      <c r="AD20" s="36"/>
      <c r="AE20" s="265" t="s">
        <v>183</v>
      </c>
      <c r="AF20" s="265" t="s">
        <v>182</v>
      </c>
      <c r="AG20" s="270"/>
      <c r="AH20" s="270"/>
      <c r="AI20" s="270"/>
      <c r="AJ20" s="36"/>
      <c r="AK20" s="268"/>
      <c r="AL20" s="36"/>
      <c r="AM20" s="265" t="s">
        <v>103</v>
      </c>
      <c r="AN20" s="270"/>
      <c r="AO20" s="270"/>
      <c r="AP20" s="36"/>
      <c r="AQ20" s="36"/>
      <c r="AR20" s="36"/>
      <c r="AS20" s="36"/>
      <c r="AT20" s="36"/>
      <c r="AU20" s="36"/>
      <c r="AV20" s="36"/>
      <c r="AW20" s="36"/>
      <c r="AX20" s="36"/>
    </row>
    <row r="21">
      <c r="A21" s="83" t="s">
        <v>328</v>
      </c>
      <c r="B21" s="299">
        <v>0.021</v>
      </c>
      <c r="C21" s="148">
        <f t="shared" si="4"/>
        <v>3.5</v>
      </c>
      <c r="D21" s="99">
        <v>1.0</v>
      </c>
      <c r="E21" s="99" t="s">
        <v>331</v>
      </c>
      <c r="F21" s="175" t="s">
        <v>153</v>
      </c>
      <c r="G21" s="102">
        <v>7.0</v>
      </c>
      <c r="H21" s="102">
        <v>15.0</v>
      </c>
      <c r="I21" s="312"/>
      <c r="J21" s="175" t="s">
        <v>332</v>
      </c>
      <c r="K21" s="175"/>
      <c r="L21" s="175"/>
      <c r="M21" s="175">
        <v>75000.0</v>
      </c>
      <c r="N21" s="176"/>
      <c r="O21" s="114">
        <v>1500000.0</v>
      </c>
      <c r="P21" s="283">
        <v>1533760.0</v>
      </c>
      <c r="Q21" s="284" t="s">
        <v>1128</v>
      </c>
      <c r="R21" s="114">
        <v>8400.0</v>
      </c>
      <c r="S21" s="114">
        <v>1090000.0</v>
      </c>
      <c r="T21" s="283">
        <v>1088252.0</v>
      </c>
      <c r="U21" s="284" t="s">
        <v>1129</v>
      </c>
      <c r="V21" s="285"/>
      <c r="W21" s="284">
        <v>2.0</v>
      </c>
      <c r="X21" s="284">
        <v>5.0</v>
      </c>
      <c r="Y21" s="284"/>
      <c r="Z21" s="286">
        <v>7.0</v>
      </c>
      <c r="AA21" s="297"/>
      <c r="AB21" s="297"/>
      <c r="AC21" s="272" t="s">
        <v>333</v>
      </c>
      <c r="AD21" s="99"/>
      <c r="AE21" s="265" t="s">
        <v>337</v>
      </c>
      <c r="AF21" s="265" t="s">
        <v>338</v>
      </c>
      <c r="AG21" s="265" t="s">
        <v>339</v>
      </c>
      <c r="AH21" s="265" t="s">
        <v>340</v>
      </c>
      <c r="AI21" s="265" t="s">
        <v>230</v>
      </c>
      <c r="AJ21" s="248" t="s">
        <v>341</v>
      </c>
      <c r="AK21" s="303" t="s">
        <v>232</v>
      </c>
      <c r="AL21" s="248" t="s">
        <v>342</v>
      </c>
      <c r="AM21" s="265" t="s">
        <v>334</v>
      </c>
      <c r="AN21" s="270"/>
      <c r="AO21" s="270"/>
      <c r="AP21" s="36"/>
      <c r="AQ21" s="36"/>
      <c r="AR21" s="36"/>
      <c r="AS21" s="36"/>
      <c r="AT21" s="36"/>
      <c r="AU21" s="36"/>
      <c r="AV21" s="36"/>
      <c r="AW21" s="36"/>
      <c r="AX21" s="36"/>
    </row>
    <row r="22">
      <c r="A22" s="83" t="s">
        <v>1130</v>
      </c>
      <c r="B22" s="299">
        <v>0.025</v>
      </c>
      <c r="C22" s="84">
        <v>3.0</v>
      </c>
      <c r="D22" s="99">
        <v>1.0</v>
      </c>
      <c r="E22" s="99" t="s">
        <v>1115</v>
      </c>
      <c r="F22" s="175" t="s">
        <v>153</v>
      </c>
      <c r="G22" s="160"/>
      <c r="H22" s="160"/>
      <c r="I22" s="312"/>
      <c r="J22" s="85">
        <v>5.6</v>
      </c>
      <c r="K22" s="85"/>
      <c r="L22" s="85"/>
      <c r="M22" s="109"/>
      <c r="N22" s="111"/>
      <c r="O22" s="114" t="s">
        <v>1131</v>
      </c>
      <c r="P22" s="283">
        <v>7.5E7</v>
      </c>
      <c r="Q22" s="284" t="s">
        <v>370</v>
      </c>
      <c r="R22" s="114" t="s">
        <v>1132</v>
      </c>
      <c r="S22" s="114" t="s">
        <v>104</v>
      </c>
      <c r="T22" s="283" t="s">
        <v>104</v>
      </c>
      <c r="U22" s="284" t="s">
        <v>104</v>
      </c>
      <c r="V22" s="285"/>
      <c r="W22" s="284">
        <v>1.8</v>
      </c>
      <c r="X22" s="284">
        <v>2.0</v>
      </c>
      <c r="Y22" s="300"/>
      <c r="Z22" s="288"/>
      <c r="AA22" s="284"/>
      <c r="AB22" s="284"/>
      <c r="AC22" s="282"/>
      <c r="AD22" s="36"/>
      <c r="AE22" s="265" t="s">
        <v>372</v>
      </c>
      <c r="AF22" s="265" t="s">
        <v>371</v>
      </c>
      <c r="AG22" s="270"/>
      <c r="AH22" s="270"/>
      <c r="AI22" s="270"/>
      <c r="AJ22" s="36"/>
      <c r="AK22" s="36"/>
      <c r="AL22" s="36"/>
      <c r="AM22" s="303" t="s">
        <v>368</v>
      </c>
      <c r="AN22" s="313" t="s">
        <v>369</v>
      </c>
      <c r="AO22" s="270"/>
      <c r="AP22" s="36"/>
      <c r="AQ22" s="36"/>
      <c r="AR22" s="36"/>
      <c r="AS22" s="36"/>
      <c r="AT22" s="36"/>
      <c r="AU22" s="36"/>
      <c r="AV22" s="36"/>
      <c r="AW22" s="36"/>
      <c r="AX22" s="36"/>
    </row>
    <row r="23">
      <c r="A23" s="83" t="s">
        <v>1123</v>
      </c>
      <c r="B23" s="301">
        <v>0.04</v>
      </c>
      <c r="C23" s="148">
        <f t="shared" ref="C23:C24" si="5">AVERAGE(W23:X23)</f>
        <v>1.15</v>
      </c>
      <c r="D23" s="99">
        <v>1.0</v>
      </c>
      <c r="E23" s="99" t="s">
        <v>132</v>
      </c>
      <c r="F23" s="85" t="s">
        <v>95</v>
      </c>
      <c r="G23" s="102">
        <v>1.0</v>
      </c>
      <c r="H23" s="102">
        <v>2.0</v>
      </c>
      <c r="I23" s="272" t="s">
        <v>213</v>
      </c>
      <c r="J23" s="175">
        <v>1.0E8</v>
      </c>
      <c r="K23" s="175"/>
      <c r="L23" s="175"/>
      <c r="M23" s="109"/>
      <c r="N23" s="111"/>
      <c r="O23" s="114">
        <v>260000.0</v>
      </c>
      <c r="P23" s="283">
        <f>1497724*17.1%</f>
        <v>256110.804</v>
      </c>
      <c r="Q23" s="284" t="s">
        <v>214</v>
      </c>
      <c r="R23" s="114">
        <v>100.0</v>
      </c>
      <c r="S23" s="114">
        <v>103000.0</v>
      </c>
      <c r="T23" s="283">
        <f>602717*17.1%</f>
        <v>103064.607</v>
      </c>
      <c r="U23" s="284" t="s">
        <v>215</v>
      </c>
      <c r="V23" s="285"/>
      <c r="W23" s="284">
        <v>0.3</v>
      </c>
      <c r="X23" s="284">
        <v>2.0</v>
      </c>
      <c r="Y23" s="284" t="s">
        <v>212</v>
      </c>
      <c r="Z23" s="288"/>
      <c r="AA23" s="297">
        <v>5.05E7</v>
      </c>
      <c r="AB23" s="297"/>
      <c r="AC23" s="282"/>
      <c r="AD23" s="36"/>
      <c r="AE23" s="265" t="s">
        <v>218</v>
      </c>
      <c r="AF23" s="265" t="s">
        <v>216</v>
      </c>
      <c r="AG23" s="265" t="s">
        <v>217</v>
      </c>
      <c r="AH23" s="265" t="s">
        <v>149</v>
      </c>
      <c r="AI23" s="270"/>
      <c r="AJ23" s="36"/>
      <c r="AK23" s="268"/>
      <c r="AL23" s="36"/>
      <c r="AM23" s="265" t="s">
        <v>103</v>
      </c>
      <c r="AN23" s="270"/>
      <c r="AO23" s="270"/>
      <c r="AP23" s="36"/>
      <c r="AQ23" s="36"/>
      <c r="AR23" s="36"/>
      <c r="AS23" s="36"/>
      <c r="AT23" s="36"/>
      <c r="AU23" s="36"/>
      <c r="AV23" s="36"/>
      <c r="AW23" s="36"/>
      <c r="AX23" s="36"/>
    </row>
    <row r="24">
      <c r="A24" s="83" t="s">
        <v>1138</v>
      </c>
      <c r="B24" s="93">
        <v>0.04</v>
      </c>
      <c r="C24" s="148">
        <f t="shared" si="5"/>
        <v>14.5</v>
      </c>
      <c r="D24" s="99">
        <v>1.0</v>
      </c>
      <c r="E24" s="99" t="s">
        <v>1115</v>
      </c>
      <c r="F24" s="85" t="s">
        <v>95</v>
      </c>
      <c r="G24" s="102"/>
      <c r="H24" s="102"/>
      <c r="I24" s="266" t="s">
        <v>705</v>
      </c>
      <c r="J24" s="85" t="s">
        <v>133</v>
      </c>
      <c r="K24" s="85"/>
      <c r="L24" s="85"/>
      <c r="M24" s="109"/>
      <c r="N24" s="111"/>
      <c r="O24" s="114">
        <v>67000.0</v>
      </c>
      <c r="P24" s="283">
        <v>67059.0</v>
      </c>
      <c r="Q24" s="284"/>
      <c r="R24" s="114">
        <v>26.0</v>
      </c>
      <c r="S24" s="114">
        <v>37000.0</v>
      </c>
      <c r="T24" s="283">
        <v>37133.0</v>
      </c>
      <c r="U24" s="284">
        <v>2012.0</v>
      </c>
      <c r="V24" s="285"/>
      <c r="W24" s="284">
        <v>12.0</v>
      </c>
      <c r="X24" s="284">
        <v>17.0</v>
      </c>
      <c r="Y24" s="300"/>
      <c r="Z24" s="288"/>
      <c r="AA24" s="284">
        <v>200.0</v>
      </c>
      <c r="AB24" s="284"/>
      <c r="AC24" s="272"/>
      <c r="AD24" s="99"/>
      <c r="AE24" s="265" t="s">
        <v>711</v>
      </c>
      <c r="AF24" s="269"/>
      <c r="AG24" s="265" t="s">
        <v>230</v>
      </c>
      <c r="AH24" s="270"/>
      <c r="AI24" s="270"/>
      <c r="AJ24" s="36"/>
      <c r="AK24" s="268"/>
      <c r="AL24" s="36"/>
      <c r="AM24" s="265" t="s">
        <v>707</v>
      </c>
      <c r="AN24" s="265" t="s">
        <v>710</v>
      </c>
      <c r="AO24" s="265" t="s">
        <v>712</v>
      </c>
      <c r="AP24" s="36"/>
      <c r="AQ24" s="36"/>
      <c r="AR24" s="36"/>
      <c r="AS24" s="36"/>
      <c r="AT24" s="36"/>
      <c r="AU24" s="36"/>
      <c r="AV24" s="36"/>
      <c r="AW24" s="36"/>
      <c r="AX24" s="36"/>
    </row>
    <row r="25">
      <c r="A25" s="83" t="s">
        <v>1122</v>
      </c>
      <c r="B25" s="244">
        <v>0.05</v>
      </c>
      <c r="C25" s="84">
        <v>3.0</v>
      </c>
      <c r="D25" s="99">
        <v>1.0</v>
      </c>
      <c r="E25" s="99" t="s">
        <v>1117</v>
      </c>
      <c r="F25" s="85" t="s">
        <v>153</v>
      </c>
      <c r="G25" s="160"/>
      <c r="H25" s="160"/>
      <c r="I25" s="312"/>
      <c r="J25" s="85" t="s">
        <v>158</v>
      </c>
      <c r="K25" s="85"/>
      <c r="L25" s="85"/>
      <c r="M25" s="109"/>
      <c r="N25" s="111"/>
      <c r="O25" s="114">
        <v>29000.0</v>
      </c>
      <c r="P25" s="283">
        <v>28755.0</v>
      </c>
      <c r="Q25" s="284">
        <v>2012.0</v>
      </c>
      <c r="R25" s="114">
        <v>1.0</v>
      </c>
      <c r="S25" s="114">
        <v>1900.0</v>
      </c>
      <c r="T25" s="283">
        <v>1935.0</v>
      </c>
      <c r="U25" s="284">
        <v>2012.0</v>
      </c>
      <c r="V25" s="285"/>
      <c r="W25" s="300"/>
      <c r="X25" s="300"/>
      <c r="Y25" s="300"/>
      <c r="Z25" s="288"/>
      <c r="AA25" s="284"/>
      <c r="AB25" s="284"/>
      <c r="AC25" s="282"/>
      <c r="AD25" s="36"/>
      <c r="AE25" s="265" t="s">
        <v>199</v>
      </c>
      <c r="AF25" s="265" t="s">
        <v>200</v>
      </c>
      <c r="AH25" s="270"/>
      <c r="AI25" s="270"/>
      <c r="AJ25" s="36"/>
      <c r="AK25" s="268"/>
      <c r="AL25" s="36"/>
      <c r="AM25" s="265" t="s">
        <v>197</v>
      </c>
      <c r="AN25" s="270"/>
      <c r="AO25" s="270"/>
      <c r="AP25" s="36"/>
      <c r="AQ25" s="36"/>
      <c r="AR25" s="36"/>
      <c r="AS25" s="36"/>
      <c r="AT25" s="36"/>
      <c r="AU25" s="36"/>
      <c r="AV25" s="36"/>
      <c r="AW25" s="36"/>
      <c r="AX25" s="36"/>
    </row>
    <row r="26">
      <c r="A26" s="83" t="s">
        <v>201</v>
      </c>
      <c r="B26" s="299">
        <v>0.075</v>
      </c>
      <c r="C26" s="148">
        <f t="shared" ref="C26:C28" si="6">AVERAGE(W26:X26)</f>
        <v>6.5</v>
      </c>
      <c r="D26" s="99">
        <v>1.0</v>
      </c>
      <c r="E26" s="99" t="s">
        <v>205</v>
      </c>
      <c r="F26" s="85" t="s">
        <v>95</v>
      </c>
      <c r="G26" s="160"/>
      <c r="H26" s="160"/>
      <c r="I26" s="312"/>
      <c r="J26" s="85" t="s">
        <v>158</v>
      </c>
      <c r="K26" s="85"/>
      <c r="L26" s="85"/>
      <c r="M26" s="109"/>
      <c r="N26" s="111"/>
      <c r="O26" s="114">
        <v>2600.0</v>
      </c>
      <c r="P26" s="283">
        <v>2615.0</v>
      </c>
      <c r="Q26" s="284">
        <v>2012.0</v>
      </c>
      <c r="R26" s="114">
        <v>0.0</v>
      </c>
      <c r="S26" s="114">
        <v>1700.0</v>
      </c>
      <c r="T26" s="283">
        <v>1730.0</v>
      </c>
      <c r="U26" s="284">
        <v>2012.0</v>
      </c>
      <c r="V26" s="285"/>
      <c r="W26" s="284">
        <v>6.0</v>
      </c>
      <c r="X26" s="284">
        <v>7.0</v>
      </c>
      <c r="Y26" s="300"/>
      <c r="Z26" s="288"/>
      <c r="AA26" s="284"/>
      <c r="AB26" s="284"/>
      <c r="AC26" s="282"/>
      <c r="AD26" s="36"/>
      <c r="AE26" s="265" t="s">
        <v>207</v>
      </c>
      <c r="AG26" s="270"/>
      <c r="AH26" s="270"/>
      <c r="AI26" s="270"/>
      <c r="AJ26" s="36"/>
      <c r="AK26" s="268"/>
      <c r="AL26" s="36"/>
      <c r="AM26" s="265" t="s">
        <v>206</v>
      </c>
      <c r="AN26" s="270"/>
      <c r="AO26" s="270"/>
      <c r="AP26" s="36"/>
      <c r="AQ26" s="36"/>
      <c r="AR26" s="36"/>
      <c r="AS26" s="36"/>
      <c r="AT26" s="36"/>
      <c r="AU26" s="36"/>
      <c r="AV26" s="36"/>
      <c r="AW26" s="36"/>
      <c r="AX26" s="36"/>
    </row>
    <row r="27">
      <c r="A27" s="83" t="s">
        <v>598</v>
      </c>
      <c r="B27" s="299">
        <v>0.096</v>
      </c>
      <c r="C27" s="148">
        <f t="shared" si="6"/>
        <v>2.4</v>
      </c>
      <c r="D27" s="99">
        <v>1.0</v>
      </c>
      <c r="E27" s="99" t="s">
        <v>1115</v>
      </c>
      <c r="F27" s="85" t="s">
        <v>153</v>
      </c>
      <c r="G27" s="102">
        <v>1.0</v>
      </c>
      <c r="H27" s="102">
        <v>7.0</v>
      </c>
      <c r="I27" s="266" t="s">
        <v>602</v>
      </c>
      <c r="J27" s="232" t="s">
        <v>1142</v>
      </c>
      <c r="K27" s="232"/>
      <c r="L27" s="232"/>
      <c r="M27" s="109"/>
      <c r="N27" s="111"/>
      <c r="O27" s="114">
        <v>0.0</v>
      </c>
      <c r="P27" s="283">
        <v>0.0</v>
      </c>
      <c r="Q27" s="284" t="s">
        <v>603</v>
      </c>
      <c r="R27" s="114">
        <v>0.0</v>
      </c>
      <c r="S27" s="114">
        <v>0.0</v>
      </c>
      <c r="T27" s="283">
        <v>0.0</v>
      </c>
      <c r="U27" s="293" t="s">
        <v>604</v>
      </c>
      <c r="V27" s="285"/>
      <c r="W27" s="284">
        <v>1.2</v>
      </c>
      <c r="X27" s="284">
        <v>3.6</v>
      </c>
      <c r="Y27" s="300"/>
      <c r="Z27" s="288"/>
      <c r="AA27" s="284"/>
      <c r="AB27" s="284"/>
      <c r="AC27" s="272"/>
      <c r="AD27" s="99"/>
      <c r="AE27" s="265" t="s">
        <v>606</v>
      </c>
      <c r="AF27" s="265" t="s">
        <v>605</v>
      </c>
      <c r="AG27" s="265" t="s">
        <v>230</v>
      </c>
      <c r="AH27" s="270"/>
      <c r="AI27" s="270"/>
      <c r="AJ27" s="36"/>
      <c r="AK27" s="268"/>
      <c r="AL27" s="36"/>
      <c r="AM27" s="270"/>
      <c r="AN27" s="270"/>
      <c r="AO27" s="270"/>
      <c r="AP27" s="36"/>
      <c r="AQ27" s="36"/>
      <c r="AR27" s="36"/>
      <c r="AS27" s="36"/>
      <c r="AT27" s="36"/>
      <c r="AU27" s="36"/>
      <c r="AV27" s="36"/>
      <c r="AW27" s="36"/>
      <c r="AX27" s="36"/>
    </row>
    <row r="28">
      <c r="A28" s="83" t="s">
        <v>642</v>
      </c>
      <c r="B28" s="244">
        <v>0.15</v>
      </c>
      <c r="C28" s="148">
        <f t="shared" si="6"/>
        <v>6</v>
      </c>
      <c r="D28" s="99">
        <v>1.0</v>
      </c>
      <c r="E28" s="99" t="s">
        <v>1115</v>
      </c>
      <c r="F28" s="85" t="s">
        <v>153</v>
      </c>
      <c r="G28" s="160"/>
      <c r="H28" s="160"/>
      <c r="I28" s="312"/>
      <c r="J28" s="85">
        <v>1.0</v>
      </c>
      <c r="K28" s="85"/>
      <c r="L28" s="85"/>
      <c r="M28" s="109"/>
      <c r="N28" s="111"/>
      <c r="O28" s="114">
        <v>0.0</v>
      </c>
      <c r="P28" s="283">
        <v>0.0</v>
      </c>
      <c r="Q28" s="284" t="s">
        <v>647</v>
      </c>
      <c r="R28" s="114">
        <v>0.0</v>
      </c>
      <c r="S28" s="114">
        <v>0.0</v>
      </c>
      <c r="T28" s="283">
        <v>0.0</v>
      </c>
      <c r="U28" s="284" t="s">
        <v>647</v>
      </c>
      <c r="V28" s="285"/>
      <c r="W28" s="284">
        <v>5.0</v>
      </c>
      <c r="X28" s="284">
        <v>7.0</v>
      </c>
      <c r="Y28" s="300"/>
      <c r="Z28" s="288"/>
      <c r="AA28" s="284"/>
      <c r="AB28" s="284"/>
      <c r="AC28" s="282"/>
      <c r="AD28" s="36"/>
      <c r="AE28" s="270"/>
      <c r="AF28" s="270"/>
      <c r="AG28" s="270"/>
      <c r="AH28" s="270"/>
      <c r="AI28" s="270"/>
      <c r="AJ28" s="36"/>
      <c r="AK28" s="268"/>
      <c r="AL28" s="36"/>
      <c r="AM28" s="265" t="s">
        <v>646</v>
      </c>
      <c r="AN28" s="270"/>
      <c r="AO28" s="270"/>
      <c r="AP28" s="36"/>
      <c r="AQ28" s="36"/>
      <c r="AR28" s="36"/>
      <c r="AS28" s="36"/>
      <c r="AT28" s="36"/>
      <c r="AU28" s="36"/>
      <c r="AV28" s="36"/>
      <c r="AW28" s="36"/>
      <c r="AX28" s="36"/>
    </row>
    <row r="29">
      <c r="A29" s="83" t="s">
        <v>93</v>
      </c>
      <c r="B29" s="244">
        <v>0.2</v>
      </c>
      <c r="C29" s="84">
        <v>6.5</v>
      </c>
      <c r="D29" s="99">
        <v>1.0</v>
      </c>
      <c r="E29" s="99" t="s">
        <v>101</v>
      </c>
      <c r="F29" s="85" t="s">
        <v>95</v>
      </c>
      <c r="G29" s="102"/>
      <c r="H29" s="102" t="s">
        <v>102</v>
      </c>
      <c r="I29" s="312"/>
      <c r="J29" s="104">
        <v>100000.0</v>
      </c>
      <c r="K29" s="104"/>
      <c r="L29" s="104"/>
      <c r="M29" s="109"/>
      <c r="N29" s="111"/>
      <c r="O29" s="114" t="s">
        <v>104</v>
      </c>
      <c r="P29" s="283" t="s">
        <v>104</v>
      </c>
      <c r="Q29" s="284"/>
      <c r="R29" s="114">
        <v>0.0</v>
      </c>
      <c r="S29" s="114" t="s">
        <v>104</v>
      </c>
      <c r="T29" s="283" t="s">
        <v>104</v>
      </c>
      <c r="U29" s="284"/>
      <c r="V29" s="285"/>
      <c r="W29" s="284"/>
      <c r="X29" s="284"/>
      <c r="Y29" s="284"/>
      <c r="Z29" s="286"/>
      <c r="AA29" s="283">
        <v>20250.0</v>
      </c>
      <c r="AB29" s="283"/>
      <c r="AC29" s="272"/>
      <c r="AD29" s="99"/>
      <c r="AE29" s="265" t="s">
        <v>106</v>
      </c>
      <c r="AF29" s="265" t="s">
        <v>105</v>
      </c>
      <c r="AG29" s="269"/>
      <c r="AH29" s="270"/>
      <c r="AI29" s="270"/>
      <c r="AJ29" s="36"/>
      <c r="AK29" s="268"/>
      <c r="AL29" s="36"/>
      <c r="AM29" s="265" t="s">
        <v>103</v>
      </c>
      <c r="AN29" s="270"/>
      <c r="AO29" s="270"/>
      <c r="AP29" s="36"/>
      <c r="AQ29" s="36"/>
      <c r="AR29" s="36"/>
      <c r="AS29" s="36"/>
      <c r="AT29" s="36"/>
      <c r="AU29" s="36"/>
      <c r="AV29" s="36"/>
      <c r="AW29" s="36"/>
      <c r="AX29" s="36"/>
    </row>
    <row r="30">
      <c r="A30" s="83" t="s">
        <v>502</v>
      </c>
      <c r="B30" s="244">
        <v>0.2</v>
      </c>
      <c r="C30" s="148">
        <f>AVERAGE(W30:X30)</f>
        <v>1.625</v>
      </c>
      <c r="D30" s="99">
        <v>1.0</v>
      </c>
      <c r="E30" s="99" t="s">
        <v>507</v>
      </c>
      <c r="F30" s="85" t="s">
        <v>95</v>
      </c>
      <c r="G30" s="102">
        <v>7.0</v>
      </c>
      <c r="H30" s="102">
        <v>42.0</v>
      </c>
      <c r="I30" s="312"/>
      <c r="J30" s="146">
        <v>100000.0</v>
      </c>
      <c r="K30" s="146"/>
      <c r="L30" s="146"/>
      <c r="M30" s="109"/>
      <c r="N30" s="111"/>
      <c r="O30" s="114" t="s">
        <v>104</v>
      </c>
      <c r="P30" s="283" t="s">
        <v>104</v>
      </c>
      <c r="Q30" s="284" t="s">
        <v>104</v>
      </c>
      <c r="R30" s="114">
        <v>11000.0</v>
      </c>
      <c r="S30" s="114" t="s">
        <v>104</v>
      </c>
      <c r="T30" s="283" t="s">
        <v>104</v>
      </c>
      <c r="U30" s="284" t="s">
        <v>104</v>
      </c>
      <c r="V30" s="285"/>
      <c r="W30" s="284">
        <v>0.25</v>
      </c>
      <c r="X30" s="284">
        <v>3.0</v>
      </c>
      <c r="Y30" s="300"/>
      <c r="Z30" s="286">
        <v>38.0</v>
      </c>
      <c r="AA30" s="297">
        <v>100000.0</v>
      </c>
      <c r="AB30" s="297"/>
      <c r="AC30" s="272"/>
      <c r="AD30" s="99"/>
      <c r="AE30" s="265" t="s">
        <v>511</v>
      </c>
      <c r="AF30" s="265" t="s">
        <v>509</v>
      </c>
      <c r="AG30" s="265" t="s">
        <v>510</v>
      </c>
      <c r="AH30" s="270"/>
      <c r="AI30" s="270"/>
      <c r="AJ30" s="36"/>
      <c r="AK30" s="268"/>
      <c r="AL30" s="36"/>
      <c r="AM30" s="265" t="s">
        <v>508</v>
      </c>
      <c r="AN30" s="270"/>
      <c r="AO30" s="270"/>
      <c r="AP30" s="36"/>
      <c r="AQ30" s="36"/>
      <c r="AR30" s="36"/>
      <c r="AS30" s="36"/>
      <c r="AT30" s="36"/>
      <c r="AU30" s="36"/>
      <c r="AV30" s="36"/>
      <c r="AW30" s="36"/>
      <c r="AX30" s="36"/>
    </row>
    <row r="31">
      <c r="A31" s="83" t="s">
        <v>668</v>
      </c>
      <c r="B31" s="301">
        <v>0.2</v>
      </c>
      <c r="C31" s="84">
        <v>2.8</v>
      </c>
      <c r="D31" s="99">
        <v>1.0</v>
      </c>
      <c r="E31" s="316" t="s">
        <v>132</v>
      </c>
      <c r="F31" s="85" t="s">
        <v>95</v>
      </c>
      <c r="G31" s="160"/>
      <c r="H31" s="160"/>
      <c r="I31" s="266" t="s">
        <v>670</v>
      </c>
      <c r="J31" s="146">
        <f>10^5</f>
        <v>100000</v>
      </c>
      <c r="K31" s="146"/>
      <c r="L31" s="146"/>
      <c r="M31" s="109"/>
      <c r="N31" s="111"/>
      <c r="O31" s="114">
        <v>200000.0</v>
      </c>
      <c r="P31" s="283">
        <v>200000.0</v>
      </c>
      <c r="Q31" s="293" t="s">
        <v>1148</v>
      </c>
      <c r="R31" s="114">
        <v>0.0</v>
      </c>
      <c r="S31" s="114" t="s">
        <v>104</v>
      </c>
      <c r="T31" s="283" t="s">
        <v>104</v>
      </c>
      <c r="U31" s="284" t="s">
        <v>104</v>
      </c>
      <c r="V31" s="315"/>
      <c r="W31" s="300"/>
      <c r="X31" s="300"/>
      <c r="Y31" s="300"/>
      <c r="Z31" s="288"/>
      <c r="AA31" s="300"/>
      <c r="AB31" s="300"/>
      <c r="AC31" s="282"/>
      <c r="AD31" s="36"/>
      <c r="AE31" s="265" t="s">
        <v>675</v>
      </c>
      <c r="AF31" s="265" t="s">
        <v>676</v>
      </c>
      <c r="AG31" s="265" t="s">
        <v>677</v>
      </c>
      <c r="AH31" s="317" t="s">
        <v>676</v>
      </c>
      <c r="AI31" s="270"/>
      <c r="AJ31" s="36"/>
      <c r="AK31" s="268"/>
      <c r="AL31" s="36"/>
      <c r="AM31" s="265" t="s">
        <v>671</v>
      </c>
      <c r="AN31" s="270"/>
      <c r="AO31" s="270"/>
      <c r="AP31" s="36"/>
      <c r="AQ31" s="36"/>
      <c r="AR31" s="36"/>
      <c r="AS31" s="36"/>
      <c r="AT31" s="36"/>
      <c r="AU31" s="36"/>
      <c r="AV31" s="36"/>
      <c r="AW31" s="36"/>
      <c r="AX31" s="36"/>
    </row>
    <row r="32">
      <c r="A32" s="83" t="s">
        <v>547</v>
      </c>
      <c r="B32" s="244">
        <v>0.22</v>
      </c>
      <c r="C32" s="148">
        <f t="shared" ref="C32:C33" si="7">AVERAGE(W32:X32)</f>
        <v>6</v>
      </c>
      <c r="D32" s="99">
        <v>1.0</v>
      </c>
      <c r="E32" s="99" t="s">
        <v>132</v>
      </c>
      <c r="F32" s="85" t="s">
        <v>153</v>
      </c>
      <c r="G32" s="160"/>
      <c r="H32" s="160"/>
      <c r="I32" s="312"/>
      <c r="J32" s="100">
        <v>3.0</v>
      </c>
      <c r="K32" s="100"/>
      <c r="L32" s="100"/>
      <c r="M32" s="109"/>
      <c r="N32" s="111"/>
      <c r="O32" s="114">
        <v>20.0</v>
      </c>
      <c r="P32" s="283">
        <f>416*0.05</f>
        <v>20.8</v>
      </c>
      <c r="Q32" s="284" t="s">
        <v>551</v>
      </c>
      <c r="R32" s="114">
        <v>0.0</v>
      </c>
      <c r="S32" s="114">
        <v>15.0</v>
      </c>
      <c r="T32" s="283">
        <f>274*0.05</f>
        <v>13.7</v>
      </c>
      <c r="U32" s="284" t="s">
        <v>552</v>
      </c>
      <c r="V32" s="285"/>
      <c r="W32" s="284">
        <v>5.0</v>
      </c>
      <c r="X32" s="284">
        <v>7.0</v>
      </c>
      <c r="Y32" s="300"/>
      <c r="Z32" s="288"/>
      <c r="AA32" s="284"/>
      <c r="AB32" s="284"/>
      <c r="AC32" s="282"/>
      <c r="AD32" s="36"/>
      <c r="AE32" s="265" t="s">
        <v>82</v>
      </c>
      <c r="AF32" s="270"/>
      <c r="AG32" s="270"/>
      <c r="AH32" s="270"/>
      <c r="AI32" s="270"/>
      <c r="AJ32" s="36"/>
      <c r="AK32" s="268"/>
      <c r="AL32" s="36"/>
      <c r="AM32" s="270"/>
      <c r="AN32" s="270"/>
      <c r="AO32" s="270"/>
      <c r="AP32" s="36"/>
      <c r="AQ32" s="36"/>
      <c r="AR32" s="36"/>
      <c r="AS32" s="36"/>
      <c r="AT32" s="36"/>
      <c r="AU32" s="36"/>
      <c r="AV32" s="36"/>
      <c r="AW32" s="36"/>
      <c r="AX32" s="36"/>
    </row>
    <row r="33">
      <c r="A33" s="83" t="s">
        <v>1118</v>
      </c>
      <c r="B33" s="93">
        <v>0.24</v>
      </c>
      <c r="C33" s="148">
        <f t="shared" si="7"/>
        <v>1.25</v>
      </c>
      <c r="D33" s="99">
        <v>1.0</v>
      </c>
      <c r="E33" s="99" t="s">
        <v>132</v>
      </c>
      <c r="F33" s="85" t="s">
        <v>95</v>
      </c>
      <c r="G33" s="135">
        <v>60.0</v>
      </c>
      <c r="H33" s="135">
        <v>90.0</v>
      </c>
      <c r="I33" s="312"/>
      <c r="J33" s="100" t="s">
        <v>133</v>
      </c>
      <c r="K33" s="100"/>
      <c r="L33" s="100"/>
      <c r="M33" s="137"/>
      <c r="N33" s="138"/>
      <c r="O33" s="95" t="s">
        <v>104</v>
      </c>
      <c r="P33" s="287" t="s">
        <v>104</v>
      </c>
      <c r="Q33" s="289" t="s">
        <v>136</v>
      </c>
      <c r="R33" s="114">
        <v>7300.0</v>
      </c>
      <c r="S33" s="95" t="s">
        <v>104</v>
      </c>
      <c r="T33" s="287" t="s">
        <v>104</v>
      </c>
      <c r="U33" s="266"/>
      <c r="V33" s="98"/>
      <c r="W33" s="99">
        <v>0.5</v>
      </c>
      <c r="X33" s="284">
        <v>2.0</v>
      </c>
      <c r="Y33" s="100"/>
      <c r="Z33" s="137"/>
      <c r="AA33" s="284"/>
      <c r="AB33" s="284"/>
      <c r="AC33" s="272"/>
      <c r="AD33" s="84"/>
      <c r="AE33" s="290" t="s">
        <v>139</v>
      </c>
      <c r="AF33" s="290" t="s">
        <v>137</v>
      </c>
      <c r="AG33" s="290" t="s">
        <v>138</v>
      </c>
      <c r="AH33" s="291"/>
      <c r="AI33" s="291"/>
      <c r="AJ33" s="148"/>
      <c r="AK33" s="292"/>
      <c r="AL33" s="148"/>
      <c r="AM33" s="290" t="s">
        <v>134</v>
      </c>
      <c r="AN33" s="290" t="s">
        <v>135</v>
      </c>
      <c r="AO33" s="291"/>
      <c r="AP33" s="148"/>
      <c r="AQ33" s="148"/>
      <c r="AR33" s="148"/>
      <c r="AS33" s="148"/>
      <c r="AT33" s="148"/>
      <c r="AU33" s="148"/>
      <c r="AV33" s="148"/>
      <c r="AW33" s="148"/>
      <c r="AX33" s="148"/>
    </row>
    <row r="34">
      <c r="A34" s="83" t="s">
        <v>648</v>
      </c>
      <c r="B34" s="244">
        <v>0.33</v>
      </c>
      <c r="C34" s="84">
        <v>0.9</v>
      </c>
      <c r="D34" s="99">
        <v>1.0</v>
      </c>
      <c r="E34" s="99" t="s">
        <v>331</v>
      </c>
      <c r="F34" s="85" t="s">
        <v>95</v>
      </c>
      <c r="G34" s="102">
        <v>11.0</v>
      </c>
      <c r="H34" s="102" t="s">
        <v>104</v>
      </c>
      <c r="I34" s="266" t="s">
        <v>652</v>
      </c>
      <c r="J34" s="85">
        <v>57.0</v>
      </c>
      <c r="K34" s="85"/>
      <c r="L34" s="85"/>
      <c r="M34" s="109"/>
      <c r="N34" s="111"/>
      <c r="O34" s="114">
        <v>79000.0</v>
      </c>
      <c r="P34" s="283">
        <v>78911.0</v>
      </c>
      <c r="Q34" s="284" t="s">
        <v>1129</v>
      </c>
      <c r="R34" s="114">
        <v>28.0</v>
      </c>
      <c r="S34" s="114">
        <v>46000.0</v>
      </c>
      <c r="T34" s="283">
        <v>45505.0</v>
      </c>
      <c r="U34" s="284" t="s">
        <v>1129</v>
      </c>
      <c r="V34" s="285"/>
      <c r="W34" s="300"/>
      <c r="X34" s="300"/>
      <c r="Y34" s="300"/>
      <c r="Z34" s="288"/>
      <c r="AA34" s="300"/>
      <c r="AB34" s="300"/>
      <c r="AC34" s="282"/>
      <c r="AD34" s="36"/>
      <c r="AE34" s="265" t="s">
        <v>656</v>
      </c>
      <c r="AF34" s="265" t="s">
        <v>657</v>
      </c>
      <c r="AG34" s="270"/>
      <c r="AH34" s="270"/>
      <c r="AI34" s="270"/>
      <c r="AJ34" s="36"/>
      <c r="AK34" s="268"/>
      <c r="AL34" s="36"/>
      <c r="AM34" s="265" t="s">
        <v>653</v>
      </c>
      <c r="AN34" s="270"/>
      <c r="AO34" s="270"/>
      <c r="AP34" s="36"/>
      <c r="AQ34" s="36"/>
      <c r="AR34" s="36"/>
      <c r="AS34" s="36"/>
      <c r="AT34" s="36"/>
      <c r="AU34" s="36"/>
      <c r="AV34" s="36"/>
      <c r="AW34" s="36"/>
      <c r="AX34" s="36"/>
    </row>
    <row r="35">
      <c r="A35" s="83" t="s">
        <v>492</v>
      </c>
      <c r="B35" s="244">
        <v>0.45</v>
      </c>
      <c r="C35" s="84">
        <v>0.5</v>
      </c>
      <c r="D35" s="99">
        <v>1.0</v>
      </c>
      <c r="E35" s="99" t="s">
        <v>1115</v>
      </c>
      <c r="F35" s="85" t="s">
        <v>153</v>
      </c>
      <c r="G35" s="102">
        <v>2.0</v>
      </c>
      <c r="H35" s="102">
        <v>5.0</v>
      </c>
      <c r="I35" s="312"/>
      <c r="J35" s="85" t="s">
        <v>158</v>
      </c>
      <c r="K35" s="85"/>
      <c r="L35" s="85"/>
      <c r="M35" s="109"/>
      <c r="N35" s="111"/>
      <c r="O35" s="114">
        <v>170.0</v>
      </c>
      <c r="P35" s="245">
        <f>209-38</f>
        <v>171</v>
      </c>
      <c r="Q35" s="284" t="s">
        <v>498</v>
      </c>
      <c r="R35" s="114">
        <v>0.0</v>
      </c>
      <c r="S35" s="114">
        <v>2.0</v>
      </c>
      <c r="T35" s="283">
        <v>2.0</v>
      </c>
      <c r="U35" s="284" t="s">
        <v>499</v>
      </c>
      <c r="V35" s="315"/>
      <c r="W35" s="300"/>
      <c r="X35" s="300"/>
      <c r="Y35" s="300"/>
      <c r="Z35" s="288"/>
      <c r="AA35" s="300"/>
      <c r="AB35" s="300"/>
      <c r="AC35" s="272"/>
      <c r="AD35" s="99"/>
      <c r="AE35" s="265" t="s">
        <v>122</v>
      </c>
      <c r="AF35" s="265" t="s">
        <v>500</v>
      </c>
      <c r="AG35" s="265" t="s">
        <v>501</v>
      </c>
      <c r="AH35" s="269"/>
      <c r="AI35" s="270"/>
      <c r="AJ35" s="36"/>
      <c r="AK35" s="268"/>
      <c r="AL35" s="36"/>
      <c r="AM35" s="265" t="s">
        <v>497</v>
      </c>
      <c r="AN35" s="270"/>
      <c r="AO35" s="270"/>
      <c r="AP35" s="36"/>
      <c r="AQ35" s="36"/>
      <c r="AR35" s="36"/>
      <c r="AS35" s="36"/>
      <c r="AT35" s="36"/>
      <c r="AU35" s="36"/>
      <c r="AV35" s="36"/>
      <c r="AW35" s="36"/>
      <c r="AX35" s="36"/>
    </row>
    <row r="36">
      <c r="A36" s="83" t="s">
        <v>219</v>
      </c>
      <c r="B36" s="244">
        <v>0.5</v>
      </c>
      <c r="C36" s="148">
        <f>AVERAGE(W36:X36)</f>
        <v>2.5</v>
      </c>
      <c r="D36" s="99">
        <v>1.0</v>
      </c>
      <c r="E36" s="99" t="s">
        <v>205</v>
      </c>
      <c r="F36" s="104" t="s">
        <v>153</v>
      </c>
      <c r="G36" s="102">
        <v>0.5</v>
      </c>
      <c r="H36" s="102">
        <v>14.0</v>
      </c>
      <c r="I36" s="266" t="s">
        <v>225</v>
      </c>
      <c r="J36" s="114">
        <v>5.0</v>
      </c>
      <c r="K36" s="114"/>
      <c r="L36" s="114"/>
      <c r="M36" s="104">
        <v>5.0E10</v>
      </c>
      <c r="N36" s="107"/>
      <c r="O36" s="114">
        <v>4555.0</v>
      </c>
      <c r="P36" s="283">
        <f>4546+9</f>
        <v>4555</v>
      </c>
      <c r="Q36" s="284" t="s">
        <v>1124</v>
      </c>
      <c r="R36" s="114">
        <v>1.0</v>
      </c>
      <c r="S36" s="114">
        <v>4554.0</v>
      </c>
      <c r="T36" s="283">
        <f>4546+8</f>
        <v>4554</v>
      </c>
      <c r="U36" s="284" t="s">
        <v>1124</v>
      </c>
      <c r="V36" s="285"/>
      <c r="W36" s="284">
        <v>1.0</v>
      </c>
      <c r="X36" s="284">
        <v>4.0</v>
      </c>
      <c r="Y36" s="284"/>
      <c r="Z36" s="288"/>
      <c r="AA36" s="283"/>
      <c r="AB36" s="283"/>
      <c r="AC36" s="272"/>
      <c r="AD36" s="99"/>
      <c r="AE36" s="265" t="s">
        <v>227</v>
      </c>
      <c r="AF36" s="265" t="s">
        <v>228</v>
      </c>
      <c r="AG36" s="265" t="s">
        <v>229</v>
      </c>
      <c r="AH36" s="265" t="s">
        <v>230</v>
      </c>
      <c r="AI36" s="265" t="s">
        <v>227</v>
      </c>
      <c r="AJ36" s="265" t="s">
        <v>231</v>
      </c>
      <c r="AK36" s="303" t="s">
        <v>232</v>
      </c>
      <c r="AL36" s="36"/>
      <c r="AM36" s="265" t="s">
        <v>226</v>
      </c>
      <c r="AN36" s="270"/>
      <c r="AO36" s="270"/>
      <c r="AP36" s="36"/>
      <c r="AQ36" s="36"/>
      <c r="AR36" s="36"/>
      <c r="AS36" s="36"/>
      <c r="AT36" s="36"/>
      <c r="AU36" s="36"/>
      <c r="AV36" s="36"/>
      <c r="AW36" s="36"/>
      <c r="AX36" s="36"/>
    </row>
    <row r="37">
      <c r="A37" s="83" t="s">
        <v>1114</v>
      </c>
      <c r="B37" s="244">
        <v>0.6</v>
      </c>
      <c r="C37" s="84">
        <v>1.0</v>
      </c>
      <c r="D37" s="99">
        <v>1.0</v>
      </c>
      <c r="E37" s="99" t="s">
        <v>1115</v>
      </c>
      <c r="F37" s="85" t="s">
        <v>153</v>
      </c>
      <c r="G37" s="102">
        <v>2.0</v>
      </c>
      <c r="H37" s="102">
        <v>35.0</v>
      </c>
      <c r="I37" s="312"/>
      <c r="J37" s="85" t="s">
        <v>158</v>
      </c>
      <c r="K37" s="85"/>
      <c r="L37" s="85"/>
      <c r="M37" s="109"/>
      <c r="N37" s="111"/>
      <c r="O37" s="114">
        <v>18.0</v>
      </c>
      <c r="P37" s="283">
        <v>18.0</v>
      </c>
      <c r="Q37" s="284">
        <v>2013.0</v>
      </c>
      <c r="R37" s="114">
        <v>0.0</v>
      </c>
      <c r="S37" s="114">
        <v>3.0</v>
      </c>
      <c r="T37" s="283">
        <v>3.0</v>
      </c>
      <c r="U37" s="284">
        <v>2013.0</v>
      </c>
      <c r="V37" s="285"/>
      <c r="W37" s="284">
        <v>1.0</v>
      </c>
      <c r="X37" s="284">
        <v>4.0</v>
      </c>
      <c r="Y37" s="284"/>
      <c r="Z37" s="286">
        <v>6.0</v>
      </c>
      <c r="AA37" s="284"/>
      <c r="AB37" s="284"/>
      <c r="AC37" s="272"/>
      <c r="AD37" s="99"/>
      <c r="AE37" s="265" t="s">
        <v>354</v>
      </c>
      <c r="AF37" s="265" t="s">
        <v>351</v>
      </c>
      <c r="AG37" s="265" t="s">
        <v>352</v>
      </c>
      <c r="AI37" s="270"/>
      <c r="AJ37" s="36"/>
      <c r="AK37" s="268"/>
      <c r="AL37" s="36"/>
      <c r="AM37" s="265" t="s">
        <v>350</v>
      </c>
      <c r="AN37" s="270"/>
      <c r="AO37" s="270"/>
      <c r="AP37" s="36"/>
      <c r="AQ37" s="36"/>
      <c r="AR37" s="36"/>
      <c r="AS37" s="36"/>
      <c r="AT37" s="36"/>
      <c r="AU37" s="36"/>
      <c r="AV37" s="36"/>
      <c r="AW37" s="36"/>
      <c r="AX37" s="36"/>
    </row>
    <row r="38">
      <c r="A38" s="83" t="s">
        <v>1116</v>
      </c>
      <c r="B38" s="244">
        <v>0.6</v>
      </c>
      <c r="C38" s="84">
        <v>1.0</v>
      </c>
      <c r="D38" s="99">
        <v>1.0</v>
      </c>
      <c r="E38" s="99" t="s">
        <v>1117</v>
      </c>
      <c r="F38" s="85" t="s">
        <v>95</v>
      </c>
      <c r="G38" s="122">
        <f>SUM(Y38/24)</f>
        <v>3</v>
      </c>
      <c r="H38" s="102">
        <v>100.0</v>
      </c>
      <c r="I38" s="266" t="s">
        <v>115</v>
      </c>
      <c r="J38" s="85">
        <v>100.0</v>
      </c>
      <c r="K38" s="85"/>
      <c r="L38" s="85"/>
      <c r="M38" s="109"/>
      <c r="N38" s="111"/>
      <c r="O38" s="95" t="s">
        <v>104</v>
      </c>
      <c r="P38" s="287" t="s">
        <v>104</v>
      </c>
      <c r="Q38" s="266" t="s">
        <v>119</v>
      </c>
      <c r="R38" s="114">
        <v>0.0</v>
      </c>
      <c r="S38" s="95" t="s">
        <v>104</v>
      </c>
      <c r="T38" s="287" t="s">
        <v>104</v>
      </c>
      <c r="U38" s="266" t="s">
        <v>120</v>
      </c>
      <c r="V38" s="98"/>
      <c r="W38" s="36"/>
      <c r="X38" s="36"/>
      <c r="Y38" s="284">
        <v>72.0</v>
      </c>
      <c r="Z38" s="288"/>
      <c r="AA38" s="284"/>
      <c r="AB38" s="284" t="s">
        <v>117</v>
      </c>
      <c r="AC38" s="272"/>
      <c r="AD38" s="99"/>
      <c r="AE38" s="265" t="s">
        <v>122</v>
      </c>
      <c r="AF38" s="265" t="s">
        <v>121</v>
      </c>
      <c r="AG38" s="270"/>
      <c r="AH38" s="270"/>
      <c r="AI38" s="270"/>
      <c r="AJ38" s="36"/>
      <c r="AK38" s="268"/>
      <c r="AL38" s="36"/>
      <c r="AM38" s="265" t="s">
        <v>116</v>
      </c>
      <c r="AN38" s="270"/>
      <c r="AO38" s="270"/>
      <c r="AP38" s="36"/>
      <c r="AQ38" s="36"/>
      <c r="AR38" s="36"/>
      <c r="AS38" s="36"/>
      <c r="AT38" s="36"/>
      <c r="AU38" s="36"/>
      <c r="AV38" s="36"/>
      <c r="AW38" s="36"/>
      <c r="AX38" s="36"/>
    </row>
    <row r="39">
      <c r="A39" s="83" t="s">
        <v>658</v>
      </c>
      <c r="B39" s="301">
        <v>0.6</v>
      </c>
      <c r="C39" s="316">
        <v>10.0</v>
      </c>
      <c r="D39" s="99">
        <v>1.0</v>
      </c>
      <c r="E39" s="99" t="s">
        <v>1115</v>
      </c>
      <c r="F39" s="85" t="s">
        <v>95</v>
      </c>
      <c r="G39" s="102">
        <v>60.0</v>
      </c>
      <c r="H39" s="102">
        <v>120.0</v>
      </c>
      <c r="I39" s="266" t="s">
        <v>662</v>
      </c>
      <c r="J39" s="85" t="s">
        <v>663</v>
      </c>
      <c r="K39" s="85"/>
      <c r="L39" s="85"/>
      <c r="M39" s="109"/>
      <c r="N39" s="111"/>
      <c r="O39" s="114">
        <v>930000.0</v>
      </c>
      <c r="P39" s="283">
        <v>934879.0</v>
      </c>
      <c r="Q39" s="284">
        <v>2012.0</v>
      </c>
      <c r="R39" s="114">
        <v>570.0</v>
      </c>
      <c r="S39" s="114">
        <v>220000.0</v>
      </c>
      <c r="T39" s="283">
        <v>217582.0</v>
      </c>
      <c r="U39" s="284">
        <v>2012.0</v>
      </c>
      <c r="V39" s="285"/>
      <c r="W39" s="284">
        <v>1.4</v>
      </c>
      <c r="X39" s="284">
        <v>10.0</v>
      </c>
      <c r="Y39" s="300"/>
      <c r="Z39" s="288"/>
      <c r="AA39" s="284">
        <v>10.0</v>
      </c>
      <c r="AB39" s="284"/>
      <c r="AC39" s="272"/>
      <c r="AD39" s="99"/>
      <c r="AE39" s="265" t="s">
        <v>666</v>
      </c>
      <c r="AF39" s="265" t="s">
        <v>667</v>
      </c>
      <c r="AG39" s="269"/>
      <c r="AH39" s="270"/>
      <c r="AI39" s="270"/>
      <c r="AJ39" s="36"/>
      <c r="AK39" s="268"/>
      <c r="AL39" s="36"/>
      <c r="AM39" s="265" t="s">
        <v>664</v>
      </c>
      <c r="AN39" s="270"/>
      <c r="AO39" s="270"/>
      <c r="AP39" s="36"/>
      <c r="AQ39" s="36"/>
      <c r="AR39" s="36"/>
      <c r="AS39" s="36"/>
      <c r="AT39" s="36"/>
      <c r="AU39" s="36"/>
      <c r="AV39" s="36"/>
      <c r="AW39" s="36"/>
      <c r="AX39" s="36"/>
    </row>
    <row r="40">
      <c r="A40" s="83" t="s">
        <v>343</v>
      </c>
      <c r="B40" s="244">
        <v>0.8</v>
      </c>
      <c r="C40" s="148">
        <f>AVERAGE(W40:X40)</f>
        <v>3.5</v>
      </c>
      <c r="D40" s="99">
        <v>1.0</v>
      </c>
      <c r="E40" s="99" t="s">
        <v>331</v>
      </c>
      <c r="F40" s="175" t="s">
        <v>153</v>
      </c>
      <c r="G40" s="102">
        <v>7.0</v>
      </c>
      <c r="H40" s="102">
        <v>15.0</v>
      </c>
      <c r="I40" s="312"/>
      <c r="J40" s="175" t="s">
        <v>332</v>
      </c>
      <c r="K40" s="175"/>
      <c r="L40" s="175"/>
      <c r="M40" s="36"/>
      <c r="N40" s="170"/>
      <c r="O40" s="114">
        <v>1500000.0</v>
      </c>
      <c r="P40" s="283">
        <v>1533760.0</v>
      </c>
      <c r="Q40" s="284" t="s">
        <v>1128</v>
      </c>
      <c r="R40" s="114">
        <v>8400.0</v>
      </c>
      <c r="S40" s="114">
        <v>1090000.0</v>
      </c>
      <c r="T40" s="283">
        <v>1088252.0</v>
      </c>
      <c r="U40" s="284" t="s">
        <v>1129</v>
      </c>
      <c r="V40" s="285"/>
      <c r="W40" s="284">
        <v>2.0</v>
      </c>
      <c r="X40" s="284">
        <v>5.0</v>
      </c>
      <c r="Y40" s="284"/>
      <c r="Z40" s="286">
        <v>7.0</v>
      </c>
      <c r="AA40" s="297"/>
      <c r="AB40" s="297"/>
      <c r="AC40" s="272" t="s">
        <v>333</v>
      </c>
      <c r="AD40" s="36"/>
      <c r="AE40" s="270"/>
      <c r="AF40" s="265" t="s">
        <v>338</v>
      </c>
      <c r="AG40" s="265" t="s">
        <v>339</v>
      </c>
      <c r="AH40" s="265" t="s">
        <v>340</v>
      </c>
      <c r="AI40" s="265" t="s">
        <v>230</v>
      </c>
      <c r="AJ40" s="265" t="s">
        <v>341</v>
      </c>
      <c r="AL40" s="36"/>
      <c r="AM40" s="303" t="s">
        <v>342</v>
      </c>
      <c r="AN40" s="270"/>
      <c r="AO40" s="270"/>
      <c r="AP40" s="36"/>
      <c r="AQ40" s="36"/>
      <c r="AR40" s="36"/>
      <c r="AS40" s="36"/>
      <c r="AT40" s="36"/>
      <c r="AU40" s="36"/>
      <c r="AV40" s="36"/>
      <c r="AW40" s="36"/>
      <c r="AX40" s="36"/>
    </row>
    <row r="41">
      <c r="A41" s="83" t="s">
        <v>1139</v>
      </c>
      <c r="B41" s="244">
        <v>1.0</v>
      </c>
      <c r="C41" s="118">
        <f>average(2.8,3.5)</f>
        <v>3.15</v>
      </c>
      <c r="D41" s="99">
        <v>1.0</v>
      </c>
      <c r="E41" s="99" t="s">
        <v>1115</v>
      </c>
      <c r="F41" s="85" t="s">
        <v>95</v>
      </c>
      <c r="G41" s="160">
        <f>72/24</f>
        <v>3</v>
      </c>
      <c r="H41" s="102">
        <v>100.0</v>
      </c>
      <c r="I41" s="312"/>
      <c r="J41" s="104">
        <v>1.0E10</v>
      </c>
      <c r="K41" s="104"/>
      <c r="L41" s="104"/>
      <c r="M41" s="109"/>
      <c r="N41" s="111"/>
      <c r="O41" s="114" t="s">
        <v>104</v>
      </c>
      <c r="P41" s="283" t="s">
        <v>104</v>
      </c>
      <c r="Q41" s="284" t="s">
        <v>104</v>
      </c>
      <c r="R41" s="114">
        <v>0.0</v>
      </c>
      <c r="S41" s="114" t="s">
        <v>104</v>
      </c>
      <c r="T41" s="283" t="s">
        <v>104</v>
      </c>
      <c r="U41" s="284" t="s">
        <v>104</v>
      </c>
      <c r="V41" s="315"/>
      <c r="W41" s="300"/>
      <c r="X41" s="300"/>
      <c r="Y41" s="284">
        <v>72.0</v>
      </c>
      <c r="Z41" s="288"/>
      <c r="AA41" s="284"/>
      <c r="AB41" s="284"/>
      <c r="AC41" s="282"/>
      <c r="AD41" s="36"/>
      <c r="AE41" s="265" t="s">
        <v>546</v>
      </c>
      <c r="AF41" s="265" t="s">
        <v>544</v>
      </c>
      <c r="AG41" s="265" t="s">
        <v>545</v>
      </c>
      <c r="AH41" s="270"/>
      <c r="AI41" s="270"/>
      <c r="AJ41" s="36"/>
      <c r="AK41" s="268"/>
      <c r="AL41" s="36"/>
      <c r="AM41" s="265" t="s">
        <v>542</v>
      </c>
      <c r="AN41" s="270"/>
      <c r="AO41" s="270"/>
      <c r="AP41" s="36"/>
      <c r="AQ41" s="36"/>
      <c r="AR41" s="36"/>
      <c r="AS41" s="36"/>
      <c r="AT41" s="36"/>
      <c r="AU41" s="36"/>
      <c r="AV41" s="36"/>
      <c r="AW41" s="36"/>
      <c r="AX41" s="36"/>
    </row>
    <row r="42">
      <c r="A42" s="83" t="s">
        <v>567</v>
      </c>
      <c r="B42" s="244">
        <v>1.0</v>
      </c>
      <c r="C42" s="148">
        <f>AVERAGE(W42:X42)</f>
        <v>1.6</v>
      </c>
      <c r="D42" s="99">
        <v>1.0</v>
      </c>
      <c r="E42" s="99" t="s">
        <v>1117</v>
      </c>
      <c r="F42" s="85" t="s">
        <v>153</v>
      </c>
      <c r="G42" s="102">
        <v>0.0</v>
      </c>
      <c r="H42" s="102" t="s">
        <v>104</v>
      </c>
      <c r="I42" s="312"/>
      <c r="J42" s="85" t="s">
        <v>158</v>
      </c>
      <c r="K42" s="85"/>
      <c r="L42" s="85"/>
      <c r="M42" s="109"/>
      <c r="N42" s="111"/>
      <c r="O42" s="114">
        <v>35000.0</v>
      </c>
      <c r="P42" s="283">
        <v>35410.0</v>
      </c>
      <c r="Q42" s="284" t="s">
        <v>1128</v>
      </c>
      <c r="R42" s="114">
        <v>1.0</v>
      </c>
      <c r="S42" s="114">
        <v>15000.0</v>
      </c>
      <c r="T42" s="283">
        <v>14814.0</v>
      </c>
      <c r="U42" s="284" t="s">
        <v>1129</v>
      </c>
      <c r="V42" s="285"/>
      <c r="W42" s="284">
        <v>1.2</v>
      </c>
      <c r="X42" s="284">
        <v>2.0</v>
      </c>
      <c r="Y42" s="300"/>
      <c r="Z42" s="288"/>
      <c r="AA42" s="284"/>
      <c r="AB42" s="284"/>
      <c r="AC42" s="272"/>
      <c r="AD42" s="99"/>
      <c r="AE42" s="265" t="s">
        <v>122</v>
      </c>
      <c r="AF42" s="265" t="s">
        <v>569</v>
      </c>
      <c r="AG42" s="265" t="s">
        <v>570</v>
      </c>
      <c r="AH42" s="270"/>
      <c r="AI42" s="270"/>
      <c r="AJ42" s="36"/>
      <c r="AK42" s="268"/>
      <c r="AL42" s="36"/>
      <c r="AM42" s="265" t="s">
        <v>568</v>
      </c>
      <c r="AN42" s="270"/>
      <c r="AO42" s="270"/>
      <c r="AP42" s="36"/>
      <c r="AQ42" s="36"/>
      <c r="AR42" s="36"/>
      <c r="AS42" s="36"/>
      <c r="AT42" s="36"/>
      <c r="AU42" s="36"/>
      <c r="AV42" s="36"/>
      <c r="AW42" s="36"/>
      <c r="AX42" s="36"/>
    </row>
    <row r="43">
      <c r="A43" s="83"/>
      <c r="B43" s="244"/>
      <c r="C43" s="84"/>
      <c r="D43" s="99"/>
      <c r="E43" s="99"/>
      <c r="F43" s="85"/>
      <c r="G43" s="160"/>
      <c r="H43" s="160"/>
      <c r="I43" s="312"/>
      <c r="J43" s="109"/>
      <c r="K43" s="109"/>
      <c r="L43" s="109"/>
      <c r="M43" s="109"/>
      <c r="N43" s="111"/>
      <c r="O43" s="168"/>
      <c r="P43" s="245"/>
      <c r="Q43" s="300"/>
      <c r="R43" s="168"/>
      <c r="S43" s="168"/>
      <c r="T43" s="245"/>
      <c r="U43" s="300"/>
      <c r="V43" s="315"/>
      <c r="W43" s="300"/>
      <c r="X43" s="300"/>
      <c r="Y43" s="300"/>
      <c r="Z43" s="288"/>
      <c r="AA43" s="300"/>
      <c r="AB43" s="300"/>
      <c r="AC43" s="282"/>
      <c r="AD43" s="36"/>
      <c r="AE43" s="269"/>
      <c r="AF43" s="269"/>
      <c r="AG43" s="270"/>
      <c r="AH43" s="270"/>
      <c r="AI43" s="270"/>
      <c r="AJ43" s="36"/>
      <c r="AK43" s="268"/>
      <c r="AL43" s="36"/>
      <c r="AM43" s="270"/>
      <c r="AN43" s="270"/>
      <c r="AO43" s="270"/>
      <c r="AP43" s="36"/>
      <c r="AQ43" s="36"/>
      <c r="AR43" s="36"/>
      <c r="AS43" s="36"/>
      <c r="AT43" s="36"/>
      <c r="AU43" s="36"/>
      <c r="AV43" s="36"/>
      <c r="AW43" s="36"/>
      <c r="AX43" s="36"/>
    </row>
    <row r="44">
      <c r="A44" s="83"/>
      <c r="B44" s="244"/>
      <c r="C44" s="84"/>
      <c r="D44" s="99"/>
      <c r="E44" s="99"/>
      <c r="F44" s="85"/>
      <c r="G44" s="160"/>
      <c r="H44" s="160"/>
      <c r="I44" s="312"/>
      <c r="J44" s="109"/>
      <c r="K44" s="109"/>
      <c r="L44" s="109"/>
      <c r="M44" s="109"/>
      <c r="N44" s="111"/>
      <c r="O44" s="168"/>
      <c r="P44" s="245"/>
      <c r="Q44" s="300"/>
      <c r="R44" s="168"/>
      <c r="S44" s="168"/>
      <c r="T44" s="245"/>
      <c r="U44" s="300"/>
      <c r="V44" s="315"/>
      <c r="W44" s="300"/>
      <c r="X44" s="300"/>
      <c r="Y44" s="300"/>
      <c r="Z44" s="288"/>
      <c r="AA44" s="300"/>
      <c r="AB44" s="300"/>
      <c r="AC44" s="282"/>
      <c r="AD44" s="36"/>
      <c r="AE44" s="269"/>
      <c r="AF44" s="269"/>
      <c r="AG44" s="270"/>
      <c r="AH44" s="270"/>
      <c r="AI44" s="270"/>
      <c r="AJ44" s="36"/>
      <c r="AK44" s="268"/>
      <c r="AL44" s="36"/>
      <c r="AM44" s="270"/>
      <c r="AN44" s="270"/>
      <c r="AO44" s="270"/>
      <c r="AP44" s="36"/>
      <c r="AQ44" s="36"/>
      <c r="AR44" s="36"/>
      <c r="AS44" s="36"/>
      <c r="AT44" s="36"/>
      <c r="AU44" s="36"/>
      <c r="AV44" s="36"/>
      <c r="AW44" s="36"/>
      <c r="AX44" s="36"/>
    </row>
    <row r="45">
      <c r="A45" s="83"/>
      <c r="B45" s="244"/>
      <c r="C45" s="84"/>
      <c r="D45" s="99"/>
      <c r="E45" s="99"/>
      <c r="F45" s="85"/>
      <c r="G45" s="160"/>
      <c r="H45" s="160"/>
      <c r="I45" s="312"/>
      <c r="J45" s="109"/>
      <c r="K45" s="109"/>
      <c r="L45" s="109"/>
      <c r="M45" s="109"/>
      <c r="N45" s="111"/>
      <c r="O45" s="168"/>
      <c r="P45" s="245"/>
      <c r="Q45" s="300"/>
      <c r="R45" s="245"/>
      <c r="S45" s="168"/>
      <c r="T45" s="245"/>
      <c r="U45" s="300"/>
      <c r="V45" s="315"/>
      <c r="W45" s="300"/>
      <c r="X45" s="300"/>
      <c r="Y45" s="300"/>
      <c r="Z45" s="288"/>
      <c r="AA45" s="300"/>
      <c r="AB45" s="300"/>
      <c r="AC45" s="282"/>
      <c r="AD45" s="36"/>
      <c r="AE45" s="269"/>
      <c r="AF45" s="269"/>
      <c r="AG45" s="270"/>
      <c r="AH45" s="270"/>
      <c r="AI45" s="270"/>
      <c r="AJ45" s="36"/>
      <c r="AK45" s="268"/>
      <c r="AL45" s="36"/>
      <c r="AM45" s="270"/>
      <c r="AN45" s="270"/>
      <c r="AO45" s="270"/>
      <c r="AP45" s="36"/>
      <c r="AQ45" s="36"/>
      <c r="AR45" s="36"/>
      <c r="AS45" s="36"/>
      <c r="AT45" s="36"/>
      <c r="AU45" s="36"/>
      <c r="AV45" s="36"/>
      <c r="AW45" s="36"/>
      <c r="AX45" s="36"/>
    </row>
    <row r="46">
      <c r="A46" s="83"/>
      <c r="B46" s="244"/>
      <c r="C46" s="84"/>
      <c r="D46" s="99"/>
      <c r="E46" s="99"/>
      <c r="F46" s="85"/>
      <c r="G46" s="160"/>
      <c r="H46" s="160"/>
      <c r="I46" s="312"/>
      <c r="J46" s="109"/>
      <c r="K46" s="109"/>
      <c r="L46" s="109"/>
      <c r="M46" s="109"/>
      <c r="N46" s="111"/>
      <c r="O46" s="168"/>
      <c r="P46" s="245"/>
      <c r="Q46" s="300"/>
      <c r="R46" s="245"/>
      <c r="S46" s="168"/>
      <c r="T46" s="245"/>
      <c r="U46" s="300"/>
      <c r="V46" s="315"/>
      <c r="W46" s="300"/>
      <c r="X46" s="300"/>
      <c r="Y46" s="300"/>
      <c r="Z46" s="288"/>
      <c r="AA46" s="300"/>
      <c r="AB46" s="300"/>
      <c r="AC46" s="282"/>
      <c r="AD46" s="36"/>
      <c r="AE46" s="269"/>
      <c r="AF46" s="269"/>
      <c r="AG46" s="270"/>
      <c r="AH46" s="270"/>
      <c r="AI46" s="270"/>
      <c r="AJ46" s="36"/>
      <c r="AK46" s="268"/>
      <c r="AL46" s="36"/>
      <c r="AM46" s="270"/>
      <c r="AN46" s="270"/>
      <c r="AO46" s="270"/>
      <c r="AP46" s="36"/>
      <c r="AQ46" s="36"/>
      <c r="AR46" s="36"/>
      <c r="AS46" s="36"/>
      <c r="AT46" s="36"/>
      <c r="AU46" s="36"/>
      <c r="AV46" s="36"/>
      <c r="AW46" s="36"/>
      <c r="AX46" s="36"/>
    </row>
    <row r="47">
      <c r="A47" s="83"/>
      <c r="B47" s="244"/>
      <c r="C47" s="84"/>
      <c r="D47" s="99"/>
      <c r="E47" s="99"/>
      <c r="F47" s="85"/>
      <c r="G47" s="160"/>
      <c r="H47" s="160"/>
      <c r="I47" s="312"/>
      <c r="J47" s="109"/>
      <c r="K47" s="109"/>
      <c r="L47" s="109"/>
      <c r="M47" s="109"/>
      <c r="N47" s="111"/>
      <c r="O47" s="168"/>
      <c r="P47" s="245"/>
      <c r="Q47" s="300"/>
      <c r="R47" s="245"/>
      <c r="S47" s="168"/>
      <c r="T47" s="245"/>
      <c r="U47" s="300"/>
      <c r="V47" s="315"/>
      <c r="W47" s="300"/>
      <c r="X47" s="300"/>
      <c r="Y47" s="300"/>
      <c r="Z47" s="288"/>
      <c r="AA47" s="300"/>
      <c r="AB47" s="300"/>
      <c r="AC47" s="282"/>
      <c r="AD47" s="36"/>
      <c r="AE47" s="269"/>
      <c r="AF47" s="269"/>
      <c r="AG47" s="270"/>
      <c r="AH47" s="270"/>
      <c r="AI47" s="270"/>
      <c r="AJ47" s="36"/>
      <c r="AK47" s="268"/>
      <c r="AL47" s="36"/>
      <c r="AM47" s="270"/>
      <c r="AN47" s="270"/>
      <c r="AO47" s="270"/>
      <c r="AP47" s="36"/>
      <c r="AQ47" s="36"/>
      <c r="AR47" s="36"/>
      <c r="AS47" s="36"/>
      <c r="AT47" s="36"/>
      <c r="AU47" s="36"/>
      <c r="AV47" s="36"/>
      <c r="AW47" s="36"/>
      <c r="AX47" s="36"/>
    </row>
    <row r="48">
      <c r="A48" s="83"/>
      <c r="B48" s="244"/>
      <c r="C48" s="84"/>
      <c r="D48" s="99"/>
      <c r="E48" s="99"/>
      <c r="F48" s="85"/>
      <c r="G48" s="160"/>
      <c r="H48" s="160"/>
      <c r="I48" s="312"/>
      <c r="J48" s="109"/>
      <c r="K48" s="109"/>
      <c r="L48" s="109"/>
      <c r="M48" s="109"/>
      <c r="N48" s="111"/>
      <c r="O48" s="168"/>
      <c r="P48" s="245"/>
      <c r="Q48" s="300"/>
      <c r="R48" s="245"/>
      <c r="S48" s="168"/>
      <c r="T48" s="245"/>
      <c r="U48" s="300"/>
      <c r="V48" s="315"/>
      <c r="W48" s="300"/>
      <c r="X48" s="300"/>
      <c r="Y48" s="300"/>
      <c r="Z48" s="288"/>
      <c r="AA48" s="300"/>
      <c r="AB48" s="300"/>
      <c r="AC48" s="282"/>
      <c r="AD48" s="36"/>
      <c r="AE48" s="269"/>
      <c r="AF48" s="269"/>
      <c r="AG48" s="270"/>
      <c r="AH48" s="270"/>
      <c r="AI48" s="270"/>
      <c r="AJ48" s="36"/>
      <c r="AK48" s="268"/>
      <c r="AL48" s="36"/>
      <c r="AM48" s="270"/>
      <c r="AN48" s="270"/>
      <c r="AO48" s="270"/>
      <c r="AP48" s="36"/>
      <c r="AQ48" s="36"/>
      <c r="AR48" s="36"/>
      <c r="AS48" s="36"/>
      <c r="AT48" s="36"/>
      <c r="AU48" s="36"/>
      <c r="AV48" s="36"/>
      <c r="AW48" s="36"/>
      <c r="AX48" s="36"/>
    </row>
    <row r="49">
      <c r="A49" s="83"/>
      <c r="B49" s="244"/>
      <c r="C49" s="84"/>
      <c r="D49" s="99"/>
      <c r="E49" s="99"/>
      <c r="F49" s="85"/>
      <c r="G49" s="160"/>
      <c r="H49" s="160"/>
      <c r="I49" s="312"/>
      <c r="J49" s="109"/>
      <c r="K49" s="109"/>
      <c r="L49" s="109"/>
      <c r="M49" s="109"/>
      <c r="N49" s="111"/>
      <c r="O49" s="168"/>
      <c r="P49" s="245"/>
      <c r="Q49" s="300"/>
      <c r="R49" s="245"/>
      <c r="S49" s="168"/>
      <c r="T49" s="245"/>
      <c r="U49" s="300"/>
      <c r="V49" s="315"/>
      <c r="W49" s="300"/>
      <c r="X49" s="300"/>
      <c r="Y49" s="300"/>
      <c r="Z49" s="288"/>
      <c r="AA49" s="300"/>
      <c r="AB49" s="300"/>
      <c r="AC49" s="282"/>
      <c r="AD49" s="36"/>
      <c r="AE49" s="269"/>
      <c r="AF49" s="269"/>
      <c r="AG49" s="270"/>
      <c r="AH49" s="270"/>
      <c r="AI49" s="270"/>
      <c r="AJ49" s="36"/>
      <c r="AK49" s="268"/>
      <c r="AL49" s="36"/>
      <c r="AM49" s="270"/>
      <c r="AN49" s="270"/>
      <c r="AO49" s="270"/>
      <c r="AP49" s="36"/>
      <c r="AQ49" s="36"/>
      <c r="AR49" s="36"/>
      <c r="AS49" s="36"/>
      <c r="AT49" s="36"/>
      <c r="AU49" s="36"/>
      <c r="AV49" s="36"/>
      <c r="AW49" s="36"/>
      <c r="AX49" s="36"/>
    </row>
    <row r="50">
      <c r="A50" s="83"/>
      <c r="B50" s="244"/>
      <c r="C50" s="84"/>
      <c r="D50" s="99"/>
      <c r="E50" s="99"/>
      <c r="F50" s="85"/>
      <c r="G50" s="160"/>
      <c r="H50" s="160"/>
      <c r="I50" s="312"/>
      <c r="J50" s="109"/>
      <c r="K50" s="109"/>
      <c r="L50" s="109"/>
      <c r="M50" s="109"/>
      <c r="N50" s="111"/>
      <c r="O50" s="168"/>
      <c r="P50" s="245"/>
      <c r="Q50" s="300"/>
      <c r="R50" s="245"/>
      <c r="S50" s="168"/>
      <c r="T50" s="245"/>
      <c r="U50" s="300"/>
      <c r="V50" s="315"/>
      <c r="W50" s="300"/>
      <c r="X50" s="300"/>
      <c r="Y50" s="300"/>
      <c r="Z50" s="288"/>
      <c r="AA50" s="300"/>
      <c r="AB50" s="300"/>
      <c r="AC50" s="282"/>
      <c r="AD50" s="36"/>
      <c r="AE50" s="269"/>
      <c r="AF50" s="269"/>
      <c r="AG50" s="270"/>
      <c r="AH50" s="270"/>
      <c r="AI50" s="270"/>
      <c r="AJ50" s="36"/>
      <c r="AK50" s="268"/>
      <c r="AL50" s="36"/>
      <c r="AM50" s="270"/>
      <c r="AN50" s="270"/>
      <c r="AO50" s="270"/>
      <c r="AP50" s="36"/>
      <c r="AQ50" s="36"/>
      <c r="AR50" s="36"/>
      <c r="AS50" s="36"/>
      <c r="AT50" s="36"/>
      <c r="AU50" s="36"/>
      <c r="AV50" s="36"/>
      <c r="AW50" s="36"/>
      <c r="AX50" s="36"/>
    </row>
    <row r="51">
      <c r="A51" s="83"/>
      <c r="B51" s="244"/>
      <c r="C51" s="84"/>
      <c r="D51" s="99"/>
      <c r="E51" s="99"/>
      <c r="F51" s="85"/>
      <c r="G51" s="160"/>
      <c r="H51" s="160"/>
      <c r="I51" s="312"/>
      <c r="J51" s="109"/>
      <c r="K51" s="109"/>
      <c r="L51" s="109"/>
      <c r="M51" s="109"/>
      <c r="N51" s="111"/>
      <c r="O51" s="168"/>
      <c r="P51" s="245"/>
      <c r="Q51" s="300"/>
      <c r="R51" s="245"/>
      <c r="S51" s="168"/>
      <c r="T51" s="245"/>
      <c r="U51" s="300"/>
      <c r="V51" s="315"/>
      <c r="W51" s="300"/>
      <c r="X51" s="300"/>
      <c r="Y51" s="300"/>
      <c r="Z51" s="288"/>
      <c r="AA51" s="300"/>
      <c r="AB51" s="300"/>
      <c r="AC51" s="282"/>
      <c r="AD51" s="36"/>
      <c r="AE51" s="269"/>
      <c r="AF51" s="269"/>
      <c r="AG51" s="270"/>
      <c r="AH51" s="270"/>
      <c r="AI51" s="270"/>
      <c r="AJ51" s="36"/>
      <c r="AK51" s="268"/>
      <c r="AL51" s="36"/>
      <c r="AM51" s="270"/>
      <c r="AN51" s="270"/>
      <c r="AO51" s="270"/>
      <c r="AP51" s="36"/>
      <c r="AQ51" s="36"/>
      <c r="AR51" s="36"/>
      <c r="AS51" s="36"/>
      <c r="AT51" s="36"/>
      <c r="AU51" s="36"/>
      <c r="AV51" s="36"/>
      <c r="AW51" s="36"/>
      <c r="AX51" s="36"/>
    </row>
  </sheetData>
  <hyperlinks>
    <hyperlink r:id="rId1" location="v" ref="AE1"/>
    <hyperlink r:id="rId2" ref="AG1"/>
    <hyperlink r:id="rId3" ref="AH1"/>
    <hyperlink r:id="rId4" ref="AI1"/>
    <hyperlink r:id="rId5" ref="AM2"/>
    <hyperlink r:id="rId6" ref="AE3"/>
    <hyperlink r:id="rId7" location="v=onepage&amp;q=rhinovirus%20%22basic%20reproductive%20number%22%20OR%20%22basic%20reproductive%20rate%22&amp;f=false" ref="AF3"/>
    <hyperlink r:id="rId8" ref="AM3"/>
    <hyperlink r:id="rId9" ref="AN3"/>
    <hyperlink r:id="rId10" ref="AE4"/>
    <hyperlink r:id="rId11" location="pone-0042320-t003" ref="AF4"/>
    <hyperlink r:id="rId12" ref="AG4"/>
    <hyperlink r:id="rId13" ref="AM4"/>
    <hyperlink r:id="rId14" ref="AM5"/>
    <hyperlink r:id="rId15" ref="Q6"/>
    <hyperlink r:id="rId16" ref="U6"/>
    <hyperlink r:id="rId17" ref="AE6"/>
    <hyperlink r:id="rId18" ref="AF6"/>
    <hyperlink r:id="rId19" ref="AG6"/>
    <hyperlink r:id="rId20" ref="AH6"/>
    <hyperlink r:id="rId21" ref="AK6"/>
    <hyperlink r:id="rId22" ref="AM6"/>
    <hyperlink r:id="rId23" ref="AE7"/>
    <hyperlink r:id="rId24" ref="AF7"/>
    <hyperlink r:id="rId25" ref="AG7"/>
    <hyperlink r:id="rId26" ref="AM7"/>
    <hyperlink r:id="rId27" ref="AE8"/>
    <hyperlink r:id="rId28" ref="AF8"/>
    <hyperlink r:id="rId29" ref="AG8"/>
    <hyperlink r:id="rId30" ref="AH8"/>
    <hyperlink r:id="rId31" ref="AI8"/>
    <hyperlink r:id="rId32" ref="AJ8"/>
    <hyperlink r:id="rId33" ref="AE9"/>
    <hyperlink r:id="rId34" ref="AF9"/>
    <hyperlink r:id="rId35" ref="AG9"/>
    <hyperlink r:id="rId36" ref="AM9"/>
    <hyperlink r:id="rId37" ref="AE10"/>
    <hyperlink r:id="rId38" ref="AF10"/>
    <hyperlink r:id="rId39" ref="AM10"/>
    <hyperlink r:id="rId40" ref="AE11"/>
    <hyperlink r:id="rId41" ref="AF11"/>
    <hyperlink r:id="rId42" ref="AM11"/>
    <hyperlink r:id="rId43" ref="AE12"/>
    <hyperlink r:id="rId44" ref="AF12"/>
    <hyperlink r:id="rId45" ref="AG12"/>
    <hyperlink r:id="rId46" ref="AM12"/>
    <hyperlink r:id="rId47" ref="AE13"/>
    <hyperlink r:id="rId48" ref="AF13"/>
    <hyperlink r:id="rId49" ref="AG13"/>
    <hyperlink r:id="rId50" ref="AM13"/>
    <hyperlink r:id="rId51" ref="AE14"/>
    <hyperlink r:id="rId52" ref="AM14"/>
    <hyperlink r:id="rId53" ref="AE15"/>
    <hyperlink r:id="rId54" ref="AF15"/>
    <hyperlink r:id="rId55" ref="AG15"/>
    <hyperlink r:id="rId56" location="page-1" ref="AH15"/>
    <hyperlink r:id="rId57" ref="AK15"/>
    <hyperlink r:id="rId58" ref="AM15"/>
    <hyperlink r:id="rId59" ref="AE16"/>
    <hyperlink r:id="rId60" ref="AF16"/>
    <hyperlink r:id="rId61" location="v=onepage&amp;q=rabies%20%22fatality%20rate%22%20vaccinated&amp;f=false" ref="AE17"/>
    <hyperlink r:id="rId62" ref="Q18"/>
    <hyperlink r:id="rId63" ref="AE18"/>
    <hyperlink r:id="rId64" ref="AF18"/>
    <hyperlink r:id="rId65" ref="AG18"/>
    <hyperlink r:id="rId66" ref="AM18"/>
    <hyperlink r:id="rId67" ref="Q19"/>
    <hyperlink r:id="rId68" ref="AE19"/>
    <hyperlink r:id="rId69" ref="AF19"/>
    <hyperlink r:id="rId70" ref="AG19"/>
    <hyperlink r:id="rId71" ref="AH19"/>
    <hyperlink r:id="rId72" ref="AM19"/>
    <hyperlink r:id="rId73" ref="AE20"/>
    <hyperlink r:id="rId74" ref="AF20"/>
    <hyperlink r:id="rId75" ref="AM20"/>
    <hyperlink r:id="rId76" ref="AE21"/>
    <hyperlink r:id="rId77" ref="AF21"/>
    <hyperlink r:id="rId78" ref="AG21"/>
    <hyperlink r:id="rId79" ref="AH21"/>
    <hyperlink r:id="rId80" ref="AI21"/>
    <hyperlink r:id="rId81" ref="AJ21"/>
    <hyperlink r:id="rId82" ref="AK21"/>
    <hyperlink r:id="rId83" ref="AL21"/>
    <hyperlink r:id="rId84" ref="AM21"/>
    <hyperlink r:id="rId85" ref="AE22"/>
    <hyperlink r:id="rId86" ref="AF22"/>
    <hyperlink r:id="rId87" ref="AM22"/>
    <hyperlink r:id="rId88" ref="AN22"/>
    <hyperlink r:id="rId89" location="footnote14" ref="AE23"/>
    <hyperlink r:id="rId90" ref="AF23"/>
    <hyperlink r:id="rId91" ref="AG23"/>
    <hyperlink r:id="rId92" ref="AH23"/>
    <hyperlink r:id="rId93" ref="AM23"/>
    <hyperlink r:id="rId94" ref="AE24"/>
    <hyperlink r:id="rId95" ref="AG24"/>
    <hyperlink r:id="rId96" ref="AM24"/>
    <hyperlink r:id="rId97" ref="AN24"/>
    <hyperlink r:id="rId98" location="Infectious_dose.2C_incubation.2C_and_colonization" ref="AO24"/>
    <hyperlink r:id="rId99" ref="AE25"/>
    <hyperlink r:id="rId100" ref="AF25"/>
    <hyperlink r:id="rId101" ref="AM25"/>
    <hyperlink r:id="rId102" ref="AE26"/>
    <hyperlink r:id="rId103" ref="AM26"/>
    <hyperlink r:id="rId104" ref="U27"/>
    <hyperlink r:id="rId105" ref="AE27"/>
    <hyperlink r:id="rId106" ref="AF27"/>
    <hyperlink r:id="rId107" ref="AG27"/>
    <hyperlink r:id="rId108" ref="AM28"/>
    <hyperlink r:id="rId109" ref="AE29"/>
    <hyperlink r:id="rId110" ref="AF29"/>
    <hyperlink r:id="rId111" ref="AM29"/>
    <hyperlink r:id="rId112" ref="AE30"/>
    <hyperlink r:id="rId113" ref="AF30"/>
    <hyperlink r:id="rId114" location=".VDeZP9R4q5w" ref="AG30"/>
    <hyperlink r:id="rId115" ref="AM30"/>
    <hyperlink r:id="rId116" ref="Q31"/>
    <hyperlink r:id="rId117" ref="AE31"/>
    <hyperlink r:id="rId118" ref="AF31"/>
    <hyperlink r:id="rId119" ref="AG31"/>
    <hyperlink r:id="rId120" ref="AH31"/>
    <hyperlink r:id="rId121" ref="AM31"/>
    <hyperlink r:id="rId122" ref="AE32"/>
    <hyperlink r:id="rId123" ref="Q33"/>
    <hyperlink r:id="rId124" ref="AE33"/>
    <hyperlink r:id="rId125" ref="AF33"/>
    <hyperlink r:id="rId126" ref="AG33"/>
    <hyperlink r:id="rId127" ref="AM33"/>
    <hyperlink r:id="rId128" ref="AN33"/>
    <hyperlink r:id="rId129" ref="AE34"/>
    <hyperlink r:id="rId130" ref="AF34"/>
    <hyperlink r:id="rId131" ref="AM34"/>
    <hyperlink r:id="rId132" ref="AE35"/>
    <hyperlink r:id="rId133" ref="AF35"/>
    <hyperlink r:id="rId134" ref="AG35"/>
    <hyperlink r:id="rId135" ref="AM35"/>
    <hyperlink r:id="rId136" ref="AE36"/>
    <hyperlink r:id="rId137" ref="AF36"/>
    <hyperlink r:id="rId138" ref="AG36"/>
    <hyperlink r:id="rId139" ref="AH36"/>
    <hyperlink r:id="rId140" ref="AI36"/>
    <hyperlink r:id="rId141" ref="AJ36"/>
    <hyperlink r:id="rId142" ref="AK36"/>
    <hyperlink r:id="rId143" ref="AM36"/>
    <hyperlink r:id="rId144" ref="AE37"/>
    <hyperlink r:id="rId145" ref="AF37"/>
    <hyperlink r:id="rId146" ref="AG37"/>
    <hyperlink r:id="rId147" ref="AM37"/>
    <hyperlink r:id="rId148" ref="AE38"/>
    <hyperlink r:id="rId149" ref="AF38"/>
    <hyperlink r:id="rId150" ref="AM38"/>
    <hyperlink r:id="rId151" ref="AE39"/>
    <hyperlink r:id="rId152" ref="AF39"/>
    <hyperlink r:id="rId153" ref="AM39"/>
    <hyperlink r:id="rId154" ref="AF40"/>
    <hyperlink r:id="rId155" ref="AG40"/>
    <hyperlink r:id="rId156" ref="AH40"/>
    <hyperlink r:id="rId157" ref="AI40"/>
    <hyperlink r:id="rId158" ref="AJ40"/>
    <hyperlink r:id="rId159" ref="AM40"/>
    <hyperlink r:id="rId160" ref="AE41"/>
    <hyperlink r:id="rId161" ref="AF41"/>
    <hyperlink r:id="rId162" ref="AG41"/>
    <hyperlink r:id="rId163" ref="AM41"/>
    <hyperlink r:id="rId164" ref="AE42"/>
    <hyperlink r:id="rId165" ref="AF42"/>
    <hyperlink r:id="rId166" ref="AG42"/>
    <hyperlink r:id="rId167" ref="AM42"/>
  </hyperlinks>
  <drawing r:id="rId16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0"/>
  </cols>
  <sheetData>
    <row r="1">
      <c r="A1" s="318" t="s">
        <v>1152</v>
      </c>
      <c r="B1" s="319"/>
      <c r="C1" s="319"/>
      <c r="D1" s="319"/>
      <c r="E1" s="319"/>
      <c r="F1" s="319"/>
      <c r="G1" s="319"/>
      <c r="H1" s="320"/>
      <c r="I1" s="319"/>
      <c r="J1" s="319"/>
      <c r="K1" s="319"/>
      <c r="L1" s="319"/>
      <c r="M1" s="319"/>
      <c r="N1" s="321" t="s">
        <v>1153</v>
      </c>
      <c r="O1" s="322" t="s">
        <v>1154</v>
      </c>
      <c r="P1" s="319"/>
      <c r="Q1" s="319"/>
      <c r="R1" s="319"/>
      <c r="S1" s="319"/>
      <c r="T1" s="319"/>
      <c r="U1" s="319"/>
      <c r="V1" s="319"/>
      <c r="W1" s="319"/>
      <c r="X1" s="319"/>
      <c r="Y1" s="319"/>
      <c r="Z1" s="319"/>
    </row>
    <row r="2">
      <c r="A2" s="323" t="s">
        <v>1155</v>
      </c>
      <c r="G2" s="323" t="s">
        <v>1156</v>
      </c>
      <c r="J2" s="323" t="s">
        <v>1157</v>
      </c>
      <c r="K2" s="323" t="s">
        <v>1158</v>
      </c>
      <c r="L2" s="319"/>
      <c r="M2" s="319"/>
      <c r="N2" s="319"/>
      <c r="O2" s="319"/>
      <c r="P2" s="319"/>
      <c r="Q2" s="319"/>
      <c r="R2" s="319"/>
      <c r="S2" s="319"/>
      <c r="T2" s="319"/>
      <c r="U2" s="319"/>
      <c r="V2" s="319"/>
      <c r="W2" s="319"/>
      <c r="X2" s="319"/>
      <c r="Y2" s="319"/>
      <c r="Z2" s="319"/>
    </row>
    <row r="3">
      <c r="A3" s="324"/>
      <c r="B3" s="325" t="s">
        <v>1159</v>
      </c>
      <c r="C3" s="325" t="s">
        <v>1160</v>
      </c>
      <c r="D3" s="325" t="s">
        <v>1161</v>
      </c>
      <c r="E3" s="325" t="s">
        <v>1162</v>
      </c>
      <c r="F3" s="325" t="s">
        <v>1163</v>
      </c>
      <c r="G3" s="325" t="s">
        <v>1163</v>
      </c>
      <c r="H3" s="323" t="s">
        <v>1164</v>
      </c>
      <c r="I3" s="325" t="s">
        <v>1165</v>
      </c>
      <c r="J3" s="325" t="s">
        <v>1166</v>
      </c>
      <c r="K3" s="324"/>
      <c r="L3" s="324"/>
      <c r="M3" s="319"/>
      <c r="N3" s="319"/>
      <c r="O3" s="319"/>
      <c r="P3" s="319"/>
      <c r="Q3" s="319"/>
      <c r="R3" s="319"/>
      <c r="S3" s="319"/>
      <c r="T3" s="319"/>
      <c r="U3" s="319"/>
      <c r="V3" s="319"/>
      <c r="W3" s="319"/>
      <c r="X3" s="319"/>
      <c r="Y3" s="319"/>
      <c r="Z3" s="319"/>
    </row>
    <row r="4">
      <c r="A4" s="324"/>
      <c r="B4" s="325" t="s">
        <v>1167</v>
      </c>
      <c r="C4" s="325" t="s">
        <v>1168</v>
      </c>
      <c r="D4" s="325" t="s">
        <v>1168</v>
      </c>
      <c r="E4" s="325" t="s">
        <v>1168</v>
      </c>
      <c r="F4" s="325" t="s">
        <v>1169</v>
      </c>
      <c r="G4" s="325" t="s">
        <v>1170</v>
      </c>
      <c r="H4" s="323" t="s">
        <v>1171</v>
      </c>
      <c r="I4" s="325" t="s">
        <v>1171</v>
      </c>
      <c r="J4" s="325" t="s">
        <v>1171</v>
      </c>
      <c r="K4" s="325" t="s">
        <v>1171</v>
      </c>
      <c r="L4" s="326" t="s">
        <v>1172</v>
      </c>
      <c r="M4" s="319"/>
      <c r="N4" s="319"/>
      <c r="O4" s="319"/>
      <c r="P4" s="319"/>
      <c r="Q4" s="319"/>
      <c r="R4" s="319"/>
      <c r="S4" s="319"/>
      <c r="T4" s="319"/>
      <c r="U4" s="319"/>
      <c r="V4" s="319"/>
      <c r="W4" s="319"/>
      <c r="X4" s="319"/>
      <c r="Y4" s="319"/>
      <c r="Z4" s="319"/>
    </row>
    <row r="5">
      <c r="A5" s="327"/>
      <c r="B5" s="323">
        <v>2012.0</v>
      </c>
      <c r="C5" s="323">
        <v>2012.0</v>
      </c>
      <c r="D5" s="323">
        <v>2012.0</v>
      </c>
      <c r="E5" s="323">
        <v>2012.0</v>
      </c>
      <c r="F5" s="323">
        <v>2012.0</v>
      </c>
      <c r="G5" s="323">
        <v>2012.0</v>
      </c>
      <c r="H5" s="328" t="s">
        <v>1173</v>
      </c>
      <c r="I5" s="323" t="s">
        <v>1174</v>
      </c>
      <c r="J5" s="323" t="s">
        <v>1175</v>
      </c>
      <c r="K5" s="323" t="s">
        <v>1176</v>
      </c>
      <c r="L5" s="323" t="s">
        <v>1177</v>
      </c>
      <c r="M5" s="319"/>
      <c r="N5" s="319"/>
      <c r="O5" s="319"/>
      <c r="P5" s="319"/>
      <c r="Q5" s="319"/>
      <c r="R5" s="319"/>
      <c r="S5" s="319"/>
      <c r="T5" s="319"/>
      <c r="U5" s="319"/>
      <c r="V5" s="319"/>
      <c r="W5" s="319"/>
      <c r="X5" s="319"/>
      <c r="Y5" s="319"/>
      <c r="Z5" s="319"/>
    </row>
    <row r="6">
      <c r="A6" s="329" t="s">
        <v>1178</v>
      </c>
      <c r="B6" s="330">
        <v>8.6</v>
      </c>
      <c r="C6" s="330">
        <v>20.8</v>
      </c>
      <c r="D6" s="330">
        <v>74.4</v>
      </c>
      <c r="E6" s="330">
        <v>21.7</v>
      </c>
      <c r="F6" s="330">
        <v>51.0</v>
      </c>
      <c r="G6" s="330">
        <v>47.0</v>
      </c>
      <c r="H6" s="331">
        <v>0.2</v>
      </c>
      <c r="I6" s="330">
        <v>0.1</v>
      </c>
      <c r="J6" s="330" t="s">
        <v>1179</v>
      </c>
      <c r="K6" s="330">
        <v>0.5</v>
      </c>
      <c r="L6" s="330">
        <v>37.0</v>
      </c>
      <c r="M6" s="332"/>
      <c r="N6" s="332"/>
      <c r="O6" s="332"/>
      <c r="P6" s="332"/>
      <c r="Q6" s="332"/>
      <c r="R6" s="332"/>
      <c r="S6" s="332"/>
      <c r="T6" s="332"/>
      <c r="U6" s="332"/>
      <c r="V6" s="332"/>
      <c r="W6" s="332"/>
      <c r="X6" s="332"/>
      <c r="Y6" s="332"/>
      <c r="Z6" s="332"/>
    </row>
    <row r="7">
      <c r="A7" s="329" t="s">
        <v>1180</v>
      </c>
      <c r="B7" s="330">
        <v>6.0</v>
      </c>
      <c r="C7" s="330">
        <v>47.6</v>
      </c>
      <c r="D7" s="330">
        <v>52.2</v>
      </c>
      <c r="E7" s="330">
        <v>3.7</v>
      </c>
      <c r="F7" s="330">
        <v>228.0</v>
      </c>
      <c r="G7" s="330">
        <v>541.0</v>
      </c>
      <c r="H7" s="331">
        <v>1.1</v>
      </c>
      <c r="I7" s="330">
        <v>4.0</v>
      </c>
      <c r="J7" s="330" t="s">
        <v>1179</v>
      </c>
      <c r="K7" s="330">
        <v>2.6</v>
      </c>
      <c r="L7" s="330">
        <v>99.0</v>
      </c>
      <c r="M7" s="332"/>
      <c r="N7" s="332"/>
      <c r="O7" s="332"/>
      <c r="P7" s="332"/>
      <c r="Q7" s="332"/>
      <c r="R7" s="332"/>
      <c r="S7" s="332"/>
      <c r="T7" s="332"/>
      <c r="U7" s="332"/>
      <c r="V7" s="332"/>
      <c r="W7" s="332"/>
      <c r="X7" s="332"/>
      <c r="Y7" s="332"/>
      <c r="Z7" s="332"/>
    </row>
    <row r="8">
      <c r="A8" s="329" t="s">
        <v>1181</v>
      </c>
      <c r="B8" s="330">
        <v>5.2</v>
      </c>
      <c r="C8" s="330">
        <v>84.1</v>
      </c>
      <c r="D8" s="330">
        <v>15.0</v>
      </c>
      <c r="E8" s="330">
        <v>0.0</v>
      </c>
      <c r="F8" s="330">
        <v>279.0</v>
      </c>
      <c r="G8" s="330">
        <v>439.0</v>
      </c>
      <c r="H8" s="331">
        <v>1.2</v>
      </c>
      <c r="I8" s="330">
        <v>1.9</v>
      </c>
      <c r="J8" s="330">
        <v>0.0</v>
      </c>
      <c r="K8" s="330" t="s">
        <v>1179</v>
      </c>
      <c r="L8" s="330" t="s">
        <v>1179</v>
      </c>
      <c r="M8" s="332"/>
      <c r="N8" s="332"/>
      <c r="O8" s="332"/>
      <c r="P8" s="332"/>
      <c r="Q8" s="332"/>
      <c r="R8" s="332"/>
      <c r="S8" s="332"/>
      <c r="T8" s="332"/>
      <c r="U8" s="332"/>
      <c r="V8" s="332"/>
      <c r="W8" s="332"/>
      <c r="X8" s="332"/>
      <c r="Y8" s="332"/>
      <c r="Z8" s="332"/>
    </row>
    <row r="9">
      <c r="A9" s="329" t="s">
        <v>1182</v>
      </c>
      <c r="B9" s="330" t="s">
        <v>1179</v>
      </c>
      <c r="C9" s="330" t="s">
        <v>1179</v>
      </c>
      <c r="D9" s="330" t="s">
        <v>1179</v>
      </c>
      <c r="E9" s="330" t="s">
        <v>1179</v>
      </c>
      <c r="F9" s="330" t="s">
        <v>1179</v>
      </c>
      <c r="G9" s="330" t="s">
        <v>1179</v>
      </c>
      <c r="H9" s="331" t="s">
        <v>1179</v>
      </c>
      <c r="I9" s="330" t="s">
        <v>1179</v>
      </c>
      <c r="J9" s="330" t="s">
        <v>1179</v>
      </c>
      <c r="K9" s="330" t="s">
        <v>1179</v>
      </c>
      <c r="L9" s="330" t="s">
        <v>1179</v>
      </c>
      <c r="M9" s="332"/>
      <c r="N9" s="332"/>
      <c r="O9" s="332"/>
      <c r="P9" s="332"/>
      <c r="Q9" s="332"/>
      <c r="R9" s="332"/>
      <c r="S9" s="332"/>
      <c r="T9" s="332"/>
      <c r="U9" s="332"/>
      <c r="V9" s="332"/>
      <c r="W9" s="332"/>
      <c r="X9" s="332"/>
      <c r="Y9" s="332"/>
      <c r="Z9" s="332"/>
    </row>
    <row r="10">
      <c r="A10" s="329" t="s">
        <v>1183</v>
      </c>
      <c r="B10" s="330">
        <v>8.3</v>
      </c>
      <c r="C10" s="330">
        <v>76.6</v>
      </c>
      <c r="D10" s="330">
        <v>17.5</v>
      </c>
      <c r="E10" s="330">
        <v>0.0</v>
      </c>
      <c r="F10" s="333">
        <v>3057.0</v>
      </c>
      <c r="G10" s="333">
        <v>3499.0</v>
      </c>
      <c r="H10" s="331">
        <v>3.9</v>
      </c>
      <c r="I10" s="330">
        <v>4.6</v>
      </c>
      <c r="J10" s="330" t="s">
        <v>1179</v>
      </c>
      <c r="K10" s="330">
        <v>2.5</v>
      </c>
      <c r="L10" s="330">
        <v>100.0</v>
      </c>
      <c r="M10" s="332"/>
      <c r="N10" s="332"/>
      <c r="O10" s="332"/>
      <c r="P10" s="332"/>
      <c r="Q10" s="332"/>
      <c r="R10" s="332"/>
      <c r="S10" s="332"/>
      <c r="T10" s="332"/>
      <c r="U10" s="332"/>
      <c r="V10" s="332"/>
      <c r="W10" s="332"/>
      <c r="X10" s="332"/>
      <c r="Y10" s="332"/>
      <c r="Z10" s="332"/>
    </row>
    <row r="11">
      <c r="A11" s="329" t="s">
        <v>1184</v>
      </c>
      <c r="B11" s="330">
        <v>3.5</v>
      </c>
      <c r="C11" s="330">
        <v>62.2</v>
      </c>
      <c r="D11" s="330">
        <v>26.7</v>
      </c>
      <c r="E11" s="330">
        <v>1.7</v>
      </c>
      <c r="F11" s="330">
        <v>190.0</v>
      </c>
      <c r="G11" s="330">
        <v>212.0</v>
      </c>
      <c r="H11" s="331">
        <v>0.2</v>
      </c>
      <c r="I11" s="330">
        <v>1.7</v>
      </c>
      <c r="J11" s="330" t="s">
        <v>1179</v>
      </c>
      <c r="K11" s="330" t="s">
        <v>1179</v>
      </c>
      <c r="L11" s="330" t="s">
        <v>1179</v>
      </c>
      <c r="M11" s="332"/>
      <c r="N11" s="332"/>
      <c r="O11" s="332"/>
      <c r="P11" s="332"/>
      <c r="Q11" s="332"/>
      <c r="R11" s="332"/>
      <c r="S11" s="332"/>
      <c r="T11" s="332"/>
      <c r="U11" s="332"/>
      <c r="V11" s="332"/>
      <c r="W11" s="332"/>
      <c r="X11" s="332"/>
      <c r="Y11" s="332"/>
      <c r="Z11" s="332"/>
    </row>
    <row r="12">
      <c r="A12" s="329" t="s">
        <v>1185</v>
      </c>
      <c r="B12" s="330">
        <v>5.2</v>
      </c>
      <c r="C12" s="330">
        <v>75.4</v>
      </c>
      <c r="D12" s="330">
        <v>22.2</v>
      </c>
      <c r="E12" s="330">
        <v>3.6</v>
      </c>
      <c r="F12" s="330">
        <v>681.0</v>
      </c>
      <c r="G12" s="333">
        <v>1029.0</v>
      </c>
      <c r="H12" s="331" t="s">
        <v>1179</v>
      </c>
      <c r="I12" s="330" t="s">
        <v>1179</v>
      </c>
      <c r="J12" s="330" t="s">
        <v>1179</v>
      </c>
      <c r="K12" s="330">
        <v>2.1</v>
      </c>
      <c r="L12" s="330" t="s">
        <v>1179</v>
      </c>
      <c r="M12" s="332"/>
      <c r="N12" s="332"/>
      <c r="O12" s="332"/>
      <c r="P12" s="332"/>
      <c r="Q12" s="332"/>
      <c r="R12" s="332"/>
      <c r="S12" s="332"/>
      <c r="T12" s="332"/>
      <c r="U12" s="332"/>
      <c r="V12" s="332"/>
      <c r="W12" s="332"/>
      <c r="X12" s="332"/>
      <c r="Y12" s="332"/>
      <c r="Z12" s="332"/>
    </row>
    <row r="13">
      <c r="A13" s="329" t="s">
        <v>1186</v>
      </c>
      <c r="B13" s="330">
        <v>8.5</v>
      </c>
      <c r="C13" s="330">
        <v>69.2</v>
      </c>
      <c r="D13" s="330">
        <v>20.1</v>
      </c>
      <c r="E13" s="330">
        <v>0.7</v>
      </c>
      <c r="F13" s="330">
        <v>995.0</v>
      </c>
      <c r="G13" s="333">
        <v>1551.0</v>
      </c>
      <c r="H13" s="331">
        <v>3.2</v>
      </c>
      <c r="I13" s="330" t="s">
        <v>1179</v>
      </c>
      <c r="J13" s="330" t="s">
        <v>1179</v>
      </c>
      <c r="K13" s="330">
        <v>4.7</v>
      </c>
      <c r="L13" s="330">
        <v>99.0</v>
      </c>
      <c r="M13" s="332"/>
      <c r="N13" s="332"/>
      <c r="O13" s="332"/>
      <c r="P13" s="332"/>
      <c r="Q13" s="332"/>
      <c r="R13" s="332"/>
      <c r="S13" s="332"/>
      <c r="T13" s="332"/>
      <c r="U13" s="332"/>
      <c r="V13" s="332"/>
      <c r="W13" s="332"/>
      <c r="X13" s="332"/>
      <c r="Y13" s="332"/>
      <c r="Z13" s="332"/>
    </row>
    <row r="14">
      <c r="A14" s="329" t="s">
        <v>1187</v>
      </c>
      <c r="B14" s="330">
        <v>4.5</v>
      </c>
      <c r="C14" s="330">
        <v>41.8</v>
      </c>
      <c r="D14" s="330">
        <v>54.6</v>
      </c>
      <c r="E14" s="330">
        <v>6.4</v>
      </c>
      <c r="F14" s="330">
        <v>150.0</v>
      </c>
      <c r="G14" s="330">
        <v>299.0</v>
      </c>
      <c r="H14" s="331">
        <v>2.7</v>
      </c>
      <c r="I14" s="330">
        <v>4.9</v>
      </c>
      <c r="J14" s="330" t="s">
        <v>1179</v>
      </c>
      <c r="K14" s="330">
        <v>3.9</v>
      </c>
      <c r="L14" s="330">
        <v>100.0</v>
      </c>
      <c r="M14" s="332"/>
      <c r="N14" s="332"/>
      <c r="O14" s="332"/>
      <c r="P14" s="332"/>
      <c r="Q14" s="332"/>
      <c r="R14" s="332"/>
      <c r="S14" s="332"/>
      <c r="T14" s="332"/>
      <c r="U14" s="332"/>
      <c r="V14" s="332"/>
      <c r="W14" s="332"/>
      <c r="X14" s="332"/>
      <c r="Y14" s="332"/>
      <c r="Z14" s="332"/>
    </row>
    <row r="15">
      <c r="A15" s="329" t="s">
        <v>1188</v>
      </c>
      <c r="B15" s="330" t="s">
        <v>1179</v>
      </c>
      <c r="C15" s="330" t="s">
        <v>1179</v>
      </c>
      <c r="D15" s="330" t="s">
        <v>1179</v>
      </c>
      <c r="E15" s="330" t="s">
        <v>1179</v>
      </c>
      <c r="F15" s="330" t="s">
        <v>1179</v>
      </c>
      <c r="G15" s="330" t="s">
        <v>1179</v>
      </c>
      <c r="H15" s="331" t="s">
        <v>1179</v>
      </c>
      <c r="I15" s="330" t="s">
        <v>1179</v>
      </c>
      <c r="J15" s="330" t="s">
        <v>1179</v>
      </c>
      <c r="K15" s="330" t="s">
        <v>1179</v>
      </c>
      <c r="L15" s="330" t="s">
        <v>1179</v>
      </c>
      <c r="M15" s="332"/>
      <c r="N15" s="332"/>
      <c r="O15" s="332"/>
      <c r="P15" s="332"/>
      <c r="Q15" s="332"/>
      <c r="R15" s="332"/>
      <c r="S15" s="332"/>
      <c r="T15" s="332"/>
      <c r="U15" s="332"/>
      <c r="V15" s="332"/>
      <c r="W15" s="332"/>
      <c r="X15" s="332"/>
      <c r="Y15" s="332"/>
      <c r="Z15" s="332"/>
    </row>
    <row r="16">
      <c r="A16" s="329" t="s">
        <v>1189</v>
      </c>
      <c r="B16" s="330">
        <v>9.1</v>
      </c>
      <c r="C16" s="330">
        <v>66.9</v>
      </c>
      <c r="D16" s="330">
        <v>18.5</v>
      </c>
      <c r="E16" s="330" t="s">
        <v>1179</v>
      </c>
      <c r="F16" s="333">
        <v>6140.0</v>
      </c>
      <c r="G16" s="333">
        <v>4068.0</v>
      </c>
      <c r="H16" s="331">
        <v>3.3</v>
      </c>
      <c r="I16" s="330">
        <v>10.6</v>
      </c>
      <c r="J16" s="330" t="s">
        <v>1179</v>
      </c>
      <c r="K16" s="330">
        <v>3.9</v>
      </c>
      <c r="L16" s="330">
        <v>100.0</v>
      </c>
      <c r="M16" s="332"/>
      <c r="N16" s="332"/>
      <c r="O16" s="332"/>
      <c r="P16" s="332"/>
      <c r="Q16" s="332"/>
      <c r="R16" s="332"/>
      <c r="S16" s="332"/>
      <c r="T16" s="332"/>
      <c r="U16" s="332"/>
      <c r="V16" s="332"/>
      <c r="W16" s="332"/>
      <c r="X16" s="332"/>
      <c r="Y16" s="332"/>
      <c r="Z16" s="332"/>
    </row>
    <row r="17">
      <c r="A17" s="329" t="s">
        <v>1190</v>
      </c>
      <c r="B17" s="330">
        <v>11.5</v>
      </c>
      <c r="C17" s="330">
        <v>75.5</v>
      </c>
      <c r="D17" s="330">
        <v>15.2</v>
      </c>
      <c r="E17" s="330" t="s">
        <v>1179</v>
      </c>
      <c r="F17" s="333">
        <v>5407.0</v>
      </c>
      <c r="G17" s="333">
        <v>5065.0</v>
      </c>
      <c r="H17" s="331">
        <v>4.8</v>
      </c>
      <c r="I17" s="330">
        <v>7.9</v>
      </c>
      <c r="J17" s="330" t="s">
        <v>1179</v>
      </c>
      <c r="K17" s="330">
        <v>7.6</v>
      </c>
      <c r="L17" s="330">
        <v>100.0</v>
      </c>
      <c r="M17" s="332"/>
      <c r="N17" s="332"/>
      <c r="O17" s="332"/>
      <c r="P17" s="332"/>
      <c r="Q17" s="332"/>
      <c r="R17" s="332"/>
      <c r="S17" s="332"/>
      <c r="T17" s="332"/>
      <c r="U17" s="332"/>
      <c r="V17" s="332"/>
      <c r="W17" s="332"/>
      <c r="X17" s="332"/>
      <c r="Y17" s="332"/>
      <c r="Z17" s="332"/>
    </row>
    <row r="18">
      <c r="A18" s="329" t="s">
        <v>1191</v>
      </c>
      <c r="B18" s="330">
        <v>5.4</v>
      </c>
      <c r="C18" s="330">
        <v>22.8</v>
      </c>
      <c r="D18" s="330">
        <v>69.0</v>
      </c>
      <c r="E18" s="330">
        <v>1.0</v>
      </c>
      <c r="F18" s="330">
        <v>398.0</v>
      </c>
      <c r="G18" s="330">
        <v>572.0</v>
      </c>
      <c r="H18" s="331">
        <v>3.4</v>
      </c>
      <c r="I18" s="330">
        <v>6.7</v>
      </c>
      <c r="J18" s="330" t="s">
        <v>1179</v>
      </c>
      <c r="K18" s="330">
        <v>4.7</v>
      </c>
      <c r="L18" s="330" t="s">
        <v>1179</v>
      </c>
      <c r="M18" s="332"/>
      <c r="N18" s="332"/>
      <c r="O18" s="332"/>
      <c r="P18" s="332"/>
      <c r="Q18" s="332"/>
      <c r="R18" s="332"/>
      <c r="S18" s="332"/>
      <c r="T18" s="332"/>
      <c r="U18" s="332"/>
      <c r="V18" s="332"/>
      <c r="W18" s="332"/>
      <c r="X18" s="332"/>
      <c r="Y18" s="332"/>
      <c r="Z18" s="332"/>
    </row>
    <row r="19">
      <c r="A19" s="329" t="s">
        <v>1192</v>
      </c>
      <c r="B19" s="330">
        <v>7.5</v>
      </c>
      <c r="C19" s="330">
        <v>46.1</v>
      </c>
      <c r="D19" s="330">
        <v>29.1</v>
      </c>
      <c r="E19" s="330" t="s">
        <v>1179</v>
      </c>
      <c r="F19" s="333">
        <v>1647.0</v>
      </c>
      <c r="G19" s="333">
        <v>2377.0</v>
      </c>
      <c r="H19" s="331">
        <v>2.8</v>
      </c>
      <c r="I19" s="330">
        <v>4.1</v>
      </c>
      <c r="J19" s="330" t="s">
        <v>1179</v>
      </c>
      <c r="K19" s="330">
        <v>2.9</v>
      </c>
      <c r="L19" s="330" t="s">
        <v>1179</v>
      </c>
      <c r="M19" s="332"/>
      <c r="N19" s="332"/>
      <c r="O19" s="332"/>
      <c r="P19" s="332"/>
      <c r="Q19" s="332"/>
      <c r="R19" s="332"/>
      <c r="S19" s="332"/>
      <c r="T19" s="332"/>
      <c r="U19" s="332"/>
      <c r="V19" s="332"/>
      <c r="W19" s="332"/>
      <c r="X19" s="332"/>
      <c r="Y19" s="332"/>
      <c r="Z19" s="332"/>
    </row>
    <row r="20">
      <c r="A20" s="329" t="s">
        <v>1193</v>
      </c>
      <c r="B20" s="330">
        <v>3.9</v>
      </c>
      <c r="C20" s="330">
        <v>71.9</v>
      </c>
      <c r="D20" s="330">
        <v>16.5</v>
      </c>
      <c r="E20" s="330">
        <v>0.0</v>
      </c>
      <c r="F20" s="330">
        <v>895.0</v>
      </c>
      <c r="G20" s="330">
        <v>971.0</v>
      </c>
      <c r="H20" s="331">
        <v>0.9</v>
      </c>
      <c r="I20" s="330">
        <v>2.4</v>
      </c>
      <c r="J20" s="330" t="s">
        <v>1179</v>
      </c>
      <c r="K20" s="330">
        <v>2.1</v>
      </c>
      <c r="L20" s="330" t="s">
        <v>1179</v>
      </c>
      <c r="M20" s="332"/>
      <c r="N20" s="332"/>
      <c r="O20" s="332"/>
      <c r="P20" s="332"/>
      <c r="Q20" s="332"/>
      <c r="R20" s="332"/>
      <c r="S20" s="332"/>
      <c r="T20" s="332"/>
      <c r="U20" s="332"/>
      <c r="V20" s="332"/>
      <c r="W20" s="332"/>
      <c r="X20" s="332"/>
      <c r="Y20" s="332"/>
      <c r="Z20" s="332"/>
    </row>
    <row r="21">
      <c r="A21" s="329" t="s">
        <v>1194</v>
      </c>
      <c r="B21" s="330">
        <v>3.6</v>
      </c>
      <c r="C21" s="330">
        <v>34.4</v>
      </c>
      <c r="D21" s="330">
        <v>63.3</v>
      </c>
      <c r="E21" s="330">
        <v>7.2</v>
      </c>
      <c r="F21" s="330">
        <v>26.0</v>
      </c>
      <c r="G21" s="330">
        <v>68.0</v>
      </c>
      <c r="H21" s="331">
        <v>0.4</v>
      </c>
      <c r="I21" s="330">
        <v>0.2</v>
      </c>
      <c r="J21" s="330">
        <v>0.3</v>
      </c>
      <c r="K21" s="330">
        <v>0.6</v>
      </c>
      <c r="L21" s="330">
        <v>31.0</v>
      </c>
      <c r="M21" s="332"/>
      <c r="N21" s="332"/>
      <c r="O21" s="332"/>
      <c r="P21" s="332"/>
      <c r="Q21" s="332"/>
      <c r="R21" s="332"/>
      <c r="S21" s="332"/>
      <c r="T21" s="332"/>
      <c r="U21" s="332"/>
      <c r="V21" s="332"/>
      <c r="W21" s="332"/>
      <c r="X21" s="332"/>
      <c r="Y21" s="332"/>
      <c r="Z21" s="332"/>
    </row>
    <row r="22">
      <c r="A22" s="329" t="s">
        <v>1195</v>
      </c>
      <c r="B22" s="330">
        <v>6.3</v>
      </c>
      <c r="C22" s="330">
        <v>65.6</v>
      </c>
      <c r="D22" s="330">
        <v>34.4</v>
      </c>
      <c r="E22" s="330">
        <v>2.3</v>
      </c>
      <c r="F22" s="330">
        <v>938.0</v>
      </c>
      <c r="G22" s="333">
        <v>1307.0</v>
      </c>
      <c r="H22" s="331">
        <v>1.8</v>
      </c>
      <c r="I22" s="330">
        <v>4.9</v>
      </c>
      <c r="J22" s="330" t="s">
        <v>1179</v>
      </c>
      <c r="K22" s="330">
        <v>6.2</v>
      </c>
      <c r="L22" s="330" t="s">
        <v>1179</v>
      </c>
      <c r="M22" s="332"/>
      <c r="N22" s="332"/>
      <c r="O22" s="332"/>
      <c r="P22" s="332"/>
      <c r="Q22" s="332"/>
      <c r="R22" s="332"/>
      <c r="S22" s="332"/>
      <c r="T22" s="332"/>
      <c r="U22" s="332"/>
      <c r="V22" s="332"/>
      <c r="W22" s="332"/>
      <c r="X22" s="332"/>
      <c r="Y22" s="332"/>
      <c r="Z22" s="332"/>
    </row>
    <row r="23">
      <c r="A23" s="329" t="s">
        <v>1196</v>
      </c>
      <c r="B23" s="330">
        <v>5.0</v>
      </c>
      <c r="C23" s="330">
        <v>77.2</v>
      </c>
      <c r="D23" s="330">
        <v>19.5</v>
      </c>
      <c r="E23" s="330">
        <v>0.4</v>
      </c>
      <c r="F23" s="330">
        <v>339.0</v>
      </c>
      <c r="G23" s="330">
        <v>790.0</v>
      </c>
      <c r="H23" s="331">
        <v>3.8</v>
      </c>
      <c r="I23" s="330">
        <v>10.5</v>
      </c>
      <c r="J23" s="330" t="s">
        <v>1179</v>
      </c>
      <c r="K23" s="330">
        <v>11.3</v>
      </c>
      <c r="L23" s="330">
        <v>100.0</v>
      </c>
      <c r="M23" s="332"/>
      <c r="N23" s="332"/>
      <c r="O23" s="332"/>
      <c r="P23" s="332"/>
      <c r="Q23" s="332"/>
      <c r="R23" s="332"/>
      <c r="S23" s="332"/>
      <c r="T23" s="332"/>
      <c r="U23" s="332"/>
      <c r="V23" s="332"/>
      <c r="W23" s="332"/>
      <c r="X23" s="332"/>
      <c r="Y23" s="332"/>
      <c r="Z23" s="332"/>
    </row>
    <row r="24">
      <c r="A24" s="329" t="s">
        <v>1197</v>
      </c>
      <c r="B24" s="330">
        <v>10.8</v>
      </c>
      <c r="C24" s="330">
        <v>75.9</v>
      </c>
      <c r="D24" s="330">
        <v>19.7</v>
      </c>
      <c r="E24" s="330" t="s">
        <v>1179</v>
      </c>
      <c r="F24" s="333">
        <v>4711.0</v>
      </c>
      <c r="G24" s="333">
        <v>4320.0</v>
      </c>
      <c r="H24" s="331">
        <v>3.0</v>
      </c>
      <c r="I24" s="330">
        <v>15.8</v>
      </c>
      <c r="J24" s="330" t="s">
        <v>1179</v>
      </c>
      <c r="K24" s="330">
        <v>6.5</v>
      </c>
      <c r="L24" s="330">
        <v>100.0</v>
      </c>
      <c r="M24" s="332"/>
      <c r="N24" s="332"/>
      <c r="O24" s="332"/>
      <c r="P24" s="332"/>
      <c r="Q24" s="332"/>
      <c r="R24" s="332"/>
      <c r="S24" s="332"/>
      <c r="T24" s="332"/>
      <c r="U24" s="332"/>
      <c r="V24" s="332"/>
      <c r="W24" s="332"/>
      <c r="X24" s="332"/>
      <c r="Y24" s="332"/>
      <c r="Z24" s="332"/>
    </row>
    <row r="25">
      <c r="A25" s="329" t="s">
        <v>1198</v>
      </c>
      <c r="B25" s="330">
        <v>5.8</v>
      </c>
      <c r="C25" s="330">
        <v>64.9</v>
      </c>
      <c r="D25" s="330">
        <v>24.5</v>
      </c>
      <c r="E25" s="330">
        <v>1.2</v>
      </c>
      <c r="F25" s="330">
        <v>259.0</v>
      </c>
      <c r="G25" s="330">
        <v>458.0</v>
      </c>
      <c r="H25" s="331">
        <v>0.8</v>
      </c>
      <c r="I25" s="330">
        <v>2.0</v>
      </c>
      <c r="J25" s="330">
        <v>0.5</v>
      </c>
      <c r="K25" s="330">
        <v>1.1</v>
      </c>
      <c r="L25" s="330">
        <v>95.0</v>
      </c>
      <c r="M25" s="332"/>
      <c r="N25" s="332"/>
      <c r="O25" s="332"/>
      <c r="P25" s="332"/>
      <c r="Q25" s="332"/>
      <c r="R25" s="332"/>
      <c r="S25" s="332"/>
      <c r="T25" s="332"/>
      <c r="U25" s="332"/>
      <c r="V25" s="332"/>
      <c r="W25" s="332"/>
      <c r="X25" s="332"/>
      <c r="Y25" s="332"/>
      <c r="Z25" s="332"/>
    </row>
    <row r="26">
      <c r="A26" s="329" t="s">
        <v>1199</v>
      </c>
      <c r="B26" s="330">
        <v>4.5</v>
      </c>
      <c r="C26" s="330">
        <v>51.5</v>
      </c>
      <c r="D26" s="330">
        <v>44.3</v>
      </c>
      <c r="E26" s="330">
        <v>32.0</v>
      </c>
      <c r="F26" s="330">
        <v>33.0</v>
      </c>
      <c r="G26" s="330">
        <v>70.0</v>
      </c>
      <c r="H26" s="331">
        <v>0.1</v>
      </c>
      <c r="I26" s="330">
        <v>0.8</v>
      </c>
      <c r="J26" s="330" t="s">
        <v>1179</v>
      </c>
      <c r="K26" s="330">
        <v>0.5</v>
      </c>
      <c r="L26" s="330">
        <v>80.0</v>
      </c>
      <c r="M26" s="332"/>
      <c r="N26" s="332"/>
      <c r="O26" s="332"/>
      <c r="P26" s="332"/>
      <c r="Q26" s="332"/>
      <c r="R26" s="332"/>
      <c r="S26" s="332"/>
      <c r="T26" s="332"/>
      <c r="U26" s="332"/>
      <c r="V26" s="332"/>
      <c r="W26" s="332"/>
      <c r="X26" s="332"/>
      <c r="Y26" s="332"/>
      <c r="Z26" s="332"/>
    </row>
    <row r="27">
      <c r="A27" s="329" t="s">
        <v>1200</v>
      </c>
      <c r="B27" s="330" t="s">
        <v>1179</v>
      </c>
      <c r="C27" s="330" t="s">
        <v>1179</v>
      </c>
      <c r="D27" s="330" t="s">
        <v>1179</v>
      </c>
      <c r="E27" s="330" t="s">
        <v>1179</v>
      </c>
      <c r="F27" s="330" t="s">
        <v>1179</v>
      </c>
      <c r="G27" s="330" t="s">
        <v>1179</v>
      </c>
      <c r="H27" s="331" t="s">
        <v>1179</v>
      </c>
      <c r="I27" s="330" t="s">
        <v>1179</v>
      </c>
      <c r="J27" s="330" t="s">
        <v>1179</v>
      </c>
      <c r="K27" s="330" t="s">
        <v>1179</v>
      </c>
      <c r="L27" s="330" t="s">
        <v>1179</v>
      </c>
      <c r="M27" s="332"/>
      <c r="N27" s="332"/>
      <c r="O27" s="332"/>
      <c r="P27" s="332"/>
      <c r="Q27" s="332"/>
      <c r="R27" s="332"/>
      <c r="S27" s="332"/>
      <c r="T27" s="332"/>
      <c r="U27" s="332"/>
      <c r="V27" s="332"/>
      <c r="W27" s="332"/>
      <c r="X27" s="332"/>
      <c r="Y27" s="332"/>
      <c r="Z27" s="332"/>
    </row>
    <row r="28">
      <c r="A28" s="329" t="s">
        <v>1201</v>
      </c>
      <c r="B28" s="330">
        <v>3.8</v>
      </c>
      <c r="C28" s="330">
        <v>83.9</v>
      </c>
      <c r="D28" s="330">
        <v>15.2</v>
      </c>
      <c r="E28" s="330">
        <v>11.6</v>
      </c>
      <c r="F28" s="330">
        <v>90.0</v>
      </c>
      <c r="G28" s="330">
        <v>253.0</v>
      </c>
      <c r="H28" s="331">
        <v>0.3</v>
      </c>
      <c r="I28" s="330">
        <v>1.0</v>
      </c>
      <c r="J28" s="330">
        <v>0.9</v>
      </c>
      <c r="K28" s="330">
        <v>1.8</v>
      </c>
      <c r="L28" s="330">
        <v>100.0</v>
      </c>
      <c r="M28" s="332"/>
      <c r="N28" s="332"/>
      <c r="O28" s="332"/>
      <c r="P28" s="332"/>
      <c r="Q28" s="332"/>
      <c r="R28" s="332"/>
      <c r="S28" s="332"/>
      <c r="T28" s="332"/>
      <c r="U28" s="332"/>
      <c r="V28" s="332"/>
      <c r="W28" s="332"/>
      <c r="X28" s="332"/>
      <c r="Y28" s="332"/>
      <c r="Z28" s="332"/>
    </row>
    <row r="29">
      <c r="A29" s="329" t="s">
        <v>1202</v>
      </c>
      <c r="B29" s="330">
        <v>5.8</v>
      </c>
      <c r="C29" s="330">
        <v>71.8</v>
      </c>
      <c r="D29" s="330">
        <v>23.2</v>
      </c>
      <c r="E29" s="330">
        <v>3.8</v>
      </c>
      <c r="F29" s="330">
        <v>149.0</v>
      </c>
      <c r="G29" s="330">
        <v>305.0</v>
      </c>
      <c r="H29" s="331">
        <v>0.5</v>
      </c>
      <c r="I29" s="330">
        <v>1.0</v>
      </c>
      <c r="J29" s="330" t="s">
        <v>1179</v>
      </c>
      <c r="K29" s="330">
        <v>1.1</v>
      </c>
      <c r="L29" s="330">
        <v>76.0</v>
      </c>
      <c r="M29" s="332"/>
      <c r="N29" s="332"/>
      <c r="O29" s="332"/>
      <c r="P29" s="332"/>
      <c r="Q29" s="332"/>
      <c r="R29" s="332"/>
      <c r="S29" s="332"/>
      <c r="T29" s="332"/>
      <c r="U29" s="332"/>
      <c r="V29" s="332"/>
      <c r="W29" s="332"/>
      <c r="X29" s="332"/>
      <c r="Y29" s="332"/>
      <c r="Z29" s="332"/>
    </row>
    <row r="30">
      <c r="A30" s="329" t="s">
        <v>1203</v>
      </c>
      <c r="B30" s="330">
        <v>9.9</v>
      </c>
      <c r="C30" s="330">
        <v>71.1</v>
      </c>
      <c r="D30" s="330">
        <v>27.8</v>
      </c>
      <c r="E30" s="330">
        <v>1.6</v>
      </c>
      <c r="F30" s="330">
        <v>447.0</v>
      </c>
      <c r="G30" s="330">
        <v>928.0</v>
      </c>
      <c r="H30" s="331">
        <v>1.7</v>
      </c>
      <c r="I30" s="330">
        <v>5.2</v>
      </c>
      <c r="J30" s="330" t="s">
        <v>1179</v>
      </c>
      <c r="K30" s="330">
        <v>3.5</v>
      </c>
      <c r="L30" s="330" t="s">
        <v>1179</v>
      </c>
      <c r="M30" s="332"/>
      <c r="N30" s="332"/>
      <c r="O30" s="332"/>
      <c r="P30" s="332"/>
      <c r="Q30" s="332"/>
      <c r="R30" s="332"/>
      <c r="S30" s="332"/>
      <c r="T30" s="332"/>
      <c r="U30" s="332"/>
      <c r="V30" s="332"/>
      <c r="W30" s="332"/>
      <c r="X30" s="332"/>
      <c r="Y30" s="332"/>
      <c r="Z30" s="332"/>
    </row>
    <row r="31">
      <c r="A31" s="329" t="s">
        <v>1204</v>
      </c>
      <c r="B31" s="330">
        <v>5.3</v>
      </c>
      <c r="C31" s="330">
        <v>56.4</v>
      </c>
      <c r="D31" s="330">
        <v>5.5</v>
      </c>
      <c r="E31" s="330">
        <v>15.6</v>
      </c>
      <c r="F31" s="330">
        <v>384.0</v>
      </c>
      <c r="G31" s="330">
        <v>872.0</v>
      </c>
      <c r="H31" s="331">
        <v>0.3</v>
      </c>
      <c r="I31" s="330">
        <v>2.8</v>
      </c>
      <c r="J31" s="330" t="s">
        <v>1179</v>
      </c>
      <c r="K31" s="330">
        <v>1.8</v>
      </c>
      <c r="L31" s="330">
        <v>72.0</v>
      </c>
      <c r="M31" s="332"/>
      <c r="N31" s="332"/>
      <c r="O31" s="332"/>
      <c r="P31" s="332"/>
      <c r="Q31" s="332"/>
      <c r="R31" s="332"/>
      <c r="S31" s="332"/>
      <c r="T31" s="332"/>
      <c r="U31" s="332"/>
      <c r="V31" s="332"/>
      <c r="W31" s="332"/>
      <c r="X31" s="332"/>
      <c r="Y31" s="332"/>
      <c r="Z31" s="332"/>
    </row>
    <row r="32">
      <c r="A32" s="329" t="s">
        <v>1205</v>
      </c>
      <c r="B32" s="330">
        <v>9.3</v>
      </c>
      <c r="C32" s="330">
        <v>46.4</v>
      </c>
      <c r="D32" s="330">
        <v>31.0</v>
      </c>
      <c r="E32" s="330">
        <v>0.1</v>
      </c>
      <c r="F32" s="333">
        <v>1056.0</v>
      </c>
      <c r="G32" s="333">
        <v>1109.0</v>
      </c>
      <c r="H32" s="331">
        <v>1.8</v>
      </c>
      <c r="I32" s="330">
        <v>6.4</v>
      </c>
      <c r="J32" s="330" t="s">
        <v>1179</v>
      </c>
      <c r="K32" s="330">
        <v>2.3</v>
      </c>
      <c r="L32" s="330">
        <v>93.0</v>
      </c>
      <c r="M32" s="332"/>
      <c r="N32" s="332"/>
      <c r="O32" s="332"/>
      <c r="P32" s="332"/>
      <c r="Q32" s="332"/>
      <c r="R32" s="332"/>
      <c r="S32" s="332"/>
      <c r="T32" s="332"/>
      <c r="U32" s="332"/>
      <c r="V32" s="332"/>
      <c r="W32" s="332"/>
      <c r="X32" s="332"/>
      <c r="Y32" s="332"/>
      <c r="Z32" s="332"/>
    </row>
    <row r="33">
      <c r="A33" s="329" t="s">
        <v>1206</v>
      </c>
      <c r="B33" s="330">
        <v>2.3</v>
      </c>
      <c r="C33" s="330">
        <v>91.8</v>
      </c>
      <c r="D33" s="330">
        <v>8.1</v>
      </c>
      <c r="E33" s="330" t="s">
        <v>1179</v>
      </c>
      <c r="F33" s="330">
        <v>939.0</v>
      </c>
      <c r="G33" s="333">
        <v>1218.0</v>
      </c>
      <c r="H33" s="331">
        <v>1.5</v>
      </c>
      <c r="I33" s="330">
        <v>7.7</v>
      </c>
      <c r="J33" s="330" t="s">
        <v>1179</v>
      </c>
      <c r="K33" s="330">
        <v>2.8</v>
      </c>
      <c r="L33" s="330" t="s">
        <v>1179</v>
      </c>
      <c r="M33" s="332"/>
      <c r="N33" s="332"/>
      <c r="O33" s="332"/>
      <c r="P33" s="332"/>
      <c r="Q33" s="332"/>
      <c r="R33" s="332"/>
      <c r="S33" s="332"/>
      <c r="T33" s="332"/>
      <c r="U33" s="332"/>
      <c r="V33" s="332"/>
      <c r="W33" s="332"/>
      <c r="X33" s="332"/>
      <c r="Y33" s="332"/>
      <c r="Z33" s="332"/>
    </row>
    <row r="34">
      <c r="A34" s="329" t="s">
        <v>1207</v>
      </c>
      <c r="B34" s="330">
        <v>7.4</v>
      </c>
      <c r="C34" s="330">
        <v>56.3</v>
      </c>
      <c r="D34" s="330">
        <v>42.3</v>
      </c>
      <c r="E34" s="330" t="s">
        <v>1179</v>
      </c>
      <c r="F34" s="330">
        <v>516.0</v>
      </c>
      <c r="G34" s="333">
        <v>1177.0</v>
      </c>
      <c r="H34" s="331">
        <v>3.8</v>
      </c>
      <c r="I34" s="330">
        <v>4.7</v>
      </c>
      <c r="J34" s="330" t="s">
        <v>1179</v>
      </c>
      <c r="K34" s="330">
        <v>6.4</v>
      </c>
      <c r="L34" s="330">
        <v>100.0</v>
      </c>
      <c r="M34" s="332"/>
      <c r="N34" s="332"/>
      <c r="O34" s="332"/>
      <c r="P34" s="332"/>
      <c r="Q34" s="332"/>
      <c r="R34" s="332"/>
      <c r="S34" s="332"/>
      <c r="T34" s="332"/>
      <c r="U34" s="332"/>
      <c r="V34" s="332"/>
      <c r="W34" s="332"/>
      <c r="X34" s="332"/>
      <c r="Y34" s="332"/>
      <c r="Z34" s="332"/>
    </row>
    <row r="35">
      <c r="A35" s="329" t="s">
        <v>1208</v>
      </c>
      <c r="B35" s="330">
        <v>6.2</v>
      </c>
      <c r="C35" s="330">
        <v>54.3</v>
      </c>
      <c r="D35" s="330">
        <v>36.4</v>
      </c>
      <c r="E35" s="330">
        <v>31.4</v>
      </c>
      <c r="F35" s="330">
        <v>38.0</v>
      </c>
      <c r="G35" s="330">
        <v>90.0</v>
      </c>
      <c r="H35" s="331">
        <v>0.0</v>
      </c>
      <c r="I35" s="330">
        <v>0.6</v>
      </c>
      <c r="J35" s="330">
        <v>0.1</v>
      </c>
      <c r="K35" s="330">
        <v>0.4</v>
      </c>
      <c r="L35" s="330">
        <v>77.0</v>
      </c>
      <c r="M35" s="332"/>
      <c r="N35" s="332"/>
      <c r="O35" s="332"/>
      <c r="P35" s="332"/>
      <c r="Q35" s="332"/>
      <c r="R35" s="332"/>
      <c r="S35" s="332"/>
      <c r="T35" s="332"/>
      <c r="U35" s="332"/>
      <c r="V35" s="332"/>
      <c r="W35" s="332"/>
      <c r="X35" s="332"/>
      <c r="Y35" s="332"/>
      <c r="Z35" s="332"/>
    </row>
    <row r="36">
      <c r="A36" s="329" t="s">
        <v>1209</v>
      </c>
      <c r="B36" s="330">
        <v>8.1</v>
      </c>
      <c r="C36" s="330">
        <v>59.5</v>
      </c>
      <c r="D36" s="330">
        <v>28.3</v>
      </c>
      <c r="E36" s="330">
        <v>46.3</v>
      </c>
      <c r="F36" s="330">
        <v>20.0</v>
      </c>
      <c r="G36" s="330">
        <v>45.0</v>
      </c>
      <c r="H36" s="331" t="s">
        <v>1179</v>
      </c>
      <c r="I36" s="330" t="s">
        <v>1179</v>
      </c>
      <c r="J36" s="330" t="s">
        <v>1179</v>
      </c>
      <c r="K36" s="330">
        <v>1.9</v>
      </c>
      <c r="L36" s="330">
        <v>75.0</v>
      </c>
      <c r="M36" s="332"/>
      <c r="N36" s="332"/>
      <c r="O36" s="332"/>
      <c r="P36" s="332"/>
      <c r="Q36" s="332"/>
      <c r="R36" s="332"/>
      <c r="S36" s="332"/>
      <c r="T36" s="332"/>
      <c r="U36" s="332"/>
      <c r="V36" s="332"/>
      <c r="W36" s="332"/>
      <c r="X36" s="332"/>
      <c r="Y36" s="332"/>
      <c r="Z36" s="332"/>
    </row>
    <row r="37">
      <c r="A37" s="329" t="s">
        <v>1210</v>
      </c>
      <c r="B37" s="330">
        <v>3.9</v>
      </c>
      <c r="C37" s="330">
        <v>77.4</v>
      </c>
      <c r="D37" s="330">
        <v>21.2</v>
      </c>
      <c r="E37" s="330">
        <v>28.3</v>
      </c>
      <c r="F37" s="330">
        <v>144.0</v>
      </c>
      <c r="G37" s="330">
        <v>166.0</v>
      </c>
      <c r="H37" s="331">
        <v>0.3</v>
      </c>
      <c r="I37" s="330">
        <v>0.5</v>
      </c>
      <c r="J37" s="330" t="s">
        <v>1179</v>
      </c>
      <c r="K37" s="330">
        <v>2.1</v>
      </c>
      <c r="L37" s="330">
        <v>91.0</v>
      </c>
      <c r="M37" s="332"/>
      <c r="N37" s="332"/>
      <c r="O37" s="332"/>
      <c r="P37" s="332"/>
      <c r="Q37" s="332"/>
      <c r="R37" s="332"/>
      <c r="S37" s="332"/>
      <c r="T37" s="332"/>
      <c r="U37" s="332"/>
      <c r="V37" s="332"/>
      <c r="W37" s="332"/>
      <c r="X37" s="332"/>
      <c r="Y37" s="332"/>
      <c r="Z37" s="332"/>
    </row>
    <row r="38">
      <c r="A38" s="329" t="s">
        <v>1211</v>
      </c>
      <c r="B38" s="330">
        <v>5.4</v>
      </c>
      <c r="C38" s="330">
        <v>24.7</v>
      </c>
      <c r="D38" s="330">
        <v>61.7</v>
      </c>
      <c r="E38" s="330">
        <v>15.3</v>
      </c>
      <c r="F38" s="330">
        <v>51.0</v>
      </c>
      <c r="G38" s="330">
        <v>135.0</v>
      </c>
      <c r="H38" s="331">
        <v>0.2</v>
      </c>
      <c r="I38" s="330">
        <v>0.9</v>
      </c>
      <c r="J38" s="330" t="s">
        <v>1179</v>
      </c>
      <c r="K38" s="330">
        <v>0.7</v>
      </c>
      <c r="L38" s="330">
        <v>62.0</v>
      </c>
      <c r="M38" s="332"/>
      <c r="N38" s="332"/>
      <c r="O38" s="332"/>
      <c r="P38" s="332"/>
      <c r="Q38" s="332"/>
      <c r="R38" s="332"/>
      <c r="S38" s="332"/>
      <c r="T38" s="332"/>
      <c r="U38" s="332"/>
      <c r="V38" s="332"/>
      <c r="W38" s="332"/>
      <c r="X38" s="332"/>
      <c r="Y38" s="332"/>
      <c r="Z38" s="332"/>
    </row>
    <row r="39">
      <c r="A39" s="329" t="s">
        <v>1212</v>
      </c>
      <c r="B39" s="330">
        <v>5.1</v>
      </c>
      <c r="C39" s="330">
        <v>33.5</v>
      </c>
      <c r="D39" s="330">
        <v>62.6</v>
      </c>
      <c r="E39" s="330">
        <v>9.3</v>
      </c>
      <c r="F39" s="330">
        <v>59.0</v>
      </c>
      <c r="G39" s="330">
        <v>120.0</v>
      </c>
      <c r="H39" s="331">
        <v>0.1</v>
      </c>
      <c r="I39" s="330">
        <v>0.4</v>
      </c>
      <c r="J39" s="330" t="s">
        <v>1179</v>
      </c>
      <c r="K39" s="330">
        <v>1.3</v>
      </c>
      <c r="L39" s="330">
        <v>61.0</v>
      </c>
      <c r="M39" s="332"/>
      <c r="N39" s="332"/>
      <c r="O39" s="332"/>
      <c r="P39" s="332"/>
      <c r="Q39" s="332"/>
      <c r="R39" s="332"/>
      <c r="S39" s="332"/>
      <c r="T39" s="332"/>
      <c r="U39" s="332"/>
      <c r="V39" s="332"/>
      <c r="W39" s="332"/>
      <c r="X39" s="332"/>
      <c r="Y39" s="332"/>
      <c r="Z39" s="332"/>
    </row>
    <row r="40">
      <c r="A40" s="329" t="s">
        <v>1213</v>
      </c>
      <c r="B40" s="330">
        <v>10.9</v>
      </c>
      <c r="C40" s="330">
        <v>70.1</v>
      </c>
      <c r="D40" s="330">
        <v>15.0</v>
      </c>
      <c r="E40" s="330" t="s">
        <v>1179</v>
      </c>
      <c r="F40" s="333">
        <v>5741.0</v>
      </c>
      <c r="G40" s="333">
        <v>4676.0</v>
      </c>
      <c r="H40" s="331">
        <v>2.1</v>
      </c>
      <c r="I40" s="330">
        <v>9.3</v>
      </c>
      <c r="J40" s="330" t="s">
        <v>1179</v>
      </c>
      <c r="K40" s="330">
        <v>2.7</v>
      </c>
      <c r="L40" s="330">
        <v>100.0</v>
      </c>
      <c r="M40" s="332"/>
      <c r="N40" s="332"/>
      <c r="O40" s="332"/>
      <c r="P40" s="332"/>
      <c r="Q40" s="332"/>
      <c r="R40" s="332"/>
      <c r="S40" s="332"/>
      <c r="T40" s="332"/>
      <c r="U40" s="332"/>
      <c r="V40" s="332"/>
      <c r="W40" s="332"/>
      <c r="X40" s="332"/>
      <c r="Y40" s="332"/>
      <c r="Z40" s="332"/>
    </row>
    <row r="41">
      <c r="A41" s="329" t="s">
        <v>1214</v>
      </c>
      <c r="B41" s="330" t="s">
        <v>1179</v>
      </c>
      <c r="C41" s="330" t="s">
        <v>1179</v>
      </c>
      <c r="D41" s="330" t="s">
        <v>1179</v>
      </c>
      <c r="E41" s="330" t="s">
        <v>1179</v>
      </c>
      <c r="F41" s="330" t="s">
        <v>1179</v>
      </c>
      <c r="G41" s="330" t="s">
        <v>1179</v>
      </c>
      <c r="H41" s="331" t="s">
        <v>1179</v>
      </c>
      <c r="I41" s="330" t="s">
        <v>1179</v>
      </c>
      <c r="J41" s="330" t="s">
        <v>1179</v>
      </c>
      <c r="K41" s="330" t="s">
        <v>1179</v>
      </c>
      <c r="L41" s="330" t="s">
        <v>1179</v>
      </c>
      <c r="M41" s="332"/>
      <c r="N41" s="332"/>
      <c r="O41" s="332"/>
      <c r="P41" s="332"/>
      <c r="Q41" s="332"/>
      <c r="R41" s="332"/>
      <c r="S41" s="332"/>
      <c r="T41" s="332"/>
      <c r="U41" s="332"/>
      <c r="V41" s="332"/>
      <c r="W41" s="332"/>
      <c r="X41" s="332"/>
      <c r="Y41" s="332"/>
      <c r="Z41" s="332"/>
    </row>
    <row r="42">
      <c r="A42" s="329" t="s">
        <v>1215</v>
      </c>
      <c r="B42" s="330">
        <v>3.8</v>
      </c>
      <c r="C42" s="330">
        <v>49.7</v>
      </c>
      <c r="D42" s="330">
        <v>45.6</v>
      </c>
      <c r="E42" s="330">
        <v>28.6</v>
      </c>
      <c r="F42" s="330">
        <v>18.0</v>
      </c>
      <c r="G42" s="330">
        <v>32.0</v>
      </c>
      <c r="H42" s="331">
        <v>0.0</v>
      </c>
      <c r="I42" s="330">
        <v>0.3</v>
      </c>
      <c r="J42" s="330">
        <v>0.4</v>
      </c>
      <c r="K42" s="330">
        <v>1.0</v>
      </c>
      <c r="L42" s="330">
        <v>61.0</v>
      </c>
      <c r="M42" s="332"/>
      <c r="N42" s="332"/>
      <c r="O42" s="332"/>
      <c r="P42" s="332"/>
      <c r="Q42" s="332"/>
      <c r="R42" s="332"/>
      <c r="S42" s="332"/>
      <c r="T42" s="332"/>
      <c r="U42" s="332"/>
      <c r="V42" s="332"/>
      <c r="W42" s="332"/>
      <c r="X42" s="332"/>
      <c r="Y42" s="332"/>
      <c r="Z42" s="332"/>
    </row>
    <row r="43">
      <c r="A43" s="329" t="s">
        <v>1216</v>
      </c>
      <c r="B43" s="330">
        <v>2.8</v>
      </c>
      <c r="C43" s="330">
        <v>31.3</v>
      </c>
      <c r="D43" s="330">
        <v>66.4</v>
      </c>
      <c r="E43" s="330">
        <v>14.7</v>
      </c>
      <c r="F43" s="330">
        <v>25.0</v>
      </c>
      <c r="G43" s="330">
        <v>42.0</v>
      </c>
      <c r="H43" s="331" t="s">
        <v>1179</v>
      </c>
      <c r="I43" s="330" t="s">
        <v>1179</v>
      </c>
      <c r="J43" s="330" t="s">
        <v>1179</v>
      </c>
      <c r="K43" s="330" t="s">
        <v>1179</v>
      </c>
      <c r="L43" s="330">
        <v>16.0</v>
      </c>
      <c r="M43" s="332"/>
      <c r="N43" s="332"/>
      <c r="O43" s="332"/>
      <c r="P43" s="332"/>
      <c r="Q43" s="332"/>
      <c r="R43" s="332"/>
      <c r="S43" s="332"/>
      <c r="T43" s="332"/>
      <c r="U43" s="332"/>
      <c r="V43" s="332"/>
      <c r="W43" s="332"/>
      <c r="X43" s="332"/>
      <c r="Y43" s="332"/>
      <c r="Z43" s="332"/>
    </row>
    <row r="44">
      <c r="A44" s="329" t="s">
        <v>1217</v>
      </c>
      <c r="B44" s="330" t="s">
        <v>1179</v>
      </c>
      <c r="C44" s="330" t="s">
        <v>1179</v>
      </c>
      <c r="D44" s="330" t="s">
        <v>1179</v>
      </c>
      <c r="E44" s="330" t="s">
        <v>1179</v>
      </c>
      <c r="F44" s="330" t="s">
        <v>1179</v>
      </c>
      <c r="G44" s="330" t="s">
        <v>1179</v>
      </c>
      <c r="H44" s="331" t="s">
        <v>1179</v>
      </c>
      <c r="I44" s="330" t="s">
        <v>1179</v>
      </c>
      <c r="J44" s="330" t="s">
        <v>1179</v>
      </c>
      <c r="K44" s="330" t="s">
        <v>1179</v>
      </c>
      <c r="L44" s="330" t="s">
        <v>1179</v>
      </c>
      <c r="M44" s="332"/>
      <c r="N44" s="332"/>
      <c r="O44" s="332"/>
      <c r="P44" s="332"/>
      <c r="Q44" s="332"/>
      <c r="R44" s="332"/>
      <c r="S44" s="332"/>
      <c r="T44" s="332"/>
      <c r="U44" s="332"/>
      <c r="V44" s="332"/>
      <c r="W44" s="332"/>
      <c r="X44" s="332"/>
      <c r="Y44" s="332"/>
      <c r="Z44" s="332"/>
    </row>
    <row r="45">
      <c r="A45" s="329" t="s">
        <v>1218</v>
      </c>
      <c r="B45" s="330">
        <v>7.2</v>
      </c>
      <c r="C45" s="330">
        <v>48.6</v>
      </c>
      <c r="D45" s="330">
        <v>32.1</v>
      </c>
      <c r="E45" s="330">
        <v>0.0</v>
      </c>
      <c r="F45" s="333">
        <v>1103.0</v>
      </c>
      <c r="G45" s="333">
        <v>1606.0</v>
      </c>
      <c r="H45" s="331">
        <v>1.0</v>
      </c>
      <c r="I45" s="330">
        <v>0.1</v>
      </c>
      <c r="J45" s="330" t="s">
        <v>1179</v>
      </c>
      <c r="K45" s="330">
        <v>2.1</v>
      </c>
      <c r="L45" s="330">
        <v>100.0</v>
      </c>
      <c r="M45" s="332"/>
      <c r="N45" s="332"/>
      <c r="O45" s="332"/>
      <c r="P45" s="332"/>
      <c r="Q45" s="332"/>
      <c r="R45" s="332"/>
      <c r="S45" s="332"/>
      <c r="T45" s="332"/>
      <c r="U45" s="332"/>
      <c r="V45" s="332"/>
      <c r="W45" s="332"/>
      <c r="X45" s="332"/>
      <c r="Y45" s="332"/>
      <c r="Z45" s="332"/>
    </row>
    <row r="46">
      <c r="A46" s="329" t="s">
        <v>1219</v>
      </c>
      <c r="B46" s="330">
        <v>5.4</v>
      </c>
      <c r="C46" s="330">
        <v>56.0</v>
      </c>
      <c r="D46" s="330">
        <v>34.3</v>
      </c>
      <c r="E46" s="330">
        <v>0.1</v>
      </c>
      <c r="F46" s="330">
        <v>322.0</v>
      </c>
      <c r="G46" s="330">
        <v>480.0</v>
      </c>
      <c r="H46" s="331">
        <v>1.9</v>
      </c>
      <c r="I46" s="330">
        <v>1.9</v>
      </c>
      <c r="J46" s="330">
        <v>0.8</v>
      </c>
      <c r="K46" s="330">
        <v>3.8</v>
      </c>
      <c r="L46" s="330" t="s">
        <v>1179</v>
      </c>
      <c r="M46" s="332"/>
      <c r="N46" s="332"/>
      <c r="O46" s="332"/>
      <c r="P46" s="332"/>
      <c r="Q46" s="332"/>
      <c r="R46" s="332"/>
      <c r="S46" s="332"/>
      <c r="T46" s="332"/>
      <c r="U46" s="332"/>
      <c r="V46" s="332"/>
      <c r="W46" s="332"/>
      <c r="X46" s="332"/>
      <c r="Y46" s="332"/>
      <c r="Z46" s="332"/>
    </row>
    <row r="47">
      <c r="A47" s="329" t="s">
        <v>1220</v>
      </c>
      <c r="B47" s="330" t="s">
        <v>1179</v>
      </c>
      <c r="C47" s="330" t="s">
        <v>1179</v>
      </c>
      <c r="D47" s="330" t="s">
        <v>1179</v>
      </c>
      <c r="E47" s="330" t="s">
        <v>1179</v>
      </c>
      <c r="F47" s="330" t="s">
        <v>1179</v>
      </c>
      <c r="G47" s="330" t="s">
        <v>1179</v>
      </c>
      <c r="H47" s="331" t="s">
        <v>1179</v>
      </c>
      <c r="I47" s="330" t="s">
        <v>1179</v>
      </c>
      <c r="J47" s="330" t="s">
        <v>1179</v>
      </c>
      <c r="K47" s="330" t="s">
        <v>1179</v>
      </c>
      <c r="L47" s="330" t="s">
        <v>1179</v>
      </c>
      <c r="M47" s="332"/>
      <c r="N47" s="332"/>
      <c r="O47" s="332"/>
      <c r="P47" s="332"/>
      <c r="Q47" s="332"/>
      <c r="R47" s="332"/>
      <c r="S47" s="332"/>
      <c r="T47" s="332"/>
      <c r="U47" s="332"/>
      <c r="V47" s="332"/>
      <c r="W47" s="332"/>
      <c r="X47" s="332"/>
      <c r="Y47" s="332"/>
      <c r="Z47" s="332"/>
    </row>
    <row r="48">
      <c r="A48" s="329" t="s">
        <v>1221</v>
      </c>
      <c r="B48" s="330" t="s">
        <v>1179</v>
      </c>
      <c r="C48" s="330" t="s">
        <v>1179</v>
      </c>
      <c r="D48" s="330" t="s">
        <v>1179</v>
      </c>
      <c r="E48" s="330" t="s">
        <v>1179</v>
      </c>
      <c r="F48" s="330" t="s">
        <v>1179</v>
      </c>
      <c r="G48" s="330" t="s">
        <v>1179</v>
      </c>
      <c r="H48" s="331" t="s">
        <v>1179</v>
      </c>
      <c r="I48" s="330" t="s">
        <v>1179</v>
      </c>
      <c r="J48" s="330" t="s">
        <v>1179</v>
      </c>
      <c r="K48" s="330" t="s">
        <v>1179</v>
      </c>
      <c r="L48" s="330" t="s">
        <v>1179</v>
      </c>
      <c r="M48" s="332"/>
      <c r="N48" s="332"/>
      <c r="O48" s="332"/>
      <c r="P48" s="332"/>
      <c r="Q48" s="332"/>
      <c r="R48" s="332"/>
      <c r="S48" s="332"/>
      <c r="T48" s="332"/>
      <c r="U48" s="332"/>
      <c r="V48" s="332"/>
      <c r="W48" s="332"/>
      <c r="X48" s="332"/>
      <c r="Y48" s="332"/>
      <c r="Z48" s="332"/>
    </row>
    <row r="49">
      <c r="A49" s="329" t="s">
        <v>1222</v>
      </c>
      <c r="B49" s="330">
        <v>6.8</v>
      </c>
      <c r="C49" s="330">
        <v>75.8</v>
      </c>
      <c r="D49" s="330">
        <v>14.8</v>
      </c>
      <c r="E49" s="330">
        <v>0.6</v>
      </c>
      <c r="F49" s="330">
        <v>530.0</v>
      </c>
      <c r="G49" s="330">
        <v>723.0</v>
      </c>
      <c r="H49" s="331">
        <v>1.5</v>
      </c>
      <c r="I49" s="330">
        <v>0.6</v>
      </c>
      <c r="J49" s="330" t="s">
        <v>1179</v>
      </c>
      <c r="K49" s="330">
        <v>1.5</v>
      </c>
      <c r="L49" s="330">
        <v>97.0</v>
      </c>
      <c r="M49" s="332"/>
      <c r="N49" s="332"/>
      <c r="O49" s="332"/>
      <c r="P49" s="332"/>
      <c r="Q49" s="332"/>
      <c r="R49" s="332"/>
      <c r="S49" s="332"/>
      <c r="T49" s="332"/>
      <c r="U49" s="332"/>
      <c r="V49" s="332"/>
      <c r="W49" s="332"/>
      <c r="X49" s="332"/>
      <c r="Y49" s="332"/>
      <c r="Z49" s="332"/>
    </row>
    <row r="50">
      <c r="A50" s="329" t="s">
        <v>1223</v>
      </c>
      <c r="B50" s="330">
        <v>4.5</v>
      </c>
      <c r="C50" s="330">
        <v>55.9</v>
      </c>
      <c r="D50" s="330">
        <v>44.1</v>
      </c>
      <c r="E50" s="330">
        <v>26.9</v>
      </c>
      <c r="F50" s="330">
        <v>38.0</v>
      </c>
      <c r="G50" s="330">
        <v>56.0</v>
      </c>
      <c r="H50" s="331" t="s">
        <v>1179</v>
      </c>
      <c r="I50" s="330" t="s">
        <v>1179</v>
      </c>
      <c r="J50" s="330" t="s">
        <v>1179</v>
      </c>
      <c r="K50" s="330" t="s">
        <v>1179</v>
      </c>
      <c r="L50" s="330" t="s">
        <v>1179</v>
      </c>
      <c r="M50" s="332"/>
      <c r="N50" s="332"/>
      <c r="O50" s="332"/>
      <c r="P50" s="332"/>
      <c r="Q50" s="332"/>
      <c r="R50" s="332"/>
      <c r="S50" s="332"/>
      <c r="T50" s="332"/>
      <c r="U50" s="332"/>
      <c r="V50" s="332"/>
      <c r="W50" s="332"/>
      <c r="X50" s="332"/>
      <c r="Y50" s="332"/>
      <c r="Z50" s="332"/>
    </row>
    <row r="51">
      <c r="A51" s="329" t="s">
        <v>1224</v>
      </c>
      <c r="B51" s="330">
        <v>5.6</v>
      </c>
      <c r="C51" s="330">
        <v>51.4</v>
      </c>
      <c r="D51" s="330">
        <v>32.5</v>
      </c>
      <c r="E51" s="330">
        <v>50.4</v>
      </c>
      <c r="F51" s="330">
        <v>15.0</v>
      </c>
      <c r="G51" s="330">
        <v>24.0</v>
      </c>
      <c r="H51" s="331" t="s">
        <v>1179</v>
      </c>
      <c r="I51" s="330" t="s">
        <v>1179</v>
      </c>
      <c r="J51" s="330" t="s">
        <v>1179</v>
      </c>
      <c r="K51" s="330" t="s">
        <v>1179</v>
      </c>
      <c r="L51" s="330">
        <v>28.0</v>
      </c>
      <c r="M51" s="332"/>
      <c r="N51" s="332"/>
      <c r="O51" s="332"/>
      <c r="P51" s="332"/>
      <c r="Q51" s="332"/>
      <c r="R51" s="332"/>
      <c r="S51" s="332"/>
      <c r="T51" s="332"/>
      <c r="U51" s="332"/>
      <c r="V51" s="332"/>
      <c r="W51" s="332"/>
      <c r="X51" s="332"/>
      <c r="Y51" s="332"/>
      <c r="Z51" s="332"/>
    </row>
    <row r="52">
      <c r="A52" s="329" t="s">
        <v>1225</v>
      </c>
      <c r="B52" s="330">
        <v>3.2</v>
      </c>
      <c r="C52" s="330">
        <v>73.9</v>
      </c>
      <c r="D52" s="330">
        <v>25.1</v>
      </c>
      <c r="E52" s="330">
        <v>7.7</v>
      </c>
      <c r="F52" s="330">
        <v>100.0</v>
      </c>
      <c r="G52" s="330">
        <v>140.0</v>
      </c>
      <c r="H52" s="331">
        <v>0.1</v>
      </c>
      <c r="I52" s="330">
        <v>0.8</v>
      </c>
      <c r="J52" s="330" t="s">
        <v>1179</v>
      </c>
      <c r="K52" s="330" t="s">
        <v>1179</v>
      </c>
      <c r="L52" s="330">
        <v>91.0</v>
      </c>
      <c r="M52" s="332"/>
      <c r="N52" s="332"/>
      <c r="O52" s="332"/>
      <c r="P52" s="332"/>
      <c r="Q52" s="332"/>
      <c r="R52" s="332"/>
      <c r="S52" s="332"/>
      <c r="T52" s="332"/>
      <c r="U52" s="332"/>
      <c r="V52" s="332"/>
      <c r="W52" s="332"/>
      <c r="X52" s="332"/>
      <c r="Y52" s="332"/>
      <c r="Z52" s="332"/>
    </row>
    <row r="53">
      <c r="A53" s="329" t="s">
        <v>1226</v>
      </c>
      <c r="B53" s="330">
        <v>10.1</v>
      </c>
      <c r="C53" s="330">
        <v>74.6</v>
      </c>
      <c r="D53" s="330">
        <v>23.1</v>
      </c>
      <c r="E53" s="330">
        <v>0.1</v>
      </c>
      <c r="F53" s="330">
        <v>951.0</v>
      </c>
      <c r="G53" s="333">
        <v>1311.0</v>
      </c>
      <c r="H53" s="331" t="s">
        <v>1179</v>
      </c>
      <c r="I53" s="330" t="s">
        <v>1179</v>
      </c>
      <c r="J53" s="330" t="s">
        <v>1179</v>
      </c>
      <c r="K53" s="330">
        <v>1.2</v>
      </c>
      <c r="L53" s="330" t="s">
        <v>1179</v>
      </c>
      <c r="M53" s="332"/>
      <c r="N53" s="332"/>
      <c r="O53" s="332"/>
      <c r="P53" s="332"/>
      <c r="Q53" s="332"/>
      <c r="R53" s="332"/>
      <c r="S53" s="332"/>
      <c r="T53" s="332"/>
      <c r="U53" s="332"/>
      <c r="V53" s="332"/>
      <c r="W53" s="332"/>
      <c r="X53" s="332"/>
      <c r="Y53" s="332"/>
      <c r="Z53" s="332"/>
    </row>
    <row r="54">
      <c r="A54" s="329" t="s">
        <v>1227</v>
      </c>
      <c r="B54" s="330">
        <v>7.1</v>
      </c>
      <c r="C54" s="330">
        <v>27.5</v>
      </c>
      <c r="D54" s="330">
        <v>55.8</v>
      </c>
      <c r="E54" s="330">
        <v>8.7</v>
      </c>
      <c r="F54" s="330">
        <v>88.0</v>
      </c>
      <c r="G54" s="330">
        <v>144.0</v>
      </c>
      <c r="H54" s="331">
        <v>0.1</v>
      </c>
      <c r="I54" s="330">
        <v>0.5</v>
      </c>
      <c r="J54" s="330" t="s">
        <v>1179</v>
      </c>
      <c r="K54" s="330" t="s">
        <v>1179</v>
      </c>
      <c r="L54" s="330">
        <v>65.0</v>
      </c>
      <c r="M54" s="332"/>
      <c r="N54" s="332"/>
      <c r="O54" s="332"/>
      <c r="P54" s="332"/>
      <c r="Q54" s="332"/>
      <c r="R54" s="332"/>
      <c r="S54" s="332"/>
      <c r="T54" s="332"/>
      <c r="U54" s="332"/>
      <c r="V54" s="332"/>
      <c r="W54" s="332"/>
      <c r="X54" s="332"/>
      <c r="Y54" s="332"/>
      <c r="Z54" s="332"/>
    </row>
    <row r="55">
      <c r="A55" s="329" t="s">
        <v>1228</v>
      </c>
      <c r="B55" s="330">
        <v>6.8</v>
      </c>
      <c r="C55" s="330">
        <v>82.3</v>
      </c>
      <c r="D55" s="330">
        <v>13.9</v>
      </c>
      <c r="E55" s="330">
        <v>0.0</v>
      </c>
      <c r="F55" s="330">
        <v>908.0</v>
      </c>
      <c r="G55" s="333">
        <v>1410.0</v>
      </c>
      <c r="H55" s="331">
        <v>3.0</v>
      </c>
      <c r="I55" s="330">
        <v>5.3</v>
      </c>
      <c r="J55" s="330" t="s">
        <v>1179</v>
      </c>
      <c r="K55" s="330">
        <v>5.9</v>
      </c>
      <c r="L55" s="330" t="s">
        <v>1179</v>
      </c>
      <c r="M55" s="332"/>
      <c r="N55" s="332"/>
      <c r="O55" s="332"/>
      <c r="P55" s="332"/>
      <c r="Q55" s="332"/>
      <c r="R55" s="332"/>
      <c r="S55" s="332"/>
      <c r="T55" s="332"/>
      <c r="U55" s="332"/>
      <c r="V55" s="332"/>
      <c r="W55" s="332"/>
      <c r="X55" s="332"/>
      <c r="Y55" s="332"/>
      <c r="Z55" s="332"/>
    </row>
    <row r="56">
      <c r="A56" s="329" t="s">
        <v>1229</v>
      </c>
      <c r="B56" s="330">
        <v>8.6</v>
      </c>
      <c r="C56" s="330">
        <v>94.2</v>
      </c>
      <c r="D56" s="330">
        <v>5.8</v>
      </c>
      <c r="E56" s="330">
        <v>0.2</v>
      </c>
      <c r="F56" s="330">
        <v>558.0</v>
      </c>
      <c r="G56" s="330">
        <v>405.0</v>
      </c>
      <c r="H56" s="331">
        <v>6.7</v>
      </c>
      <c r="I56" s="330">
        <v>9.1</v>
      </c>
      <c r="J56" s="330" t="s">
        <v>1179</v>
      </c>
      <c r="K56" s="330">
        <v>5.3</v>
      </c>
      <c r="L56" s="330">
        <v>100.0</v>
      </c>
      <c r="M56" s="332"/>
      <c r="N56" s="332"/>
      <c r="O56" s="332"/>
      <c r="P56" s="332"/>
      <c r="Q56" s="332"/>
      <c r="R56" s="332"/>
      <c r="S56" s="332"/>
      <c r="T56" s="332"/>
      <c r="U56" s="332"/>
      <c r="V56" s="332"/>
      <c r="W56" s="332"/>
      <c r="X56" s="332"/>
      <c r="Y56" s="332"/>
      <c r="Z56" s="332"/>
    </row>
    <row r="57">
      <c r="A57" s="329" t="s">
        <v>1230</v>
      </c>
      <c r="B57" s="330" t="s">
        <v>1179</v>
      </c>
      <c r="C57" s="330" t="s">
        <v>1179</v>
      </c>
      <c r="D57" s="330" t="s">
        <v>1179</v>
      </c>
      <c r="E57" s="330" t="s">
        <v>1179</v>
      </c>
      <c r="F57" s="330" t="s">
        <v>1179</v>
      </c>
      <c r="G57" s="330" t="s">
        <v>1179</v>
      </c>
      <c r="H57" s="331" t="s">
        <v>1179</v>
      </c>
      <c r="I57" s="330" t="s">
        <v>1179</v>
      </c>
      <c r="J57" s="330" t="s">
        <v>1179</v>
      </c>
      <c r="K57" s="330" t="s">
        <v>1179</v>
      </c>
      <c r="L57" s="330" t="s">
        <v>1179</v>
      </c>
      <c r="M57" s="332"/>
      <c r="N57" s="332"/>
      <c r="O57" s="332"/>
      <c r="P57" s="332"/>
      <c r="Q57" s="332"/>
      <c r="R57" s="332"/>
      <c r="S57" s="332"/>
      <c r="T57" s="332"/>
      <c r="U57" s="332"/>
      <c r="V57" s="332"/>
      <c r="W57" s="332"/>
      <c r="X57" s="332"/>
      <c r="Y57" s="332"/>
      <c r="Z57" s="332"/>
    </row>
    <row r="58">
      <c r="A58" s="329" t="s">
        <v>1231</v>
      </c>
      <c r="B58" s="330">
        <v>7.3</v>
      </c>
      <c r="C58" s="330">
        <v>43.1</v>
      </c>
      <c r="D58" s="330">
        <v>49.5</v>
      </c>
      <c r="E58" s="330" t="s">
        <v>1179</v>
      </c>
      <c r="F58" s="333">
        <v>1949.0</v>
      </c>
      <c r="G58" s="333">
        <v>2266.0</v>
      </c>
      <c r="H58" s="331">
        <v>2.3</v>
      </c>
      <c r="I58" s="330">
        <v>4.5</v>
      </c>
      <c r="J58" s="330" t="s">
        <v>1179</v>
      </c>
      <c r="K58" s="330">
        <v>3.5</v>
      </c>
      <c r="L58" s="330">
        <v>100.0</v>
      </c>
      <c r="M58" s="332"/>
      <c r="N58" s="332"/>
      <c r="O58" s="332"/>
      <c r="P58" s="332"/>
      <c r="Q58" s="332"/>
      <c r="R58" s="332"/>
      <c r="S58" s="332"/>
      <c r="T58" s="332"/>
      <c r="U58" s="332"/>
      <c r="V58" s="332"/>
      <c r="W58" s="332"/>
      <c r="X58" s="332"/>
      <c r="Y58" s="332"/>
      <c r="Z58" s="332"/>
    </row>
    <row r="59">
      <c r="A59" s="329" t="s">
        <v>1232</v>
      </c>
      <c r="B59" s="330">
        <v>7.7</v>
      </c>
      <c r="C59" s="330">
        <v>84.8</v>
      </c>
      <c r="D59" s="330">
        <v>14.2</v>
      </c>
      <c r="E59" s="330" t="s">
        <v>1179</v>
      </c>
      <c r="F59" s="333">
        <v>1432.0</v>
      </c>
      <c r="G59" s="333">
        <v>2046.0</v>
      </c>
      <c r="H59" s="331">
        <v>3.6</v>
      </c>
      <c r="I59" s="330">
        <v>8.4</v>
      </c>
      <c r="J59" s="330" t="s">
        <v>1179</v>
      </c>
      <c r="K59" s="330">
        <v>6.8</v>
      </c>
      <c r="L59" s="330">
        <v>100.0</v>
      </c>
      <c r="M59" s="332"/>
      <c r="N59" s="332"/>
      <c r="O59" s="332"/>
      <c r="P59" s="332"/>
      <c r="Q59" s="332"/>
      <c r="R59" s="332"/>
      <c r="S59" s="332"/>
      <c r="T59" s="332"/>
      <c r="U59" s="332"/>
      <c r="V59" s="332"/>
      <c r="W59" s="332"/>
      <c r="X59" s="332"/>
      <c r="Y59" s="332"/>
      <c r="Z59" s="332"/>
    </row>
    <row r="60">
      <c r="A60" s="329" t="s">
        <v>1233</v>
      </c>
      <c r="B60" s="330">
        <v>11.2</v>
      </c>
      <c r="C60" s="330">
        <v>85.5</v>
      </c>
      <c r="D60" s="330">
        <v>12.6</v>
      </c>
      <c r="E60" s="330">
        <v>0.0</v>
      </c>
      <c r="F60" s="333">
        <v>6304.0</v>
      </c>
      <c r="G60" s="333">
        <v>4720.0</v>
      </c>
      <c r="H60" s="331">
        <v>3.4</v>
      </c>
      <c r="I60" s="330">
        <v>16.1</v>
      </c>
      <c r="J60" s="330" t="s">
        <v>1179</v>
      </c>
      <c r="K60" s="330">
        <v>3.5</v>
      </c>
      <c r="L60" s="330">
        <v>100.0</v>
      </c>
      <c r="M60" s="332"/>
      <c r="N60" s="332"/>
      <c r="O60" s="332"/>
      <c r="P60" s="332"/>
      <c r="Q60" s="332"/>
      <c r="R60" s="332"/>
      <c r="S60" s="332"/>
      <c r="T60" s="332"/>
      <c r="U60" s="332"/>
      <c r="V60" s="332"/>
      <c r="W60" s="332"/>
      <c r="X60" s="332"/>
      <c r="Y60" s="332"/>
      <c r="Z60" s="332"/>
    </row>
    <row r="61">
      <c r="A61" s="329" t="s">
        <v>1234</v>
      </c>
      <c r="B61" s="330">
        <v>8.8</v>
      </c>
      <c r="C61" s="330">
        <v>59.7</v>
      </c>
      <c r="D61" s="330">
        <v>40.0</v>
      </c>
      <c r="E61" s="330">
        <v>12.7</v>
      </c>
      <c r="F61" s="330">
        <v>129.0</v>
      </c>
      <c r="G61" s="330">
        <v>231.0</v>
      </c>
      <c r="H61" s="331">
        <v>0.2</v>
      </c>
      <c r="I61" s="330">
        <v>0.8</v>
      </c>
      <c r="J61" s="330" t="s">
        <v>1179</v>
      </c>
      <c r="K61" s="330">
        <v>1.4</v>
      </c>
      <c r="L61" s="330" t="s">
        <v>1179</v>
      </c>
      <c r="M61" s="332"/>
      <c r="N61" s="332"/>
      <c r="O61" s="332"/>
      <c r="P61" s="332"/>
      <c r="Q61" s="332"/>
      <c r="R61" s="332"/>
      <c r="S61" s="332"/>
      <c r="T61" s="332"/>
      <c r="U61" s="332"/>
      <c r="V61" s="332"/>
      <c r="W61" s="332"/>
      <c r="X61" s="332"/>
      <c r="Y61" s="332"/>
      <c r="Z61" s="332"/>
    </row>
    <row r="62">
      <c r="A62" s="329" t="s">
        <v>1235</v>
      </c>
      <c r="B62" s="330">
        <v>5.9</v>
      </c>
      <c r="C62" s="330">
        <v>72.0</v>
      </c>
      <c r="D62" s="330">
        <v>23.7</v>
      </c>
      <c r="E62" s="330">
        <v>4.0</v>
      </c>
      <c r="F62" s="330">
        <v>392.0</v>
      </c>
      <c r="G62" s="330">
        <v>740.0</v>
      </c>
      <c r="H62" s="331" t="s">
        <v>1179</v>
      </c>
      <c r="I62" s="330" t="s">
        <v>1179</v>
      </c>
      <c r="J62" s="330" t="s">
        <v>1179</v>
      </c>
      <c r="K62" s="330">
        <v>3.8</v>
      </c>
      <c r="L62" s="330" t="s">
        <v>1179</v>
      </c>
      <c r="M62" s="332"/>
      <c r="N62" s="332"/>
      <c r="O62" s="332"/>
      <c r="P62" s="332"/>
      <c r="Q62" s="332"/>
      <c r="R62" s="332"/>
      <c r="S62" s="332"/>
      <c r="T62" s="332"/>
      <c r="U62" s="332"/>
      <c r="V62" s="332"/>
      <c r="W62" s="332"/>
      <c r="X62" s="332"/>
      <c r="Y62" s="332"/>
      <c r="Z62" s="332"/>
    </row>
    <row r="63">
      <c r="A63" s="329" t="s">
        <v>1236</v>
      </c>
      <c r="B63" s="330">
        <v>5.4</v>
      </c>
      <c r="C63" s="330">
        <v>50.9</v>
      </c>
      <c r="D63" s="330">
        <v>38.7</v>
      </c>
      <c r="E63" s="330">
        <v>4.7</v>
      </c>
      <c r="F63" s="330">
        <v>310.0</v>
      </c>
      <c r="G63" s="330">
        <v>553.0</v>
      </c>
      <c r="H63" s="331">
        <v>1.5</v>
      </c>
      <c r="I63" s="330">
        <v>1.3</v>
      </c>
      <c r="J63" s="330" t="s">
        <v>1179</v>
      </c>
      <c r="K63" s="330">
        <v>1.7</v>
      </c>
      <c r="L63" s="330">
        <v>82.0</v>
      </c>
      <c r="M63" s="332"/>
      <c r="N63" s="332"/>
      <c r="O63" s="332"/>
      <c r="P63" s="332"/>
      <c r="Q63" s="332"/>
      <c r="R63" s="332"/>
      <c r="S63" s="332"/>
      <c r="T63" s="332"/>
      <c r="U63" s="332"/>
      <c r="V63" s="332"/>
      <c r="W63" s="332"/>
      <c r="X63" s="332"/>
      <c r="Y63" s="332"/>
      <c r="Z63" s="332"/>
    </row>
    <row r="64">
      <c r="A64" s="329" t="s">
        <v>1237</v>
      </c>
      <c r="B64" s="330">
        <v>6.4</v>
      </c>
      <c r="C64" s="330">
        <v>44.8</v>
      </c>
      <c r="D64" s="330">
        <v>51.4</v>
      </c>
      <c r="E64" s="330">
        <v>0.4</v>
      </c>
      <c r="F64" s="330">
        <v>361.0</v>
      </c>
      <c r="G64" s="330">
        <v>652.0</v>
      </c>
      <c r="H64" s="331">
        <v>1.7</v>
      </c>
      <c r="I64" s="330">
        <v>2.0</v>
      </c>
      <c r="J64" s="330" t="s">
        <v>1179</v>
      </c>
      <c r="K64" s="330">
        <v>1.6</v>
      </c>
      <c r="L64" s="330">
        <v>90.0</v>
      </c>
      <c r="M64" s="332"/>
      <c r="N64" s="332"/>
      <c r="O64" s="332"/>
      <c r="P64" s="332"/>
      <c r="Q64" s="332"/>
      <c r="R64" s="332"/>
      <c r="S64" s="332"/>
      <c r="T64" s="332"/>
      <c r="U64" s="332"/>
      <c r="V64" s="332"/>
      <c r="W64" s="332"/>
      <c r="X64" s="332"/>
      <c r="Y64" s="332"/>
      <c r="Z64" s="332"/>
    </row>
    <row r="65">
      <c r="A65" s="329" t="s">
        <v>1238</v>
      </c>
      <c r="B65" s="330">
        <v>5.0</v>
      </c>
      <c r="C65" s="330">
        <v>39.0</v>
      </c>
      <c r="D65" s="330">
        <v>59.6</v>
      </c>
      <c r="E65" s="330">
        <v>0.4</v>
      </c>
      <c r="F65" s="330">
        <v>152.0</v>
      </c>
      <c r="G65" s="330">
        <v>323.0</v>
      </c>
      <c r="H65" s="331">
        <v>2.8</v>
      </c>
      <c r="I65" s="330">
        <v>3.5</v>
      </c>
      <c r="J65" s="330" t="s">
        <v>1179</v>
      </c>
      <c r="K65" s="330">
        <v>0.5</v>
      </c>
      <c r="L65" s="330" t="s">
        <v>1179</v>
      </c>
      <c r="M65" s="332"/>
      <c r="N65" s="332"/>
      <c r="O65" s="332"/>
      <c r="P65" s="332"/>
      <c r="Q65" s="332"/>
      <c r="R65" s="332"/>
      <c r="S65" s="332"/>
      <c r="T65" s="332"/>
      <c r="U65" s="332"/>
      <c r="V65" s="332"/>
      <c r="W65" s="332"/>
      <c r="X65" s="332"/>
      <c r="Y65" s="332"/>
      <c r="Z65" s="332"/>
    </row>
    <row r="66">
      <c r="A66" s="329" t="s">
        <v>1239</v>
      </c>
      <c r="B66" s="330">
        <v>6.7</v>
      </c>
      <c r="C66" s="330">
        <v>62.8</v>
      </c>
      <c r="D66" s="330">
        <v>32.4</v>
      </c>
      <c r="E66" s="330">
        <v>1.4</v>
      </c>
      <c r="F66" s="330">
        <v>254.0</v>
      </c>
      <c r="G66" s="330">
        <v>475.0</v>
      </c>
      <c r="H66" s="331">
        <v>1.6</v>
      </c>
      <c r="I66" s="330">
        <v>0.4</v>
      </c>
      <c r="J66" s="330" t="s">
        <v>1179</v>
      </c>
      <c r="K66" s="330">
        <v>1.1</v>
      </c>
      <c r="L66" s="330">
        <v>99.0</v>
      </c>
      <c r="M66" s="332"/>
      <c r="N66" s="332"/>
      <c r="O66" s="332"/>
      <c r="P66" s="332"/>
      <c r="Q66" s="332"/>
      <c r="R66" s="332"/>
      <c r="S66" s="332"/>
      <c r="T66" s="332"/>
      <c r="U66" s="332"/>
      <c r="V66" s="332"/>
      <c r="W66" s="332"/>
      <c r="X66" s="332"/>
      <c r="Y66" s="332"/>
      <c r="Z66" s="332"/>
    </row>
    <row r="67">
      <c r="A67" s="329" t="s">
        <v>1240</v>
      </c>
      <c r="B67" s="330">
        <v>4.7</v>
      </c>
      <c r="C67" s="330">
        <v>54.3</v>
      </c>
      <c r="D67" s="330">
        <v>43.5</v>
      </c>
      <c r="E67" s="330">
        <v>1.1</v>
      </c>
      <c r="F67" s="333">
        <v>1138.0</v>
      </c>
      <c r="G67" s="333">
        <v>1432.0</v>
      </c>
      <c r="H67" s="331" t="s">
        <v>1179</v>
      </c>
      <c r="I67" s="330" t="s">
        <v>1179</v>
      </c>
      <c r="J67" s="330" t="s">
        <v>1179</v>
      </c>
      <c r="K67" s="330">
        <v>2.1</v>
      </c>
      <c r="L67" s="330" t="s">
        <v>1179</v>
      </c>
      <c r="M67" s="332"/>
      <c r="N67" s="332"/>
      <c r="O67" s="332"/>
      <c r="P67" s="332"/>
      <c r="Q67" s="332"/>
      <c r="R67" s="332"/>
      <c r="S67" s="332"/>
      <c r="T67" s="332"/>
      <c r="U67" s="332"/>
      <c r="V67" s="332"/>
      <c r="W67" s="332"/>
      <c r="X67" s="332"/>
      <c r="Y67" s="332"/>
      <c r="Z67" s="332"/>
    </row>
    <row r="68">
      <c r="A68" s="329" t="s">
        <v>1241</v>
      </c>
      <c r="B68" s="330">
        <v>2.6</v>
      </c>
      <c r="C68" s="330">
        <v>47.5</v>
      </c>
      <c r="D68" s="330">
        <v>52.5</v>
      </c>
      <c r="E68" s="330">
        <v>24.7</v>
      </c>
      <c r="F68" s="330">
        <v>15.0</v>
      </c>
      <c r="G68" s="330">
        <v>17.0</v>
      </c>
      <c r="H68" s="331" t="s">
        <v>1179</v>
      </c>
      <c r="I68" s="330" t="s">
        <v>1179</v>
      </c>
      <c r="J68" s="330" t="s">
        <v>1179</v>
      </c>
      <c r="K68" s="330">
        <v>0.7</v>
      </c>
      <c r="L68" s="330" t="s">
        <v>1179</v>
      </c>
      <c r="M68" s="332"/>
      <c r="N68" s="332"/>
      <c r="O68" s="332"/>
      <c r="P68" s="332"/>
      <c r="Q68" s="332"/>
      <c r="R68" s="332"/>
      <c r="S68" s="332"/>
      <c r="T68" s="332"/>
      <c r="U68" s="332"/>
      <c r="V68" s="332"/>
      <c r="W68" s="332"/>
      <c r="X68" s="332"/>
      <c r="Y68" s="332"/>
      <c r="Z68" s="332"/>
    </row>
    <row r="69">
      <c r="A69" s="329" t="s">
        <v>1242</v>
      </c>
      <c r="B69" s="330">
        <v>5.9</v>
      </c>
      <c r="C69" s="330">
        <v>79.9</v>
      </c>
      <c r="D69" s="330">
        <v>18.4</v>
      </c>
      <c r="E69" s="330">
        <v>0.9</v>
      </c>
      <c r="F69" s="333">
        <v>1010.0</v>
      </c>
      <c r="G69" s="333">
        <v>1385.0</v>
      </c>
      <c r="H69" s="331">
        <v>3.3</v>
      </c>
      <c r="I69" s="330">
        <v>6.5</v>
      </c>
      <c r="J69" s="330" t="s">
        <v>1179</v>
      </c>
      <c r="K69" s="330">
        <v>5.3</v>
      </c>
      <c r="L69" s="330">
        <v>100.0</v>
      </c>
      <c r="M69" s="332"/>
      <c r="N69" s="332"/>
      <c r="O69" s="332"/>
      <c r="P69" s="332"/>
      <c r="Q69" s="332"/>
      <c r="R69" s="332"/>
      <c r="S69" s="332"/>
      <c r="T69" s="332"/>
      <c r="U69" s="332"/>
      <c r="V69" s="332"/>
      <c r="W69" s="332"/>
      <c r="X69" s="332"/>
      <c r="Y69" s="332"/>
      <c r="Z69" s="332"/>
    </row>
    <row r="70">
      <c r="A70" s="329" t="s">
        <v>1243</v>
      </c>
      <c r="B70" s="330">
        <v>3.8</v>
      </c>
      <c r="C70" s="330">
        <v>48.4</v>
      </c>
      <c r="D70" s="330">
        <v>41.2</v>
      </c>
      <c r="E70" s="330">
        <v>50.3</v>
      </c>
      <c r="F70" s="330">
        <v>18.0</v>
      </c>
      <c r="G70" s="330">
        <v>44.0</v>
      </c>
      <c r="H70" s="331">
        <v>0.0</v>
      </c>
      <c r="I70" s="330">
        <v>0.2</v>
      </c>
      <c r="J70" s="330">
        <v>0.4</v>
      </c>
      <c r="K70" s="330">
        <v>6.3</v>
      </c>
      <c r="L70" s="330" t="s">
        <v>1179</v>
      </c>
      <c r="M70" s="332"/>
      <c r="N70" s="332"/>
      <c r="O70" s="332"/>
      <c r="P70" s="332"/>
      <c r="Q70" s="332"/>
      <c r="R70" s="332"/>
      <c r="S70" s="332"/>
      <c r="T70" s="332"/>
      <c r="U70" s="332"/>
      <c r="V70" s="332"/>
      <c r="W70" s="332"/>
      <c r="X70" s="332"/>
      <c r="Y70" s="332"/>
      <c r="Z70" s="332"/>
    </row>
    <row r="71">
      <c r="A71" s="329" t="s">
        <v>1244</v>
      </c>
      <c r="B71" s="330" t="s">
        <v>1179</v>
      </c>
      <c r="C71" s="330" t="s">
        <v>1179</v>
      </c>
      <c r="D71" s="330" t="s">
        <v>1179</v>
      </c>
      <c r="E71" s="330" t="s">
        <v>1179</v>
      </c>
      <c r="F71" s="330" t="s">
        <v>1179</v>
      </c>
      <c r="G71" s="330" t="s">
        <v>1179</v>
      </c>
      <c r="H71" s="331" t="s">
        <v>1179</v>
      </c>
      <c r="I71" s="330" t="s">
        <v>1179</v>
      </c>
      <c r="J71" s="330" t="s">
        <v>1179</v>
      </c>
      <c r="K71" s="330" t="s">
        <v>1179</v>
      </c>
      <c r="L71" s="330" t="s">
        <v>1179</v>
      </c>
      <c r="M71" s="332"/>
      <c r="N71" s="332"/>
      <c r="O71" s="332"/>
      <c r="P71" s="332"/>
      <c r="Q71" s="332"/>
      <c r="R71" s="332"/>
      <c r="S71" s="332"/>
      <c r="T71" s="332"/>
      <c r="U71" s="332"/>
      <c r="V71" s="332"/>
      <c r="W71" s="332"/>
      <c r="X71" s="332"/>
      <c r="Y71" s="332"/>
      <c r="Z71" s="332"/>
    </row>
    <row r="72">
      <c r="A72" s="329" t="s">
        <v>1245</v>
      </c>
      <c r="B72" s="330">
        <v>4.0</v>
      </c>
      <c r="C72" s="330">
        <v>64.9</v>
      </c>
      <c r="D72" s="330">
        <v>22.5</v>
      </c>
      <c r="E72" s="330">
        <v>7.3</v>
      </c>
      <c r="F72" s="330">
        <v>177.0</v>
      </c>
      <c r="G72" s="330">
        <v>197.0</v>
      </c>
      <c r="H72" s="331">
        <v>0.4</v>
      </c>
      <c r="I72" s="330">
        <v>2.2</v>
      </c>
      <c r="J72" s="330" t="s">
        <v>1179</v>
      </c>
      <c r="K72" s="330">
        <v>2.0</v>
      </c>
      <c r="L72" s="330" t="s">
        <v>1179</v>
      </c>
      <c r="M72" s="332"/>
      <c r="N72" s="332"/>
      <c r="O72" s="332"/>
      <c r="P72" s="332"/>
      <c r="Q72" s="332"/>
      <c r="R72" s="332"/>
      <c r="S72" s="332"/>
      <c r="T72" s="332"/>
      <c r="U72" s="332"/>
      <c r="V72" s="332"/>
      <c r="W72" s="332"/>
      <c r="X72" s="332"/>
      <c r="Y72" s="332"/>
      <c r="Z72" s="332"/>
    </row>
    <row r="73">
      <c r="A73" s="329" t="s">
        <v>1246</v>
      </c>
      <c r="B73" s="330">
        <v>9.1</v>
      </c>
      <c r="C73" s="330">
        <v>75.4</v>
      </c>
      <c r="D73" s="330">
        <v>18.6</v>
      </c>
      <c r="E73" s="330">
        <v>0.0</v>
      </c>
      <c r="F73" s="333">
        <v>4232.0</v>
      </c>
      <c r="G73" s="333">
        <v>3545.0</v>
      </c>
      <c r="H73" s="331">
        <v>2.9</v>
      </c>
      <c r="I73" s="330">
        <v>10.8</v>
      </c>
      <c r="J73" s="330" t="s">
        <v>1179</v>
      </c>
      <c r="K73" s="330">
        <v>5.5</v>
      </c>
      <c r="L73" s="330">
        <v>100.0</v>
      </c>
      <c r="M73" s="332"/>
      <c r="N73" s="332"/>
      <c r="O73" s="332"/>
      <c r="P73" s="332"/>
      <c r="Q73" s="332"/>
      <c r="R73" s="332"/>
      <c r="S73" s="332"/>
      <c r="T73" s="332"/>
      <c r="U73" s="332"/>
      <c r="V73" s="332"/>
      <c r="W73" s="332"/>
      <c r="X73" s="332"/>
      <c r="Y73" s="332"/>
      <c r="Z73" s="332"/>
    </row>
    <row r="74">
      <c r="A74" s="329" t="s">
        <v>1247</v>
      </c>
      <c r="B74" s="330">
        <v>11.7</v>
      </c>
      <c r="C74" s="330">
        <v>76.9</v>
      </c>
      <c r="D74" s="330">
        <v>7.4</v>
      </c>
      <c r="E74" s="330" t="s">
        <v>1179</v>
      </c>
      <c r="F74" s="333">
        <v>4690.0</v>
      </c>
      <c r="G74" s="333">
        <v>4260.0</v>
      </c>
      <c r="H74" s="331">
        <v>3.2</v>
      </c>
      <c r="I74" s="330">
        <v>9.3</v>
      </c>
      <c r="J74" s="330" t="s">
        <v>1179</v>
      </c>
      <c r="K74" s="330">
        <v>6.4</v>
      </c>
      <c r="L74" s="330">
        <v>100.0</v>
      </c>
      <c r="M74" s="332"/>
      <c r="N74" s="332"/>
      <c r="O74" s="332"/>
      <c r="P74" s="332"/>
      <c r="Q74" s="332"/>
      <c r="R74" s="332"/>
      <c r="S74" s="332"/>
      <c r="T74" s="332"/>
      <c r="U74" s="332"/>
      <c r="V74" s="332"/>
      <c r="W74" s="332"/>
      <c r="X74" s="332"/>
      <c r="Y74" s="332"/>
      <c r="Z74" s="332"/>
    </row>
    <row r="75">
      <c r="A75" s="329" t="s">
        <v>1248</v>
      </c>
      <c r="B75" s="330" t="s">
        <v>1179</v>
      </c>
      <c r="C75" s="330" t="s">
        <v>1179</v>
      </c>
      <c r="D75" s="330" t="s">
        <v>1179</v>
      </c>
      <c r="E75" s="330" t="s">
        <v>1179</v>
      </c>
      <c r="F75" s="330" t="s">
        <v>1179</v>
      </c>
      <c r="G75" s="330" t="s">
        <v>1179</v>
      </c>
      <c r="H75" s="331" t="s">
        <v>1179</v>
      </c>
      <c r="I75" s="330" t="s">
        <v>1179</v>
      </c>
      <c r="J75" s="330" t="s">
        <v>1179</v>
      </c>
      <c r="K75" s="330" t="s">
        <v>1179</v>
      </c>
      <c r="L75" s="330" t="s">
        <v>1179</v>
      </c>
      <c r="M75" s="332"/>
      <c r="N75" s="332"/>
      <c r="O75" s="332"/>
      <c r="P75" s="332"/>
      <c r="Q75" s="332"/>
      <c r="R75" s="332"/>
      <c r="S75" s="332"/>
      <c r="T75" s="332"/>
      <c r="U75" s="332"/>
      <c r="V75" s="332"/>
      <c r="W75" s="332"/>
      <c r="X75" s="332"/>
      <c r="Y75" s="332"/>
      <c r="Z75" s="332"/>
    </row>
    <row r="76">
      <c r="A76" s="329" t="s">
        <v>1249</v>
      </c>
      <c r="B76" s="330">
        <v>3.5</v>
      </c>
      <c r="C76" s="330">
        <v>51.2</v>
      </c>
      <c r="D76" s="330">
        <v>41.4</v>
      </c>
      <c r="E76" s="330">
        <v>1.3</v>
      </c>
      <c r="F76" s="330">
        <v>397.0</v>
      </c>
      <c r="G76" s="330">
        <v>558.0</v>
      </c>
      <c r="H76" s="331" t="s">
        <v>1179</v>
      </c>
      <c r="I76" s="330" t="s">
        <v>1179</v>
      </c>
      <c r="J76" s="330" t="s">
        <v>1179</v>
      </c>
      <c r="K76" s="330">
        <v>6.3</v>
      </c>
      <c r="L76" s="330">
        <v>90.0</v>
      </c>
      <c r="M76" s="332"/>
      <c r="N76" s="332"/>
      <c r="O76" s="332"/>
      <c r="P76" s="332"/>
      <c r="Q76" s="332"/>
      <c r="R76" s="332"/>
      <c r="S76" s="332"/>
      <c r="T76" s="332"/>
      <c r="U76" s="332"/>
      <c r="V76" s="332"/>
      <c r="W76" s="332"/>
      <c r="X76" s="332"/>
      <c r="Y76" s="332"/>
      <c r="Z76" s="332"/>
    </row>
    <row r="77">
      <c r="A77" s="329" t="s">
        <v>1250</v>
      </c>
      <c r="B77" s="330">
        <v>5.0</v>
      </c>
      <c r="C77" s="330">
        <v>66.0</v>
      </c>
      <c r="D77" s="330">
        <v>16.3</v>
      </c>
      <c r="E77" s="330">
        <v>49.2</v>
      </c>
      <c r="F77" s="330">
        <v>26.0</v>
      </c>
      <c r="G77" s="330">
        <v>98.0</v>
      </c>
      <c r="H77" s="331">
        <v>0.0</v>
      </c>
      <c r="I77" s="330">
        <v>0.6</v>
      </c>
      <c r="J77" s="330">
        <v>0.7</v>
      </c>
      <c r="K77" s="330">
        <v>1.1</v>
      </c>
      <c r="L77" s="330">
        <v>53.0</v>
      </c>
      <c r="M77" s="332"/>
      <c r="N77" s="332"/>
      <c r="O77" s="332"/>
      <c r="P77" s="332"/>
      <c r="Q77" s="332"/>
      <c r="R77" s="332"/>
      <c r="S77" s="332"/>
      <c r="T77" s="332"/>
      <c r="U77" s="332"/>
      <c r="V77" s="332"/>
      <c r="W77" s="332"/>
      <c r="X77" s="332"/>
      <c r="Y77" s="332"/>
      <c r="Z77" s="332"/>
    </row>
    <row r="78">
      <c r="A78" s="329" t="s">
        <v>1251</v>
      </c>
      <c r="B78" s="330">
        <v>9.2</v>
      </c>
      <c r="C78" s="330">
        <v>18.0</v>
      </c>
      <c r="D78" s="330">
        <v>64.7</v>
      </c>
      <c r="E78" s="330">
        <v>3.0</v>
      </c>
      <c r="F78" s="330">
        <v>333.0</v>
      </c>
      <c r="G78" s="330">
        <v>561.0</v>
      </c>
      <c r="H78" s="331">
        <v>4.2</v>
      </c>
      <c r="I78" s="330">
        <v>0.2</v>
      </c>
      <c r="J78" s="330" t="s">
        <v>1179</v>
      </c>
      <c r="K78" s="330">
        <v>2.6</v>
      </c>
      <c r="L78" s="330">
        <v>99.0</v>
      </c>
      <c r="M78" s="332"/>
      <c r="N78" s="332"/>
      <c r="O78" s="332"/>
      <c r="P78" s="332"/>
      <c r="Q78" s="332"/>
      <c r="R78" s="332"/>
      <c r="S78" s="332"/>
      <c r="T78" s="332"/>
      <c r="U78" s="332"/>
      <c r="V78" s="332"/>
      <c r="W78" s="332"/>
      <c r="X78" s="332"/>
      <c r="Y78" s="332"/>
      <c r="Z78" s="332"/>
    </row>
    <row r="79">
      <c r="A79" s="329" t="s">
        <v>1252</v>
      </c>
      <c r="B79" s="330">
        <v>11.3</v>
      </c>
      <c r="C79" s="330">
        <v>76.3</v>
      </c>
      <c r="D79" s="330">
        <v>12.1</v>
      </c>
      <c r="E79" s="330" t="s">
        <v>1179</v>
      </c>
      <c r="F79" s="333">
        <v>4683.0</v>
      </c>
      <c r="G79" s="333">
        <v>4617.0</v>
      </c>
      <c r="H79" s="331">
        <v>3.8</v>
      </c>
      <c r="I79" s="330">
        <v>11.5</v>
      </c>
      <c r="J79" s="330" t="s">
        <v>1179</v>
      </c>
      <c r="K79" s="330">
        <v>8.2</v>
      </c>
      <c r="L79" s="330">
        <v>100.0</v>
      </c>
      <c r="M79" s="332"/>
      <c r="N79" s="332"/>
      <c r="O79" s="332"/>
      <c r="P79" s="332"/>
      <c r="Q79" s="332"/>
      <c r="R79" s="332"/>
      <c r="S79" s="332"/>
      <c r="T79" s="332"/>
      <c r="U79" s="332"/>
      <c r="V79" s="332"/>
      <c r="W79" s="332"/>
      <c r="X79" s="332"/>
      <c r="Y79" s="332"/>
      <c r="Z79" s="332"/>
    </row>
    <row r="80">
      <c r="A80" s="329" t="s">
        <v>1253</v>
      </c>
      <c r="B80" s="330">
        <v>5.2</v>
      </c>
      <c r="C80" s="330">
        <v>57.1</v>
      </c>
      <c r="D80" s="330">
        <v>28.7</v>
      </c>
      <c r="E80" s="330">
        <v>10.9</v>
      </c>
      <c r="F80" s="330">
        <v>83.0</v>
      </c>
      <c r="G80" s="330">
        <v>106.0</v>
      </c>
      <c r="H80" s="331">
        <v>0.1</v>
      </c>
      <c r="I80" s="330">
        <v>0.9</v>
      </c>
      <c r="J80" s="330">
        <v>0.2</v>
      </c>
      <c r="K80" s="330">
        <v>0.9</v>
      </c>
      <c r="L80" s="330">
        <v>63.0</v>
      </c>
      <c r="M80" s="332"/>
      <c r="N80" s="332"/>
      <c r="O80" s="332"/>
      <c r="P80" s="332"/>
      <c r="Q80" s="332"/>
      <c r="R80" s="332"/>
      <c r="S80" s="332"/>
      <c r="T80" s="332"/>
      <c r="U80" s="332"/>
      <c r="V80" s="332"/>
      <c r="W80" s="332"/>
      <c r="X80" s="332"/>
      <c r="Y80" s="332"/>
      <c r="Z80" s="332"/>
    </row>
    <row r="81">
      <c r="A81" s="329" t="s">
        <v>1254</v>
      </c>
      <c r="B81" s="330">
        <v>9.3</v>
      </c>
      <c r="C81" s="330">
        <v>67.5</v>
      </c>
      <c r="D81" s="330">
        <v>29.7</v>
      </c>
      <c r="E81" s="330" t="s">
        <v>1179</v>
      </c>
      <c r="F81" s="333">
        <v>2044.0</v>
      </c>
      <c r="G81" s="333">
        <v>2346.0</v>
      </c>
      <c r="H81" s="331">
        <v>6.2</v>
      </c>
      <c r="I81" s="330">
        <v>0.2</v>
      </c>
      <c r="J81" s="330" t="s">
        <v>1179</v>
      </c>
      <c r="K81" s="330">
        <v>4.8</v>
      </c>
      <c r="L81" s="330">
        <v>100.0</v>
      </c>
      <c r="M81" s="332"/>
      <c r="N81" s="332"/>
      <c r="O81" s="332"/>
      <c r="P81" s="332"/>
      <c r="Q81" s="332"/>
      <c r="R81" s="332"/>
      <c r="S81" s="332"/>
      <c r="T81" s="332"/>
      <c r="U81" s="332"/>
      <c r="V81" s="332"/>
      <c r="W81" s="332"/>
      <c r="X81" s="332"/>
      <c r="Y81" s="332"/>
      <c r="Z81" s="332"/>
    </row>
    <row r="82">
      <c r="A82" s="329" t="s">
        <v>1255</v>
      </c>
      <c r="B82" s="330" t="s">
        <v>1179</v>
      </c>
      <c r="C82" s="330" t="s">
        <v>1179</v>
      </c>
      <c r="D82" s="330" t="s">
        <v>1179</v>
      </c>
      <c r="E82" s="330" t="s">
        <v>1179</v>
      </c>
      <c r="F82" s="330" t="s">
        <v>1179</v>
      </c>
      <c r="G82" s="330" t="s">
        <v>1179</v>
      </c>
      <c r="H82" s="331" t="s">
        <v>1179</v>
      </c>
      <c r="I82" s="330" t="s">
        <v>1179</v>
      </c>
      <c r="J82" s="330" t="s">
        <v>1179</v>
      </c>
      <c r="K82" s="330" t="s">
        <v>1179</v>
      </c>
      <c r="L82" s="330" t="s">
        <v>1179</v>
      </c>
      <c r="M82" s="332"/>
      <c r="N82" s="332"/>
      <c r="O82" s="332"/>
      <c r="P82" s="332"/>
      <c r="Q82" s="332"/>
      <c r="R82" s="332"/>
      <c r="S82" s="332"/>
      <c r="T82" s="332"/>
      <c r="U82" s="332"/>
      <c r="V82" s="332"/>
      <c r="W82" s="332"/>
      <c r="X82" s="332"/>
      <c r="Y82" s="332"/>
      <c r="Z82" s="332"/>
    </row>
    <row r="83">
      <c r="A83" s="329" t="s">
        <v>1256</v>
      </c>
      <c r="B83" s="330">
        <v>6.4</v>
      </c>
      <c r="C83" s="330">
        <v>46.6</v>
      </c>
      <c r="D83" s="330">
        <v>52.2</v>
      </c>
      <c r="E83" s="330">
        <v>0.7</v>
      </c>
      <c r="F83" s="330">
        <v>478.0</v>
      </c>
      <c r="G83" s="330">
        <v>691.0</v>
      </c>
      <c r="H83" s="331" t="s">
        <v>1179</v>
      </c>
      <c r="I83" s="330" t="s">
        <v>1179</v>
      </c>
      <c r="J83" s="330" t="s">
        <v>1179</v>
      </c>
      <c r="K83" s="330">
        <v>3.5</v>
      </c>
      <c r="L83" s="330" t="s">
        <v>1179</v>
      </c>
      <c r="M83" s="332"/>
      <c r="N83" s="332"/>
      <c r="O83" s="332"/>
      <c r="P83" s="332"/>
      <c r="Q83" s="332"/>
      <c r="R83" s="332"/>
      <c r="S83" s="332"/>
      <c r="T83" s="332"/>
      <c r="U83" s="332"/>
      <c r="V83" s="332"/>
      <c r="W83" s="332"/>
      <c r="X83" s="332"/>
      <c r="Y83" s="332"/>
      <c r="Z83" s="332"/>
    </row>
    <row r="84">
      <c r="A84" s="329" t="s">
        <v>1257</v>
      </c>
      <c r="B84" s="330" t="s">
        <v>1179</v>
      </c>
      <c r="C84" s="330" t="s">
        <v>1179</v>
      </c>
      <c r="D84" s="330" t="s">
        <v>1179</v>
      </c>
      <c r="E84" s="330" t="s">
        <v>1179</v>
      </c>
      <c r="F84" s="330" t="s">
        <v>1179</v>
      </c>
      <c r="G84" s="330" t="s">
        <v>1179</v>
      </c>
      <c r="H84" s="331" t="s">
        <v>1179</v>
      </c>
      <c r="I84" s="330" t="s">
        <v>1179</v>
      </c>
      <c r="J84" s="330" t="s">
        <v>1179</v>
      </c>
      <c r="K84" s="330" t="s">
        <v>1179</v>
      </c>
      <c r="L84" s="330" t="s">
        <v>1179</v>
      </c>
      <c r="M84" s="332"/>
      <c r="N84" s="332"/>
      <c r="O84" s="332"/>
      <c r="P84" s="332"/>
      <c r="Q84" s="332"/>
      <c r="R84" s="332"/>
      <c r="S84" s="332"/>
      <c r="T84" s="332"/>
      <c r="U84" s="332"/>
      <c r="V84" s="332"/>
      <c r="W84" s="332"/>
      <c r="X84" s="332"/>
      <c r="Y84" s="332"/>
      <c r="Z84" s="332"/>
    </row>
    <row r="85">
      <c r="A85" s="329" t="s">
        <v>1258</v>
      </c>
      <c r="B85" s="330">
        <v>6.7</v>
      </c>
      <c r="C85" s="330">
        <v>35.6</v>
      </c>
      <c r="D85" s="330">
        <v>53.3</v>
      </c>
      <c r="E85" s="330">
        <v>2.6</v>
      </c>
      <c r="F85" s="330">
        <v>226.0</v>
      </c>
      <c r="G85" s="330">
        <v>346.0</v>
      </c>
      <c r="H85" s="331">
        <v>0.9</v>
      </c>
      <c r="I85" s="330">
        <v>0.9</v>
      </c>
      <c r="J85" s="330" t="s">
        <v>1179</v>
      </c>
      <c r="K85" s="330">
        <v>0.6</v>
      </c>
      <c r="L85" s="330">
        <v>97.0</v>
      </c>
      <c r="M85" s="332"/>
      <c r="N85" s="332"/>
      <c r="O85" s="332"/>
      <c r="P85" s="332"/>
      <c r="Q85" s="332"/>
      <c r="R85" s="332"/>
      <c r="S85" s="332"/>
      <c r="T85" s="332"/>
      <c r="U85" s="332"/>
      <c r="V85" s="332"/>
      <c r="W85" s="332"/>
      <c r="X85" s="332"/>
      <c r="Y85" s="332"/>
      <c r="Z85" s="332"/>
    </row>
    <row r="86">
      <c r="A86" s="329" t="s">
        <v>1259</v>
      </c>
      <c r="B86" s="330">
        <v>6.3</v>
      </c>
      <c r="C86" s="330">
        <v>28.1</v>
      </c>
      <c r="D86" s="330">
        <v>66.6</v>
      </c>
      <c r="E86" s="330">
        <v>10.3</v>
      </c>
      <c r="F86" s="330">
        <v>32.0</v>
      </c>
      <c r="G86" s="330">
        <v>67.0</v>
      </c>
      <c r="H86" s="331">
        <v>0.1</v>
      </c>
      <c r="I86" s="330">
        <v>0.0</v>
      </c>
      <c r="J86" s="330" t="s">
        <v>1179</v>
      </c>
      <c r="K86" s="330">
        <v>0.3</v>
      </c>
      <c r="L86" s="330" t="s">
        <v>1179</v>
      </c>
      <c r="M86" s="332"/>
      <c r="N86" s="332"/>
      <c r="O86" s="332"/>
      <c r="P86" s="332"/>
      <c r="Q86" s="332"/>
      <c r="R86" s="332"/>
      <c r="S86" s="332"/>
      <c r="T86" s="332"/>
      <c r="U86" s="332"/>
      <c r="V86" s="332"/>
      <c r="W86" s="332"/>
      <c r="X86" s="332"/>
      <c r="Y86" s="332"/>
      <c r="Z86" s="332"/>
    </row>
    <row r="87">
      <c r="A87" s="329" t="s">
        <v>1260</v>
      </c>
      <c r="B87" s="330">
        <v>5.9</v>
      </c>
      <c r="C87" s="330">
        <v>22.7</v>
      </c>
      <c r="D87" s="330">
        <v>43.2</v>
      </c>
      <c r="E87" s="330">
        <v>34.5</v>
      </c>
      <c r="F87" s="330">
        <v>30.0</v>
      </c>
      <c r="G87" s="330">
        <v>66.0</v>
      </c>
      <c r="H87" s="331">
        <v>0.0</v>
      </c>
      <c r="I87" s="330">
        <v>0.6</v>
      </c>
      <c r="J87" s="330" t="s">
        <v>1179</v>
      </c>
      <c r="K87" s="330">
        <v>1.0</v>
      </c>
      <c r="L87" s="330">
        <v>24.0</v>
      </c>
      <c r="M87" s="332"/>
      <c r="N87" s="332"/>
      <c r="O87" s="332"/>
      <c r="P87" s="332"/>
      <c r="Q87" s="332"/>
      <c r="R87" s="332"/>
      <c r="S87" s="332"/>
      <c r="T87" s="332"/>
      <c r="U87" s="332"/>
      <c r="V87" s="332"/>
      <c r="W87" s="332"/>
      <c r="X87" s="332"/>
      <c r="Y87" s="332"/>
      <c r="Z87" s="332"/>
    </row>
    <row r="88">
      <c r="A88" s="329" t="s">
        <v>1261</v>
      </c>
      <c r="B88" s="330">
        <v>6.6</v>
      </c>
      <c r="C88" s="330">
        <v>66.1</v>
      </c>
      <c r="D88" s="330">
        <v>31.3</v>
      </c>
      <c r="E88" s="330">
        <v>10.9</v>
      </c>
      <c r="F88" s="330">
        <v>235.0</v>
      </c>
      <c r="G88" s="330">
        <v>223.0</v>
      </c>
      <c r="H88" s="331">
        <v>0.2</v>
      </c>
      <c r="I88" s="330">
        <v>0.5</v>
      </c>
      <c r="J88" s="330">
        <v>0.3</v>
      </c>
      <c r="K88" s="330">
        <v>2.0</v>
      </c>
      <c r="L88" s="330">
        <v>88.0</v>
      </c>
      <c r="M88" s="332"/>
      <c r="N88" s="332"/>
      <c r="O88" s="332"/>
      <c r="P88" s="332"/>
      <c r="Q88" s="332"/>
      <c r="R88" s="332"/>
      <c r="S88" s="332"/>
      <c r="T88" s="332"/>
      <c r="U88" s="332"/>
      <c r="V88" s="332"/>
      <c r="W88" s="332"/>
      <c r="X88" s="332"/>
      <c r="Y88" s="332"/>
      <c r="Z88" s="332"/>
    </row>
    <row r="89">
      <c r="A89" s="329" t="s">
        <v>1262</v>
      </c>
      <c r="B89" s="330">
        <v>6.4</v>
      </c>
      <c r="C89" s="330">
        <v>22.8</v>
      </c>
      <c r="D89" s="330">
        <v>3.5</v>
      </c>
      <c r="E89" s="330">
        <v>66.9</v>
      </c>
      <c r="F89" s="330">
        <v>53.0</v>
      </c>
      <c r="G89" s="330">
        <v>84.0</v>
      </c>
      <c r="H89" s="331" t="s">
        <v>1179</v>
      </c>
      <c r="I89" s="330" t="s">
        <v>1179</v>
      </c>
      <c r="J89" s="330" t="s">
        <v>1179</v>
      </c>
      <c r="K89" s="330">
        <v>1.3</v>
      </c>
      <c r="L89" s="330">
        <v>80.0</v>
      </c>
      <c r="M89" s="332"/>
      <c r="N89" s="332"/>
      <c r="O89" s="332"/>
      <c r="P89" s="332"/>
      <c r="Q89" s="332"/>
      <c r="R89" s="332"/>
      <c r="S89" s="332"/>
      <c r="T89" s="332"/>
      <c r="U89" s="332"/>
      <c r="V89" s="332"/>
      <c r="W89" s="332"/>
      <c r="X89" s="332"/>
      <c r="Y89" s="332"/>
      <c r="Z89" s="332"/>
    </row>
    <row r="90">
      <c r="A90" s="329" t="s">
        <v>1263</v>
      </c>
      <c r="B90" s="330">
        <v>8.6</v>
      </c>
      <c r="C90" s="330">
        <v>50.3</v>
      </c>
      <c r="D90" s="330">
        <v>45.6</v>
      </c>
      <c r="E90" s="330">
        <v>3.6</v>
      </c>
      <c r="F90" s="330">
        <v>195.0</v>
      </c>
      <c r="G90" s="330">
        <v>354.0</v>
      </c>
      <c r="H90" s="331" t="s">
        <v>1179</v>
      </c>
      <c r="I90" s="330" t="s">
        <v>1179</v>
      </c>
      <c r="J90" s="330" t="s">
        <v>1179</v>
      </c>
      <c r="K90" s="330">
        <v>0.7</v>
      </c>
      <c r="L90" s="330">
        <v>94.0</v>
      </c>
      <c r="M90" s="332"/>
      <c r="N90" s="332"/>
      <c r="O90" s="332"/>
      <c r="P90" s="332"/>
      <c r="Q90" s="332"/>
      <c r="R90" s="332"/>
      <c r="S90" s="332"/>
      <c r="T90" s="332"/>
      <c r="U90" s="332"/>
      <c r="V90" s="332"/>
      <c r="W90" s="332"/>
      <c r="X90" s="332"/>
      <c r="Y90" s="332"/>
      <c r="Z90" s="332"/>
    </row>
    <row r="91">
      <c r="A91" s="329" t="s">
        <v>1264</v>
      </c>
      <c r="B91" s="330">
        <v>7.8</v>
      </c>
      <c r="C91" s="330">
        <v>63.6</v>
      </c>
      <c r="D91" s="330">
        <v>27.1</v>
      </c>
      <c r="E91" s="330" t="s">
        <v>1179</v>
      </c>
      <c r="F91" s="330">
        <v>987.0</v>
      </c>
      <c r="G91" s="333">
        <v>1729.0</v>
      </c>
      <c r="H91" s="331">
        <v>3.0</v>
      </c>
      <c r="I91" s="330">
        <v>6.4</v>
      </c>
      <c r="J91" s="330" t="s">
        <v>1179</v>
      </c>
      <c r="K91" s="330">
        <v>7.2</v>
      </c>
      <c r="L91" s="330">
        <v>100.0</v>
      </c>
      <c r="M91" s="332"/>
      <c r="N91" s="332"/>
      <c r="O91" s="332"/>
      <c r="P91" s="332"/>
      <c r="Q91" s="332"/>
      <c r="R91" s="332"/>
      <c r="S91" s="332"/>
      <c r="T91" s="332"/>
      <c r="U91" s="332"/>
      <c r="V91" s="332"/>
      <c r="W91" s="332"/>
      <c r="X91" s="332"/>
      <c r="Y91" s="332"/>
      <c r="Z91" s="332"/>
    </row>
    <row r="92">
      <c r="A92" s="329" t="s">
        <v>1265</v>
      </c>
      <c r="B92" s="330">
        <v>9.1</v>
      </c>
      <c r="C92" s="330">
        <v>80.7</v>
      </c>
      <c r="D92" s="330">
        <v>17.9</v>
      </c>
      <c r="E92" s="330" t="s">
        <v>1179</v>
      </c>
      <c r="F92" s="333">
        <v>3872.0</v>
      </c>
      <c r="G92" s="333">
        <v>3436.0</v>
      </c>
      <c r="H92" s="331">
        <v>3.5</v>
      </c>
      <c r="I92" s="330">
        <v>15.6</v>
      </c>
      <c r="J92" s="330" t="s">
        <v>1179</v>
      </c>
      <c r="K92" s="330">
        <v>3.2</v>
      </c>
      <c r="L92" s="330">
        <v>100.0</v>
      </c>
      <c r="M92" s="332"/>
      <c r="N92" s="332"/>
      <c r="O92" s="332"/>
      <c r="P92" s="332"/>
      <c r="Q92" s="332"/>
      <c r="R92" s="332"/>
      <c r="S92" s="332"/>
      <c r="T92" s="332"/>
      <c r="U92" s="332"/>
      <c r="V92" s="332"/>
      <c r="W92" s="332"/>
      <c r="X92" s="332"/>
      <c r="Y92" s="332"/>
      <c r="Z92" s="332"/>
    </row>
    <row r="93">
      <c r="A93" s="329" t="s">
        <v>1266</v>
      </c>
      <c r="B93" s="330">
        <v>4.0</v>
      </c>
      <c r="C93" s="330">
        <v>33.1</v>
      </c>
      <c r="D93" s="330">
        <v>57.6</v>
      </c>
      <c r="E93" s="330">
        <v>1.2</v>
      </c>
      <c r="F93" s="330">
        <v>61.0</v>
      </c>
      <c r="G93" s="330">
        <v>157.0</v>
      </c>
      <c r="H93" s="331">
        <v>0.7</v>
      </c>
      <c r="I93" s="330">
        <v>1.7</v>
      </c>
      <c r="J93" s="330" t="s">
        <v>1179</v>
      </c>
      <c r="K93" s="330">
        <v>0.7</v>
      </c>
      <c r="L93" s="330" t="s">
        <v>1179</v>
      </c>
      <c r="M93" s="332"/>
      <c r="N93" s="332"/>
      <c r="O93" s="332"/>
      <c r="P93" s="332"/>
      <c r="Q93" s="332"/>
      <c r="R93" s="332"/>
      <c r="S93" s="332"/>
      <c r="T93" s="332"/>
      <c r="U93" s="332"/>
      <c r="V93" s="332"/>
      <c r="W93" s="332"/>
      <c r="X93" s="332"/>
      <c r="Y93" s="332"/>
      <c r="Z93" s="332"/>
    </row>
    <row r="94">
      <c r="A94" s="329" t="s">
        <v>1267</v>
      </c>
      <c r="B94" s="330">
        <v>3.0</v>
      </c>
      <c r="C94" s="330">
        <v>39.6</v>
      </c>
      <c r="D94" s="330">
        <v>45.3</v>
      </c>
      <c r="E94" s="330">
        <v>1.1</v>
      </c>
      <c r="F94" s="330">
        <v>108.0</v>
      </c>
      <c r="G94" s="330">
        <v>150.0</v>
      </c>
      <c r="H94" s="331">
        <v>0.2</v>
      </c>
      <c r="I94" s="330">
        <v>1.4</v>
      </c>
      <c r="J94" s="330" t="s">
        <v>1179</v>
      </c>
      <c r="K94" s="330">
        <v>0.9</v>
      </c>
      <c r="L94" s="330">
        <v>67.0</v>
      </c>
      <c r="M94" s="332"/>
      <c r="N94" s="332"/>
      <c r="O94" s="332"/>
      <c r="P94" s="332"/>
      <c r="Q94" s="332"/>
      <c r="R94" s="332"/>
      <c r="S94" s="332"/>
      <c r="T94" s="332"/>
      <c r="U94" s="332"/>
      <c r="V94" s="332"/>
      <c r="W94" s="332"/>
      <c r="X94" s="332"/>
      <c r="Y94" s="332"/>
      <c r="Z94" s="332"/>
    </row>
    <row r="95">
      <c r="A95" s="329" t="s">
        <v>1268</v>
      </c>
      <c r="B95" s="330">
        <v>6.7</v>
      </c>
      <c r="C95" s="330">
        <v>40.4</v>
      </c>
      <c r="D95" s="330">
        <v>52.5</v>
      </c>
      <c r="E95" s="330">
        <v>0.0</v>
      </c>
      <c r="F95" s="330">
        <v>490.0</v>
      </c>
      <c r="G95" s="333">
        <v>1562.0</v>
      </c>
      <c r="H95" s="331">
        <v>0.9</v>
      </c>
      <c r="I95" s="330">
        <v>1.4</v>
      </c>
      <c r="J95" s="330" t="s">
        <v>1179</v>
      </c>
      <c r="K95" s="330">
        <v>0.1</v>
      </c>
      <c r="L95" s="330">
        <v>99.0</v>
      </c>
      <c r="M95" s="332"/>
      <c r="N95" s="332"/>
      <c r="O95" s="332"/>
      <c r="P95" s="332"/>
      <c r="Q95" s="332"/>
      <c r="R95" s="332"/>
      <c r="S95" s="332"/>
      <c r="T95" s="332"/>
      <c r="U95" s="332"/>
      <c r="V95" s="332"/>
      <c r="W95" s="332"/>
      <c r="X95" s="332"/>
      <c r="Y95" s="332"/>
      <c r="Z95" s="332"/>
    </row>
    <row r="96">
      <c r="A96" s="329" t="s">
        <v>1269</v>
      </c>
      <c r="B96" s="330">
        <v>3.6</v>
      </c>
      <c r="C96" s="330">
        <v>53.6</v>
      </c>
      <c r="D96" s="330">
        <v>46.4</v>
      </c>
      <c r="E96" s="330">
        <v>0.3</v>
      </c>
      <c r="F96" s="330">
        <v>226.0</v>
      </c>
      <c r="G96" s="330">
        <v>149.0</v>
      </c>
      <c r="H96" s="331">
        <v>0.6</v>
      </c>
      <c r="I96" s="330">
        <v>1.4</v>
      </c>
      <c r="J96" s="330" t="s">
        <v>1179</v>
      </c>
      <c r="K96" s="330">
        <v>1.3</v>
      </c>
      <c r="L96" s="330">
        <v>99.0</v>
      </c>
      <c r="M96" s="332"/>
      <c r="N96" s="332"/>
      <c r="O96" s="332"/>
      <c r="P96" s="332"/>
      <c r="Q96" s="332"/>
      <c r="R96" s="332"/>
      <c r="S96" s="332"/>
      <c r="T96" s="332"/>
      <c r="U96" s="332"/>
      <c r="V96" s="332"/>
      <c r="W96" s="332"/>
      <c r="X96" s="332"/>
      <c r="Y96" s="332"/>
      <c r="Z96" s="332"/>
    </row>
    <row r="97">
      <c r="A97" s="329" t="s">
        <v>1270</v>
      </c>
      <c r="B97" s="330">
        <v>8.1</v>
      </c>
      <c r="C97" s="330">
        <v>64.4</v>
      </c>
      <c r="D97" s="330">
        <v>15.0</v>
      </c>
      <c r="E97" s="330" t="s">
        <v>1179</v>
      </c>
      <c r="F97" s="333">
        <v>3708.0</v>
      </c>
      <c r="G97" s="333">
        <v>3529.0</v>
      </c>
      <c r="H97" s="331">
        <v>2.7</v>
      </c>
      <c r="I97" s="330">
        <v>15.7</v>
      </c>
      <c r="J97" s="330" t="s">
        <v>1179</v>
      </c>
      <c r="K97" s="330">
        <v>2.9</v>
      </c>
      <c r="L97" s="330">
        <v>100.0</v>
      </c>
      <c r="M97" s="332"/>
      <c r="N97" s="332"/>
      <c r="O97" s="332"/>
      <c r="P97" s="332"/>
      <c r="Q97" s="332"/>
      <c r="R97" s="332"/>
      <c r="S97" s="332"/>
      <c r="T97" s="332"/>
      <c r="U97" s="332"/>
      <c r="V97" s="332"/>
      <c r="W97" s="332"/>
      <c r="X97" s="332"/>
      <c r="Y97" s="332"/>
      <c r="Z97" s="332"/>
    </row>
    <row r="98">
      <c r="A98" s="329" t="s">
        <v>1271</v>
      </c>
      <c r="B98" s="330" t="s">
        <v>1179</v>
      </c>
      <c r="C98" s="330" t="s">
        <v>1179</v>
      </c>
      <c r="D98" s="330" t="s">
        <v>1179</v>
      </c>
      <c r="E98" s="330" t="s">
        <v>1179</v>
      </c>
      <c r="F98" s="330" t="s">
        <v>1179</v>
      </c>
      <c r="G98" s="330" t="s">
        <v>1179</v>
      </c>
      <c r="H98" s="331" t="s">
        <v>1179</v>
      </c>
      <c r="I98" s="330" t="s">
        <v>1179</v>
      </c>
      <c r="J98" s="330" t="s">
        <v>1179</v>
      </c>
      <c r="K98" s="330" t="s">
        <v>1179</v>
      </c>
      <c r="L98" s="330" t="s">
        <v>1179</v>
      </c>
      <c r="M98" s="332"/>
      <c r="N98" s="332"/>
      <c r="O98" s="332"/>
      <c r="P98" s="332"/>
      <c r="Q98" s="332"/>
      <c r="R98" s="332"/>
      <c r="S98" s="332"/>
      <c r="T98" s="332"/>
      <c r="U98" s="332"/>
      <c r="V98" s="332"/>
      <c r="W98" s="332"/>
      <c r="X98" s="332"/>
      <c r="Y98" s="332"/>
      <c r="Z98" s="332"/>
    </row>
    <row r="99">
      <c r="A99" s="329" t="s">
        <v>1272</v>
      </c>
      <c r="B99" s="330">
        <v>7.5</v>
      </c>
      <c r="C99" s="330">
        <v>61.7</v>
      </c>
      <c r="D99" s="330">
        <v>25.0</v>
      </c>
      <c r="E99" s="330">
        <v>1.5</v>
      </c>
      <c r="F99" s="333">
        <v>2289.0</v>
      </c>
      <c r="G99" s="333">
        <v>2239.0</v>
      </c>
      <c r="H99" s="331">
        <v>3.3</v>
      </c>
      <c r="I99" s="330">
        <v>4.9</v>
      </c>
      <c r="J99" s="330" t="s">
        <v>1179</v>
      </c>
      <c r="K99" s="330">
        <v>3.3</v>
      </c>
      <c r="L99" s="330">
        <v>100.0</v>
      </c>
      <c r="M99" s="332"/>
      <c r="N99" s="332"/>
      <c r="O99" s="332"/>
      <c r="P99" s="332"/>
      <c r="Q99" s="332"/>
      <c r="R99" s="332"/>
      <c r="S99" s="332"/>
      <c r="T99" s="332"/>
      <c r="U99" s="332"/>
      <c r="V99" s="332"/>
      <c r="W99" s="332"/>
      <c r="X99" s="332"/>
      <c r="Y99" s="332"/>
      <c r="Z99" s="332"/>
    </row>
    <row r="100">
      <c r="A100" s="329" t="s">
        <v>1273</v>
      </c>
      <c r="B100" s="330">
        <v>9.2</v>
      </c>
      <c r="C100" s="330">
        <v>78.2</v>
      </c>
      <c r="D100" s="330">
        <v>20.2</v>
      </c>
      <c r="E100" s="330" t="s">
        <v>1179</v>
      </c>
      <c r="F100" s="333">
        <v>3032.0</v>
      </c>
      <c r="G100" s="333">
        <v>3040.0</v>
      </c>
      <c r="H100" s="331">
        <v>4.1</v>
      </c>
      <c r="I100" s="330">
        <v>0.3</v>
      </c>
      <c r="J100" s="330" t="s">
        <v>1179</v>
      </c>
      <c r="K100" s="330">
        <v>3.4</v>
      </c>
      <c r="L100" s="330">
        <v>100.0</v>
      </c>
      <c r="M100" s="332"/>
      <c r="N100" s="332"/>
      <c r="O100" s="332"/>
      <c r="P100" s="332"/>
      <c r="Q100" s="332"/>
      <c r="R100" s="332"/>
      <c r="S100" s="332"/>
      <c r="T100" s="332"/>
      <c r="U100" s="332"/>
      <c r="V100" s="332"/>
      <c r="W100" s="332"/>
      <c r="X100" s="332"/>
      <c r="Y100" s="332"/>
      <c r="Z100" s="332"/>
    </row>
    <row r="101">
      <c r="A101" s="329" t="s">
        <v>1274</v>
      </c>
      <c r="B101" s="330">
        <v>5.9</v>
      </c>
      <c r="C101" s="330">
        <v>54.9</v>
      </c>
      <c r="D101" s="330">
        <v>28.9</v>
      </c>
      <c r="E101" s="330">
        <v>1.7</v>
      </c>
      <c r="F101" s="330">
        <v>318.0</v>
      </c>
      <c r="G101" s="330">
        <v>461.0</v>
      </c>
      <c r="H101" s="331">
        <v>0.4</v>
      </c>
      <c r="I101" s="330">
        <v>1.1</v>
      </c>
      <c r="J101" s="330">
        <v>0.3</v>
      </c>
      <c r="K101" s="330">
        <v>1.7</v>
      </c>
      <c r="L101" s="330">
        <v>98.0</v>
      </c>
      <c r="M101" s="332"/>
      <c r="N101" s="332"/>
      <c r="O101" s="332"/>
      <c r="P101" s="332"/>
      <c r="Q101" s="332"/>
      <c r="R101" s="332"/>
      <c r="S101" s="332"/>
      <c r="T101" s="332"/>
      <c r="U101" s="332"/>
      <c r="V101" s="332"/>
      <c r="W101" s="332"/>
      <c r="X101" s="332"/>
      <c r="Y101" s="332"/>
      <c r="Z101" s="332"/>
    </row>
    <row r="102">
      <c r="A102" s="329" t="s">
        <v>1275</v>
      </c>
      <c r="B102" s="330">
        <v>10.1</v>
      </c>
      <c r="C102" s="330">
        <v>82.5</v>
      </c>
      <c r="D102" s="330">
        <v>14.1</v>
      </c>
      <c r="E102" s="330">
        <v>0.0</v>
      </c>
      <c r="F102" s="333">
        <v>4752.0</v>
      </c>
      <c r="G102" s="333">
        <v>3578.0</v>
      </c>
      <c r="H102" s="331">
        <v>2.3</v>
      </c>
      <c r="I102" s="330">
        <v>11.5</v>
      </c>
      <c r="J102" s="330" t="s">
        <v>1179</v>
      </c>
      <c r="K102" s="330">
        <v>13.7</v>
      </c>
      <c r="L102" s="330">
        <v>100.0</v>
      </c>
      <c r="M102" s="332"/>
      <c r="N102" s="332"/>
      <c r="O102" s="332"/>
      <c r="P102" s="332"/>
      <c r="Q102" s="332"/>
      <c r="R102" s="332"/>
      <c r="S102" s="332"/>
      <c r="T102" s="332"/>
      <c r="U102" s="332"/>
      <c r="V102" s="332"/>
      <c r="W102" s="332"/>
      <c r="X102" s="332"/>
      <c r="Y102" s="332"/>
      <c r="Z102" s="332"/>
    </row>
    <row r="103">
      <c r="A103" s="329" t="s">
        <v>1276</v>
      </c>
      <c r="B103" s="330">
        <v>9.8</v>
      </c>
      <c r="C103" s="330">
        <v>63.1</v>
      </c>
      <c r="D103" s="330">
        <v>28.5</v>
      </c>
      <c r="E103" s="330">
        <v>4.2</v>
      </c>
      <c r="F103" s="330">
        <v>388.0</v>
      </c>
      <c r="G103" s="330">
        <v>483.0</v>
      </c>
      <c r="H103" s="331">
        <v>2.6</v>
      </c>
      <c r="I103" s="330">
        <v>4.0</v>
      </c>
      <c r="J103" s="330" t="s">
        <v>1179</v>
      </c>
      <c r="K103" s="330">
        <v>1.8</v>
      </c>
      <c r="L103" s="330">
        <v>99.0</v>
      </c>
      <c r="M103" s="332"/>
      <c r="N103" s="332"/>
      <c r="O103" s="332"/>
      <c r="P103" s="332"/>
      <c r="Q103" s="332"/>
      <c r="R103" s="332"/>
      <c r="S103" s="332"/>
      <c r="T103" s="332"/>
      <c r="U103" s="332"/>
      <c r="V103" s="332"/>
      <c r="W103" s="332"/>
      <c r="X103" s="332"/>
      <c r="Y103" s="332"/>
      <c r="Z103" s="332"/>
    </row>
    <row r="104">
      <c r="A104" s="329" t="s">
        <v>1277</v>
      </c>
      <c r="B104" s="330">
        <v>4.2</v>
      </c>
      <c r="C104" s="330">
        <v>57.8</v>
      </c>
      <c r="D104" s="330">
        <v>41.7</v>
      </c>
      <c r="E104" s="330">
        <v>0.4</v>
      </c>
      <c r="F104" s="330">
        <v>521.0</v>
      </c>
      <c r="G104" s="330">
        <v>608.0</v>
      </c>
      <c r="H104" s="331">
        <v>3.6</v>
      </c>
      <c r="I104" s="330">
        <v>8.2</v>
      </c>
      <c r="J104" s="330" t="s">
        <v>1179</v>
      </c>
      <c r="K104" s="330">
        <v>7.2</v>
      </c>
      <c r="L104" s="330">
        <v>100.0</v>
      </c>
      <c r="M104" s="332"/>
      <c r="N104" s="332"/>
      <c r="O104" s="332"/>
      <c r="P104" s="332"/>
      <c r="Q104" s="332"/>
      <c r="R104" s="332"/>
      <c r="S104" s="332"/>
      <c r="T104" s="332"/>
      <c r="U104" s="332"/>
      <c r="V104" s="332"/>
      <c r="W104" s="332"/>
      <c r="X104" s="332"/>
      <c r="Y104" s="332"/>
      <c r="Z104" s="332"/>
    </row>
    <row r="105">
      <c r="A105" s="329" t="s">
        <v>1278</v>
      </c>
      <c r="B105" s="330">
        <v>4.7</v>
      </c>
      <c r="C105" s="330">
        <v>38.1</v>
      </c>
      <c r="D105" s="330">
        <v>47.6</v>
      </c>
      <c r="E105" s="330">
        <v>42.3</v>
      </c>
      <c r="F105" s="330">
        <v>45.0</v>
      </c>
      <c r="G105" s="330">
        <v>84.0</v>
      </c>
      <c r="H105" s="331">
        <v>0.2</v>
      </c>
      <c r="I105" s="330">
        <v>0.8</v>
      </c>
      <c r="J105" s="330" t="s">
        <v>1179</v>
      </c>
      <c r="K105" s="330">
        <v>1.4</v>
      </c>
      <c r="L105" s="330">
        <v>60.0</v>
      </c>
      <c r="M105" s="332"/>
      <c r="N105" s="332"/>
      <c r="O105" s="332"/>
      <c r="P105" s="332"/>
      <c r="Q105" s="332"/>
      <c r="R105" s="332"/>
      <c r="S105" s="332"/>
      <c r="T105" s="332"/>
      <c r="U105" s="332"/>
      <c r="V105" s="332"/>
      <c r="W105" s="332"/>
      <c r="X105" s="332"/>
      <c r="Y105" s="332"/>
      <c r="Z105" s="332"/>
    </row>
    <row r="106">
      <c r="A106" s="329" t="s">
        <v>1279</v>
      </c>
      <c r="B106" s="330">
        <v>10.7</v>
      </c>
      <c r="C106" s="330">
        <v>82.6</v>
      </c>
      <c r="D106" s="330">
        <v>0.1</v>
      </c>
      <c r="E106" s="330">
        <v>6.3</v>
      </c>
      <c r="F106" s="330">
        <v>187.0</v>
      </c>
      <c r="G106" s="330">
        <v>264.0</v>
      </c>
      <c r="H106" s="331">
        <v>0.4</v>
      </c>
      <c r="I106" s="330">
        <v>3.7</v>
      </c>
      <c r="J106" s="330" t="s">
        <v>1179</v>
      </c>
      <c r="K106" s="330">
        <v>1.3</v>
      </c>
      <c r="L106" s="330">
        <v>94.0</v>
      </c>
      <c r="M106" s="332"/>
      <c r="N106" s="332"/>
      <c r="O106" s="332"/>
      <c r="P106" s="332"/>
      <c r="Q106" s="332"/>
      <c r="R106" s="332"/>
      <c r="S106" s="332"/>
      <c r="T106" s="332"/>
      <c r="U106" s="332"/>
      <c r="V106" s="332"/>
      <c r="W106" s="332"/>
      <c r="X106" s="332"/>
      <c r="Y106" s="332"/>
      <c r="Z106" s="332"/>
    </row>
    <row r="107">
      <c r="A107" s="329" t="s">
        <v>1280</v>
      </c>
      <c r="B107" s="330" t="s">
        <v>1179</v>
      </c>
      <c r="C107" s="330" t="s">
        <v>1179</v>
      </c>
      <c r="D107" s="330" t="s">
        <v>1179</v>
      </c>
      <c r="E107" s="330" t="s">
        <v>1179</v>
      </c>
      <c r="F107" s="330" t="s">
        <v>1179</v>
      </c>
      <c r="G107" s="330" t="s">
        <v>1179</v>
      </c>
      <c r="H107" s="331" t="s">
        <v>1179</v>
      </c>
      <c r="I107" s="330" t="s">
        <v>1179</v>
      </c>
      <c r="J107" s="330" t="s">
        <v>1179</v>
      </c>
      <c r="K107" s="330">
        <v>13.2</v>
      </c>
      <c r="L107" s="330">
        <v>100.0</v>
      </c>
      <c r="M107" s="332"/>
      <c r="N107" s="332"/>
      <c r="O107" s="332"/>
      <c r="P107" s="332"/>
      <c r="Q107" s="332"/>
      <c r="R107" s="332"/>
      <c r="S107" s="332"/>
      <c r="T107" s="332"/>
      <c r="U107" s="332"/>
      <c r="V107" s="332"/>
      <c r="W107" s="332"/>
      <c r="X107" s="332"/>
      <c r="Y107" s="332"/>
      <c r="Z107" s="332"/>
    </row>
    <row r="108">
      <c r="A108" s="329" t="s">
        <v>1281</v>
      </c>
      <c r="B108" s="330">
        <v>7.5</v>
      </c>
      <c r="C108" s="330">
        <v>54.4</v>
      </c>
      <c r="D108" s="330">
        <v>36.1</v>
      </c>
      <c r="E108" s="330" t="s">
        <v>1179</v>
      </c>
      <c r="F108" s="333">
        <v>1703.0</v>
      </c>
      <c r="G108" s="333">
        <v>2321.0</v>
      </c>
      <c r="H108" s="331">
        <v>2.1</v>
      </c>
      <c r="I108" s="330">
        <v>5.0</v>
      </c>
      <c r="J108" s="330" t="s">
        <v>1179</v>
      </c>
      <c r="K108" s="330">
        <v>10.3</v>
      </c>
      <c r="L108" s="330" t="s">
        <v>1179</v>
      </c>
      <c r="M108" s="332"/>
      <c r="N108" s="332"/>
      <c r="O108" s="332"/>
      <c r="P108" s="332"/>
      <c r="Q108" s="332"/>
      <c r="R108" s="332"/>
      <c r="S108" s="332"/>
      <c r="T108" s="332"/>
      <c r="U108" s="332"/>
      <c r="V108" s="332"/>
      <c r="W108" s="332"/>
      <c r="X108" s="332"/>
      <c r="Y108" s="332"/>
      <c r="Z108" s="332"/>
    </row>
    <row r="109">
      <c r="A109" s="329" t="s">
        <v>1282</v>
      </c>
      <c r="B109" s="330" t="s">
        <v>1179</v>
      </c>
      <c r="C109" s="330" t="s">
        <v>1179</v>
      </c>
      <c r="D109" s="330" t="s">
        <v>1179</v>
      </c>
      <c r="E109" s="330" t="s">
        <v>1179</v>
      </c>
      <c r="F109" s="330" t="s">
        <v>1179</v>
      </c>
      <c r="G109" s="330" t="s">
        <v>1179</v>
      </c>
      <c r="H109" s="331" t="s">
        <v>1179</v>
      </c>
      <c r="I109" s="330" t="s">
        <v>1179</v>
      </c>
      <c r="J109" s="330" t="s">
        <v>1179</v>
      </c>
      <c r="K109" s="330" t="s">
        <v>1179</v>
      </c>
      <c r="L109" s="330" t="s">
        <v>1179</v>
      </c>
      <c r="M109" s="332"/>
      <c r="N109" s="332"/>
      <c r="O109" s="332"/>
      <c r="P109" s="332"/>
      <c r="Q109" s="332"/>
      <c r="R109" s="332"/>
      <c r="S109" s="332"/>
      <c r="T109" s="332"/>
      <c r="U109" s="332"/>
      <c r="V109" s="332"/>
      <c r="W109" s="332"/>
      <c r="X109" s="332"/>
      <c r="Y109" s="332"/>
      <c r="Z109" s="332"/>
    </row>
    <row r="110">
      <c r="A110" s="329" t="s">
        <v>1283</v>
      </c>
      <c r="B110" s="330">
        <v>2.5</v>
      </c>
      <c r="C110" s="330">
        <v>82.5</v>
      </c>
      <c r="D110" s="330">
        <v>15.8</v>
      </c>
      <c r="E110" s="330">
        <v>0.0</v>
      </c>
      <c r="F110" s="333">
        <v>1428.0</v>
      </c>
      <c r="G110" s="333">
        <v>1377.0</v>
      </c>
      <c r="H110" s="331">
        <v>1.8</v>
      </c>
      <c r="I110" s="330">
        <v>4.6</v>
      </c>
      <c r="J110" s="330" t="s">
        <v>1179</v>
      </c>
      <c r="K110" s="330">
        <v>2.2</v>
      </c>
      <c r="L110" s="330" t="s">
        <v>1179</v>
      </c>
      <c r="M110" s="332"/>
      <c r="N110" s="332"/>
      <c r="O110" s="332"/>
      <c r="P110" s="332"/>
      <c r="Q110" s="332"/>
      <c r="R110" s="332"/>
      <c r="S110" s="332"/>
      <c r="T110" s="332"/>
      <c r="U110" s="332"/>
      <c r="V110" s="332"/>
      <c r="W110" s="332"/>
      <c r="X110" s="332"/>
      <c r="Y110" s="332"/>
      <c r="Z110" s="332"/>
    </row>
    <row r="111">
      <c r="A111" s="329" t="s">
        <v>1284</v>
      </c>
      <c r="B111" s="330">
        <v>7.1</v>
      </c>
      <c r="C111" s="330">
        <v>60.1</v>
      </c>
      <c r="D111" s="330">
        <v>34.8</v>
      </c>
      <c r="E111" s="330">
        <v>12.2</v>
      </c>
      <c r="F111" s="330">
        <v>84.0</v>
      </c>
      <c r="G111" s="330">
        <v>175.0</v>
      </c>
      <c r="H111" s="331">
        <v>2.0</v>
      </c>
      <c r="I111" s="330">
        <v>6.1</v>
      </c>
      <c r="J111" s="330" t="s">
        <v>1179</v>
      </c>
      <c r="K111" s="330">
        <v>4.8</v>
      </c>
      <c r="L111" s="330" t="s">
        <v>1179</v>
      </c>
      <c r="M111" s="332"/>
      <c r="N111" s="332"/>
      <c r="O111" s="332"/>
      <c r="P111" s="332"/>
      <c r="Q111" s="332"/>
      <c r="R111" s="332"/>
      <c r="S111" s="332"/>
      <c r="T111" s="332"/>
      <c r="U111" s="332"/>
      <c r="V111" s="332"/>
      <c r="W111" s="332"/>
      <c r="X111" s="332"/>
      <c r="Y111" s="332"/>
      <c r="Z111" s="332"/>
    </row>
    <row r="112">
      <c r="A112" s="329" t="s">
        <v>1285</v>
      </c>
      <c r="B112" s="330">
        <v>2.9</v>
      </c>
      <c r="C112" s="330">
        <v>51.2</v>
      </c>
      <c r="D112" s="330">
        <v>38.2</v>
      </c>
      <c r="E112" s="330">
        <v>22.1</v>
      </c>
      <c r="F112" s="330">
        <v>40.0</v>
      </c>
      <c r="G112" s="330">
        <v>84.0</v>
      </c>
      <c r="H112" s="331">
        <v>0.2</v>
      </c>
      <c r="I112" s="330">
        <v>0.9</v>
      </c>
      <c r="J112" s="330" t="s">
        <v>1179</v>
      </c>
      <c r="K112" s="330">
        <v>1.5</v>
      </c>
      <c r="L112" s="330">
        <v>75.0</v>
      </c>
      <c r="M112" s="332"/>
      <c r="N112" s="332"/>
      <c r="O112" s="332"/>
      <c r="P112" s="332"/>
      <c r="Q112" s="332"/>
      <c r="R112" s="332"/>
      <c r="S112" s="332"/>
      <c r="T112" s="332"/>
      <c r="U112" s="332"/>
      <c r="V112" s="332"/>
      <c r="W112" s="332"/>
      <c r="X112" s="332"/>
      <c r="Y112" s="332"/>
      <c r="Z112" s="332"/>
    </row>
    <row r="113">
      <c r="A113" s="329" t="s">
        <v>1286</v>
      </c>
      <c r="B113" s="330">
        <v>6.0</v>
      </c>
      <c r="C113" s="330">
        <v>56.7</v>
      </c>
      <c r="D113" s="330">
        <v>37.4</v>
      </c>
      <c r="E113" s="330" t="s">
        <v>1179</v>
      </c>
      <c r="F113" s="330">
        <v>792.0</v>
      </c>
      <c r="G113" s="333">
        <v>1188.0</v>
      </c>
      <c r="H113" s="331">
        <v>2.9</v>
      </c>
      <c r="I113" s="330">
        <v>4.7</v>
      </c>
      <c r="J113" s="330" t="s">
        <v>1179</v>
      </c>
      <c r="K113" s="330">
        <v>5.9</v>
      </c>
      <c r="L113" s="330">
        <v>100.0</v>
      </c>
      <c r="M113" s="332"/>
      <c r="N113" s="332"/>
      <c r="O113" s="332"/>
      <c r="P113" s="332"/>
      <c r="Q113" s="332"/>
      <c r="R113" s="332"/>
      <c r="S113" s="332"/>
      <c r="T113" s="332"/>
      <c r="U113" s="332"/>
      <c r="V113" s="332"/>
      <c r="W113" s="332"/>
      <c r="X113" s="332"/>
      <c r="Y113" s="332"/>
      <c r="Z113" s="332"/>
    </row>
    <row r="114">
      <c r="A114" s="329" t="s">
        <v>1287</v>
      </c>
      <c r="B114" s="330">
        <v>7.6</v>
      </c>
      <c r="C114" s="330">
        <v>37.9</v>
      </c>
      <c r="D114" s="330">
        <v>44.8</v>
      </c>
      <c r="E114" s="330">
        <v>0.7</v>
      </c>
      <c r="F114" s="330">
        <v>675.0</v>
      </c>
      <c r="G114" s="333">
        <v>1016.0</v>
      </c>
      <c r="H114" s="331">
        <v>3.2</v>
      </c>
      <c r="I114" s="330">
        <v>2.7</v>
      </c>
      <c r="J114" s="330" t="s">
        <v>1179</v>
      </c>
      <c r="K114" s="330">
        <v>3.5</v>
      </c>
      <c r="L114" s="330">
        <v>100.0</v>
      </c>
      <c r="M114" s="332"/>
      <c r="N114" s="332"/>
      <c r="O114" s="332"/>
      <c r="P114" s="332"/>
      <c r="Q114" s="332"/>
      <c r="R114" s="332"/>
      <c r="S114" s="332"/>
      <c r="T114" s="332"/>
      <c r="U114" s="332"/>
      <c r="V114" s="332"/>
      <c r="W114" s="332"/>
      <c r="X114" s="332"/>
      <c r="Y114" s="332"/>
      <c r="Z114" s="332"/>
    </row>
    <row r="115">
      <c r="A115" s="329" t="s">
        <v>1288</v>
      </c>
      <c r="B115" s="330">
        <v>11.6</v>
      </c>
      <c r="C115" s="330">
        <v>78.6</v>
      </c>
      <c r="D115" s="330">
        <v>14.8</v>
      </c>
      <c r="E115" s="330">
        <v>30.1</v>
      </c>
      <c r="F115" s="330">
        <v>138.0</v>
      </c>
      <c r="G115" s="330">
        <v>227.0</v>
      </c>
      <c r="H115" s="331" t="s">
        <v>1179</v>
      </c>
      <c r="I115" s="330" t="s">
        <v>1179</v>
      </c>
      <c r="J115" s="330" t="s">
        <v>1179</v>
      </c>
      <c r="K115" s="330" t="s">
        <v>1179</v>
      </c>
      <c r="L115" s="330">
        <v>45.0</v>
      </c>
      <c r="M115" s="332"/>
      <c r="N115" s="332"/>
      <c r="O115" s="332"/>
      <c r="P115" s="332"/>
      <c r="Q115" s="332"/>
      <c r="R115" s="332"/>
      <c r="S115" s="332"/>
      <c r="T115" s="332"/>
      <c r="U115" s="332"/>
      <c r="V115" s="332"/>
      <c r="W115" s="332"/>
      <c r="X115" s="332"/>
      <c r="Y115" s="332"/>
      <c r="Z115" s="332"/>
    </row>
    <row r="116">
      <c r="A116" s="329" t="s">
        <v>1289</v>
      </c>
      <c r="B116" s="330">
        <v>15.5</v>
      </c>
      <c r="C116" s="330">
        <v>29.8</v>
      </c>
      <c r="D116" s="330">
        <v>21.2</v>
      </c>
      <c r="E116" s="330">
        <v>34.6</v>
      </c>
      <c r="F116" s="330">
        <v>65.0</v>
      </c>
      <c r="G116" s="330">
        <v>102.0</v>
      </c>
      <c r="H116" s="331">
        <v>0.0</v>
      </c>
      <c r="I116" s="330">
        <v>0.3</v>
      </c>
      <c r="J116" s="330" t="s">
        <v>1179</v>
      </c>
      <c r="K116" s="330">
        <v>0.8</v>
      </c>
      <c r="L116" s="330">
        <v>4.0</v>
      </c>
      <c r="M116" s="332"/>
      <c r="N116" s="332"/>
      <c r="O116" s="332"/>
      <c r="P116" s="332"/>
      <c r="Q116" s="332"/>
      <c r="R116" s="332"/>
      <c r="S116" s="332"/>
      <c r="T116" s="332"/>
      <c r="U116" s="332"/>
      <c r="V116" s="332"/>
      <c r="W116" s="332"/>
      <c r="X116" s="332"/>
      <c r="Y116" s="332"/>
      <c r="Z116" s="332"/>
    </row>
    <row r="117">
      <c r="A117" s="329" t="s">
        <v>1290</v>
      </c>
      <c r="B117" s="330">
        <v>3.9</v>
      </c>
      <c r="C117" s="330">
        <v>77.3</v>
      </c>
      <c r="D117" s="330">
        <v>22.7</v>
      </c>
      <c r="E117" s="330">
        <v>0.1</v>
      </c>
      <c r="F117" s="330">
        <v>578.0</v>
      </c>
      <c r="G117" s="330">
        <v>439.0</v>
      </c>
      <c r="H117" s="331">
        <v>1.9</v>
      </c>
      <c r="I117" s="330">
        <v>6.8</v>
      </c>
      <c r="J117" s="330" t="s">
        <v>1179</v>
      </c>
      <c r="K117" s="330">
        <v>3.7</v>
      </c>
      <c r="L117" s="330" t="s">
        <v>1179</v>
      </c>
      <c r="M117" s="332"/>
      <c r="N117" s="332"/>
      <c r="O117" s="332"/>
      <c r="P117" s="332"/>
      <c r="Q117" s="332"/>
      <c r="R117" s="332"/>
      <c r="S117" s="332"/>
      <c r="T117" s="332"/>
      <c r="U117" s="332"/>
      <c r="V117" s="332"/>
      <c r="W117" s="332"/>
      <c r="X117" s="332"/>
      <c r="Y117" s="332"/>
      <c r="Z117" s="332"/>
    </row>
    <row r="118">
      <c r="A118" s="329" t="s">
        <v>1291</v>
      </c>
      <c r="B118" s="330" t="s">
        <v>1179</v>
      </c>
      <c r="C118" s="330" t="s">
        <v>1179</v>
      </c>
      <c r="D118" s="330" t="s">
        <v>1179</v>
      </c>
      <c r="E118" s="330" t="s">
        <v>1179</v>
      </c>
      <c r="F118" s="330" t="s">
        <v>1179</v>
      </c>
      <c r="G118" s="330" t="s">
        <v>1179</v>
      </c>
      <c r="H118" s="331" t="s">
        <v>1179</v>
      </c>
      <c r="I118" s="330" t="s">
        <v>1179</v>
      </c>
      <c r="J118" s="330" t="s">
        <v>1179</v>
      </c>
      <c r="K118" s="330" t="s">
        <v>1179</v>
      </c>
      <c r="L118" s="330">
        <v>100.0</v>
      </c>
      <c r="M118" s="332"/>
      <c r="N118" s="332"/>
      <c r="O118" s="332"/>
      <c r="P118" s="332"/>
      <c r="Q118" s="332"/>
      <c r="R118" s="332"/>
      <c r="S118" s="332"/>
      <c r="T118" s="332"/>
      <c r="U118" s="332"/>
      <c r="V118" s="332"/>
      <c r="W118" s="332"/>
      <c r="X118" s="332"/>
      <c r="Y118" s="332"/>
      <c r="Z118" s="332"/>
    </row>
    <row r="119">
      <c r="A119" s="329" t="s">
        <v>1292</v>
      </c>
      <c r="B119" s="330">
        <v>6.7</v>
      </c>
      <c r="C119" s="330">
        <v>70.8</v>
      </c>
      <c r="D119" s="330">
        <v>28.5</v>
      </c>
      <c r="E119" s="330">
        <v>3.3</v>
      </c>
      <c r="F119" s="330">
        <v>859.0</v>
      </c>
      <c r="G119" s="333">
        <v>1426.0</v>
      </c>
      <c r="H119" s="331">
        <v>4.1</v>
      </c>
      <c r="I119" s="330">
        <v>7.2</v>
      </c>
      <c r="J119" s="330" t="s">
        <v>1179</v>
      </c>
      <c r="K119" s="330">
        <v>7.0</v>
      </c>
      <c r="L119" s="330">
        <v>100.0</v>
      </c>
      <c r="M119" s="332"/>
      <c r="N119" s="332"/>
      <c r="O119" s="332"/>
      <c r="P119" s="332"/>
      <c r="Q119" s="332"/>
      <c r="R119" s="332"/>
      <c r="S119" s="332"/>
      <c r="T119" s="332"/>
      <c r="U119" s="332"/>
      <c r="V119" s="332"/>
      <c r="W119" s="332"/>
      <c r="X119" s="332"/>
      <c r="Y119" s="332"/>
      <c r="Z119" s="332"/>
    </row>
    <row r="120">
      <c r="A120" s="329" t="s">
        <v>1293</v>
      </c>
      <c r="B120" s="330">
        <v>6.9</v>
      </c>
      <c r="C120" s="330">
        <v>84.5</v>
      </c>
      <c r="D120" s="330">
        <v>11.2</v>
      </c>
      <c r="E120" s="330" t="s">
        <v>1179</v>
      </c>
      <c r="F120" s="333">
        <v>7452.0</v>
      </c>
      <c r="G120" s="333">
        <v>6341.0</v>
      </c>
      <c r="H120" s="331">
        <v>2.8</v>
      </c>
      <c r="I120" s="330">
        <v>12.5</v>
      </c>
      <c r="J120" s="330" t="s">
        <v>1179</v>
      </c>
      <c r="K120" s="330">
        <v>5.4</v>
      </c>
      <c r="L120" s="330">
        <v>100.0</v>
      </c>
      <c r="M120" s="332"/>
      <c r="N120" s="332"/>
      <c r="O120" s="332"/>
      <c r="P120" s="332"/>
      <c r="Q120" s="332"/>
      <c r="R120" s="332"/>
      <c r="S120" s="332"/>
      <c r="T120" s="332"/>
      <c r="U120" s="332"/>
      <c r="V120" s="332"/>
      <c r="W120" s="332"/>
      <c r="X120" s="332"/>
      <c r="Y120" s="332"/>
      <c r="Z120" s="332"/>
    </row>
    <row r="121">
      <c r="A121" s="329" t="s">
        <v>1294</v>
      </c>
      <c r="B121" s="330">
        <v>7.1</v>
      </c>
      <c r="C121" s="330">
        <v>64.1</v>
      </c>
      <c r="D121" s="330">
        <v>35.9</v>
      </c>
      <c r="E121" s="330">
        <v>1.1</v>
      </c>
      <c r="F121" s="330">
        <v>327.0</v>
      </c>
      <c r="G121" s="330">
        <v>835.0</v>
      </c>
      <c r="H121" s="331">
        <v>2.6</v>
      </c>
      <c r="I121" s="330">
        <v>0.6</v>
      </c>
      <c r="J121" s="330" t="s">
        <v>1179</v>
      </c>
      <c r="K121" s="330">
        <v>4.5</v>
      </c>
      <c r="L121" s="330">
        <v>100.0</v>
      </c>
      <c r="M121" s="332"/>
      <c r="N121" s="332"/>
      <c r="O121" s="332"/>
      <c r="P121" s="332"/>
      <c r="Q121" s="332"/>
      <c r="R121" s="332"/>
      <c r="S121" s="332"/>
      <c r="T121" s="332"/>
      <c r="U121" s="332"/>
      <c r="V121" s="332"/>
      <c r="W121" s="332"/>
      <c r="X121" s="332"/>
      <c r="Y121" s="332"/>
      <c r="Z121" s="332"/>
    </row>
    <row r="122">
      <c r="A122" s="329" t="s">
        <v>1295</v>
      </c>
      <c r="B122" s="330">
        <v>4.1</v>
      </c>
      <c r="C122" s="330">
        <v>60.8</v>
      </c>
      <c r="D122" s="330">
        <v>31.5</v>
      </c>
      <c r="E122" s="330">
        <v>20.9</v>
      </c>
      <c r="F122" s="330">
        <v>18.0</v>
      </c>
      <c r="G122" s="330">
        <v>40.0</v>
      </c>
      <c r="H122" s="331">
        <v>0.2</v>
      </c>
      <c r="I122" s="330" t="s">
        <v>1179</v>
      </c>
      <c r="J122" s="330" t="s">
        <v>1179</v>
      </c>
      <c r="K122" s="330">
        <v>0.2</v>
      </c>
      <c r="L122" s="330">
        <v>80.0</v>
      </c>
      <c r="M122" s="332"/>
      <c r="N122" s="332"/>
      <c r="O122" s="332"/>
      <c r="P122" s="332"/>
      <c r="Q122" s="332"/>
      <c r="R122" s="332"/>
      <c r="S122" s="332"/>
      <c r="T122" s="332"/>
      <c r="U122" s="332"/>
      <c r="V122" s="332"/>
      <c r="W122" s="332"/>
      <c r="X122" s="332"/>
      <c r="Y122" s="332"/>
      <c r="Z122" s="332"/>
    </row>
    <row r="123">
      <c r="A123" s="329" t="s">
        <v>1296</v>
      </c>
      <c r="B123" s="330">
        <v>9.2</v>
      </c>
      <c r="C123" s="330">
        <v>76.5</v>
      </c>
      <c r="D123" s="330">
        <v>12.6</v>
      </c>
      <c r="E123" s="330">
        <v>53.6</v>
      </c>
      <c r="F123" s="330">
        <v>25.0</v>
      </c>
      <c r="G123" s="330">
        <v>83.0</v>
      </c>
      <c r="H123" s="331">
        <v>0.0</v>
      </c>
      <c r="I123" s="330">
        <v>0.3</v>
      </c>
      <c r="J123" s="330">
        <v>0.7</v>
      </c>
      <c r="K123" s="330">
        <v>1.3</v>
      </c>
      <c r="L123" s="330" t="s">
        <v>1179</v>
      </c>
      <c r="M123" s="332"/>
      <c r="N123" s="332"/>
      <c r="O123" s="332"/>
      <c r="P123" s="332"/>
      <c r="Q123" s="332"/>
      <c r="R123" s="332"/>
      <c r="S123" s="332"/>
      <c r="T123" s="332"/>
      <c r="U123" s="332"/>
      <c r="V123" s="332"/>
      <c r="W123" s="332"/>
      <c r="X123" s="332"/>
      <c r="Y123" s="332"/>
      <c r="Z123" s="332"/>
    </row>
    <row r="124">
      <c r="A124" s="329" t="s">
        <v>1297</v>
      </c>
      <c r="B124" s="330">
        <v>3.9</v>
      </c>
      <c r="C124" s="330">
        <v>55.0</v>
      </c>
      <c r="D124" s="330">
        <v>35.6</v>
      </c>
      <c r="E124" s="330">
        <v>0.0</v>
      </c>
      <c r="F124" s="330">
        <v>410.0</v>
      </c>
      <c r="G124" s="330">
        <v>676.0</v>
      </c>
      <c r="H124" s="331">
        <v>1.2</v>
      </c>
      <c r="I124" s="330">
        <v>3.3</v>
      </c>
      <c r="J124" s="330">
        <v>0.4</v>
      </c>
      <c r="K124" s="330">
        <v>1.9</v>
      </c>
      <c r="L124" s="330" t="s">
        <v>1179</v>
      </c>
      <c r="M124" s="332"/>
      <c r="N124" s="332"/>
      <c r="O124" s="332"/>
      <c r="P124" s="332"/>
      <c r="Q124" s="332"/>
      <c r="R124" s="332"/>
      <c r="S124" s="332"/>
      <c r="T124" s="332"/>
      <c r="U124" s="332"/>
      <c r="V124" s="332"/>
      <c r="W124" s="332"/>
      <c r="X124" s="332"/>
      <c r="Y124" s="332"/>
      <c r="Z124" s="332"/>
    </row>
    <row r="125">
      <c r="A125" s="329" t="s">
        <v>1298</v>
      </c>
      <c r="B125" s="330">
        <v>8.5</v>
      </c>
      <c r="C125" s="330">
        <v>45.3</v>
      </c>
      <c r="D125" s="330">
        <v>48.3</v>
      </c>
      <c r="E125" s="330">
        <v>1.3</v>
      </c>
      <c r="F125" s="330">
        <v>558.0</v>
      </c>
      <c r="G125" s="330">
        <v>771.0</v>
      </c>
      <c r="H125" s="331">
        <v>1.4</v>
      </c>
      <c r="I125" s="330">
        <v>5.0</v>
      </c>
      <c r="J125" s="330">
        <v>2.2</v>
      </c>
      <c r="K125" s="330">
        <v>4.3</v>
      </c>
      <c r="L125" s="330">
        <v>93.0</v>
      </c>
      <c r="M125" s="332"/>
      <c r="N125" s="332"/>
      <c r="O125" s="332"/>
      <c r="P125" s="332"/>
      <c r="Q125" s="332"/>
      <c r="R125" s="332"/>
      <c r="S125" s="332"/>
      <c r="T125" s="332"/>
      <c r="U125" s="332"/>
      <c r="V125" s="332"/>
      <c r="W125" s="332"/>
      <c r="X125" s="332"/>
      <c r="Y125" s="332"/>
      <c r="Z125" s="332"/>
    </row>
    <row r="126">
      <c r="A126" s="329" t="s">
        <v>1299</v>
      </c>
      <c r="B126" s="330">
        <v>5.8</v>
      </c>
      <c r="C126" s="330">
        <v>39.0</v>
      </c>
      <c r="D126" s="330">
        <v>60.7</v>
      </c>
      <c r="E126" s="330">
        <v>31.5</v>
      </c>
      <c r="F126" s="330">
        <v>42.0</v>
      </c>
      <c r="G126" s="330">
        <v>74.0</v>
      </c>
      <c r="H126" s="331">
        <v>0.1</v>
      </c>
      <c r="I126" s="330">
        <v>0.4</v>
      </c>
      <c r="J126" s="330">
        <v>0.0</v>
      </c>
      <c r="K126" s="330">
        <v>0.1</v>
      </c>
      <c r="L126" s="330">
        <v>81.0</v>
      </c>
      <c r="M126" s="332"/>
      <c r="N126" s="332"/>
      <c r="O126" s="332"/>
      <c r="P126" s="332"/>
      <c r="Q126" s="332"/>
      <c r="R126" s="332"/>
      <c r="S126" s="332"/>
      <c r="T126" s="332"/>
      <c r="U126" s="332"/>
      <c r="V126" s="332"/>
      <c r="W126" s="332"/>
      <c r="X126" s="332"/>
      <c r="Y126" s="332"/>
      <c r="Z126" s="332"/>
    </row>
    <row r="127">
      <c r="A127" s="329" t="s">
        <v>1300</v>
      </c>
      <c r="B127" s="330">
        <v>9.1</v>
      </c>
      <c r="C127" s="330">
        <v>65.6</v>
      </c>
      <c r="D127" s="330">
        <v>32.3</v>
      </c>
      <c r="E127" s="330" t="s">
        <v>1179</v>
      </c>
      <c r="F127" s="333">
        <v>1835.0</v>
      </c>
      <c r="G127" s="333">
        <v>2548.0</v>
      </c>
      <c r="H127" s="331">
        <v>3.5</v>
      </c>
      <c r="I127" s="330">
        <v>7.1</v>
      </c>
      <c r="J127" s="330" t="s">
        <v>1179</v>
      </c>
      <c r="K127" s="330">
        <v>4.8</v>
      </c>
      <c r="L127" s="330">
        <v>100.0</v>
      </c>
      <c r="M127" s="332"/>
      <c r="N127" s="332"/>
      <c r="O127" s="332"/>
      <c r="P127" s="332"/>
      <c r="Q127" s="332"/>
      <c r="R127" s="332"/>
      <c r="S127" s="332"/>
      <c r="T127" s="332"/>
      <c r="U127" s="332"/>
      <c r="V127" s="332"/>
      <c r="W127" s="332"/>
      <c r="X127" s="332"/>
      <c r="Y127" s="332"/>
      <c r="Z127" s="332"/>
    </row>
    <row r="128">
      <c r="A128" s="329" t="s">
        <v>1301</v>
      </c>
      <c r="B128" s="330">
        <v>15.6</v>
      </c>
      <c r="C128" s="330">
        <v>82.6</v>
      </c>
      <c r="D128" s="330">
        <v>13.1</v>
      </c>
      <c r="E128" s="330">
        <v>35.6</v>
      </c>
      <c r="F128" s="330">
        <v>590.0</v>
      </c>
      <c r="G128" s="330">
        <v>418.0</v>
      </c>
      <c r="H128" s="331">
        <v>0.4</v>
      </c>
      <c r="I128" s="330">
        <v>1.7</v>
      </c>
      <c r="J128" s="330" t="s">
        <v>1179</v>
      </c>
      <c r="K128" s="330">
        <v>2.7</v>
      </c>
      <c r="L128" s="330">
        <v>96.0</v>
      </c>
      <c r="M128" s="332"/>
      <c r="N128" s="332"/>
      <c r="O128" s="332"/>
      <c r="P128" s="332"/>
      <c r="Q128" s="332"/>
      <c r="R128" s="332"/>
      <c r="S128" s="332"/>
      <c r="T128" s="332"/>
      <c r="U128" s="332"/>
      <c r="V128" s="332"/>
      <c r="W128" s="332"/>
      <c r="X128" s="332"/>
      <c r="Y128" s="332"/>
      <c r="Z128" s="332"/>
    </row>
    <row r="129">
      <c r="A129" s="329" t="s">
        <v>1302</v>
      </c>
      <c r="B129" s="330">
        <v>6.4</v>
      </c>
      <c r="C129" s="330">
        <v>63.9</v>
      </c>
      <c r="D129" s="330">
        <v>34.1</v>
      </c>
      <c r="E129" s="330">
        <v>8.2</v>
      </c>
      <c r="F129" s="330">
        <v>52.0</v>
      </c>
      <c r="G129" s="330">
        <v>122.0</v>
      </c>
      <c r="H129" s="331">
        <v>0.1</v>
      </c>
      <c r="I129" s="330">
        <v>0.7</v>
      </c>
      <c r="J129" s="330">
        <v>0.3</v>
      </c>
      <c r="K129" s="330" t="s">
        <v>1179</v>
      </c>
      <c r="L129" s="330">
        <v>59.0</v>
      </c>
      <c r="M129" s="332"/>
      <c r="N129" s="332"/>
      <c r="O129" s="332"/>
      <c r="P129" s="332"/>
      <c r="Q129" s="332"/>
      <c r="R129" s="332"/>
      <c r="S129" s="332"/>
      <c r="T129" s="332"/>
      <c r="U129" s="332"/>
      <c r="V129" s="332"/>
      <c r="W129" s="332"/>
      <c r="X129" s="332"/>
      <c r="Y129" s="332"/>
      <c r="Z129" s="332"/>
    </row>
    <row r="130">
      <c r="A130" s="329" t="s">
        <v>1303</v>
      </c>
      <c r="B130" s="330">
        <v>4.8</v>
      </c>
      <c r="C130" s="330">
        <v>48.9</v>
      </c>
      <c r="D130" s="330">
        <v>46.8</v>
      </c>
      <c r="E130" s="330">
        <v>4.5</v>
      </c>
      <c r="F130" s="330">
        <v>444.0</v>
      </c>
      <c r="G130" s="330">
        <v>784.0</v>
      </c>
      <c r="H130" s="331" t="s">
        <v>1179</v>
      </c>
      <c r="I130" s="330" t="s">
        <v>1179</v>
      </c>
      <c r="J130" s="330" t="s">
        <v>1179</v>
      </c>
      <c r="K130" s="330">
        <v>3.4</v>
      </c>
      <c r="L130" s="330" t="s">
        <v>1179</v>
      </c>
      <c r="M130" s="332"/>
      <c r="N130" s="332"/>
      <c r="O130" s="332"/>
      <c r="P130" s="332"/>
      <c r="Q130" s="332"/>
      <c r="R130" s="332"/>
      <c r="S130" s="332"/>
      <c r="T130" s="332"/>
      <c r="U130" s="332"/>
      <c r="V130" s="332"/>
      <c r="W130" s="332"/>
      <c r="X130" s="332"/>
      <c r="Y130" s="332"/>
      <c r="Z130" s="332"/>
    </row>
    <row r="131">
      <c r="A131" s="329" t="s">
        <v>1304</v>
      </c>
      <c r="B131" s="330">
        <v>6.1</v>
      </c>
      <c r="C131" s="330">
        <v>51.8</v>
      </c>
      <c r="D131" s="330">
        <v>44.1</v>
      </c>
      <c r="E131" s="330">
        <v>0.6</v>
      </c>
      <c r="F131" s="330">
        <v>618.0</v>
      </c>
      <c r="G131" s="333">
        <v>1062.0</v>
      </c>
      <c r="H131" s="331">
        <v>2.1</v>
      </c>
      <c r="I131" s="330">
        <v>2.5</v>
      </c>
      <c r="J131" s="330" t="s">
        <v>1179</v>
      </c>
      <c r="K131" s="330">
        <v>1.5</v>
      </c>
      <c r="L131" s="330">
        <v>93.0</v>
      </c>
      <c r="M131" s="332"/>
      <c r="N131" s="332"/>
      <c r="O131" s="332"/>
      <c r="P131" s="332"/>
      <c r="Q131" s="332"/>
      <c r="R131" s="332"/>
      <c r="S131" s="332"/>
      <c r="T131" s="332"/>
      <c r="U131" s="332"/>
      <c r="V131" s="332"/>
      <c r="W131" s="332"/>
      <c r="X131" s="332"/>
      <c r="Y131" s="332"/>
      <c r="Z131" s="332"/>
    </row>
    <row r="132">
      <c r="A132" s="329" t="s">
        <v>1305</v>
      </c>
      <c r="B132" s="330">
        <v>12.8</v>
      </c>
      <c r="C132" s="330">
        <v>90.3</v>
      </c>
      <c r="D132" s="330">
        <v>9.5</v>
      </c>
      <c r="E132" s="330">
        <v>70.2</v>
      </c>
      <c r="F132" s="330">
        <v>405.0</v>
      </c>
      <c r="G132" s="330">
        <v>489.0</v>
      </c>
      <c r="H132" s="331">
        <v>0.2</v>
      </c>
      <c r="I132" s="330">
        <v>3.3</v>
      </c>
      <c r="J132" s="330">
        <v>0.3</v>
      </c>
      <c r="K132" s="330">
        <v>3.2</v>
      </c>
      <c r="L132" s="330" t="s">
        <v>1179</v>
      </c>
      <c r="M132" s="332"/>
      <c r="N132" s="332"/>
      <c r="O132" s="332"/>
      <c r="P132" s="332"/>
      <c r="Q132" s="332"/>
      <c r="R132" s="332"/>
      <c r="S132" s="332"/>
      <c r="T132" s="332"/>
      <c r="U132" s="332"/>
      <c r="V132" s="332"/>
      <c r="W132" s="332"/>
      <c r="X132" s="332"/>
      <c r="Y132" s="332"/>
      <c r="Z132" s="332"/>
    </row>
    <row r="133">
      <c r="A133" s="329" t="s">
        <v>1306</v>
      </c>
      <c r="B133" s="330">
        <v>11.7</v>
      </c>
      <c r="C133" s="330">
        <v>45.5</v>
      </c>
      <c r="D133" s="330">
        <v>45.3</v>
      </c>
      <c r="E133" s="330">
        <v>7.3</v>
      </c>
      <c r="F133" s="330">
        <v>239.0</v>
      </c>
      <c r="G133" s="330">
        <v>490.0</v>
      </c>
      <c r="H133" s="331">
        <v>2.9</v>
      </c>
      <c r="I133" s="330">
        <v>6.5</v>
      </c>
      <c r="J133" s="330" t="s">
        <v>1179</v>
      </c>
      <c r="K133" s="330">
        <v>6.2</v>
      </c>
      <c r="L133" s="330">
        <v>100.0</v>
      </c>
      <c r="M133" s="332"/>
      <c r="N133" s="332"/>
      <c r="O133" s="332"/>
      <c r="P133" s="332"/>
      <c r="Q133" s="332"/>
      <c r="R133" s="332"/>
      <c r="S133" s="332"/>
      <c r="T133" s="332"/>
      <c r="U133" s="332"/>
      <c r="V133" s="332"/>
      <c r="W133" s="332"/>
      <c r="X133" s="332"/>
      <c r="Y133" s="332"/>
      <c r="Z133" s="332"/>
    </row>
    <row r="134">
      <c r="A134" s="329" t="s">
        <v>1307</v>
      </c>
      <c r="B134" s="330">
        <v>4.4</v>
      </c>
      <c r="C134" s="330">
        <v>88.6</v>
      </c>
      <c r="D134" s="330">
        <v>7.0</v>
      </c>
      <c r="E134" s="330" t="s">
        <v>1179</v>
      </c>
      <c r="F134" s="333">
        <v>6708.0</v>
      </c>
      <c r="G134" s="333">
        <v>6026.0</v>
      </c>
      <c r="H134" s="331">
        <v>7.2</v>
      </c>
      <c r="I134" s="330">
        <v>17.2</v>
      </c>
      <c r="J134" s="330" t="s">
        <v>1179</v>
      </c>
      <c r="K134" s="330">
        <v>13.8</v>
      </c>
      <c r="L134" s="330" t="s">
        <v>1179</v>
      </c>
      <c r="M134" s="332"/>
      <c r="N134" s="332"/>
      <c r="O134" s="332"/>
      <c r="P134" s="332"/>
      <c r="Q134" s="332"/>
      <c r="R134" s="332"/>
      <c r="S134" s="332"/>
      <c r="T134" s="332"/>
      <c r="U134" s="332"/>
      <c r="V134" s="332"/>
      <c r="W134" s="332"/>
      <c r="X134" s="332"/>
      <c r="Y134" s="332"/>
      <c r="Z134" s="332"/>
    </row>
    <row r="135">
      <c r="A135" s="329" t="s">
        <v>1308</v>
      </c>
      <c r="B135" s="330">
        <v>6.3</v>
      </c>
      <c r="C135" s="330">
        <v>62.8</v>
      </c>
      <c r="D135" s="330">
        <v>34.6</v>
      </c>
      <c r="E135" s="330">
        <v>4.0</v>
      </c>
      <c r="F135" s="330">
        <v>232.0</v>
      </c>
      <c r="G135" s="330">
        <v>345.0</v>
      </c>
      <c r="H135" s="331">
        <v>2.8</v>
      </c>
      <c r="I135" s="330">
        <v>3.5</v>
      </c>
      <c r="J135" s="330">
        <v>0.0</v>
      </c>
      <c r="K135" s="330">
        <v>6.8</v>
      </c>
      <c r="L135" s="330">
        <v>99.0</v>
      </c>
      <c r="M135" s="332"/>
      <c r="N135" s="332"/>
      <c r="O135" s="332"/>
      <c r="P135" s="332"/>
      <c r="Q135" s="332"/>
      <c r="R135" s="332"/>
      <c r="S135" s="332"/>
      <c r="T135" s="332"/>
      <c r="U135" s="332"/>
      <c r="V135" s="332"/>
      <c r="W135" s="332"/>
      <c r="X135" s="332"/>
      <c r="Y135" s="332"/>
      <c r="Z135" s="332"/>
    </row>
    <row r="136">
      <c r="A136" s="329" t="s">
        <v>1309</v>
      </c>
      <c r="B136" s="330">
        <v>7.6</v>
      </c>
      <c r="C136" s="330">
        <v>59.7</v>
      </c>
      <c r="D136" s="330">
        <v>36.7</v>
      </c>
      <c r="E136" s="330">
        <v>1.3</v>
      </c>
      <c r="F136" s="330">
        <v>493.0</v>
      </c>
      <c r="G136" s="333">
        <v>1019.0</v>
      </c>
      <c r="H136" s="331">
        <v>2.0</v>
      </c>
      <c r="I136" s="330">
        <v>5.2</v>
      </c>
      <c r="J136" s="330" t="s">
        <v>1179</v>
      </c>
      <c r="K136" s="330">
        <v>4.0</v>
      </c>
      <c r="L136" s="330" t="s">
        <v>1179</v>
      </c>
      <c r="M136" s="332"/>
      <c r="N136" s="332"/>
      <c r="O136" s="332"/>
      <c r="P136" s="332"/>
      <c r="Q136" s="332"/>
      <c r="R136" s="332"/>
      <c r="S136" s="332"/>
      <c r="T136" s="332"/>
      <c r="U136" s="332"/>
      <c r="V136" s="332"/>
      <c r="W136" s="332"/>
      <c r="X136" s="332"/>
      <c r="Y136" s="332"/>
      <c r="Z136" s="332"/>
    </row>
    <row r="137">
      <c r="A137" s="329" t="s">
        <v>1310</v>
      </c>
      <c r="B137" s="330">
        <v>6.4</v>
      </c>
      <c r="C137" s="330">
        <v>33.5</v>
      </c>
      <c r="D137" s="330">
        <v>58.8</v>
      </c>
      <c r="E137" s="330">
        <v>0.3</v>
      </c>
      <c r="F137" s="330">
        <v>190.0</v>
      </c>
      <c r="G137" s="330">
        <v>340.0</v>
      </c>
      <c r="H137" s="331">
        <v>0.6</v>
      </c>
      <c r="I137" s="330">
        <v>0.9</v>
      </c>
      <c r="J137" s="330" t="s">
        <v>1179</v>
      </c>
      <c r="K137" s="330">
        <v>0.9</v>
      </c>
      <c r="L137" s="330">
        <v>94.0</v>
      </c>
      <c r="M137" s="332"/>
      <c r="N137" s="332"/>
      <c r="O137" s="332"/>
      <c r="P137" s="332"/>
      <c r="Q137" s="332"/>
      <c r="R137" s="332"/>
      <c r="S137" s="332"/>
      <c r="T137" s="332"/>
      <c r="U137" s="332"/>
      <c r="V137" s="332"/>
      <c r="W137" s="332"/>
      <c r="X137" s="332"/>
      <c r="Y137" s="332"/>
      <c r="Z137" s="332"/>
    </row>
    <row r="138">
      <c r="A138" s="329" t="s">
        <v>1311</v>
      </c>
      <c r="B138" s="330">
        <v>6.4</v>
      </c>
      <c r="C138" s="330">
        <v>44.3</v>
      </c>
      <c r="D138" s="330">
        <v>5.0</v>
      </c>
      <c r="E138" s="330">
        <v>55.7</v>
      </c>
      <c r="F138" s="330">
        <v>37.0</v>
      </c>
      <c r="G138" s="330">
        <v>66.0</v>
      </c>
      <c r="H138" s="331">
        <v>0.0</v>
      </c>
      <c r="I138" s="330">
        <v>0.4</v>
      </c>
      <c r="J138" s="330" t="s">
        <v>1179</v>
      </c>
      <c r="K138" s="330">
        <v>0.7</v>
      </c>
      <c r="L138" s="330">
        <v>48.0</v>
      </c>
      <c r="M138" s="332"/>
      <c r="N138" s="332"/>
      <c r="O138" s="332"/>
      <c r="P138" s="332"/>
      <c r="Q138" s="332"/>
      <c r="R138" s="332"/>
      <c r="S138" s="332"/>
      <c r="T138" s="332"/>
      <c r="U138" s="332"/>
      <c r="V138" s="332"/>
      <c r="W138" s="332"/>
      <c r="X138" s="332"/>
      <c r="Y138" s="332"/>
      <c r="Z138" s="332"/>
    </row>
    <row r="139">
      <c r="A139" s="329" t="s">
        <v>1312</v>
      </c>
      <c r="B139" s="330">
        <v>1.8</v>
      </c>
      <c r="C139" s="330">
        <v>23.9</v>
      </c>
      <c r="D139" s="330">
        <v>71.3</v>
      </c>
      <c r="E139" s="330">
        <v>8.1</v>
      </c>
      <c r="F139" s="330">
        <v>20.0</v>
      </c>
      <c r="G139" s="330">
        <v>25.0</v>
      </c>
      <c r="H139" s="331">
        <v>0.6</v>
      </c>
      <c r="I139" s="330">
        <v>1.0</v>
      </c>
      <c r="J139" s="330">
        <v>0.2</v>
      </c>
      <c r="K139" s="330" t="s">
        <v>1179</v>
      </c>
      <c r="L139" s="330">
        <v>72.0</v>
      </c>
      <c r="M139" s="332"/>
      <c r="N139" s="332"/>
      <c r="O139" s="332"/>
      <c r="P139" s="332"/>
      <c r="Q139" s="332"/>
      <c r="R139" s="332"/>
      <c r="S139" s="332"/>
      <c r="T139" s="332"/>
      <c r="U139" s="332"/>
      <c r="V139" s="332"/>
      <c r="W139" s="332"/>
      <c r="X139" s="332"/>
      <c r="Y139" s="332"/>
      <c r="Z139" s="332"/>
    </row>
    <row r="140">
      <c r="A140" s="329" t="s">
        <v>1313</v>
      </c>
      <c r="B140" s="330">
        <v>8.3</v>
      </c>
      <c r="C140" s="330">
        <v>61.7</v>
      </c>
      <c r="D140" s="330">
        <v>6.9</v>
      </c>
      <c r="E140" s="330">
        <v>8.0</v>
      </c>
      <c r="F140" s="330">
        <v>473.0</v>
      </c>
      <c r="G140" s="330">
        <v>619.0</v>
      </c>
      <c r="H140" s="331">
        <v>0.4</v>
      </c>
      <c r="I140" s="330">
        <v>2.8</v>
      </c>
      <c r="J140" s="330" t="s">
        <v>1179</v>
      </c>
      <c r="K140" s="330">
        <v>2.7</v>
      </c>
      <c r="L140" s="330">
        <v>78.0</v>
      </c>
      <c r="M140" s="332"/>
      <c r="N140" s="332"/>
      <c r="O140" s="332"/>
      <c r="P140" s="332"/>
      <c r="Q140" s="332"/>
      <c r="R140" s="332"/>
      <c r="S140" s="332"/>
      <c r="T140" s="332"/>
      <c r="U140" s="332"/>
      <c r="V140" s="332"/>
      <c r="W140" s="332"/>
      <c r="X140" s="332"/>
      <c r="Y140" s="332"/>
      <c r="Z140" s="332"/>
    </row>
    <row r="141">
      <c r="A141" s="329" t="s">
        <v>1314</v>
      </c>
      <c r="B141" s="330">
        <v>5.5</v>
      </c>
      <c r="C141" s="330">
        <v>39.5</v>
      </c>
      <c r="D141" s="330">
        <v>49.2</v>
      </c>
      <c r="E141" s="330">
        <v>18.5</v>
      </c>
      <c r="F141" s="330">
        <v>36.0</v>
      </c>
      <c r="G141" s="330">
        <v>80.0</v>
      </c>
      <c r="H141" s="331" t="s">
        <v>1179</v>
      </c>
      <c r="I141" s="330" t="s">
        <v>1179</v>
      </c>
      <c r="J141" s="330" t="s">
        <v>1179</v>
      </c>
      <c r="K141" s="330" t="s">
        <v>1179</v>
      </c>
      <c r="L141" s="330">
        <v>42.0</v>
      </c>
      <c r="M141" s="332"/>
      <c r="N141" s="332"/>
      <c r="O141" s="332"/>
      <c r="P141" s="332"/>
      <c r="Q141" s="332"/>
      <c r="R141" s="332"/>
      <c r="S141" s="332"/>
      <c r="T141" s="332"/>
      <c r="U141" s="332"/>
      <c r="V141" s="332"/>
      <c r="W141" s="332"/>
      <c r="X141" s="332"/>
      <c r="Y141" s="332"/>
      <c r="Z141" s="332"/>
    </row>
    <row r="142">
      <c r="A142" s="329" t="s">
        <v>1315</v>
      </c>
      <c r="B142" s="330">
        <v>12.4</v>
      </c>
      <c r="C142" s="330">
        <v>79.8</v>
      </c>
      <c r="D142" s="330">
        <v>5.6</v>
      </c>
      <c r="E142" s="330" t="s">
        <v>1179</v>
      </c>
      <c r="F142" s="333">
        <v>5737.0</v>
      </c>
      <c r="G142" s="333">
        <v>5385.0</v>
      </c>
      <c r="H142" s="331">
        <v>2.9</v>
      </c>
      <c r="I142" s="330">
        <v>8.4</v>
      </c>
      <c r="J142" s="330" t="s">
        <v>1179</v>
      </c>
      <c r="K142" s="330">
        <v>4.7</v>
      </c>
      <c r="L142" s="330">
        <v>100.0</v>
      </c>
      <c r="M142" s="332"/>
      <c r="N142" s="332"/>
      <c r="O142" s="332"/>
      <c r="P142" s="332"/>
      <c r="Q142" s="332"/>
      <c r="R142" s="332"/>
      <c r="S142" s="332"/>
      <c r="T142" s="332"/>
      <c r="U142" s="332"/>
      <c r="V142" s="332"/>
      <c r="W142" s="332"/>
      <c r="X142" s="332"/>
      <c r="Y142" s="332"/>
      <c r="Z142" s="332"/>
    </row>
    <row r="143">
      <c r="A143" s="329" t="s">
        <v>1316</v>
      </c>
      <c r="B143" s="330" t="s">
        <v>1179</v>
      </c>
      <c r="C143" s="330" t="s">
        <v>1179</v>
      </c>
      <c r="D143" s="330" t="s">
        <v>1179</v>
      </c>
      <c r="E143" s="330" t="s">
        <v>1179</v>
      </c>
      <c r="F143" s="330" t="s">
        <v>1179</v>
      </c>
      <c r="G143" s="330" t="s">
        <v>1179</v>
      </c>
      <c r="H143" s="331" t="s">
        <v>1179</v>
      </c>
      <c r="I143" s="330" t="s">
        <v>1179</v>
      </c>
      <c r="J143" s="330" t="s">
        <v>1179</v>
      </c>
      <c r="K143" s="330" t="s">
        <v>1179</v>
      </c>
      <c r="L143" s="330" t="s">
        <v>1179</v>
      </c>
      <c r="M143" s="332"/>
      <c r="N143" s="332"/>
      <c r="O143" s="332"/>
      <c r="P143" s="332"/>
      <c r="Q143" s="332"/>
      <c r="R143" s="332"/>
      <c r="S143" s="332"/>
      <c r="T143" s="332"/>
      <c r="U143" s="332"/>
      <c r="V143" s="332"/>
      <c r="W143" s="332"/>
      <c r="X143" s="332"/>
      <c r="Y143" s="332"/>
      <c r="Z143" s="332"/>
    </row>
    <row r="144">
      <c r="A144" s="329" t="s">
        <v>1317</v>
      </c>
      <c r="B144" s="330">
        <v>10.3</v>
      </c>
      <c r="C144" s="330">
        <v>82.7</v>
      </c>
      <c r="D144" s="330">
        <v>10.9</v>
      </c>
      <c r="E144" s="330" t="s">
        <v>1179</v>
      </c>
      <c r="F144" s="333">
        <v>3292.0</v>
      </c>
      <c r="G144" s="333">
        <v>3292.0</v>
      </c>
      <c r="H144" s="331">
        <v>2.7</v>
      </c>
      <c r="I144" s="330">
        <v>10.9</v>
      </c>
      <c r="J144" s="330" t="s">
        <v>1179</v>
      </c>
      <c r="K144" s="330">
        <v>2.3</v>
      </c>
      <c r="L144" s="330">
        <v>100.0</v>
      </c>
      <c r="M144" s="332"/>
      <c r="N144" s="332"/>
      <c r="O144" s="332"/>
      <c r="P144" s="332"/>
      <c r="Q144" s="332"/>
      <c r="R144" s="332"/>
      <c r="S144" s="332"/>
      <c r="T144" s="332"/>
      <c r="U144" s="332"/>
      <c r="V144" s="332"/>
      <c r="W144" s="332"/>
      <c r="X144" s="332"/>
      <c r="Y144" s="332"/>
      <c r="Z144" s="332"/>
    </row>
    <row r="145">
      <c r="A145" s="329" t="s">
        <v>1318</v>
      </c>
      <c r="B145" s="330">
        <v>8.2</v>
      </c>
      <c r="C145" s="330">
        <v>54.3</v>
      </c>
      <c r="D145" s="330">
        <v>39.1</v>
      </c>
      <c r="E145" s="330">
        <v>11.2</v>
      </c>
      <c r="F145" s="330">
        <v>144.0</v>
      </c>
      <c r="G145" s="330">
        <v>335.0</v>
      </c>
      <c r="H145" s="331" t="s">
        <v>1179</v>
      </c>
      <c r="I145" s="330" t="s">
        <v>1179</v>
      </c>
      <c r="J145" s="330" t="s">
        <v>1179</v>
      </c>
      <c r="K145" s="330">
        <v>0.9</v>
      </c>
      <c r="L145" s="330">
        <v>85.0</v>
      </c>
      <c r="M145" s="332"/>
      <c r="N145" s="332"/>
      <c r="O145" s="332"/>
      <c r="P145" s="332"/>
      <c r="Q145" s="332"/>
      <c r="R145" s="332"/>
      <c r="S145" s="332"/>
      <c r="T145" s="332"/>
      <c r="U145" s="332"/>
      <c r="V145" s="332"/>
      <c r="W145" s="332"/>
      <c r="X145" s="332"/>
      <c r="Y145" s="332"/>
      <c r="Z145" s="332"/>
    </row>
    <row r="146">
      <c r="A146" s="329" t="s">
        <v>1319</v>
      </c>
      <c r="B146" s="330">
        <v>7.2</v>
      </c>
      <c r="C146" s="330">
        <v>39.7</v>
      </c>
      <c r="D146" s="330">
        <v>53.1</v>
      </c>
      <c r="E146" s="330">
        <v>20.1</v>
      </c>
      <c r="F146" s="330">
        <v>25.0</v>
      </c>
      <c r="G146" s="330">
        <v>44.0</v>
      </c>
      <c r="H146" s="331">
        <v>0.0</v>
      </c>
      <c r="I146" s="330">
        <v>0.1</v>
      </c>
      <c r="J146" s="330" t="s">
        <v>1179</v>
      </c>
      <c r="K146" s="330" t="s">
        <v>1179</v>
      </c>
      <c r="L146" s="330" t="s">
        <v>1179</v>
      </c>
      <c r="M146" s="332"/>
      <c r="N146" s="332"/>
      <c r="O146" s="332"/>
      <c r="P146" s="332"/>
      <c r="Q146" s="332"/>
      <c r="R146" s="332"/>
      <c r="S146" s="332"/>
      <c r="T146" s="332"/>
      <c r="U146" s="332"/>
      <c r="V146" s="332"/>
      <c r="W146" s="332"/>
      <c r="X146" s="332"/>
      <c r="Y146" s="332"/>
      <c r="Z146" s="332"/>
    </row>
    <row r="147">
      <c r="A147" s="329" t="s">
        <v>1320</v>
      </c>
      <c r="B147" s="330">
        <v>6.1</v>
      </c>
      <c r="C147" s="330">
        <v>31.1</v>
      </c>
      <c r="D147" s="330">
        <v>65.9</v>
      </c>
      <c r="E147" s="330">
        <v>5.3</v>
      </c>
      <c r="F147" s="330">
        <v>94.0</v>
      </c>
      <c r="G147" s="330">
        <v>161.0</v>
      </c>
      <c r="H147" s="331">
        <v>0.4</v>
      </c>
      <c r="I147" s="330">
        <v>1.6</v>
      </c>
      <c r="J147" s="330">
        <v>0.1</v>
      </c>
      <c r="K147" s="330" t="s">
        <v>1179</v>
      </c>
      <c r="L147" s="330">
        <v>42.0</v>
      </c>
      <c r="M147" s="332"/>
      <c r="N147" s="332"/>
      <c r="O147" s="332"/>
      <c r="P147" s="332"/>
      <c r="Q147" s="332"/>
      <c r="R147" s="332"/>
      <c r="S147" s="332"/>
      <c r="T147" s="332"/>
      <c r="U147" s="332"/>
      <c r="V147" s="332"/>
      <c r="W147" s="332"/>
      <c r="X147" s="332"/>
      <c r="Y147" s="332"/>
      <c r="Z147" s="332"/>
    </row>
    <row r="148">
      <c r="A148" s="329" t="s">
        <v>1321</v>
      </c>
      <c r="B148" s="330" t="s">
        <v>1179</v>
      </c>
      <c r="C148" s="330" t="s">
        <v>1179</v>
      </c>
      <c r="D148" s="330" t="s">
        <v>1179</v>
      </c>
      <c r="E148" s="330" t="s">
        <v>1179</v>
      </c>
      <c r="F148" s="330" t="s">
        <v>1179</v>
      </c>
      <c r="G148" s="330" t="s">
        <v>1179</v>
      </c>
      <c r="H148" s="331" t="s">
        <v>1179</v>
      </c>
      <c r="I148" s="330" t="s">
        <v>1179</v>
      </c>
      <c r="J148" s="330" t="s">
        <v>1179</v>
      </c>
      <c r="K148" s="330" t="s">
        <v>1179</v>
      </c>
      <c r="L148" s="330" t="s">
        <v>1179</v>
      </c>
      <c r="M148" s="332"/>
      <c r="N148" s="332"/>
      <c r="O148" s="332"/>
      <c r="P148" s="332"/>
      <c r="Q148" s="332"/>
      <c r="R148" s="332"/>
      <c r="S148" s="332"/>
      <c r="T148" s="332"/>
      <c r="U148" s="332"/>
      <c r="V148" s="332"/>
      <c r="W148" s="332"/>
      <c r="X148" s="332"/>
      <c r="Y148" s="332"/>
      <c r="Z148" s="332"/>
    </row>
    <row r="149">
      <c r="A149" s="329" t="s">
        <v>1322</v>
      </c>
      <c r="B149" s="330">
        <v>9.0</v>
      </c>
      <c r="C149" s="330">
        <v>85.1</v>
      </c>
      <c r="D149" s="330">
        <v>13.4</v>
      </c>
      <c r="E149" s="330" t="s">
        <v>1179</v>
      </c>
      <c r="F149" s="333">
        <v>9055.0</v>
      </c>
      <c r="G149" s="333">
        <v>5970.0</v>
      </c>
      <c r="H149" s="331">
        <v>3.7</v>
      </c>
      <c r="I149" s="330">
        <v>13.4</v>
      </c>
      <c r="J149" s="330" t="s">
        <v>1179</v>
      </c>
      <c r="K149" s="330">
        <v>3.3</v>
      </c>
      <c r="L149" s="330">
        <v>100.0</v>
      </c>
      <c r="M149" s="332"/>
      <c r="N149" s="332"/>
      <c r="O149" s="332"/>
      <c r="P149" s="332"/>
      <c r="Q149" s="332"/>
      <c r="R149" s="332"/>
      <c r="S149" s="332"/>
      <c r="T149" s="332"/>
      <c r="U149" s="332"/>
      <c r="V149" s="332"/>
      <c r="W149" s="332"/>
      <c r="X149" s="332"/>
      <c r="Y149" s="332"/>
      <c r="Z149" s="332"/>
    </row>
    <row r="150">
      <c r="A150" s="329" t="s">
        <v>1323</v>
      </c>
      <c r="B150" s="330">
        <v>2.6</v>
      </c>
      <c r="C150" s="330">
        <v>80.4</v>
      </c>
      <c r="D150" s="330">
        <v>12.0</v>
      </c>
      <c r="E150" s="330">
        <v>0.0</v>
      </c>
      <c r="F150" s="330">
        <v>690.0</v>
      </c>
      <c r="G150" s="330">
        <v>810.0</v>
      </c>
      <c r="H150" s="331">
        <v>2.2</v>
      </c>
      <c r="I150" s="330">
        <v>5.0</v>
      </c>
      <c r="J150" s="330" t="s">
        <v>1179</v>
      </c>
      <c r="K150" s="330">
        <v>1.7</v>
      </c>
      <c r="L150" s="330" t="s">
        <v>1179</v>
      </c>
      <c r="M150" s="332"/>
      <c r="N150" s="332"/>
      <c r="O150" s="332"/>
      <c r="P150" s="332"/>
      <c r="Q150" s="332"/>
      <c r="R150" s="332"/>
      <c r="S150" s="332"/>
      <c r="T150" s="332"/>
      <c r="U150" s="332"/>
      <c r="V150" s="332"/>
      <c r="W150" s="332"/>
      <c r="X150" s="332"/>
      <c r="Y150" s="332"/>
      <c r="Z150" s="332"/>
    </row>
    <row r="151">
      <c r="A151" s="329" t="s">
        <v>1324</v>
      </c>
      <c r="B151" s="330">
        <v>3.1</v>
      </c>
      <c r="C151" s="330">
        <v>31.4</v>
      </c>
      <c r="D151" s="330">
        <v>61.9</v>
      </c>
      <c r="E151" s="330">
        <v>4.0</v>
      </c>
      <c r="F151" s="330">
        <v>39.0</v>
      </c>
      <c r="G151" s="330">
        <v>91.0</v>
      </c>
      <c r="H151" s="331">
        <v>0.8</v>
      </c>
      <c r="I151" s="330">
        <v>0.6</v>
      </c>
      <c r="J151" s="330">
        <v>0.1</v>
      </c>
      <c r="K151" s="330">
        <v>0.6</v>
      </c>
      <c r="L151" s="330">
        <v>27.0</v>
      </c>
      <c r="M151" s="332"/>
      <c r="N151" s="332"/>
      <c r="O151" s="332"/>
      <c r="P151" s="332"/>
      <c r="Q151" s="332"/>
      <c r="R151" s="332"/>
      <c r="S151" s="332"/>
      <c r="T151" s="332"/>
      <c r="U151" s="332"/>
      <c r="V151" s="332"/>
      <c r="W151" s="332"/>
      <c r="X151" s="332"/>
      <c r="Y151" s="332"/>
      <c r="Z151" s="332"/>
    </row>
    <row r="152">
      <c r="A152" s="329" t="s">
        <v>1325</v>
      </c>
      <c r="B152" s="330">
        <v>9.5</v>
      </c>
      <c r="C152" s="330">
        <v>77.1</v>
      </c>
      <c r="D152" s="330">
        <v>10.6</v>
      </c>
      <c r="E152" s="330">
        <v>35.2</v>
      </c>
      <c r="F152" s="330">
        <v>972.0</v>
      </c>
      <c r="G152" s="333">
        <v>1680.0</v>
      </c>
      <c r="H152" s="331">
        <v>1.4</v>
      </c>
      <c r="I152" s="330">
        <v>5.7</v>
      </c>
      <c r="J152" s="330" t="s">
        <v>1179</v>
      </c>
      <c r="K152" s="330">
        <v>4.8</v>
      </c>
      <c r="L152" s="330" t="s">
        <v>1179</v>
      </c>
      <c r="M152" s="332"/>
      <c r="N152" s="332"/>
      <c r="O152" s="332"/>
      <c r="P152" s="332"/>
      <c r="Q152" s="332"/>
      <c r="R152" s="332"/>
      <c r="S152" s="332"/>
      <c r="T152" s="332"/>
      <c r="U152" s="332"/>
      <c r="V152" s="332"/>
      <c r="W152" s="332"/>
      <c r="X152" s="332"/>
      <c r="Y152" s="332"/>
      <c r="Z152" s="332"/>
    </row>
    <row r="153">
      <c r="A153" s="329" t="s">
        <v>1326</v>
      </c>
      <c r="B153" s="330">
        <v>7.6</v>
      </c>
      <c r="C153" s="330">
        <v>68.6</v>
      </c>
      <c r="D153" s="330">
        <v>24.8</v>
      </c>
      <c r="E153" s="330">
        <v>0.3</v>
      </c>
      <c r="F153" s="330">
        <v>723.0</v>
      </c>
      <c r="G153" s="333">
        <v>1260.0</v>
      </c>
      <c r="H153" s="331">
        <v>1.6</v>
      </c>
      <c r="I153" s="330">
        <v>2.4</v>
      </c>
      <c r="J153" s="330" t="s">
        <v>1179</v>
      </c>
      <c r="K153" s="330">
        <v>2.2</v>
      </c>
      <c r="L153" s="330" t="s">
        <v>1179</v>
      </c>
      <c r="M153" s="332"/>
      <c r="N153" s="332"/>
      <c r="O153" s="332"/>
      <c r="P153" s="332"/>
      <c r="Q153" s="332"/>
      <c r="R153" s="332"/>
      <c r="S153" s="332"/>
      <c r="T153" s="332"/>
      <c r="U153" s="332"/>
      <c r="V153" s="332"/>
      <c r="W153" s="332"/>
      <c r="X153" s="332"/>
      <c r="Y153" s="332"/>
      <c r="Z153" s="332"/>
    </row>
    <row r="154">
      <c r="A154" s="329" t="s">
        <v>1327</v>
      </c>
      <c r="B154" s="330">
        <v>5.2</v>
      </c>
      <c r="C154" s="330">
        <v>83.1</v>
      </c>
      <c r="D154" s="330">
        <v>9.5</v>
      </c>
      <c r="E154" s="330">
        <v>21.6</v>
      </c>
      <c r="F154" s="330">
        <v>114.0</v>
      </c>
      <c r="G154" s="330">
        <v>151.0</v>
      </c>
      <c r="H154" s="331">
        <v>0.1</v>
      </c>
      <c r="I154" s="330">
        <v>0.5</v>
      </c>
      <c r="J154" s="330">
        <v>0.6</v>
      </c>
      <c r="K154" s="330" t="s">
        <v>1179</v>
      </c>
      <c r="L154" s="330" t="s">
        <v>1179</v>
      </c>
      <c r="M154" s="332"/>
      <c r="N154" s="332"/>
      <c r="O154" s="332"/>
      <c r="P154" s="332"/>
      <c r="Q154" s="332"/>
      <c r="R154" s="332"/>
      <c r="S154" s="332"/>
      <c r="T154" s="332"/>
      <c r="U154" s="332"/>
      <c r="V154" s="332"/>
      <c r="W154" s="332"/>
      <c r="X154" s="332"/>
      <c r="Y154" s="332"/>
      <c r="Z154" s="332"/>
    </row>
    <row r="155">
      <c r="A155" s="329" t="s">
        <v>1328</v>
      </c>
      <c r="B155" s="330">
        <v>10.3</v>
      </c>
      <c r="C155" s="330">
        <v>42.0</v>
      </c>
      <c r="D155" s="330">
        <v>53.3</v>
      </c>
      <c r="E155" s="330">
        <v>2.6</v>
      </c>
      <c r="F155" s="330">
        <v>392.0</v>
      </c>
      <c r="G155" s="330">
        <v>633.0</v>
      </c>
      <c r="H155" s="331" t="s">
        <v>1179</v>
      </c>
      <c r="I155" s="330" t="s">
        <v>1179</v>
      </c>
      <c r="J155" s="330" t="s">
        <v>1179</v>
      </c>
      <c r="K155" s="330">
        <v>1.3</v>
      </c>
      <c r="L155" s="330">
        <v>76.0</v>
      </c>
      <c r="M155" s="332"/>
      <c r="N155" s="332"/>
      <c r="O155" s="332"/>
      <c r="P155" s="332"/>
      <c r="Q155" s="332"/>
      <c r="R155" s="332"/>
      <c r="S155" s="332"/>
      <c r="T155" s="332"/>
      <c r="U155" s="332"/>
      <c r="V155" s="332"/>
      <c r="W155" s="332"/>
      <c r="X155" s="332"/>
      <c r="Y155" s="332"/>
      <c r="Z155" s="332"/>
    </row>
    <row r="156">
      <c r="A156" s="329" t="s">
        <v>1329</v>
      </c>
      <c r="B156" s="330">
        <v>5.1</v>
      </c>
      <c r="C156" s="330">
        <v>58.9</v>
      </c>
      <c r="D156" s="330">
        <v>35.7</v>
      </c>
      <c r="E156" s="330">
        <v>0.5</v>
      </c>
      <c r="F156" s="330">
        <v>337.0</v>
      </c>
      <c r="G156" s="330">
        <v>555.0</v>
      </c>
      <c r="H156" s="331">
        <v>1.1</v>
      </c>
      <c r="I156" s="330">
        <v>1.5</v>
      </c>
      <c r="J156" s="330" t="s">
        <v>1179</v>
      </c>
      <c r="K156" s="330">
        <v>1.5</v>
      </c>
      <c r="L156" s="330">
        <v>96.0</v>
      </c>
      <c r="M156" s="332"/>
      <c r="N156" s="332"/>
      <c r="O156" s="332"/>
      <c r="P156" s="332"/>
      <c r="Q156" s="332"/>
      <c r="R156" s="332"/>
      <c r="S156" s="332"/>
      <c r="T156" s="332"/>
      <c r="U156" s="332"/>
      <c r="V156" s="332"/>
      <c r="W156" s="332"/>
      <c r="X156" s="332"/>
      <c r="Y156" s="332"/>
      <c r="Z156" s="332"/>
    </row>
    <row r="157">
      <c r="A157" s="329" t="s">
        <v>1330</v>
      </c>
      <c r="B157" s="330">
        <v>4.6</v>
      </c>
      <c r="C157" s="330">
        <v>37.7</v>
      </c>
      <c r="D157" s="330">
        <v>52.0</v>
      </c>
      <c r="E157" s="330">
        <v>1.8</v>
      </c>
      <c r="F157" s="330">
        <v>119.0</v>
      </c>
      <c r="G157" s="330">
        <v>203.0</v>
      </c>
      <c r="H157" s="331" t="s">
        <v>1179</v>
      </c>
      <c r="I157" s="330" t="s">
        <v>1179</v>
      </c>
      <c r="J157" s="330" t="s">
        <v>1179</v>
      </c>
      <c r="K157" s="330">
        <v>1.0</v>
      </c>
      <c r="L157" s="330">
        <v>90.0</v>
      </c>
      <c r="M157" s="332"/>
      <c r="N157" s="332"/>
      <c r="O157" s="332"/>
      <c r="P157" s="332"/>
      <c r="Q157" s="332"/>
      <c r="R157" s="332"/>
      <c r="S157" s="332"/>
      <c r="T157" s="332"/>
      <c r="U157" s="332"/>
      <c r="V157" s="332"/>
      <c r="W157" s="332"/>
      <c r="X157" s="332"/>
      <c r="Y157" s="332"/>
      <c r="Z157" s="332"/>
    </row>
    <row r="158">
      <c r="A158" s="329" t="s">
        <v>1331</v>
      </c>
      <c r="B158" s="330">
        <v>6.7</v>
      </c>
      <c r="C158" s="330">
        <v>70.1</v>
      </c>
      <c r="D158" s="330">
        <v>22.8</v>
      </c>
      <c r="E158" s="330">
        <v>0.1</v>
      </c>
      <c r="F158" s="330">
        <v>854.0</v>
      </c>
      <c r="G158" s="333">
        <v>1489.0</v>
      </c>
      <c r="H158" s="331">
        <v>2.2</v>
      </c>
      <c r="I158" s="330">
        <v>5.8</v>
      </c>
      <c r="J158" s="330" t="s">
        <v>1179</v>
      </c>
      <c r="K158" s="330">
        <v>6.5</v>
      </c>
      <c r="L158" s="330">
        <v>100.0</v>
      </c>
      <c r="M158" s="332"/>
      <c r="N158" s="332"/>
      <c r="O158" s="332"/>
      <c r="P158" s="332"/>
      <c r="Q158" s="332"/>
      <c r="R158" s="332"/>
      <c r="S158" s="332"/>
      <c r="T158" s="332"/>
      <c r="U158" s="332"/>
      <c r="V158" s="332"/>
      <c r="W158" s="332"/>
      <c r="X158" s="332"/>
      <c r="Y158" s="332"/>
      <c r="Z158" s="332"/>
    </row>
    <row r="159">
      <c r="A159" s="329" t="s">
        <v>1332</v>
      </c>
      <c r="B159" s="330">
        <v>9.4</v>
      </c>
      <c r="C159" s="330">
        <v>62.6</v>
      </c>
      <c r="D159" s="330">
        <v>31.7</v>
      </c>
      <c r="E159" s="330" t="s">
        <v>1179</v>
      </c>
      <c r="F159" s="333">
        <v>1905.0</v>
      </c>
      <c r="G159" s="333">
        <v>2400.0</v>
      </c>
      <c r="H159" s="331">
        <v>3.9</v>
      </c>
      <c r="I159" s="330">
        <v>5.3</v>
      </c>
      <c r="J159" s="330" t="s">
        <v>1179</v>
      </c>
      <c r="K159" s="330">
        <v>3.4</v>
      </c>
      <c r="L159" s="330">
        <v>100.0</v>
      </c>
      <c r="M159" s="332"/>
      <c r="N159" s="332"/>
      <c r="O159" s="332"/>
      <c r="P159" s="332"/>
      <c r="Q159" s="332"/>
      <c r="R159" s="332"/>
      <c r="S159" s="332"/>
      <c r="T159" s="332"/>
      <c r="U159" s="332"/>
      <c r="V159" s="332"/>
      <c r="W159" s="332"/>
      <c r="X159" s="332"/>
      <c r="Y159" s="332"/>
      <c r="Z159" s="332"/>
    </row>
    <row r="160">
      <c r="A160" s="329" t="s">
        <v>1333</v>
      </c>
      <c r="B160" s="330" t="s">
        <v>1179</v>
      </c>
      <c r="C160" s="330" t="s">
        <v>1179</v>
      </c>
      <c r="D160" s="330" t="s">
        <v>1179</v>
      </c>
      <c r="E160" s="330" t="s">
        <v>1179</v>
      </c>
      <c r="F160" s="330" t="s">
        <v>1179</v>
      </c>
      <c r="G160" s="330" t="s">
        <v>1179</v>
      </c>
      <c r="H160" s="331" t="s">
        <v>1179</v>
      </c>
      <c r="I160" s="330" t="s">
        <v>1179</v>
      </c>
      <c r="J160" s="330" t="s">
        <v>1179</v>
      </c>
      <c r="K160" s="330" t="s">
        <v>1179</v>
      </c>
      <c r="L160" s="330" t="s">
        <v>1179</v>
      </c>
      <c r="M160" s="332"/>
      <c r="N160" s="332"/>
      <c r="O160" s="332"/>
      <c r="P160" s="332"/>
      <c r="Q160" s="332"/>
      <c r="R160" s="332"/>
      <c r="S160" s="332"/>
      <c r="T160" s="332"/>
      <c r="U160" s="332"/>
      <c r="V160" s="332"/>
      <c r="W160" s="332"/>
      <c r="X160" s="332"/>
      <c r="Y160" s="332"/>
      <c r="Z160" s="332"/>
    </row>
    <row r="161">
      <c r="A161" s="329" t="s">
        <v>1334</v>
      </c>
      <c r="B161" s="330">
        <v>2.2</v>
      </c>
      <c r="C161" s="330">
        <v>83.6</v>
      </c>
      <c r="D161" s="330">
        <v>8.5</v>
      </c>
      <c r="E161" s="330">
        <v>0.0</v>
      </c>
      <c r="F161" s="333">
        <v>2029.0</v>
      </c>
      <c r="G161" s="333">
        <v>1805.0</v>
      </c>
      <c r="H161" s="331">
        <v>7.7</v>
      </c>
      <c r="I161" s="330">
        <v>11.9</v>
      </c>
      <c r="J161" s="330" t="s">
        <v>1179</v>
      </c>
      <c r="K161" s="330">
        <v>1.2</v>
      </c>
      <c r="L161" s="330" t="s">
        <v>1179</v>
      </c>
      <c r="M161" s="332"/>
      <c r="N161" s="332"/>
      <c r="O161" s="332"/>
      <c r="P161" s="332"/>
      <c r="Q161" s="332"/>
      <c r="R161" s="332"/>
      <c r="S161" s="332"/>
      <c r="T161" s="332"/>
      <c r="U161" s="332"/>
      <c r="V161" s="332"/>
      <c r="W161" s="332"/>
      <c r="X161" s="332"/>
      <c r="Y161" s="332"/>
      <c r="Z161" s="332"/>
    </row>
    <row r="162">
      <c r="A162" s="329" t="s">
        <v>1335</v>
      </c>
      <c r="B162" s="330">
        <v>5.1</v>
      </c>
      <c r="C162" s="330">
        <v>77.7</v>
      </c>
      <c r="D162" s="330">
        <v>21.8</v>
      </c>
      <c r="E162" s="330">
        <v>0.1</v>
      </c>
      <c r="F162" s="330">
        <v>420.0</v>
      </c>
      <c r="G162" s="330">
        <v>873.0</v>
      </c>
      <c r="H162" s="331">
        <v>2.4</v>
      </c>
      <c r="I162" s="330">
        <v>5.5</v>
      </c>
      <c r="J162" s="330" t="s">
        <v>1179</v>
      </c>
      <c r="K162" s="330">
        <v>6.1</v>
      </c>
      <c r="L162" s="330" t="s">
        <v>1179</v>
      </c>
      <c r="M162" s="332"/>
      <c r="N162" s="332"/>
      <c r="O162" s="332"/>
      <c r="P162" s="332"/>
      <c r="Q162" s="332"/>
      <c r="R162" s="332"/>
      <c r="S162" s="332"/>
      <c r="T162" s="332"/>
      <c r="U162" s="332"/>
      <c r="V162" s="332"/>
      <c r="W162" s="332"/>
      <c r="X162" s="332"/>
      <c r="Y162" s="332"/>
      <c r="Z162" s="332"/>
    </row>
    <row r="163">
      <c r="A163" s="329" t="s">
        <v>1336</v>
      </c>
      <c r="B163" s="330">
        <v>6.3</v>
      </c>
      <c r="C163" s="330">
        <v>61.0</v>
      </c>
      <c r="D163" s="330">
        <v>34.3</v>
      </c>
      <c r="E163" s="330" t="s">
        <v>1179</v>
      </c>
      <c r="F163" s="330">
        <v>887.0</v>
      </c>
      <c r="G163" s="333">
        <v>1474.0</v>
      </c>
      <c r="H163" s="331">
        <v>4.3</v>
      </c>
      <c r="I163" s="330">
        <v>8.5</v>
      </c>
      <c r="J163" s="330" t="s">
        <v>1179</v>
      </c>
      <c r="K163" s="330" t="s">
        <v>1179</v>
      </c>
      <c r="L163" s="330">
        <v>100.0</v>
      </c>
      <c r="M163" s="332"/>
      <c r="N163" s="332"/>
      <c r="O163" s="332"/>
      <c r="P163" s="332"/>
      <c r="Q163" s="332"/>
      <c r="R163" s="332"/>
      <c r="S163" s="332"/>
      <c r="T163" s="332"/>
      <c r="U163" s="332"/>
      <c r="V163" s="332"/>
      <c r="W163" s="332"/>
      <c r="X163" s="332"/>
      <c r="Y163" s="332"/>
      <c r="Z163" s="332"/>
    </row>
    <row r="164">
      <c r="A164" s="329" t="s">
        <v>1337</v>
      </c>
      <c r="B164" s="330">
        <v>10.7</v>
      </c>
      <c r="C164" s="330">
        <v>57.3</v>
      </c>
      <c r="D164" s="330">
        <v>21.1</v>
      </c>
      <c r="E164" s="330">
        <v>46.6</v>
      </c>
      <c r="F164" s="330">
        <v>66.0</v>
      </c>
      <c r="G164" s="330">
        <v>144.0</v>
      </c>
      <c r="H164" s="331">
        <v>0.1</v>
      </c>
      <c r="I164" s="330">
        <v>0.7</v>
      </c>
      <c r="J164" s="330" t="s">
        <v>1179</v>
      </c>
      <c r="K164" s="330">
        <v>1.6</v>
      </c>
      <c r="L164" s="330">
        <v>63.0</v>
      </c>
      <c r="M164" s="332"/>
      <c r="N164" s="332"/>
      <c r="O164" s="332"/>
      <c r="P164" s="332"/>
      <c r="Q164" s="332"/>
      <c r="R164" s="332"/>
      <c r="S164" s="332"/>
      <c r="T164" s="332"/>
      <c r="U164" s="332"/>
      <c r="V164" s="332"/>
      <c r="W164" s="332"/>
      <c r="X164" s="332"/>
      <c r="Y164" s="332"/>
      <c r="Z164" s="332"/>
    </row>
    <row r="165">
      <c r="A165" s="329" t="s">
        <v>1338</v>
      </c>
      <c r="B165" s="330">
        <v>6.8</v>
      </c>
      <c r="C165" s="330">
        <v>88.3</v>
      </c>
      <c r="D165" s="330">
        <v>7.3</v>
      </c>
      <c r="E165" s="330">
        <v>19.9</v>
      </c>
      <c r="F165" s="330">
        <v>245.0</v>
      </c>
      <c r="G165" s="330">
        <v>308.0</v>
      </c>
      <c r="H165" s="331">
        <v>0.5</v>
      </c>
      <c r="I165" s="330">
        <v>1.9</v>
      </c>
      <c r="J165" s="330" t="s">
        <v>1179</v>
      </c>
      <c r="K165" s="330" t="s">
        <v>1179</v>
      </c>
      <c r="L165" s="330">
        <v>48.0</v>
      </c>
      <c r="M165" s="332"/>
      <c r="N165" s="332"/>
      <c r="O165" s="332"/>
      <c r="P165" s="332"/>
      <c r="Q165" s="332"/>
      <c r="R165" s="332"/>
      <c r="S165" s="332"/>
      <c r="T165" s="332"/>
      <c r="U165" s="332"/>
      <c r="V165" s="332"/>
      <c r="W165" s="332"/>
      <c r="X165" s="332"/>
      <c r="Y165" s="332"/>
      <c r="Z165" s="332"/>
    </row>
    <row r="166">
      <c r="A166" s="329" t="s">
        <v>1339</v>
      </c>
      <c r="B166" s="330">
        <v>6.5</v>
      </c>
      <c r="C166" s="330">
        <v>87.2</v>
      </c>
      <c r="D166" s="330">
        <v>12.3</v>
      </c>
      <c r="E166" s="330">
        <v>0.0</v>
      </c>
      <c r="F166" s="333">
        <v>3792.0</v>
      </c>
      <c r="G166" s="333">
        <v>3736.0</v>
      </c>
      <c r="H166" s="331">
        <v>5.1</v>
      </c>
      <c r="I166" s="330">
        <v>8.9</v>
      </c>
      <c r="J166" s="330" t="s">
        <v>1179</v>
      </c>
      <c r="K166" s="330">
        <v>3.8</v>
      </c>
      <c r="L166" s="330">
        <v>100.0</v>
      </c>
      <c r="M166" s="332"/>
      <c r="N166" s="332"/>
      <c r="O166" s="332"/>
      <c r="P166" s="332"/>
      <c r="Q166" s="332"/>
      <c r="R166" s="332"/>
      <c r="S166" s="332"/>
      <c r="T166" s="332"/>
      <c r="U166" s="332"/>
      <c r="V166" s="332"/>
      <c r="W166" s="332"/>
      <c r="X166" s="332"/>
      <c r="Y166" s="332"/>
      <c r="Z166" s="332"/>
    </row>
    <row r="167">
      <c r="A167" s="329" t="s">
        <v>1340</v>
      </c>
      <c r="B167" s="330">
        <v>7.9</v>
      </c>
      <c r="C167" s="330">
        <v>31.7</v>
      </c>
      <c r="D167" s="330">
        <v>51.5</v>
      </c>
      <c r="E167" s="330">
        <v>43.0</v>
      </c>
      <c r="F167" s="330">
        <v>109.0</v>
      </c>
      <c r="G167" s="330">
        <v>144.0</v>
      </c>
      <c r="H167" s="331" t="s">
        <v>1179</v>
      </c>
      <c r="I167" s="330" t="s">
        <v>1179</v>
      </c>
      <c r="J167" s="330" t="s">
        <v>1179</v>
      </c>
      <c r="K167" s="330">
        <v>2.9</v>
      </c>
      <c r="L167" s="330">
        <v>75.0</v>
      </c>
      <c r="M167" s="332"/>
      <c r="N167" s="332"/>
      <c r="O167" s="332"/>
      <c r="P167" s="332"/>
      <c r="Q167" s="332"/>
      <c r="R167" s="332"/>
      <c r="S167" s="332"/>
      <c r="T167" s="332"/>
      <c r="U167" s="332"/>
      <c r="V167" s="332"/>
      <c r="W167" s="332"/>
      <c r="X167" s="332"/>
      <c r="Y167" s="332"/>
      <c r="Z167" s="332"/>
    </row>
    <row r="168">
      <c r="A168" s="329" t="s">
        <v>1341</v>
      </c>
      <c r="B168" s="330">
        <v>3.2</v>
      </c>
      <c r="C168" s="330">
        <v>65.8</v>
      </c>
      <c r="D168" s="330">
        <v>18.7</v>
      </c>
      <c r="E168" s="330">
        <v>0.0</v>
      </c>
      <c r="F168" s="330">
        <v>795.0</v>
      </c>
      <c r="G168" s="333">
        <v>1004.0</v>
      </c>
      <c r="H168" s="331">
        <v>0.9</v>
      </c>
      <c r="I168" s="330">
        <v>2.1</v>
      </c>
      <c r="J168" s="330" t="s">
        <v>1179</v>
      </c>
      <c r="K168" s="330">
        <v>2.1</v>
      </c>
      <c r="L168" s="330" t="s">
        <v>1179</v>
      </c>
      <c r="M168" s="332"/>
      <c r="N168" s="332"/>
      <c r="O168" s="332"/>
      <c r="P168" s="332"/>
      <c r="Q168" s="332"/>
      <c r="R168" s="332"/>
      <c r="S168" s="332"/>
      <c r="T168" s="332"/>
      <c r="U168" s="332"/>
      <c r="V168" s="332"/>
      <c r="W168" s="332"/>
      <c r="X168" s="332"/>
      <c r="Y168" s="332"/>
      <c r="Z168" s="332"/>
    </row>
    <row r="169">
      <c r="A169" s="329" t="s">
        <v>1342</v>
      </c>
      <c r="B169" s="330">
        <v>5.0</v>
      </c>
      <c r="C169" s="330">
        <v>55.9</v>
      </c>
      <c r="D169" s="330">
        <v>34.1</v>
      </c>
      <c r="E169" s="330">
        <v>19.1</v>
      </c>
      <c r="F169" s="330">
        <v>51.0</v>
      </c>
      <c r="G169" s="330">
        <v>96.0</v>
      </c>
      <c r="H169" s="331">
        <v>0.1</v>
      </c>
      <c r="I169" s="330">
        <v>0.4</v>
      </c>
      <c r="J169" s="330" t="s">
        <v>1179</v>
      </c>
      <c r="K169" s="330">
        <v>0.3</v>
      </c>
      <c r="L169" s="330">
        <v>75.0</v>
      </c>
      <c r="M169" s="332"/>
      <c r="N169" s="332"/>
      <c r="O169" s="332"/>
      <c r="P169" s="332"/>
      <c r="Q169" s="332"/>
      <c r="R169" s="332"/>
      <c r="S169" s="332"/>
      <c r="T169" s="332"/>
      <c r="U169" s="332"/>
      <c r="V169" s="332"/>
      <c r="W169" s="332"/>
      <c r="X169" s="332"/>
      <c r="Y169" s="332"/>
      <c r="Z169" s="332"/>
    </row>
    <row r="170">
      <c r="A170" s="329" t="s">
        <v>1343</v>
      </c>
      <c r="B170" s="330">
        <v>10.5</v>
      </c>
      <c r="C170" s="330">
        <v>61.2</v>
      </c>
      <c r="D170" s="330">
        <v>37.1</v>
      </c>
      <c r="E170" s="330">
        <v>0.4</v>
      </c>
      <c r="F170" s="330">
        <v>561.0</v>
      </c>
      <c r="G170" s="333">
        <v>1250.0</v>
      </c>
      <c r="H170" s="331">
        <v>2.1</v>
      </c>
      <c r="I170" s="330">
        <v>4.5</v>
      </c>
      <c r="J170" s="330" t="s">
        <v>1179</v>
      </c>
      <c r="K170" s="330">
        <v>5.4</v>
      </c>
      <c r="L170" s="330">
        <v>99.0</v>
      </c>
      <c r="M170" s="332"/>
      <c r="N170" s="332"/>
      <c r="O170" s="332"/>
      <c r="P170" s="332"/>
      <c r="Q170" s="332"/>
      <c r="R170" s="332"/>
      <c r="S170" s="332"/>
      <c r="T170" s="332"/>
      <c r="U170" s="332"/>
      <c r="V170" s="332"/>
      <c r="W170" s="332"/>
      <c r="X170" s="332"/>
      <c r="Y170" s="332"/>
      <c r="Z170" s="332"/>
    </row>
    <row r="171">
      <c r="A171" s="329" t="s">
        <v>1344</v>
      </c>
      <c r="B171" s="330">
        <v>4.7</v>
      </c>
      <c r="C171" s="330">
        <v>93.3</v>
      </c>
      <c r="D171" s="330">
        <v>2.4</v>
      </c>
      <c r="E171" s="330">
        <v>7.6</v>
      </c>
      <c r="F171" s="330">
        <v>521.0</v>
      </c>
      <c r="G171" s="333">
        <v>1197.0</v>
      </c>
      <c r="H171" s="331" t="s">
        <v>1179</v>
      </c>
      <c r="I171" s="330" t="s">
        <v>1179</v>
      </c>
      <c r="J171" s="330" t="s">
        <v>1179</v>
      </c>
      <c r="K171" s="330">
        <v>3.6</v>
      </c>
      <c r="L171" s="330" t="s">
        <v>1179</v>
      </c>
      <c r="M171" s="332"/>
      <c r="N171" s="332"/>
      <c r="O171" s="332"/>
      <c r="P171" s="332"/>
      <c r="Q171" s="332"/>
      <c r="R171" s="332"/>
      <c r="S171" s="332"/>
      <c r="T171" s="332"/>
      <c r="U171" s="332"/>
      <c r="V171" s="332"/>
      <c r="W171" s="332"/>
      <c r="X171" s="332"/>
      <c r="Y171" s="332"/>
      <c r="Z171" s="332"/>
    </row>
    <row r="172">
      <c r="A172" s="329" t="s">
        <v>1345</v>
      </c>
      <c r="B172" s="330">
        <v>15.1</v>
      </c>
      <c r="C172" s="330">
        <v>16.6</v>
      </c>
      <c r="D172" s="330">
        <v>76.2</v>
      </c>
      <c r="E172" s="330">
        <v>13.2</v>
      </c>
      <c r="F172" s="330">
        <v>96.0</v>
      </c>
      <c r="G172" s="330">
        <v>205.0</v>
      </c>
      <c r="H172" s="331">
        <v>0.0</v>
      </c>
      <c r="I172" s="330">
        <v>0.2</v>
      </c>
      <c r="J172" s="330">
        <v>0.0</v>
      </c>
      <c r="K172" s="330" t="s">
        <v>1179</v>
      </c>
      <c r="L172" s="330">
        <v>78.0</v>
      </c>
      <c r="M172" s="332"/>
      <c r="N172" s="332"/>
      <c r="O172" s="332"/>
      <c r="P172" s="332"/>
      <c r="Q172" s="332"/>
      <c r="R172" s="332"/>
      <c r="S172" s="332"/>
      <c r="T172" s="332"/>
      <c r="U172" s="332"/>
      <c r="V172" s="332"/>
      <c r="W172" s="332"/>
      <c r="X172" s="332"/>
      <c r="Y172" s="332"/>
      <c r="Z172" s="332"/>
    </row>
    <row r="173">
      <c r="A173" s="329" t="s">
        <v>1346</v>
      </c>
      <c r="B173" s="330">
        <v>4.7</v>
      </c>
      <c r="C173" s="330">
        <v>37.6</v>
      </c>
      <c r="D173" s="330">
        <v>58.6</v>
      </c>
      <c r="E173" s="330">
        <v>0.0</v>
      </c>
      <c r="F173" s="333">
        <v>2426.0</v>
      </c>
      <c r="G173" s="333">
        <v>2881.0</v>
      </c>
      <c r="H173" s="331">
        <v>1.9</v>
      </c>
      <c r="I173" s="330">
        <v>6.4</v>
      </c>
      <c r="J173" s="330" t="s">
        <v>1179</v>
      </c>
      <c r="K173" s="330">
        <v>2.0</v>
      </c>
      <c r="L173" s="330" t="s">
        <v>1179</v>
      </c>
      <c r="M173" s="332"/>
      <c r="N173" s="332"/>
      <c r="O173" s="332"/>
      <c r="P173" s="332"/>
      <c r="Q173" s="332"/>
      <c r="R173" s="332"/>
      <c r="S173" s="332"/>
      <c r="T173" s="332"/>
      <c r="U173" s="332"/>
      <c r="V173" s="332"/>
      <c r="W173" s="332"/>
      <c r="X173" s="332"/>
      <c r="Y173" s="332"/>
      <c r="Z173" s="332"/>
    </row>
    <row r="174">
      <c r="A174" s="329" t="s">
        <v>1347</v>
      </c>
      <c r="B174" s="330" t="s">
        <v>1179</v>
      </c>
      <c r="C174" s="330" t="s">
        <v>1179</v>
      </c>
      <c r="D174" s="330" t="s">
        <v>1179</v>
      </c>
      <c r="E174" s="330" t="s">
        <v>1179</v>
      </c>
      <c r="F174" s="330" t="s">
        <v>1179</v>
      </c>
      <c r="G174" s="330" t="s">
        <v>1179</v>
      </c>
      <c r="H174" s="331" t="s">
        <v>1179</v>
      </c>
      <c r="I174" s="330" t="s">
        <v>1179</v>
      </c>
      <c r="J174" s="330" t="s">
        <v>1179</v>
      </c>
      <c r="K174" s="330" t="s">
        <v>1179</v>
      </c>
      <c r="L174" s="330" t="s">
        <v>1179</v>
      </c>
      <c r="M174" s="332"/>
      <c r="N174" s="332"/>
      <c r="O174" s="332"/>
      <c r="P174" s="332"/>
      <c r="Q174" s="332"/>
      <c r="R174" s="332"/>
      <c r="S174" s="332"/>
      <c r="T174" s="332"/>
      <c r="U174" s="332"/>
      <c r="V174" s="332"/>
      <c r="W174" s="332"/>
      <c r="X174" s="332"/>
      <c r="Y174" s="332"/>
      <c r="Z174" s="332"/>
    </row>
    <row r="175">
      <c r="A175" s="329" t="s">
        <v>1348</v>
      </c>
      <c r="B175" s="330">
        <v>7.8</v>
      </c>
      <c r="C175" s="330">
        <v>70.5</v>
      </c>
      <c r="D175" s="330">
        <v>22.8</v>
      </c>
      <c r="E175" s="330" t="s">
        <v>1179</v>
      </c>
      <c r="F175" s="333">
        <v>1326.0</v>
      </c>
      <c r="G175" s="333">
        <v>1977.0</v>
      </c>
      <c r="H175" s="331">
        <v>3.0</v>
      </c>
      <c r="I175" s="330">
        <v>0.3</v>
      </c>
      <c r="J175" s="330" t="s">
        <v>1179</v>
      </c>
      <c r="K175" s="330">
        <v>6.0</v>
      </c>
      <c r="L175" s="330">
        <v>100.0</v>
      </c>
      <c r="M175" s="332"/>
      <c r="N175" s="332"/>
      <c r="O175" s="332"/>
      <c r="P175" s="332"/>
      <c r="Q175" s="332"/>
      <c r="R175" s="332"/>
      <c r="S175" s="332"/>
      <c r="T175" s="332"/>
      <c r="U175" s="332"/>
      <c r="V175" s="332"/>
      <c r="W175" s="332"/>
      <c r="X175" s="332"/>
      <c r="Y175" s="332"/>
      <c r="Z175" s="332"/>
    </row>
    <row r="176">
      <c r="A176" s="329" t="s">
        <v>1349</v>
      </c>
      <c r="B176" s="330">
        <v>8.8</v>
      </c>
      <c r="C176" s="330">
        <v>73.3</v>
      </c>
      <c r="D176" s="330">
        <v>11.9</v>
      </c>
      <c r="E176" s="330" t="s">
        <v>1179</v>
      </c>
      <c r="F176" s="333">
        <v>1942.0</v>
      </c>
      <c r="G176" s="333">
        <v>2420.0</v>
      </c>
      <c r="H176" s="331">
        <v>2.5</v>
      </c>
      <c r="I176" s="330">
        <v>8.5</v>
      </c>
      <c r="J176" s="330" t="s">
        <v>1179</v>
      </c>
      <c r="K176" s="330">
        <v>4.6</v>
      </c>
      <c r="L176" s="330">
        <v>100.0</v>
      </c>
      <c r="M176" s="332"/>
      <c r="N176" s="332"/>
      <c r="O176" s="332"/>
      <c r="P176" s="332"/>
      <c r="Q176" s="332"/>
      <c r="R176" s="332"/>
      <c r="S176" s="332"/>
      <c r="T176" s="332"/>
      <c r="U176" s="332"/>
      <c r="V176" s="332"/>
      <c r="W176" s="332"/>
      <c r="X176" s="332"/>
      <c r="Y176" s="332"/>
      <c r="Z176" s="332"/>
    </row>
    <row r="177">
      <c r="A177" s="329" t="s">
        <v>1350</v>
      </c>
      <c r="B177" s="330">
        <v>8.0</v>
      </c>
      <c r="C177" s="330">
        <v>96.2</v>
      </c>
      <c r="D177" s="330">
        <v>2.2</v>
      </c>
      <c r="E177" s="330">
        <v>52.3</v>
      </c>
      <c r="F177" s="330">
        <v>148.0</v>
      </c>
      <c r="G177" s="330">
        <v>252.0</v>
      </c>
      <c r="H177" s="331">
        <v>0.2</v>
      </c>
      <c r="I177" s="330">
        <v>2.1</v>
      </c>
      <c r="J177" s="330" t="s">
        <v>1179</v>
      </c>
      <c r="K177" s="330">
        <v>1.3</v>
      </c>
      <c r="L177" s="330">
        <v>80.0</v>
      </c>
      <c r="M177" s="332"/>
      <c r="N177" s="332"/>
      <c r="O177" s="332"/>
      <c r="P177" s="332"/>
      <c r="Q177" s="332"/>
      <c r="R177" s="332"/>
      <c r="S177" s="332"/>
      <c r="T177" s="332"/>
      <c r="U177" s="332"/>
      <c r="V177" s="332"/>
      <c r="W177" s="332"/>
      <c r="X177" s="332"/>
      <c r="Y177" s="332"/>
      <c r="Z177" s="332"/>
    </row>
    <row r="178">
      <c r="A178" s="329" t="s">
        <v>1351</v>
      </c>
      <c r="B178" s="330" t="s">
        <v>1179</v>
      </c>
      <c r="C178" s="330" t="s">
        <v>1179</v>
      </c>
      <c r="D178" s="330" t="s">
        <v>1179</v>
      </c>
      <c r="E178" s="330" t="s">
        <v>1179</v>
      </c>
      <c r="F178" s="330" t="s">
        <v>1179</v>
      </c>
      <c r="G178" s="330" t="s">
        <v>1179</v>
      </c>
      <c r="H178" s="331">
        <v>0.0</v>
      </c>
      <c r="I178" s="330">
        <v>0.1</v>
      </c>
      <c r="J178" s="330" t="s">
        <v>1179</v>
      </c>
      <c r="K178" s="330" t="s">
        <v>1179</v>
      </c>
      <c r="L178" s="330" t="s">
        <v>1179</v>
      </c>
      <c r="M178" s="332"/>
      <c r="N178" s="332"/>
      <c r="O178" s="332"/>
      <c r="P178" s="332"/>
      <c r="Q178" s="332"/>
      <c r="R178" s="332"/>
      <c r="S178" s="332"/>
      <c r="T178" s="332"/>
      <c r="U178" s="332"/>
      <c r="V178" s="332"/>
      <c r="W178" s="332"/>
      <c r="X178" s="332"/>
      <c r="Y178" s="332"/>
      <c r="Z178" s="332"/>
    </row>
    <row r="179">
      <c r="A179" s="329" t="s">
        <v>1352</v>
      </c>
      <c r="B179" s="330">
        <v>8.8</v>
      </c>
      <c r="C179" s="330">
        <v>47.9</v>
      </c>
      <c r="D179" s="330">
        <v>7.2</v>
      </c>
      <c r="E179" s="330">
        <v>1.7</v>
      </c>
      <c r="F179" s="330">
        <v>645.0</v>
      </c>
      <c r="G179" s="330">
        <v>982.0</v>
      </c>
      <c r="H179" s="331">
        <v>0.8</v>
      </c>
      <c r="I179" s="330">
        <v>4.9</v>
      </c>
      <c r="J179" s="330" t="s">
        <v>1179</v>
      </c>
      <c r="K179" s="330" t="s">
        <v>1179</v>
      </c>
      <c r="L179" s="330">
        <v>95.0</v>
      </c>
      <c r="M179" s="332"/>
      <c r="N179" s="332"/>
      <c r="O179" s="332"/>
      <c r="P179" s="332"/>
      <c r="Q179" s="332"/>
      <c r="R179" s="332"/>
      <c r="S179" s="332"/>
      <c r="T179" s="332"/>
      <c r="U179" s="332"/>
      <c r="V179" s="332"/>
      <c r="W179" s="332"/>
      <c r="X179" s="332"/>
      <c r="Y179" s="332"/>
      <c r="Z179" s="332"/>
    </row>
    <row r="180">
      <c r="A180" s="329" t="s">
        <v>1353</v>
      </c>
      <c r="B180" s="330">
        <v>2.6</v>
      </c>
      <c r="C180" s="330">
        <v>38.7</v>
      </c>
      <c r="D180" s="330">
        <v>56.7</v>
      </c>
      <c r="E180" s="330">
        <v>30.1</v>
      </c>
      <c r="F180" s="330">
        <v>27.0</v>
      </c>
      <c r="G180" s="330">
        <v>33.0</v>
      </c>
      <c r="H180" s="331" t="s">
        <v>1179</v>
      </c>
      <c r="I180" s="330" t="s">
        <v>1179</v>
      </c>
      <c r="J180" s="330" t="s">
        <v>1179</v>
      </c>
      <c r="K180" s="330" t="s">
        <v>1179</v>
      </c>
      <c r="L180" s="330">
        <v>35.0</v>
      </c>
      <c r="M180" s="332"/>
      <c r="N180" s="332"/>
      <c r="O180" s="332"/>
      <c r="P180" s="332"/>
      <c r="Q180" s="332"/>
      <c r="R180" s="332"/>
      <c r="S180" s="332"/>
      <c r="T180" s="332"/>
      <c r="U180" s="332"/>
      <c r="V180" s="332"/>
      <c r="W180" s="332"/>
      <c r="X180" s="332"/>
      <c r="Y180" s="332"/>
      <c r="Z180" s="332"/>
    </row>
    <row r="181">
      <c r="A181" s="329" t="s">
        <v>1354</v>
      </c>
      <c r="B181" s="330">
        <v>9.6</v>
      </c>
      <c r="C181" s="330">
        <v>73.6</v>
      </c>
      <c r="D181" s="330">
        <v>20.3</v>
      </c>
      <c r="E181" s="330" t="s">
        <v>1179</v>
      </c>
      <c r="F181" s="333">
        <v>2808.0</v>
      </c>
      <c r="G181" s="333">
        <v>3145.0</v>
      </c>
      <c r="H181" s="331">
        <v>3.7</v>
      </c>
      <c r="I181" s="330">
        <v>5.1</v>
      </c>
      <c r="J181" s="330" t="s">
        <v>1179</v>
      </c>
      <c r="K181" s="330">
        <v>3.1</v>
      </c>
      <c r="L181" s="330">
        <v>100.0</v>
      </c>
      <c r="M181" s="332"/>
      <c r="N181" s="332"/>
      <c r="O181" s="332"/>
      <c r="P181" s="332"/>
      <c r="Q181" s="332"/>
      <c r="R181" s="332"/>
      <c r="S181" s="332"/>
      <c r="T181" s="332"/>
      <c r="U181" s="332"/>
      <c r="V181" s="332"/>
      <c r="W181" s="332"/>
      <c r="X181" s="332"/>
      <c r="Y181" s="332"/>
      <c r="Z181" s="332"/>
    </row>
    <row r="182">
      <c r="A182" s="329" t="s">
        <v>1355</v>
      </c>
      <c r="B182" s="330">
        <v>3.1</v>
      </c>
      <c r="C182" s="330">
        <v>39.8</v>
      </c>
      <c r="D182" s="330">
        <v>49.9</v>
      </c>
      <c r="E182" s="330">
        <v>1.9</v>
      </c>
      <c r="F182" s="330">
        <v>89.0</v>
      </c>
      <c r="G182" s="330">
        <v>189.0</v>
      </c>
      <c r="H182" s="331">
        <v>0.7</v>
      </c>
      <c r="I182" s="330">
        <v>1.6</v>
      </c>
      <c r="J182" s="330" t="s">
        <v>1179</v>
      </c>
      <c r="K182" s="330">
        <v>3.6</v>
      </c>
      <c r="L182" s="330">
        <v>97.0</v>
      </c>
      <c r="M182" s="332"/>
      <c r="N182" s="332"/>
      <c r="O182" s="332"/>
      <c r="P182" s="332"/>
      <c r="Q182" s="332"/>
      <c r="R182" s="332"/>
      <c r="S182" s="332"/>
      <c r="T182" s="332"/>
      <c r="U182" s="332"/>
      <c r="V182" s="332"/>
      <c r="W182" s="332"/>
      <c r="X182" s="332"/>
      <c r="Y182" s="332"/>
      <c r="Z182" s="332"/>
    </row>
    <row r="183">
      <c r="A183" s="329" t="s">
        <v>1356</v>
      </c>
      <c r="B183" s="330">
        <v>5.9</v>
      </c>
      <c r="C183" s="330">
        <v>39.3</v>
      </c>
      <c r="D183" s="330">
        <v>55.2</v>
      </c>
      <c r="E183" s="330">
        <v>2.5</v>
      </c>
      <c r="F183" s="330">
        <v>825.0</v>
      </c>
      <c r="G183" s="333">
        <v>1065.0</v>
      </c>
      <c r="H183" s="331" t="s">
        <v>1179</v>
      </c>
      <c r="I183" s="330" t="s">
        <v>1179</v>
      </c>
      <c r="J183" s="330" t="s">
        <v>1179</v>
      </c>
      <c r="K183" s="330">
        <v>2.3</v>
      </c>
      <c r="L183" s="330" t="s">
        <v>1179</v>
      </c>
      <c r="M183" s="332"/>
      <c r="N183" s="332"/>
      <c r="O183" s="332"/>
      <c r="P183" s="332"/>
      <c r="Q183" s="332"/>
      <c r="R183" s="332"/>
      <c r="S183" s="332"/>
      <c r="T183" s="332"/>
      <c r="U183" s="332"/>
      <c r="V183" s="332"/>
      <c r="W183" s="332"/>
      <c r="X183" s="332"/>
      <c r="Y183" s="332"/>
      <c r="Z183" s="332"/>
    </row>
    <row r="184">
      <c r="A184" s="329" t="s">
        <v>1357</v>
      </c>
      <c r="B184" s="330">
        <v>8.5</v>
      </c>
      <c r="C184" s="330">
        <v>55.2</v>
      </c>
      <c r="D184" s="330">
        <v>44.3</v>
      </c>
      <c r="E184" s="330">
        <v>3.7</v>
      </c>
      <c r="F184" s="330">
        <v>556.0</v>
      </c>
      <c r="G184" s="330">
        <v>945.0</v>
      </c>
      <c r="H184" s="331" t="s">
        <v>1179</v>
      </c>
      <c r="I184" s="330" t="s">
        <v>1179</v>
      </c>
      <c r="J184" s="330" t="s">
        <v>1179</v>
      </c>
      <c r="K184" s="330">
        <v>1.6</v>
      </c>
      <c r="L184" s="330" t="s">
        <v>1179</v>
      </c>
      <c r="M184" s="332"/>
      <c r="N184" s="332"/>
      <c r="O184" s="332"/>
      <c r="P184" s="332"/>
      <c r="Q184" s="332"/>
      <c r="R184" s="332"/>
      <c r="S184" s="332"/>
      <c r="T184" s="332"/>
      <c r="U184" s="332"/>
      <c r="V184" s="332"/>
      <c r="W184" s="332"/>
      <c r="X184" s="332"/>
      <c r="Y184" s="332"/>
      <c r="Z184" s="332"/>
    </row>
    <row r="185">
      <c r="A185" s="329" t="s">
        <v>1358</v>
      </c>
      <c r="B185" s="330" t="s">
        <v>1179</v>
      </c>
      <c r="C185" s="330" t="s">
        <v>1179</v>
      </c>
      <c r="D185" s="330" t="s">
        <v>1179</v>
      </c>
      <c r="E185" s="330" t="s">
        <v>1179</v>
      </c>
      <c r="F185" s="330" t="s">
        <v>1179</v>
      </c>
      <c r="G185" s="330" t="s">
        <v>1179</v>
      </c>
      <c r="H185" s="331" t="s">
        <v>1179</v>
      </c>
      <c r="I185" s="330" t="s">
        <v>1179</v>
      </c>
      <c r="J185" s="330" t="s">
        <v>1179</v>
      </c>
      <c r="K185" s="330" t="s">
        <v>1179</v>
      </c>
      <c r="L185" s="330" t="s">
        <v>1179</v>
      </c>
      <c r="M185" s="332"/>
      <c r="N185" s="332"/>
      <c r="O185" s="332"/>
      <c r="P185" s="332"/>
      <c r="Q185" s="332"/>
      <c r="R185" s="332"/>
      <c r="S185" s="332"/>
      <c r="T185" s="332"/>
      <c r="U185" s="332"/>
      <c r="V185" s="332"/>
      <c r="W185" s="332"/>
      <c r="X185" s="332"/>
      <c r="Y185" s="332"/>
      <c r="Z185" s="332"/>
    </row>
    <row r="186">
      <c r="A186" s="329" t="s">
        <v>1359</v>
      </c>
      <c r="B186" s="330">
        <v>5.2</v>
      </c>
      <c r="C186" s="330">
        <v>82.1</v>
      </c>
      <c r="D186" s="330">
        <v>17.9</v>
      </c>
      <c r="E186" s="330">
        <v>3.0</v>
      </c>
      <c r="F186" s="330">
        <v>340.0</v>
      </c>
      <c r="G186" s="330">
        <v>573.0</v>
      </c>
      <c r="H186" s="331" t="s">
        <v>1179</v>
      </c>
      <c r="I186" s="330" t="s">
        <v>1179</v>
      </c>
      <c r="J186" s="330" t="s">
        <v>1179</v>
      </c>
      <c r="K186" s="330">
        <v>5.2</v>
      </c>
      <c r="L186" s="330" t="s">
        <v>1179</v>
      </c>
      <c r="M186" s="332"/>
      <c r="N186" s="332"/>
      <c r="O186" s="332"/>
      <c r="P186" s="332"/>
      <c r="Q186" s="332"/>
      <c r="R186" s="332"/>
      <c r="S186" s="332"/>
      <c r="T186" s="332"/>
      <c r="U186" s="332"/>
      <c r="V186" s="332"/>
      <c r="W186" s="332"/>
      <c r="X186" s="332"/>
      <c r="Y186" s="332"/>
      <c r="Z186" s="332"/>
    </row>
    <row r="187">
      <c r="A187" s="329" t="s">
        <v>1360</v>
      </c>
      <c r="B187" s="330">
        <v>7.2</v>
      </c>
      <c r="C187" s="330">
        <v>23.4</v>
      </c>
      <c r="D187" s="330">
        <v>73.7</v>
      </c>
      <c r="E187" s="330">
        <v>2.1</v>
      </c>
      <c r="F187" s="330">
        <v>115.0</v>
      </c>
      <c r="G187" s="330">
        <v>159.0</v>
      </c>
      <c r="H187" s="331">
        <v>0.3</v>
      </c>
      <c r="I187" s="330">
        <v>0.8</v>
      </c>
      <c r="J187" s="330" t="s">
        <v>1179</v>
      </c>
      <c r="K187" s="330">
        <v>0.8</v>
      </c>
      <c r="L187" s="330">
        <v>59.0</v>
      </c>
      <c r="M187" s="332"/>
      <c r="N187" s="332"/>
      <c r="O187" s="332"/>
      <c r="P187" s="332"/>
      <c r="Q187" s="332"/>
      <c r="R187" s="332"/>
      <c r="S187" s="332"/>
      <c r="T187" s="332"/>
      <c r="U187" s="332"/>
      <c r="V187" s="332"/>
      <c r="W187" s="332"/>
      <c r="X187" s="332"/>
      <c r="Y187" s="332"/>
      <c r="Z187" s="332"/>
    </row>
    <row r="188">
      <c r="A188" s="329" t="s">
        <v>1361</v>
      </c>
      <c r="B188" s="330">
        <v>5.9</v>
      </c>
      <c r="C188" s="330">
        <v>57.0</v>
      </c>
      <c r="D188" s="330">
        <v>10.1</v>
      </c>
      <c r="E188" s="330">
        <v>4.5</v>
      </c>
      <c r="F188" s="330">
        <v>521.0</v>
      </c>
      <c r="G188" s="330">
        <v>521.0</v>
      </c>
      <c r="H188" s="331" t="s">
        <v>1179</v>
      </c>
      <c r="I188" s="330" t="s">
        <v>1179</v>
      </c>
      <c r="J188" s="330" t="s">
        <v>1179</v>
      </c>
      <c r="K188" s="330">
        <v>3.1</v>
      </c>
      <c r="L188" s="330">
        <v>99.0</v>
      </c>
      <c r="M188" s="332"/>
      <c r="N188" s="332"/>
      <c r="O188" s="332"/>
      <c r="P188" s="332"/>
      <c r="Q188" s="332"/>
      <c r="R188" s="332"/>
      <c r="S188" s="332"/>
      <c r="T188" s="332"/>
      <c r="U188" s="332"/>
      <c r="V188" s="332"/>
      <c r="W188" s="332"/>
      <c r="X188" s="332"/>
      <c r="Y188" s="332"/>
      <c r="Z188" s="332"/>
    </row>
    <row r="189">
      <c r="A189" s="329" t="s">
        <v>1362</v>
      </c>
      <c r="B189" s="330">
        <v>8.5</v>
      </c>
      <c r="C189" s="330">
        <v>74.1</v>
      </c>
      <c r="D189" s="330">
        <v>10.9</v>
      </c>
      <c r="E189" s="330">
        <v>22.0</v>
      </c>
      <c r="F189" s="330">
        <v>259.0</v>
      </c>
      <c r="G189" s="330">
        <v>447.0</v>
      </c>
      <c r="H189" s="331">
        <v>0.2</v>
      </c>
      <c r="I189" s="330">
        <v>1.6</v>
      </c>
      <c r="J189" s="330" t="s">
        <v>1179</v>
      </c>
      <c r="K189" s="330">
        <v>2.1</v>
      </c>
      <c r="L189" s="330">
        <v>50.0</v>
      </c>
      <c r="M189" s="332"/>
      <c r="N189" s="332"/>
      <c r="O189" s="332"/>
      <c r="P189" s="332"/>
      <c r="Q189" s="332"/>
      <c r="R189" s="332"/>
      <c r="S189" s="332"/>
      <c r="T189" s="332"/>
      <c r="U189" s="332"/>
      <c r="V189" s="332"/>
      <c r="W189" s="332"/>
      <c r="X189" s="332"/>
      <c r="Y189" s="332"/>
      <c r="Z189" s="332"/>
    </row>
    <row r="190">
      <c r="A190" s="329" t="s">
        <v>1363</v>
      </c>
      <c r="B190" s="330">
        <v>9.6</v>
      </c>
      <c r="C190" s="330">
        <v>81.7</v>
      </c>
      <c r="D190" s="330">
        <v>16.1</v>
      </c>
      <c r="E190" s="330">
        <v>0.0</v>
      </c>
      <c r="F190" s="333">
        <v>5319.0</v>
      </c>
      <c r="G190" s="333">
        <v>4158.0</v>
      </c>
      <c r="H190" s="331">
        <v>3.8</v>
      </c>
      <c r="I190" s="330">
        <v>11.9</v>
      </c>
      <c r="J190" s="330" t="s">
        <v>1179</v>
      </c>
      <c r="K190" s="330">
        <v>2.7</v>
      </c>
      <c r="L190" s="330">
        <v>100.0</v>
      </c>
      <c r="M190" s="332"/>
      <c r="N190" s="332"/>
      <c r="O190" s="332"/>
      <c r="P190" s="332"/>
      <c r="Q190" s="332"/>
      <c r="R190" s="332"/>
      <c r="S190" s="332"/>
      <c r="T190" s="332"/>
      <c r="U190" s="332"/>
      <c r="V190" s="332"/>
      <c r="W190" s="332"/>
      <c r="X190" s="332"/>
      <c r="Y190" s="332"/>
      <c r="Z190" s="332"/>
    </row>
    <row r="191">
      <c r="A191" s="329" t="s">
        <v>1364</v>
      </c>
      <c r="B191" s="330">
        <v>11.3</v>
      </c>
      <c r="C191" s="330">
        <v>61.7</v>
      </c>
      <c r="D191" s="330">
        <v>28.1</v>
      </c>
      <c r="E191" s="330">
        <v>0.0</v>
      </c>
      <c r="F191" s="333">
        <v>8980.0</v>
      </c>
      <c r="G191" s="333">
        <v>6062.0</v>
      </c>
      <c r="H191" s="331">
        <v>3.9</v>
      </c>
      <c r="I191" s="330">
        <v>17.4</v>
      </c>
      <c r="J191" s="330" t="s">
        <v>1179</v>
      </c>
      <c r="K191" s="330">
        <v>5.0</v>
      </c>
      <c r="L191" s="330">
        <v>100.0</v>
      </c>
      <c r="M191" s="332"/>
      <c r="N191" s="332"/>
      <c r="O191" s="332"/>
      <c r="P191" s="332"/>
      <c r="Q191" s="332"/>
      <c r="R191" s="332"/>
      <c r="S191" s="332"/>
      <c r="T191" s="332"/>
      <c r="U191" s="332"/>
      <c r="V191" s="332"/>
      <c r="W191" s="332"/>
      <c r="X191" s="332"/>
      <c r="Y191" s="332"/>
      <c r="Z191" s="332"/>
    </row>
    <row r="192">
      <c r="A192" s="329" t="s">
        <v>1365</v>
      </c>
      <c r="B192" s="330">
        <v>3.4</v>
      </c>
      <c r="C192" s="330">
        <v>46.1</v>
      </c>
      <c r="D192" s="330">
        <v>53.9</v>
      </c>
      <c r="E192" s="330">
        <v>0.9</v>
      </c>
      <c r="F192" s="330">
        <v>105.0</v>
      </c>
      <c r="G192" s="330">
        <v>196.0</v>
      </c>
      <c r="H192" s="331">
        <v>1.5</v>
      </c>
      <c r="I192" s="330">
        <v>1.9</v>
      </c>
      <c r="J192" s="330" t="s">
        <v>1179</v>
      </c>
      <c r="K192" s="330">
        <v>1.5</v>
      </c>
      <c r="L192" s="330" t="s">
        <v>1179</v>
      </c>
      <c r="M192" s="332"/>
      <c r="N192" s="332"/>
      <c r="O192" s="332"/>
      <c r="P192" s="332"/>
      <c r="Q192" s="332"/>
      <c r="R192" s="332"/>
      <c r="S192" s="332"/>
      <c r="T192" s="332"/>
      <c r="U192" s="332"/>
      <c r="V192" s="332"/>
      <c r="W192" s="332"/>
      <c r="X192" s="332"/>
      <c r="Y192" s="332"/>
      <c r="Z192" s="332"/>
    </row>
    <row r="193">
      <c r="A193" s="329" t="s">
        <v>1366</v>
      </c>
      <c r="B193" s="330">
        <v>5.8</v>
      </c>
      <c r="C193" s="330">
        <v>29.6</v>
      </c>
      <c r="D193" s="330">
        <v>60.0</v>
      </c>
      <c r="E193" s="330">
        <v>9.0</v>
      </c>
      <c r="F193" s="330">
        <v>55.0</v>
      </c>
      <c r="G193" s="330">
        <v>129.0</v>
      </c>
      <c r="H193" s="331">
        <v>1.9</v>
      </c>
      <c r="I193" s="330">
        <v>4.5</v>
      </c>
      <c r="J193" s="330" t="s">
        <v>1179</v>
      </c>
      <c r="K193" s="330">
        <v>5.5</v>
      </c>
      <c r="L193" s="330">
        <v>88.0</v>
      </c>
      <c r="M193" s="332"/>
      <c r="N193" s="332"/>
      <c r="O193" s="332"/>
      <c r="P193" s="332"/>
      <c r="Q193" s="332"/>
      <c r="R193" s="332"/>
      <c r="S193" s="332"/>
      <c r="T193" s="332"/>
      <c r="U193" s="332"/>
      <c r="V193" s="332"/>
      <c r="W193" s="332"/>
      <c r="X193" s="332"/>
      <c r="Y193" s="332"/>
      <c r="Z193" s="332"/>
    </row>
    <row r="194">
      <c r="A194" s="329" t="s">
        <v>1367</v>
      </c>
      <c r="B194" s="330">
        <v>7.0</v>
      </c>
      <c r="C194" s="330">
        <v>39.3</v>
      </c>
      <c r="D194" s="330">
        <v>31.8</v>
      </c>
      <c r="E194" s="330">
        <v>37.7</v>
      </c>
      <c r="F194" s="330">
        <v>41.0</v>
      </c>
      <c r="G194" s="330">
        <v>109.0</v>
      </c>
      <c r="H194" s="331">
        <v>0.0</v>
      </c>
      <c r="I194" s="330">
        <v>0.2</v>
      </c>
      <c r="J194" s="330" t="s">
        <v>1179</v>
      </c>
      <c r="K194" s="330">
        <v>0.7</v>
      </c>
      <c r="L194" s="330">
        <v>16.0</v>
      </c>
      <c r="M194" s="332"/>
      <c r="N194" s="332"/>
      <c r="O194" s="332"/>
      <c r="P194" s="332"/>
      <c r="Q194" s="332"/>
      <c r="R194" s="332"/>
      <c r="S194" s="332"/>
      <c r="T194" s="332"/>
      <c r="U194" s="332"/>
      <c r="V194" s="332"/>
      <c r="W194" s="332"/>
      <c r="X194" s="332"/>
      <c r="Y194" s="332"/>
      <c r="Z194" s="332"/>
    </row>
    <row r="195">
      <c r="A195" s="329" t="s">
        <v>1368</v>
      </c>
      <c r="B195" s="330">
        <v>3.9</v>
      </c>
      <c r="C195" s="330">
        <v>76.4</v>
      </c>
      <c r="D195" s="330">
        <v>13.1</v>
      </c>
      <c r="E195" s="330">
        <v>0.6</v>
      </c>
      <c r="F195" s="330">
        <v>215.0</v>
      </c>
      <c r="G195" s="330">
        <v>385.0</v>
      </c>
      <c r="H195" s="331">
        <v>0.4</v>
      </c>
      <c r="I195" s="330">
        <v>2.1</v>
      </c>
      <c r="J195" s="330" t="s">
        <v>1179</v>
      </c>
      <c r="K195" s="330">
        <v>2.1</v>
      </c>
      <c r="L195" s="330" t="s">
        <v>1179</v>
      </c>
      <c r="M195" s="332"/>
      <c r="N195" s="332"/>
      <c r="O195" s="332"/>
      <c r="P195" s="332"/>
      <c r="Q195" s="332"/>
      <c r="R195" s="332"/>
      <c r="S195" s="332"/>
      <c r="T195" s="332"/>
      <c r="U195" s="332"/>
      <c r="V195" s="332"/>
      <c r="W195" s="332"/>
      <c r="X195" s="332"/>
      <c r="Y195" s="332"/>
      <c r="Z195" s="332"/>
    </row>
    <row r="196">
      <c r="A196" s="329" t="s">
        <v>1369</v>
      </c>
      <c r="B196" s="330">
        <v>4.3</v>
      </c>
      <c r="C196" s="330">
        <v>73.8</v>
      </c>
      <c r="D196" s="330">
        <v>4.0</v>
      </c>
      <c r="E196" s="330">
        <v>45.4</v>
      </c>
      <c r="F196" s="330">
        <v>50.0</v>
      </c>
      <c r="G196" s="330">
        <v>80.0</v>
      </c>
      <c r="H196" s="331">
        <v>0.1</v>
      </c>
      <c r="I196" s="330">
        <v>1.1</v>
      </c>
      <c r="J196" s="330" t="s">
        <v>1179</v>
      </c>
      <c r="K196" s="330">
        <v>5.9</v>
      </c>
      <c r="L196" s="330">
        <v>55.0</v>
      </c>
      <c r="M196" s="332"/>
      <c r="N196" s="332"/>
      <c r="O196" s="332"/>
      <c r="P196" s="332"/>
      <c r="Q196" s="332"/>
      <c r="R196" s="332"/>
      <c r="S196" s="332"/>
      <c r="T196" s="332"/>
      <c r="U196" s="332"/>
      <c r="V196" s="332"/>
      <c r="W196" s="332"/>
      <c r="X196" s="332"/>
      <c r="Y196" s="332"/>
      <c r="Z196" s="332"/>
    </row>
    <row r="197">
      <c r="A197" s="329" t="s">
        <v>1370</v>
      </c>
      <c r="B197" s="330">
        <v>8.6</v>
      </c>
      <c r="C197" s="330">
        <v>51.4</v>
      </c>
      <c r="D197" s="330">
        <v>41.1</v>
      </c>
      <c r="E197" s="330">
        <v>18.1</v>
      </c>
      <c r="F197" s="330">
        <v>41.0</v>
      </c>
      <c r="G197" s="330">
        <v>75.0</v>
      </c>
      <c r="H197" s="331">
        <v>0.1</v>
      </c>
      <c r="I197" s="330">
        <v>0.3</v>
      </c>
      <c r="J197" s="330" t="s">
        <v>1179</v>
      </c>
      <c r="K197" s="330">
        <v>0.7</v>
      </c>
      <c r="L197" s="330">
        <v>78.0</v>
      </c>
      <c r="M197" s="332"/>
      <c r="N197" s="332"/>
      <c r="O197" s="332"/>
      <c r="P197" s="332"/>
      <c r="Q197" s="332"/>
      <c r="R197" s="332"/>
      <c r="S197" s="332"/>
      <c r="T197" s="332"/>
      <c r="U197" s="332"/>
      <c r="V197" s="332"/>
      <c r="W197" s="332"/>
      <c r="X197" s="332"/>
      <c r="Y197" s="332"/>
      <c r="Z197" s="332"/>
    </row>
    <row r="198">
      <c r="A198" s="329" t="s">
        <v>1371</v>
      </c>
      <c r="B198" s="330">
        <v>5.4</v>
      </c>
      <c r="C198" s="330">
        <v>84.0</v>
      </c>
      <c r="D198" s="330">
        <v>10.9</v>
      </c>
      <c r="E198" s="330">
        <v>19.4</v>
      </c>
      <c r="F198" s="330">
        <v>238.0</v>
      </c>
      <c r="G198" s="330">
        <v>270.0</v>
      </c>
      <c r="H198" s="331">
        <v>0.6</v>
      </c>
      <c r="I198" s="330">
        <v>3.9</v>
      </c>
      <c r="J198" s="330" t="s">
        <v>1179</v>
      </c>
      <c r="K198" s="330">
        <v>2.6</v>
      </c>
      <c r="L198" s="330" t="s">
        <v>1179</v>
      </c>
      <c r="M198" s="332"/>
      <c r="N198" s="332"/>
      <c r="O198" s="332"/>
      <c r="P198" s="332"/>
      <c r="Q198" s="332"/>
      <c r="R198" s="332"/>
      <c r="S198" s="332"/>
      <c r="T198" s="332"/>
      <c r="U198" s="332"/>
      <c r="V198" s="332"/>
      <c r="W198" s="332"/>
      <c r="X198" s="332"/>
      <c r="Y198" s="332"/>
      <c r="Z198" s="332"/>
    </row>
    <row r="199">
      <c r="A199" s="329" t="s">
        <v>1372</v>
      </c>
      <c r="B199" s="330">
        <v>5.4</v>
      </c>
      <c r="C199" s="330">
        <v>50.4</v>
      </c>
      <c r="D199" s="330">
        <v>42.0</v>
      </c>
      <c r="E199" s="330">
        <v>1.0</v>
      </c>
      <c r="F199" s="330">
        <v>972.0</v>
      </c>
      <c r="G199" s="333">
        <v>1450.0</v>
      </c>
      <c r="H199" s="331">
        <v>1.2</v>
      </c>
      <c r="I199" s="330">
        <v>3.6</v>
      </c>
      <c r="J199" s="330" t="s">
        <v>1179</v>
      </c>
      <c r="K199" s="330">
        <v>2.7</v>
      </c>
      <c r="L199" s="330" t="s">
        <v>1179</v>
      </c>
      <c r="M199" s="332"/>
      <c r="N199" s="332"/>
      <c r="O199" s="332"/>
      <c r="P199" s="332"/>
      <c r="Q199" s="332"/>
      <c r="R199" s="332"/>
      <c r="S199" s="332"/>
      <c r="T199" s="332"/>
      <c r="U199" s="332"/>
      <c r="V199" s="332"/>
      <c r="W199" s="332"/>
      <c r="X199" s="332"/>
      <c r="Y199" s="332"/>
      <c r="Z199" s="332"/>
    </row>
    <row r="200">
      <c r="A200" s="329" t="s">
        <v>1373</v>
      </c>
      <c r="B200" s="330">
        <v>7.0</v>
      </c>
      <c r="C200" s="330">
        <v>59.0</v>
      </c>
      <c r="D200" s="330">
        <v>35.5</v>
      </c>
      <c r="E200" s="330">
        <v>0.4</v>
      </c>
      <c r="F200" s="330">
        <v>297.0</v>
      </c>
      <c r="G200" s="330">
        <v>686.0</v>
      </c>
      <c r="H200" s="331">
        <v>1.2</v>
      </c>
      <c r="I200" s="330">
        <v>3.3</v>
      </c>
      <c r="J200" s="330" t="s">
        <v>1179</v>
      </c>
      <c r="K200" s="330">
        <v>2.1</v>
      </c>
      <c r="L200" s="330">
        <v>99.0</v>
      </c>
      <c r="M200" s="332"/>
      <c r="N200" s="332"/>
      <c r="O200" s="332"/>
      <c r="P200" s="332"/>
      <c r="Q200" s="332"/>
      <c r="R200" s="332"/>
      <c r="S200" s="332"/>
      <c r="T200" s="332"/>
      <c r="U200" s="332"/>
      <c r="V200" s="332"/>
      <c r="W200" s="332"/>
      <c r="X200" s="332"/>
      <c r="Y200" s="332"/>
      <c r="Z200" s="332"/>
    </row>
    <row r="201">
      <c r="A201" s="329" t="s">
        <v>1374</v>
      </c>
      <c r="B201" s="330">
        <v>6.3</v>
      </c>
      <c r="C201" s="330">
        <v>73.9</v>
      </c>
      <c r="D201" s="330">
        <v>16.8</v>
      </c>
      <c r="E201" s="330">
        <v>0.2</v>
      </c>
      <c r="F201" s="330">
        <v>665.0</v>
      </c>
      <c r="G201" s="333">
        <v>1144.0</v>
      </c>
      <c r="H201" s="331">
        <v>1.7</v>
      </c>
      <c r="I201" s="330">
        <v>2.4</v>
      </c>
      <c r="J201" s="330" t="s">
        <v>1179</v>
      </c>
      <c r="K201" s="330">
        <v>2.5</v>
      </c>
      <c r="L201" s="330">
        <v>94.0</v>
      </c>
      <c r="M201" s="332"/>
      <c r="N201" s="332"/>
      <c r="O201" s="332"/>
      <c r="P201" s="332"/>
      <c r="Q201" s="332"/>
      <c r="R201" s="332"/>
      <c r="S201" s="332"/>
      <c r="T201" s="332"/>
      <c r="U201" s="332"/>
      <c r="V201" s="332"/>
      <c r="W201" s="332"/>
      <c r="X201" s="332"/>
      <c r="Y201" s="332"/>
      <c r="Z201" s="332"/>
    </row>
    <row r="202">
      <c r="A202" s="329" t="s">
        <v>1375</v>
      </c>
      <c r="B202" s="330">
        <v>2.0</v>
      </c>
      <c r="C202" s="330">
        <v>63.2</v>
      </c>
      <c r="D202" s="330">
        <v>36.8</v>
      </c>
      <c r="E202" s="330">
        <v>1.1</v>
      </c>
      <c r="F202" s="330">
        <v>129.0</v>
      </c>
      <c r="G202" s="330">
        <v>209.0</v>
      </c>
      <c r="H202" s="331">
        <v>2.4</v>
      </c>
      <c r="I202" s="330">
        <v>4.4</v>
      </c>
      <c r="J202" s="330" t="s">
        <v>1179</v>
      </c>
      <c r="K202" s="330">
        <v>4.0</v>
      </c>
      <c r="L202" s="330" t="s">
        <v>1179</v>
      </c>
      <c r="M202" s="332"/>
      <c r="N202" s="332"/>
      <c r="O202" s="332"/>
      <c r="P202" s="332"/>
      <c r="Q202" s="332"/>
      <c r="R202" s="332"/>
      <c r="S202" s="332"/>
      <c r="T202" s="332"/>
      <c r="U202" s="332"/>
      <c r="V202" s="332"/>
      <c r="W202" s="332"/>
      <c r="X202" s="332"/>
      <c r="Y202" s="332"/>
      <c r="Z202" s="332"/>
    </row>
    <row r="203">
      <c r="A203" s="329" t="s">
        <v>1376</v>
      </c>
      <c r="B203" s="330" t="s">
        <v>1179</v>
      </c>
      <c r="C203" s="330" t="s">
        <v>1179</v>
      </c>
      <c r="D203" s="330" t="s">
        <v>1179</v>
      </c>
      <c r="E203" s="330" t="s">
        <v>1179</v>
      </c>
      <c r="F203" s="330" t="s">
        <v>1179</v>
      </c>
      <c r="G203" s="330" t="s">
        <v>1179</v>
      </c>
      <c r="H203" s="331" t="s">
        <v>1179</v>
      </c>
      <c r="I203" s="330" t="s">
        <v>1179</v>
      </c>
      <c r="J203" s="330" t="s">
        <v>1179</v>
      </c>
      <c r="K203" s="330" t="s">
        <v>1179</v>
      </c>
      <c r="L203" s="330" t="s">
        <v>1179</v>
      </c>
      <c r="M203" s="332"/>
      <c r="N203" s="332"/>
      <c r="O203" s="332"/>
      <c r="P203" s="332"/>
      <c r="Q203" s="332"/>
      <c r="R203" s="332"/>
      <c r="S203" s="332"/>
      <c r="T203" s="332"/>
      <c r="U203" s="332"/>
      <c r="V203" s="332"/>
      <c r="W203" s="332"/>
      <c r="X203" s="332"/>
      <c r="Y203" s="332"/>
      <c r="Z203" s="332"/>
    </row>
    <row r="204">
      <c r="A204" s="329" t="s">
        <v>1377</v>
      </c>
      <c r="B204" s="330">
        <v>15.4</v>
      </c>
      <c r="C204" s="330">
        <v>99.9</v>
      </c>
      <c r="D204" s="330">
        <v>0.1</v>
      </c>
      <c r="E204" s="330">
        <v>11.6</v>
      </c>
      <c r="F204" s="330">
        <v>577.0</v>
      </c>
      <c r="G204" s="330">
        <v>433.0</v>
      </c>
      <c r="H204" s="331">
        <v>1.1</v>
      </c>
      <c r="I204" s="330">
        <v>5.8</v>
      </c>
      <c r="J204" s="330" t="s">
        <v>1179</v>
      </c>
      <c r="K204" s="330" t="s">
        <v>1179</v>
      </c>
      <c r="L204" s="330">
        <v>50.0</v>
      </c>
      <c r="M204" s="332"/>
      <c r="N204" s="332"/>
      <c r="O204" s="332"/>
      <c r="P204" s="332"/>
      <c r="Q204" s="332"/>
      <c r="R204" s="332"/>
      <c r="S204" s="332"/>
      <c r="T204" s="332"/>
      <c r="U204" s="332"/>
      <c r="V204" s="332"/>
      <c r="W204" s="332"/>
      <c r="X204" s="332"/>
      <c r="Y204" s="332"/>
      <c r="Z204" s="332"/>
    </row>
    <row r="205">
      <c r="A205" s="329" t="s">
        <v>1378</v>
      </c>
      <c r="B205" s="330">
        <v>8.0</v>
      </c>
      <c r="C205" s="330">
        <v>23.9</v>
      </c>
      <c r="D205" s="330">
        <v>49.3</v>
      </c>
      <c r="E205" s="330">
        <v>28.6</v>
      </c>
      <c r="F205" s="330">
        <v>44.0</v>
      </c>
      <c r="G205" s="330">
        <v>108.0</v>
      </c>
      <c r="H205" s="331">
        <v>0.1</v>
      </c>
      <c r="I205" s="330">
        <v>1.3</v>
      </c>
      <c r="J205" s="330" t="s">
        <v>1179</v>
      </c>
      <c r="K205" s="330">
        <v>0.5</v>
      </c>
      <c r="L205" s="330">
        <v>30.0</v>
      </c>
      <c r="M205" s="332"/>
      <c r="N205" s="332"/>
      <c r="O205" s="332"/>
      <c r="P205" s="332"/>
      <c r="Q205" s="332"/>
      <c r="R205" s="332"/>
      <c r="S205" s="332"/>
      <c r="T205" s="332"/>
      <c r="U205" s="332"/>
      <c r="V205" s="332"/>
      <c r="W205" s="332"/>
      <c r="X205" s="332"/>
      <c r="Y205" s="332"/>
      <c r="Z205" s="332"/>
    </row>
    <row r="206">
      <c r="A206" s="329" t="s">
        <v>1379</v>
      </c>
      <c r="B206" s="330">
        <v>7.6</v>
      </c>
      <c r="C206" s="330">
        <v>54.9</v>
      </c>
      <c r="D206" s="330">
        <v>42.4</v>
      </c>
      <c r="E206" s="330">
        <v>0.6</v>
      </c>
      <c r="F206" s="330">
        <v>293.0</v>
      </c>
      <c r="G206" s="330">
        <v>562.0</v>
      </c>
      <c r="H206" s="331">
        <v>3.5</v>
      </c>
      <c r="I206" s="330">
        <v>7.6</v>
      </c>
      <c r="J206" s="330" t="s">
        <v>1179</v>
      </c>
      <c r="K206" s="330">
        <v>9.0</v>
      </c>
      <c r="L206" s="330">
        <v>100.0</v>
      </c>
      <c r="M206" s="332"/>
      <c r="N206" s="332"/>
      <c r="O206" s="332"/>
      <c r="P206" s="332"/>
      <c r="Q206" s="332"/>
      <c r="R206" s="332"/>
      <c r="S206" s="332"/>
      <c r="T206" s="332"/>
      <c r="U206" s="332"/>
      <c r="V206" s="332"/>
      <c r="W206" s="332"/>
      <c r="X206" s="332"/>
      <c r="Y206" s="332"/>
      <c r="Z206" s="332"/>
    </row>
    <row r="207">
      <c r="A207" s="329" t="s">
        <v>1380</v>
      </c>
      <c r="B207" s="330">
        <v>2.8</v>
      </c>
      <c r="C207" s="330">
        <v>67.7</v>
      </c>
      <c r="D207" s="330">
        <v>20.4</v>
      </c>
      <c r="E207" s="330">
        <v>0.0</v>
      </c>
      <c r="F207" s="333">
        <v>1343.0</v>
      </c>
      <c r="G207" s="333">
        <v>1355.0</v>
      </c>
      <c r="H207" s="331">
        <v>1.9</v>
      </c>
      <c r="I207" s="330">
        <v>4.1</v>
      </c>
      <c r="J207" s="330" t="s">
        <v>1179</v>
      </c>
      <c r="K207" s="330">
        <v>1.1</v>
      </c>
      <c r="L207" s="330">
        <v>100.0</v>
      </c>
      <c r="M207" s="332"/>
      <c r="N207" s="332"/>
      <c r="O207" s="332"/>
      <c r="P207" s="332"/>
      <c r="Q207" s="332"/>
      <c r="R207" s="332"/>
      <c r="S207" s="332"/>
      <c r="T207" s="332"/>
      <c r="U207" s="332"/>
      <c r="V207" s="332"/>
      <c r="W207" s="332"/>
      <c r="X207" s="332"/>
      <c r="Y207" s="332"/>
      <c r="Z207" s="332"/>
    </row>
    <row r="208">
      <c r="A208" s="329" t="s">
        <v>1381</v>
      </c>
      <c r="B208" s="330">
        <v>9.4</v>
      </c>
      <c r="C208" s="330">
        <v>82.5</v>
      </c>
      <c r="D208" s="330">
        <v>9.9</v>
      </c>
      <c r="E208" s="330" t="s">
        <v>1179</v>
      </c>
      <c r="F208" s="333">
        <v>3647.0</v>
      </c>
      <c r="G208" s="333">
        <v>3495.0</v>
      </c>
      <c r="H208" s="331">
        <v>2.8</v>
      </c>
      <c r="I208" s="330">
        <v>8.8</v>
      </c>
      <c r="J208" s="330" t="s">
        <v>1179</v>
      </c>
      <c r="K208" s="330">
        <v>2.9</v>
      </c>
      <c r="L208" s="330">
        <v>100.0</v>
      </c>
      <c r="M208" s="332"/>
      <c r="N208" s="332"/>
      <c r="O208" s="332"/>
      <c r="P208" s="332"/>
      <c r="Q208" s="332"/>
      <c r="R208" s="332"/>
      <c r="S208" s="332"/>
      <c r="T208" s="332"/>
      <c r="U208" s="332"/>
      <c r="V208" s="332"/>
      <c r="W208" s="332"/>
      <c r="X208" s="332"/>
      <c r="Y208" s="332"/>
      <c r="Z208" s="332"/>
    </row>
    <row r="209">
      <c r="A209" s="329" t="s">
        <v>53</v>
      </c>
      <c r="B209" s="330">
        <v>17.9</v>
      </c>
      <c r="C209" s="330">
        <v>46.4</v>
      </c>
      <c r="D209" s="330">
        <v>11.1</v>
      </c>
      <c r="E209" s="330" t="s">
        <v>1179</v>
      </c>
      <c r="F209" s="333">
        <v>8895.0</v>
      </c>
      <c r="G209" s="333">
        <v>8895.0</v>
      </c>
      <c r="H209" s="331">
        <v>2.5</v>
      </c>
      <c r="I209" s="330">
        <v>9.8</v>
      </c>
      <c r="J209" s="330" t="s">
        <v>1179</v>
      </c>
      <c r="K209" s="330">
        <v>2.9</v>
      </c>
      <c r="L209" s="330">
        <v>100.0</v>
      </c>
      <c r="M209" s="332"/>
      <c r="N209" s="332"/>
      <c r="O209" s="332"/>
      <c r="P209" s="332"/>
      <c r="Q209" s="332"/>
      <c r="R209" s="332"/>
      <c r="S209" s="332"/>
      <c r="T209" s="332"/>
      <c r="U209" s="332"/>
      <c r="V209" s="332"/>
      <c r="W209" s="332"/>
      <c r="X209" s="332"/>
      <c r="Y209" s="332"/>
      <c r="Z209" s="332"/>
    </row>
    <row r="210">
      <c r="A210" s="329" t="s">
        <v>1382</v>
      </c>
      <c r="B210" s="330">
        <v>8.9</v>
      </c>
      <c r="C210" s="330">
        <v>66.6</v>
      </c>
      <c r="D210" s="330">
        <v>16.5</v>
      </c>
      <c r="E210" s="330">
        <v>0.1</v>
      </c>
      <c r="F210" s="333">
        <v>1308.0</v>
      </c>
      <c r="G210" s="333">
        <v>1427.0</v>
      </c>
      <c r="H210" s="331">
        <v>3.7</v>
      </c>
      <c r="I210" s="330">
        <v>5.5</v>
      </c>
      <c r="J210" s="330" t="s">
        <v>1179</v>
      </c>
      <c r="K210" s="330">
        <v>2.5</v>
      </c>
      <c r="L210" s="330">
        <v>100.0</v>
      </c>
      <c r="M210" s="332"/>
      <c r="N210" s="332"/>
      <c r="O210" s="332"/>
      <c r="P210" s="332"/>
      <c r="Q210" s="332"/>
      <c r="R210" s="332"/>
      <c r="S210" s="332"/>
      <c r="T210" s="332"/>
      <c r="U210" s="332"/>
      <c r="V210" s="332"/>
      <c r="W210" s="332"/>
      <c r="X210" s="332"/>
      <c r="Y210" s="332"/>
      <c r="Z210" s="332"/>
    </row>
    <row r="211">
      <c r="A211" s="329" t="s">
        <v>1383</v>
      </c>
      <c r="B211" s="330">
        <v>5.9</v>
      </c>
      <c r="C211" s="330">
        <v>53.1</v>
      </c>
      <c r="D211" s="330">
        <v>44.1</v>
      </c>
      <c r="E211" s="330">
        <v>1.5</v>
      </c>
      <c r="F211" s="330">
        <v>105.0</v>
      </c>
      <c r="G211" s="330">
        <v>221.0</v>
      </c>
      <c r="H211" s="331">
        <v>2.4</v>
      </c>
      <c r="I211" s="330">
        <v>12.0</v>
      </c>
      <c r="J211" s="330" t="s">
        <v>1179</v>
      </c>
      <c r="K211" s="330">
        <v>4.4</v>
      </c>
      <c r="L211" s="330" t="s">
        <v>1179</v>
      </c>
      <c r="M211" s="332"/>
      <c r="N211" s="332"/>
      <c r="O211" s="332"/>
      <c r="P211" s="332"/>
      <c r="Q211" s="332"/>
      <c r="R211" s="332"/>
      <c r="S211" s="332"/>
      <c r="T211" s="332"/>
      <c r="U211" s="332"/>
      <c r="V211" s="332"/>
      <c r="W211" s="332"/>
      <c r="X211" s="332"/>
      <c r="Y211" s="332"/>
      <c r="Z211" s="332"/>
    </row>
    <row r="212">
      <c r="A212" s="329" t="s">
        <v>1384</v>
      </c>
      <c r="B212" s="330">
        <v>3.6</v>
      </c>
      <c r="C212" s="330">
        <v>86.6</v>
      </c>
      <c r="D212" s="330">
        <v>7.6</v>
      </c>
      <c r="E212" s="330">
        <v>28.6</v>
      </c>
      <c r="F212" s="330">
        <v>116.0</v>
      </c>
      <c r="G212" s="330">
        <v>167.0</v>
      </c>
      <c r="H212" s="331">
        <v>0.1</v>
      </c>
      <c r="I212" s="330">
        <v>1.7</v>
      </c>
      <c r="J212" s="330">
        <v>0.9</v>
      </c>
      <c r="K212" s="330">
        <v>1.8</v>
      </c>
      <c r="L212" s="330">
        <v>43.0</v>
      </c>
      <c r="M212" s="332"/>
      <c r="N212" s="332"/>
      <c r="O212" s="332"/>
      <c r="P212" s="332"/>
      <c r="Q212" s="332"/>
      <c r="R212" s="332"/>
      <c r="S212" s="332"/>
      <c r="T212" s="332"/>
      <c r="U212" s="332"/>
      <c r="V212" s="332"/>
      <c r="W212" s="332"/>
      <c r="X212" s="332"/>
      <c r="Y212" s="332"/>
      <c r="Z212" s="332"/>
    </row>
    <row r="213">
      <c r="A213" s="329" t="s">
        <v>1385</v>
      </c>
      <c r="B213" s="330">
        <v>4.6</v>
      </c>
      <c r="C213" s="330">
        <v>33.7</v>
      </c>
      <c r="D213" s="330">
        <v>63.7</v>
      </c>
      <c r="E213" s="330">
        <v>0.0</v>
      </c>
      <c r="F213" s="330">
        <v>593.0</v>
      </c>
      <c r="G213" s="330">
        <v>628.0</v>
      </c>
      <c r="H213" s="331" t="s">
        <v>1179</v>
      </c>
      <c r="I213" s="330" t="s">
        <v>1179</v>
      </c>
      <c r="J213" s="330" t="s">
        <v>1179</v>
      </c>
      <c r="K213" s="330">
        <v>0.9</v>
      </c>
      <c r="L213" s="330">
        <v>81.0</v>
      </c>
      <c r="M213" s="332"/>
      <c r="N213" s="332"/>
      <c r="O213" s="332"/>
      <c r="P213" s="332"/>
      <c r="Q213" s="332"/>
      <c r="R213" s="332"/>
      <c r="S213" s="332"/>
      <c r="T213" s="332"/>
      <c r="U213" s="332"/>
      <c r="V213" s="332"/>
      <c r="W213" s="332"/>
      <c r="X213" s="332"/>
      <c r="Y213" s="332"/>
      <c r="Z213" s="332"/>
    </row>
    <row r="214">
      <c r="A214" s="329" t="s">
        <v>1386</v>
      </c>
      <c r="B214" s="330">
        <v>6.6</v>
      </c>
      <c r="C214" s="330">
        <v>42.6</v>
      </c>
      <c r="D214" s="330">
        <v>48.8</v>
      </c>
      <c r="E214" s="330">
        <v>2.4</v>
      </c>
      <c r="F214" s="330">
        <v>102.0</v>
      </c>
      <c r="G214" s="330">
        <v>233.0</v>
      </c>
      <c r="H214" s="331">
        <v>1.2</v>
      </c>
      <c r="I214" s="330">
        <v>1.1</v>
      </c>
      <c r="J214" s="330" t="s">
        <v>1179</v>
      </c>
      <c r="K214" s="330">
        <v>2.0</v>
      </c>
      <c r="L214" s="330">
        <v>95.0</v>
      </c>
      <c r="M214" s="332"/>
      <c r="N214" s="332"/>
      <c r="O214" s="332"/>
      <c r="P214" s="332"/>
      <c r="Q214" s="332"/>
      <c r="R214" s="332"/>
      <c r="S214" s="332"/>
      <c r="T214" s="332"/>
      <c r="U214" s="332"/>
      <c r="V214" s="332"/>
      <c r="W214" s="332"/>
      <c r="X214" s="332"/>
      <c r="Y214" s="332"/>
      <c r="Z214" s="332"/>
    </row>
    <row r="215">
      <c r="A215" s="329" t="s">
        <v>1387</v>
      </c>
      <c r="B215" s="330" t="s">
        <v>1179</v>
      </c>
      <c r="C215" s="330" t="s">
        <v>1179</v>
      </c>
      <c r="D215" s="330" t="s">
        <v>1179</v>
      </c>
      <c r="E215" s="330" t="s">
        <v>1179</v>
      </c>
      <c r="F215" s="330" t="s">
        <v>1179</v>
      </c>
      <c r="G215" s="330" t="s">
        <v>1179</v>
      </c>
      <c r="H215" s="331" t="s">
        <v>1179</v>
      </c>
      <c r="I215" s="330" t="s">
        <v>1179</v>
      </c>
      <c r="J215" s="330" t="s">
        <v>1179</v>
      </c>
      <c r="K215" s="330" t="s">
        <v>1179</v>
      </c>
      <c r="L215" s="330" t="s">
        <v>1179</v>
      </c>
      <c r="M215" s="332"/>
      <c r="N215" s="332"/>
      <c r="O215" s="332"/>
      <c r="P215" s="332"/>
      <c r="Q215" s="332"/>
      <c r="R215" s="332"/>
      <c r="S215" s="332"/>
      <c r="T215" s="332"/>
      <c r="U215" s="332"/>
      <c r="V215" s="332"/>
      <c r="W215" s="332"/>
      <c r="X215" s="332"/>
      <c r="Y215" s="332"/>
      <c r="Z215" s="332"/>
    </row>
    <row r="216">
      <c r="A216" s="329" t="s">
        <v>1388</v>
      </c>
      <c r="B216" s="330" t="s">
        <v>1179</v>
      </c>
      <c r="C216" s="330" t="s">
        <v>1179</v>
      </c>
      <c r="D216" s="330" t="s">
        <v>1179</v>
      </c>
      <c r="E216" s="330" t="s">
        <v>1179</v>
      </c>
      <c r="F216" s="330" t="s">
        <v>1179</v>
      </c>
      <c r="G216" s="330" t="s">
        <v>1179</v>
      </c>
      <c r="H216" s="331" t="s">
        <v>1179</v>
      </c>
      <c r="I216" s="330" t="s">
        <v>1179</v>
      </c>
      <c r="J216" s="330" t="s">
        <v>1179</v>
      </c>
      <c r="K216" s="330" t="s">
        <v>1179</v>
      </c>
      <c r="L216" s="330">
        <v>99.0</v>
      </c>
      <c r="M216" s="332"/>
      <c r="N216" s="332"/>
      <c r="O216" s="332"/>
      <c r="P216" s="332"/>
      <c r="Q216" s="332"/>
      <c r="R216" s="332"/>
      <c r="S216" s="332"/>
      <c r="T216" s="332"/>
      <c r="U216" s="332"/>
      <c r="V216" s="332"/>
      <c r="W216" s="332"/>
      <c r="X216" s="332"/>
      <c r="Y216" s="332"/>
      <c r="Z216" s="332"/>
    </row>
    <row r="217">
      <c r="A217" s="329" t="s">
        <v>1389</v>
      </c>
      <c r="B217" s="330">
        <v>5.5</v>
      </c>
      <c r="C217" s="330">
        <v>27.3</v>
      </c>
      <c r="D217" s="330">
        <v>71.7</v>
      </c>
      <c r="E217" s="330">
        <v>3.7</v>
      </c>
      <c r="F217" s="330">
        <v>71.0</v>
      </c>
      <c r="G217" s="330">
        <v>118.0</v>
      </c>
      <c r="H217" s="331">
        <v>0.2</v>
      </c>
      <c r="I217" s="330">
        <v>0.7</v>
      </c>
      <c r="J217" s="330">
        <v>0.0</v>
      </c>
      <c r="K217" s="330">
        <v>0.7</v>
      </c>
      <c r="L217" s="330">
        <v>17.0</v>
      </c>
      <c r="M217" s="332"/>
      <c r="N217" s="332"/>
      <c r="O217" s="332"/>
      <c r="P217" s="332"/>
      <c r="Q217" s="332"/>
      <c r="R217" s="332"/>
      <c r="S217" s="332"/>
      <c r="T217" s="332"/>
      <c r="U217" s="332"/>
      <c r="V217" s="332"/>
      <c r="W217" s="332"/>
      <c r="X217" s="332"/>
      <c r="Y217" s="332"/>
      <c r="Z217" s="332"/>
    </row>
    <row r="218">
      <c r="A218" s="329" t="s">
        <v>1390</v>
      </c>
      <c r="B218" s="330">
        <v>6.5</v>
      </c>
      <c r="C218" s="330">
        <v>64.1</v>
      </c>
      <c r="D218" s="330">
        <v>23.9</v>
      </c>
      <c r="E218" s="330">
        <v>32.3</v>
      </c>
      <c r="F218" s="330">
        <v>96.0</v>
      </c>
      <c r="G218" s="330">
        <v>112.0</v>
      </c>
      <c r="H218" s="331">
        <v>0.1</v>
      </c>
      <c r="I218" s="330">
        <v>0.8</v>
      </c>
      <c r="J218" s="330">
        <v>0.7</v>
      </c>
      <c r="K218" s="330">
        <v>2.0</v>
      </c>
      <c r="L218" s="330">
        <v>14.0</v>
      </c>
      <c r="M218" s="332"/>
      <c r="N218" s="332"/>
      <c r="O218" s="332"/>
      <c r="P218" s="332"/>
      <c r="Q218" s="332"/>
      <c r="R218" s="332"/>
      <c r="S218" s="332"/>
      <c r="T218" s="332"/>
      <c r="U218" s="332"/>
      <c r="V218" s="332"/>
      <c r="W218" s="332"/>
      <c r="X218" s="332"/>
      <c r="Y218" s="332"/>
      <c r="Z218" s="332"/>
    </row>
    <row r="219">
      <c r="A219" s="329" t="s">
        <v>1391</v>
      </c>
      <c r="B219" s="330" t="s">
        <v>1179</v>
      </c>
      <c r="C219" s="330" t="s">
        <v>1179</v>
      </c>
      <c r="D219" s="330" t="s">
        <v>1179</v>
      </c>
      <c r="E219" s="330" t="s">
        <v>1179</v>
      </c>
      <c r="F219" s="330" t="s">
        <v>1179</v>
      </c>
      <c r="G219" s="330" t="s">
        <v>1179</v>
      </c>
      <c r="H219" s="331">
        <v>0.1</v>
      </c>
      <c r="I219" s="330">
        <v>1.3</v>
      </c>
      <c r="J219" s="330" t="s">
        <v>1179</v>
      </c>
      <c r="K219" s="330">
        <v>1.7</v>
      </c>
      <c r="L219" s="330">
        <v>49.0</v>
      </c>
      <c r="M219" s="332"/>
      <c r="N219" s="332"/>
      <c r="O219" s="332"/>
      <c r="P219" s="332"/>
      <c r="Q219" s="332"/>
      <c r="R219" s="332"/>
      <c r="S219" s="332"/>
      <c r="T219" s="332"/>
      <c r="U219" s="332"/>
      <c r="V219" s="332"/>
      <c r="W219" s="332"/>
      <c r="X219" s="332"/>
      <c r="Y219" s="332"/>
      <c r="Z219" s="332"/>
    </row>
    <row r="220">
      <c r="A220" s="334" t="s">
        <v>1392</v>
      </c>
      <c r="B220" s="335">
        <v>10.2</v>
      </c>
      <c r="C220" s="335">
        <v>59.8</v>
      </c>
      <c r="D220" s="335">
        <v>17.9</v>
      </c>
      <c r="E220" s="335">
        <v>1.2</v>
      </c>
      <c r="F220" s="336">
        <v>1030.0</v>
      </c>
      <c r="G220" s="336">
        <v>1121.0</v>
      </c>
      <c r="H220" s="335">
        <v>1.5</v>
      </c>
      <c r="I220" s="335">
        <v>3.3</v>
      </c>
      <c r="J220" s="335" t="s">
        <v>1179</v>
      </c>
      <c r="K220" s="335" t="s">
        <v>1179</v>
      </c>
      <c r="L220" s="335" t="s">
        <v>1179</v>
      </c>
      <c r="M220" s="332"/>
      <c r="N220" s="332"/>
      <c r="O220" s="332"/>
      <c r="P220" s="332"/>
      <c r="Q220" s="332"/>
      <c r="R220" s="332"/>
      <c r="S220" s="332"/>
      <c r="T220" s="332"/>
      <c r="U220" s="332"/>
      <c r="V220" s="332"/>
      <c r="W220" s="332"/>
      <c r="X220" s="332"/>
      <c r="Y220" s="332"/>
      <c r="Z220" s="332"/>
    </row>
    <row r="221">
      <c r="A221" s="337" t="s">
        <v>1393</v>
      </c>
      <c r="B221" s="330">
        <v>5.4</v>
      </c>
      <c r="C221" s="330">
        <v>37.3</v>
      </c>
      <c r="D221" s="330">
        <v>48.1</v>
      </c>
      <c r="E221" s="330">
        <v>28.7</v>
      </c>
      <c r="F221" s="330">
        <v>31.0</v>
      </c>
      <c r="G221" s="330">
        <v>66.0</v>
      </c>
      <c r="H221" s="331">
        <v>0.2</v>
      </c>
      <c r="I221" s="330">
        <v>0.5</v>
      </c>
      <c r="J221" s="330" t="s">
        <v>1179</v>
      </c>
      <c r="K221" s="330" t="s">
        <v>1179</v>
      </c>
      <c r="L221" s="330">
        <v>46.0</v>
      </c>
      <c r="M221" s="332"/>
      <c r="N221" s="332"/>
      <c r="O221" s="332"/>
      <c r="P221" s="332"/>
      <c r="Q221" s="332"/>
      <c r="R221" s="332"/>
      <c r="S221" s="332"/>
      <c r="T221" s="332"/>
      <c r="U221" s="332"/>
      <c r="V221" s="332"/>
      <c r="W221" s="332"/>
      <c r="X221" s="332"/>
      <c r="Y221" s="332"/>
      <c r="Z221" s="332"/>
    </row>
    <row r="222">
      <c r="A222" s="337" t="s">
        <v>1394</v>
      </c>
      <c r="B222" s="330">
        <v>5.8</v>
      </c>
      <c r="C222" s="330">
        <v>52.7</v>
      </c>
      <c r="D222" s="330">
        <v>35.8</v>
      </c>
      <c r="E222" s="330">
        <v>0.7</v>
      </c>
      <c r="F222" s="330">
        <v>262.0</v>
      </c>
      <c r="G222" s="330">
        <v>416.0</v>
      </c>
      <c r="H222" s="331">
        <v>1.3</v>
      </c>
      <c r="I222" s="330">
        <v>2.2</v>
      </c>
      <c r="J222" s="330" t="s">
        <v>1179</v>
      </c>
      <c r="K222" s="330">
        <v>2.3</v>
      </c>
      <c r="L222" s="330" t="s">
        <v>1179</v>
      </c>
      <c r="M222" s="332"/>
      <c r="N222" s="332"/>
      <c r="O222" s="332"/>
      <c r="P222" s="332"/>
      <c r="Q222" s="332"/>
      <c r="R222" s="332"/>
      <c r="S222" s="332"/>
      <c r="T222" s="332"/>
      <c r="U222" s="332"/>
      <c r="V222" s="332"/>
      <c r="W222" s="332"/>
      <c r="X222" s="332"/>
      <c r="Y222" s="332"/>
      <c r="Z222" s="332"/>
    </row>
    <row r="223">
      <c r="A223" s="329" t="s">
        <v>1395</v>
      </c>
      <c r="B223" s="330">
        <v>4.6</v>
      </c>
      <c r="C223" s="330">
        <v>38.3</v>
      </c>
      <c r="D223" s="330">
        <v>53.6</v>
      </c>
      <c r="E223" s="330">
        <v>2.6</v>
      </c>
      <c r="F223" s="330">
        <v>86.0</v>
      </c>
      <c r="G223" s="330">
        <v>177.0</v>
      </c>
      <c r="H223" s="331">
        <v>0.8</v>
      </c>
      <c r="I223" s="330">
        <v>1.8</v>
      </c>
      <c r="J223" s="330" t="s">
        <v>1179</v>
      </c>
      <c r="K223" s="330" t="s">
        <v>1179</v>
      </c>
      <c r="L223" s="330" t="s">
        <v>1179</v>
      </c>
      <c r="M223" s="332"/>
      <c r="N223" s="332"/>
      <c r="O223" s="332"/>
      <c r="P223" s="332"/>
      <c r="Q223" s="332"/>
      <c r="R223" s="332"/>
      <c r="S223" s="332"/>
      <c r="T223" s="332"/>
      <c r="U223" s="332"/>
      <c r="V223" s="332"/>
      <c r="W223" s="332"/>
      <c r="X223" s="332"/>
      <c r="Y223" s="332"/>
      <c r="Z223" s="332"/>
    </row>
    <row r="224">
      <c r="A224" s="329" t="s">
        <v>1396</v>
      </c>
      <c r="B224" s="330">
        <v>6.2</v>
      </c>
      <c r="C224" s="330">
        <v>55.6</v>
      </c>
      <c r="D224" s="330">
        <v>32.2</v>
      </c>
      <c r="E224" s="330">
        <v>0.3</v>
      </c>
      <c r="F224" s="330">
        <v>446.0</v>
      </c>
      <c r="G224" s="330">
        <v>669.0</v>
      </c>
      <c r="H224" s="331">
        <v>1.8</v>
      </c>
      <c r="I224" s="330">
        <v>2.7</v>
      </c>
      <c r="J224" s="330" t="s">
        <v>1179</v>
      </c>
      <c r="K224" s="330">
        <v>3.4</v>
      </c>
      <c r="L224" s="330" t="s">
        <v>1179</v>
      </c>
      <c r="M224" s="332"/>
      <c r="N224" s="332"/>
      <c r="O224" s="332"/>
      <c r="P224" s="332"/>
      <c r="Q224" s="332"/>
      <c r="R224" s="332"/>
      <c r="S224" s="332"/>
      <c r="T224" s="332"/>
      <c r="U224" s="332"/>
      <c r="V224" s="332"/>
      <c r="W224" s="332"/>
      <c r="X224" s="332"/>
      <c r="Y224" s="332"/>
      <c r="Z224" s="332"/>
    </row>
    <row r="225">
      <c r="A225" s="338" t="s">
        <v>1397</v>
      </c>
      <c r="B225" s="339">
        <v>5.8</v>
      </c>
      <c r="C225" s="339">
        <v>52.4</v>
      </c>
      <c r="D225" s="339">
        <v>36.0</v>
      </c>
      <c r="E225" s="339">
        <v>1.2</v>
      </c>
      <c r="F225" s="339">
        <v>230.0</v>
      </c>
      <c r="G225" s="339">
        <v>368.0</v>
      </c>
      <c r="H225" s="340">
        <v>1.2</v>
      </c>
      <c r="I225" s="339">
        <v>2.0</v>
      </c>
      <c r="J225" s="339" t="s">
        <v>1179</v>
      </c>
      <c r="K225" s="339">
        <v>2.3</v>
      </c>
      <c r="L225" s="339" t="s">
        <v>1179</v>
      </c>
      <c r="M225" s="341"/>
      <c r="N225" s="341"/>
      <c r="O225" s="341"/>
      <c r="P225" s="341"/>
      <c r="Q225" s="341"/>
      <c r="R225" s="341"/>
      <c r="S225" s="341"/>
      <c r="T225" s="341"/>
      <c r="U225" s="341"/>
      <c r="V225" s="341"/>
      <c r="W225" s="341"/>
      <c r="X225" s="341"/>
      <c r="Y225" s="341"/>
      <c r="Z225" s="341"/>
    </row>
    <row r="226">
      <c r="A226" s="329" t="s">
        <v>1398</v>
      </c>
      <c r="B226" s="330">
        <v>5.1</v>
      </c>
      <c r="C226" s="330">
        <v>55.0</v>
      </c>
      <c r="D226" s="330">
        <v>35.0</v>
      </c>
      <c r="E226" s="330">
        <v>0.3</v>
      </c>
      <c r="F226" s="330">
        <v>260.0</v>
      </c>
      <c r="G226" s="330">
        <v>395.0</v>
      </c>
      <c r="H226" s="331">
        <v>1.5</v>
      </c>
      <c r="I226" s="330">
        <v>1.7</v>
      </c>
      <c r="J226" s="330">
        <v>0.8</v>
      </c>
      <c r="K226" s="330">
        <v>3.6</v>
      </c>
      <c r="L226" s="330" t="s">
        <v>1179</v>
      </c>
      <c r="M226" s="332"/>
      <c r="N226" s="332"/>
      <c r="O226" s="332"/>
      <c r="P226" s="332"/>
      <c r="Q226" s="332"/>
      <c r="R226" s="332"/>
      <c r="S226" s="332"/>
      <c r="T226" s="332"/>
      <c r="U226" s="332"/>
      <c r="V226" s="332"/>
      <c r="W226" s="332"/>
      <c r="X226" s="332"/>
      <c r="Y226" s="332"/>
      <c r="Z226" s="332"/>
    </row>
    <row r="227">
      <c r="A227" s="329" t="s">
        <v>1399</v>
      </c>
      <c r="B227" s="330">
        <v>6.2</v>
      </c>
      <c r="C227" s="330">
        <v>65.2</v>
      </c>
      <c r="D227" s="330">
        <v>28.7</v>
      </c>
      <c r="E227" s="330">
        <v>0.7</v>
      </c>
      <c r="F227" s="330">
        <v>428.0</v>
      </c>
      <c r="G227" s="330">
        <v>774.0</v>
      </c>
      <c r="H227" s="331">
        <v>2.6</v>
      </c>
      <c r="I227" s="330">
        <v>5.9</v>
      </c>
      <c r="J227" s="330" t="s">
        <v>1179</v>
      </c>
      <c r="K227" s="330">
        <v>5.6</v>
      </c>
      <c r="L227" s="330">
        <v>96.0</v>
      </c>
      <c r="M227" s="332"/>
      <c r="N227" s="332"/>
      <c r="O227" s="332"/>
      <c r="P227" s="332"/>
      <c r="Q227" s="332"/>
      <c r="R227" s="332"/>
      <c r="S227" s="332"/>
      <c r="T227" s="332"/>
      <c r="U227" s="332"/>
      <c r="V227" s="332"/>
      <c r="W227" s="332"/>
      <c r="X227" s="332"/>
      <c r="Y227" s="332"/>
      <c r="Z227" s="332"/>
    </row>
    <row r="228">
      <c r="A228" s="329" t="s">
        <v>1400</v>
      </c>
      <c r="B228" s="330">
        <v>7.7</v>
      </c>
      <c r="C228" s="330">
        <v>52.5</v>
      </c>
      <c r="D228" s="330">
        <v>32.9</v>
      </c>
      <c r="E228" s="330">
        <v>0.5</v>
      </c>
      <c r="F228" s="330">
        <v>713.0</v>
      </c>
      <c r="G228" s="330">
        <v>924.0</v>
      </c>
      <c r="H228" s="331">
        <v>2.0</v>
      </c>
      <c r="I228" s="330">
        <v>4.4</v>
      </c>
      <c r="J228" s="330" t="s">
        <v>1179</v>
      </c>
      <c r="K228" s="330">
        <v>2.0</v>
      </c>
      <c r="L228" s="330">
        <v>92.0</v>
      </c>
      <c r="M228" s="332"/>
      <c r="N228" s="332"/>
      <c r="O228" s="332"/>
      <c r="P228" s="332"/>
      <c r="Q228" s="332"/>
      <c r="R228" s="332"/>
      <c r="S228" s="332"/>
      <c r="T228" s="332"/>
      <c r="U228" s="332"/>
      <c r="V228" s="332"/>
      <c r="W228" s="332"/>
      <c r="X228" s="332"/>
      <c r="Y228" s="332"/>
      <c r="Z228" s="332"/>
    </row>
    <row r="229">
      <c r="A229" s="329" t="s">
        <v>1401</v>
      </c>
      <c r="B229" s="330">
        <v>5.7</v>
      </c>
      <c r="C229" s="330">
        <v>48.6</v>
      </c>
      <c r="D229" s="330">
        <v>46.6</v>
      </c>
      <c r="E229" s="330">
        <v>0.4</v>
      </c>
      <c r="F229" s="330">
        <v>269.0</v>
      </c>
      <c r="G229" s="330">
        <v>606.0</v>
      </c>
      <c r="H229" s="331">
        <v>1.4</v>
      </c>
      <c r="I229" s="330">
        <v>2.1</v>
      </c>
      <c r="J229" s="330" t="s">
        <v>1179</v>
      </c>
      <c r="K229" s="330">
        <v>0.8</v>
      </c>
      <c r="L229" s="330" t="s">
        <v>1179</v>
      </c>
      <c r="M229" s="332"/>
      <c r="N229" s="332"/>
      <c r="O229" s="332"/>
      <c r="P229" s="332"/>
      <c r="Q229" s="332"/>
      <c r="R229" s="332"/>
      <c r="S229" s="332"/>
      <c r="T229" s="332"/>
      <c r="U229" s="332"/>
      <c r="V229" s="332"/>
      <c r="W229" s="332"/>
      <c r="X229" s="332"/>
      <c r="Y229" s="332"/>
      <c r="Z229" s="332"/>
    </row>
    <row r="230">
      <c r="A230" s="329" t="s">
        <v>1402</v>
      </c>
      <c r="B230" s="330">
        <v>4.0</v>
      </c>
      <c r="C230" s="330">
        <v>33.1</v>
      </c>
      <c r="D230" s="330">
        <v>58.2</v>
      </c>
      <c r="E230" s="330">
        <v>2.3</v>
      </c>
      <c r="F230" s="330">
        <v>56.0</v>
      </c>
      <c r="G230" s="330">
        <v>139.0</v>
      </c>
      <c r="H230" s="331">
        <v>0.7</v>
      </c>
      <c r="I230" s="330">
        <v>1.4</v>
      </c>
      <c r="J230" s="330" t="s">
        <v>1179</v>
      </c>
      <c r="K230" s="330">
        <v>0.7</v>
      </c>
      <c r="L230" s="330" t="s">
        <v>1179</v>
      </c>
      <c r="M230" s="332"/>
      <c r="N230" s="332"/>
      <c r="O230" s="332"/>
      <c r="P230" s="332"/>
      <c r="Q230" s="332"/>
      <c r="R230" s="332"/>
      <c r="S230" s="332"/>
      <c r="T230" s="332"/>
      <c r="U230" s="332"/>
      <c r="V230" s="332"/>
      <c r="W230" s="332"/>
      <c r="X230" s="332"/>
      <c r="Y230" s="332"/>
      <c r="Z230" s="332"/>
    </row>
    <row r="231">
      <c r="A231" s="329" t="s">
        <v>1403</v>
      </c>
      <c r="B231" s="330">
        <v>6.5</v>
      </c>
      <c r="C231" s="330">
        <v>43.8</v>
      </c>
      <c r="D231" s="330">
        <v>32.0</v>
      </c>
      <c r="E231" s="330">
        <v>10.4</v>
      </c>
      <c r="F231" s="330">
        <v>95.0</v>
      </c>
      <c r="G231" s="330">
        <v>158.0</v>
      </c>
      <c r="H231" s="331">
        <v>0.2</v>
      </c>
      <c r="I231" s="330">
        <v>1.1</v>
      </c>
      <c r="J231" s="330" t="s">
        <v>1179</v>
      </c>
      <c r="K231" s="330" t="s">
        <v>1179</v>
      </c>
      <c r="L231" s="330">
        <v>49.0</v>
      </c>
      <c r="M231" s="332"/>
      <c r="N231" s="332"/>
      <c r="O231" s="332"/>
      <c r="P231" s="332"/>
      <c r="Q231" s="332"/>
      <c r="R231" s="332"/>
      <c r="S231" s="332"/>
      <c r="T231" s="332"/>
      <c r="U231" s="332"/>
      <c r="V231" s="332"/>
      <c r="W231" s="332"/>
      <c r="X231" s="332"/>
      <c r="Y231" s="332"/>
      <c r="Z231" s="332"/>
    </row>
    <row r="232">
      <c r="A232" s="337" t="s">
        <v>1404</v>
      </c>
      <c r="B232" s="330">
        <v>12.2</v>
      </c>
      <c r="C232" s="330">
        <v>61.4</v>
      </c>
      <c r="D232" s="330">
        <v>13.8</v>
      </c>
      <c r="E232" s="330" t="s">
        <v>1179</v>
      </c>
      <c r="F232" s="333">
        <v>4635.0</v>
      </c>
      <c r="G232" s="333">
        <v>4513.0</v>
      </c>
      <c r="H232" s="331">
        <v>3.0</v>
      </c>
      <c r="I232" s="330">
        <v>8.4</v>
      </c>
      <c r="J232" s="330" t="s">
        <v>1179</v>
      </c>
      <c r="K232" s="330">
        <v>5.7</v>
      </c>
      <c r="L232" s="330">
        <v>100.0</v>
      </c>
      <c r="M232" s="332"/>
      <c r="N232" s="332"/>
      <c r="O232" s="332"/>
      <c r="P232" s="332"/>
      <c r="Q232" s="332"/>
      <c r="R232" s="332"/>
      <c r="S232" s="332"/>
      <c r="T232" s="332"/>
      <c r="U232" s="332"/>
      <c r="V232" s="332"/>
      <c r="W232" s="332"/>
      <c r="X232" s="332"/>
      <c r="Y232" s="332"/>
      <c r="Z232" s="332"/>
    </row>
    <row r="233">
      <c r="A233" s="329" t="s">
        <v>1405</v>
      </c>
      <c r="B233" s="330">
        <v>10.7</v>
      </c>
      <c r="C233" s="330">
        <v>76.0</v>
      </c>
      <c r="D233" s="330">
        <v>13.8</v>
      </c>
      <c r="E233" s="330" t="s">
        <v>1179</v>
      </c>
      <c r="F233" s="333">
        <v>3884.0</v>
      </c>
      <c r="G233" s="333">
        <v>3822.0</v>
      </c>
      <c r="H233" s="331">
        <v>3.7</v>
      </c>
      <c r="I233" s="330">
        <v>7.3</v>
      </c>
      <c r="J233" s="330" t="s">
        <v>1179</v>
      </c>
      <c r="K233" s="330">
        <v>5.6</v>
      </c>
      <c r="L233" s="330">
        <v>100.0</v>
      </c>
      <c r="M233" s="332"/>
      <c r="N233" s="332"/>
      <c r="O233" s="332"/>
      <c r="P233" s="332"/>
      <c r="Q233" s="332"/>
      <c r="R233" s="332"/>
      <c r="S233" s="332"/>
      <c r="T233" s="332"/>
      <c r="U233" s="332"/>
      <c r="V233" s="332"/>
      <c r="W233" s="332"/>
      <c r="X233" s="332"/>
      <c r="Y233" s="332"/>
      <c r="Z233" s="332"/>
    </row>
    <row r="234">
      <c r="A234" s="332"/>
      <c r="B234" s="332"/>
      <c r="C234" s="332"/>
      <c r="D234" s="332"/>
      <c r="E234" s="332"/>
      <c r="F234" s="332"/>
      <c r="G234" s="332"/>
      <c r="H234" s="342"/>
      <c r="I234" s="332"/>
      <c r="J234" s="332"/>
      <c r="K234" s="332"/>
      <c r="L234" s="332"/>
      <c r="M234" s="332"/>
      <c r="N234" s="332"/>
      <c r="O234" s="332"/>
      <c r="P234" s="332"/>
      <c r="Q234" s="332"/>
      <c r="R234" s="332"/>
      <c r="S234" s="332"/>
      <c r="T234" s="332"/>
      <c r="U234" s="332"/>
      <c r="V234" s="332"/>
      <c r="W234" s="332"/>
      <c r="X234" s="332"/>
      <c r="Y234" s="332"/>
      <c r="Z234" s="332"/>
    </row>
    <row r="235">
      <c r="A235" s="332"/>
      <c r="B235" s="332"/>
      <c r="C235" s="332"/>
      <c r="D235" s="332"/>
      <c r="E235" s="332"/>
      <c r="F235" s="332"/>
      <c r="G235" s="332"/>
      <c r="H235" s="342"/>
      <c r="I235" s="332"/>
      <c r="J235" s="332"/>
      <c r="K235" s="332"/>
      <c r="L235" s="332"/>
      <c r="M235" s="332"/>
      <c r="N235" s="332"/>
      <c r="O235" s="332"/>
      <c r="P235" s="332"/>
      <c r="Q235" s="332"/>
      <c r="R235" s="332"/>
      <c r="S235" s="332"/>
      <c r="T235" s="332"/>
      <c r="U235" s="332"/>
      <c r="V235" s="332"/>
      <c r="W235" s="332"/>
      <c r="X235" s="332"/>
      <c r="Y235" s="332"/>
      <c r="Z235" s="332"/>
    </row>
    <row r="236">
      <c r="A236" s="332"/>
      <c r="B236" s="332"/>
      <c r="C236" s="332"/>
      <c r="D236" s="332"/>
      <c r="E236" s="332"/>
      <c r="F236" s="332"/>
      <c r="G236" s="332"/>
      <c r="H236" s="342"/>
      <c r="I236" s="332"/>
      <c r="J236" s="332"/>
      <c r="K236" s="332"/>
      <c r="L236" s="332"/>
      <c r="M236" s="332"/>
      <c r="N236" s="332"/>
      <c r="O236" s="332"/>
      <c r="P236" s="332"/>
      <c r="Q236" s="332"/>
      <c r="R236" s="332"/>
      <c r="S236" s="332"/>
      <c r="T236" s="332"/>
      <c r="U236" s="332"/>
      <c r="V236" s="332"/>
      <c r="W236" s="332"/>
      <c r="X236" s="332"/>
      <c r="Y236" s="332"/>
      <c r="Z236" s="332"/>
    </row>
    <row r="237">
      <c r="A237" s="332"/>
      <c r="B237" s="332"/>
      <c r="C237" s="332"/>
      <c r="D237" s="332"/>
      <c r="E237" s="332"/>
      <c r="F237" s="332"/>
      <c r="G237" s="332"/>
      <c r="H237" s="342"/>
      <c r="I237" s="332"/>
      <c r="J237" s="332"/>
      <c r="K237" s="332"/>
      <c r="L237" s="332"/>
      <c r="M237" s="332"/>
      <c r="N237" s="332"/>
      <c r="O237" s="332"/>
      <c r="P237" s="332"/>
      <c r="Q237" s="332"/>
      <c r="R237" s="332"/>
      <c r="S237" s="332"/>
      <c r="T237" s="332"/>
      <c r="U237" s="332"/>
      <c r="V237" s="332"/>
      <c r="W237" s="332"/>
      <c r="X237" s="332"/>
      <c r="Y237" s="332"/>
      <c r="Z237" s="332"/>
    </row>
    <row r="238">
      <c r="A238" s="332"/>
      <c r="B238" s="332"/>
      <c r="C238" s="332"/>
      <c r="D238" s="332"/>
      <c r="E238" s="332"/>
      <c r="F238" s="332"/>
      <c r="G238" s="332"/>
      <c r="H238" s="342"/>
      <c r="I238" s="332"/>
      <c r="J238" s="332"/>
      <c r="K238" s="332"/>
      <c r="L238" s="332"/>
      <c r="M238" s="332"/>
      <c r="N238" s="332"/>
      <c r="O238" s="332"/>
      <c r="P238" s="332"/>
      <c r="Q238" s="332"/>
      <c r="R238" s="332"/>
      <c r="S238" s="332"/>
      <c r="T238" s="332"/>
      <c r="U238" s="332"/>
      <c r="V238" s="332"/>
      <c r="W238" s="332"/>
      <c r="X238" s="332"/>
      <c r="Y238" s="332"/>
      <c r="Z238" s="332"/>
    </row>
    <row r="239">
      <c r="A239" s="332"/>
      <c r="B239" s="332"/>
      <c r="C239" s="332"/>
      <c r="D239" s="332"/>
      <c r="E239" s="332"/>
      <c r="F239" s="332"/>
      <c r="G239" s="332"/>
      <c r="H239" s="342"/>
      <c r="I239" s="332"/>
      <c r="J239" s="332"/>
      <c r="K239" s="332"/>
      <c r="L239" s="332"/>
      <c r="M239" s="332"/>
      <c r="N239" s="332"/>
      <c r="O239" s="332"/>
      <c r="P239" s="332"/>
      <c r="Q239" s="332"/>
      <c r="R239" s="332"/>
      <c r="S239" s="332"/>
      <c r="T239" s="332"/>
      <c r="U239" s="332"/>
      <c r="V239" s="332"/>
      <c r="W239" s="332"/>
      <c r="X239" s="332"/>
      <c r="Y239" s="332"/>
      <c r="Z239" s="332"/>
    </row>
    <row r="240">
      <c r="A240" s="332"/>
      <c r="B240" s="332"/>
      <c r="C240" s="332"/>
      <c r="D240" s="332"/>
      <c r="E240" s="332"/>
      <c r="F240" s="332"/>
      <c r="G240" s="332"/>
      <c r="H240" s="342"/>
      <c r="I240" s="332"/>
      <c r="J240" s="332"/>
      <c r="K240" s="332"/>
      <c r="L240" s="332"/>
      <c r="M240" s="332"/>
      <c r="N240" s="332"/>
      <c r="O240" s="332"/>
      <c r="P240" s="332"/>
      <c r="Q240" s="332"/>
      <c r="R240" s="332"/>
      <c r="S240" s="332"/>
      <c r="T240" s="332"/>
      <c r="U240" s="332"/>
      <c r="V240" s="332"/>
      <c r="W240" s="332"/>
      <c r="X240" s="332"/>
      <c r="Y240" s="332"/>
      <c r="Z240" s="332"/>
    </row>
    <row r="241">
      <c r="A241" s="332"/>
      <c r="B241" s="332"/>
      <c r="C241" s="332"/>
      <c r="D241" s="332"/>
      <c r="E241" s="332"/>
      <c r="F241" s="332"/>
      <c r="G241" s="332"/>
      <c r="H241" s="342"/>
      <c r="I241" s="332"/>
      <c r="J241" s="332"/>
      <c r="K241" s="332"/>
      <c r="L241" s="332"/>
      <c r="M241" s="332"/>
      <c r="N241" s="332"/>
      <c r="O241" s="332"/>
      <c r="P241" s="332"/>
      <c r="Q241" s="332"/>
      <c r="R241" s="332"/>
      <c r="S241" s="332"/>
      <c r="T241" s="332"/>
      <c r="U241" s="332"/>
      <c r="V241" s="332"/>
      <c r="W241" s="332"/>
      <c r="X241" s="332"/>
      <c r="Y241" s="332"/>
      <c r="Z241" s="332"/>
    </row>
    <row r="242">
      <c r="A242" s="332"/>
      <c r="B242" s="332"/>
      <c r="C242" s="332"/>
      <c r="D242" s="332"/>
      <c r="E242" s="332"/>
      <c r="F242" s="332"/>
      <c r="G242" s="332"/>
      <c r="H242" s="342"/>
      <c r="I242" s="332"/>
      <c r="J242" s="332"/>
      <c r="K242" s="332"/>
      <c r="L242" s="332"/>
      <c r="M242" s="332"/>
      <c r="N242" s="332"/>
      <c r="O242" s="332"/>
      <c r="P242" s="332"/>
      <c r="Q242" s="332"/>
      <c r="R242" s="332"/>
      <c r="S242" s="332"/>
      <c r="T242" s="332"/>
      <c r="U242" s="332"/>
      <c r="V242" s="332"/>
      <c r="W242" s="332"/>
      <c r="X242" s="332"/>
      <c r="Y242" s="332"/>
      <c r="Z242" s="332"/>
    </row>
    <row r="243">
      <c r="A243" s="332"/>
      <c r="B243" s="332"/>
      <c r="C243" s="332"/>
      <c r="D243" s="332"/>
      <c r="E243" s="332"/>
      <c r="F243" s="332"/>
      <c r="G243" s="332"/>
      <c r="H243" s="342"/>
      <c r="I243" s="332"/>
      <c r="J243" s="332"/>
      <c r="K243" s="332"/>
      <c r="L243" s="332"/>
      <c r="M243" s="332"/>
      <c r="N243" s="332"/>
      <c r="O243" s="332"/>
      <c r="P243" s="332"/>
      <c r="Q243" s="332"/>
      <c r="R243" s="332"/>
      <c r="S243" s="332"/>
      <c r="T243" s="332"/>
      <c r="U243" s="332"/>
      <c r="V243" s="332"/>
      <c r="W243" s="332"/>
      <c r="X243" s="332"/>
      <c r="Y243" s="332"/>
      <c r="Z243" s="332"/>
    </row>
    <row r="244">
      <c r="A244" s="332"/>
      <c r="B244" s="332"/>
      <c r="C244" s="332"/>
      <c r="D244" s="332"/>
      <c r="E244" s="332"/>
      <c r="F244" s="332"/>
      <c r="G244" s="332"/>
      <c r="H244" s="342"/>
      <c r="I244" s="332"/>
      <c r="J244" s="332"/>
      <c r="K244" s="332"/>
      <c r="L244" s="332"/>
      <c r="M244" s="332"/>
      <c r="N244" s="332"/>
      <c r="O244" s="332"/>
      <c r="P244" s="332"/>
      <c r="Q244" s="332"/>
      <c r="R244" s="332"/>
      <c r="S244" s="332"/>
      <c r="T244" s="332"/>
      <c r="U244" s="332"/>
      <c r="V244" s="332"/>
      <c r="W244" s="332"/>
      <c r="X244" s="332"/>
      <c r="Y244" s="332"/>
      <c r="Z244" s="332"/>
    </row>
    <row r="245">
      <c r="A245" s="332"/>
      <c r="B245" s="332"/>
      <c r="C245" s="332"/>
      <c r="D245" s="332"/>
      <c r="E245" s="332"/>
      <c r="F245" s="332"/>
      <c r="G245" s="332"/>
      <c r="H245" s="342"/>
      <c r="I245" s="332"/>
      <c r="J245" s="332"/>
      <c r="K245" s="332"/>
      <c r="L245" s="332"/>
      <c r="M245" s="332"/>
      <c r="N245" s="332"/>
      <c r="O245" s="332"/>
      <c r="P245" s="332"/>
      <c r="Q245" s="332"/>
      <c r="R245" s="332"/>
      <c r="S245" s="332"/>
      <c r="T245" s="332"/>
      <c r="U245" s="332"/>
      <c r="V245" s="332"/>
      <c r="W245" s="332"/>
      <c r="X245" s="332"/>
      <c r="Y245" s="332"/>
      <c r="Z245" s="332"/>
    </row>
    <row r="246">
      <c r="A246" s="332"/>
      <c r="B246" s="332"/>
      <c r="C246" s="332"/>
      <c r="D246" s="332"/>
      <c r="E246" s="332"/>
      <c r="F246" s="332"/>
      <c r="G246" s="332"/>
      <c r="H246" s="342"/>
      <c r="I246" s="332"/>
      <c r="J246" s="332"/>
      <c r="K246" s="332"/>
      <c r="L246" s="332"/>
      <c r="M246" s="332"/>
      <c r="N246" s="332"/>
      <c r="O246" s="332"/>
      <c r="P246" s="332"/>
      <c r="Q246" s="332"/>
      <c r="R246" s="332"/>
      <c r="S246" s="332"/>
      <c r="T246" s="332"/>
      <c r="U246" s="332"/>
      <c r="V246" s="332"/>
      <c r="W246" s="332"/>
      <c r="X246" s="332"/>
      <c r="Y246" s="332"/>
      <c r="Z246" s="332"/>
    </row>
    <row r="247">
      <c r="A247" s="332"/>
      <c r="B247" s="332"/>
      <c r="C247" s="332"/>
      <c r="D247" s="332"/>
      <c r="E247" s="332"/>
      <c r="F247" s="332"/>
      <c r="G247" s="332"/>
      <c r="H247" s="342"/>
      <c r="I247" s="332"/>
      <c r="J247" s="332"/>
      <c r="K247" s="332"/>
      <c r="L247" s="332"/>
      <c r="M247" s="332"/>
      <c r="N247" s="332"/>
      <c r="O247" s="332"/>
      <c r="P247" s="332"/>
      <c r="Q247" s="332"/>
      <c r="R247" s="332"/>
      <c r="S247" s="332"/>
      <c r="T247" s="332"/>
      <c r="U247" s="332"/>
      <c r="V247" s="332"/>
      <c r="W247" s="332"/>
      <c r="X247" s="332"/>
      <c r="Y247" s="332"/>
      <c r="Z247" s="332"/>
    </row>
    <row r="248">
      <c r="A248" s="332"/>
      <c r="B248" s="332"/>
      <c r="C248" s="332"/>
      <c r="D248" s="332"/>
      <c r="E248" s="332"/>
      <c r="F248" s="332"/>
      <c r="G248" s="332"/>
      <c r="H248" s="342"/>
      <c r="I248" s="332"/>
      <c r="J248" s="332"/>
      <c r="K248" s="332"/>
      <c r="L248" s="332"/>
      <c r="M248" s="332"/>
      <c r="N248" s="332"/>
      <c r="O248" s="332"/>
      <c r="P248" s="332"/>
      <c r="Q248" s="332"/>
      <c r="R248" s="332"/>
      <c r="S248" s="332"/>
      <c r="T248" s="332"/>
      <c r="U248" s="332"/>
      <c r="V248" s="332"/>
      <c r="W248" s="332"/>
      <c r="X248" s="332"/>
      <c r="Y248" s="332"/>
      <c r="Z248" s="332"/>
    </row>
    <row r="249">
      <c r="A249" s="332"/>
      <c r="B249" s="332"/>
      <c r="C249" s="332"/>
      <c r="D249" s="332"/>
      <c r="E249" s="332"/>
      <c r="F249" s="332"/>
      <c r="G249" s="332"/>
      <c r="H249" s="342"/>
      <c r="I249" s="332"/>
      <c r="J249" s="332"/>
      <c r="K249" s="332"/>
      <c r="L249" s="332"/>
      <c r="M249" s="332"/>
      <c r="N249" s="332"/>
      <c r="O249" s="332"/>
      <c r="P249" s="332"/>
      <c r="Q249" s="332"/>
      <c r="R249" s="332"/>
      <c r="S249" s="332"/>
      <c r="T249" s="332"/>
      <c r="U249" s="332"/>
      <c r="V249" s="332"/>
      <c r="W249" s="332"/>
      <c r="X249" s="332"/>
      <c r="Y249" s="332"/>
      <c r="Z249" s="332"/>
    </row>
    <row r="250">
      <c r="A250" s="332"/>
      <c r="B250" s="332"/>
      <c r="C250" s="332"/>
      <c r="D250" s="332"/>
      <c r="E250" s="332"/>
      <c r="F250" s="332"/>
      <c r="G250" s="332"/>
      <c r="H250" s="342"/>
      <c r="I250" s="332"/>
      <c r="J250" s="332"/>
      <c r="K250" s="332"/>
      <c r="L250" s="332"/>
      <c r="M250" s="332"/>
      <c r="N250" s="332"/>
      <c r="O250" s="332"/>
      <c r="P250" s="332"/>
      <c r="Q250" s="332"/>
      <c r="R250" s="332"/>
      <c r="S250" s="332"/>
      <c r="T250" s="332"/>
      <c r="U250" s="332"/>
      <c r="V250" s="332"/>
      <c r="W250" s="332"/>
      <c r="X250" s="332"/>
      <c r="Y250" s="332"/>
      <c r="Z250" s="332"/>
    </row>
    <row r="251">
      <c r="A251" s="332"/>
      <c r="B251" s="332"/>
      <c r="C251" s="332"/>
      <c r="D251" s="332"/>
      <c r="E251" s="332"/>
      <c r="F251" s="332"/>
      <c r="G251" s="332"/>
      <c r="H251" s="342"/>
      <c r="I251" s="332"/>
      <c r="J251" s="332"/>
      <c r="K251" s="332"/>
      <c r="L251" s="332"/>
      <c r="M251" s="332"/>
      <c r="N251" s="332"/>
      <c r="O251" s="332"/>
      <c r="P251" s="332"/>
      <c r="Q251" s="332"/>
      <c r="R251" s="332"/>
      <c r="S251" s="332"/>
      <c r="T251" s="332"/>
      <c r="U251" s="332"/>
      <c r="V251" s="332"/>
      <c r="W251" s="332"/>
      <c r="X251" s="332"/>
      <c r="Y251" s="332"/>
      <c r="Z251" s="332"/>
    </row>
    <row r="252">
      <c r="A252" s="332"/>
      <c r="B252" s="332"/>
      <c r="C252" s="332"/>
      <c r="D252" s="332"/>
      <c r="E252" s="332"/>
      <c r="F252" s="332"/>
      <c r="G252" s="332"/>
      <c r="H252" s="342"/>
      <c r="I252" s="332"/>
      <c r="J252" s="332"/>
      <c r="K252" s="332"/>
      <c r="L252" s="332"/>
      <c r="M252" s="332"/>
      <c r="N252" s="332"/>
      <c r="O252" s="332"/>
      <c r="P252" s="332"/>
      <c r="Q252" s="332"/>
      <c r="R252" s="332"/>
      <c r="S252" s="332"/>
      <c r="T252" s="332"/>
      <c r="U252" s="332"/>
      <c r="V252" s="332"/>
      <c r="W252" s="332"/>
      <c r="X252" s="332"/>
      <c r="Y252" s="332"/>
      <c r="Z252" s="332"/>
    </row>
    <row r="253">
      <c r="A253" s="332"/>
      <c r="B253" s="332"/>
      <c r="C253" s="332"/>
      <c r="D253" s="332"/>
      <c r="E253" s="332"/>
      <c r="F253" s="332"/>
      <c r="G253" s="332"/>
      <c r="H253" s="342"/>
      <c r="I253" s="332"/>
      <c r="J253" s="332"/>
      <c r="K253" s="332"/>
      <c r="L253" s="332"/>
      <c r="M253" s="332"/>
      <c r="N253" s="332"/>
      <c r="O253" s="332"/>
      <c r="P253" s="332"/>
      <c r="Q253" s="332"/>
      <c r="R253" s="332"/>
      <c r="S253" s="332"/>
      <c r="T253" s="332"/>
      <c r="U253" s="332"/>
      <c r="V253" s="332"/>
      <c r="W253" s="332"/>
      <c r="X253" s="332"/>
      <c r="Y253" s="332"/>
      <c r="Z253" s="332"/>
    </row>
    <row r="254">
      <c r="A254" s="332"/>
      <c r="B254" s="332"/>
      <c r="C254" s="332"/>
      <c r="D254" s="332"/>
      <c r="E254" s="332"/>
      <c r="F254" s="332"/>
      <c r="G254" s="332"/>
      <c r="H254" s="342"/>
      <c r="I254" s="332"/>
      <c r="J254" s="332"/>
      <c r="K254" s="332"/>
      <c r="L254" s="332"/>
      <c r="M254" s="332"/>
      <c r="N254" s="332"/>
      <c r="O254" s="332"/>
      <c r="P254" s="332"/>
      <c r="Q254" s="332"/>
      <c r="R254" s="332"/>
      <c r="S254" s="332"/>
      <c r="T254" s="332"/>
      <c r="U254" s="332"/>
      <c r="V254" s="332"/>
      <c r="W254" s="332"/>
      <c r="X254" s="332"/>
      <c r="Y254" s="332"/>
      <c r="Z254" s="332"/>
    </row>
    <row r="255">
      <c r="A255" s="332"/>
      <c r="B255" s="332"/>
      <c r="C255" s="332"/>
      <c r="D255" s="332"/>
      <c r="E255" s="332"/>
      <c r="F255" s="332"/>
      <c r="G255" s="332"/>
      <c r="H255" s="342"/>
      <c r="I255" s="332"/>
      <c r="J255" s="332"/>
      <c r="K255" s="332"/>
      <c r="L255" s="332"/>
      <c r="M255" s="332"/>
      <c r="N255" s="332"/>
      <c r="O255" s="332"/>
      <c r="P255" s="332"/>
      <c r="Q255" s="332"/>
      <c r="R255" s="332"/>
      <c r="S255" s="332"/>
      <c r="T255" s="332"/>
      <c r="U255" s="332"/>
      <c r="V255" s="332"/>
      <c r="W255" s="332"/>
      <c r="X255" s="332"/>
      <c r="Y255" s="332"/>
      <c r="Z255" s="332"/>
    </row>
    <row r="256">
      <c r="A256" s="332"/>
      <c r="B256" s="332"/>
      <c r="C256" s="332"/>
      <c r="D256" s="332"/>
      <c r="E256" s="332"/>
      <c r="F256" s="332"/>
      <c r="G256" s="332"/>
      <c r="H256" s="342"/>
      <c r="I256" s="332"/>
      <c r="J256" s="332"/>
      <c r="K256" s="332"/>
      <c r="L256" s="332"/>
      <c r="M256" s="332"/>
      <c r="N256" s="332"/>
      <c r="O256" s="332"/>
      <c r="P256" s="332"/>
      <c r="Q256" s="332"/>
      <c r="R256" s="332"/>
      <c r="S256" s="332"/>
      <c r="T256" s="332"/>
      <c r="U256" s="332"/>
      <c r="V256" s="332"/>
      <c r="W256" s="332"/>
      <c r="X256" s="332"/>
      <c r="Y256" s="332"/>
      <c r="Z256" s="332"/>
    </row>
    <row r="257">
      <c r="A257" s="332"/>
      <c r="B257" s="332"/>
      <c r="C257" s="332"/>
      <c r="D257" s="332"/>
      <c r="E257" s="332"/>
      <c r="F257" s="332"/>
      <c r="G257" s="332"/>
      <c r="H257" s="342"/>
      <c r="I257" s="332"/>
      <c r="J257" s="332"/>
      <c r="K257" s="332"/>
      <c r="L257" s="332"/>
      <c r="M257" s="332"/>
      <c r="N257" s="332"/>
      <c r="O257" s="332"/>
      <c r="P257" s="332"/>
      <c r="Q257" s="332"/>
      <c r="R257" s="332"/>
      <c r="S257" s="332"/>
      <c r="T257" s="332"/>
      <c r="U257" s="332"/>
      <c r="V257" s="332"/>
      <c r="W257" s="332"/>
      <c r="X257" s="332"/>
      <c r="Y257" s="332"/>
      <c r="Z257" s="332"/>
    </row>
    <row r="258">
      <c r="A258" s="332"/>
      <c r="B258" s="332"/>
      <c r="C258" s="332"/>
      <c r="D258" s="332"/>
      <c r="E258" s="332"/>
      <c r="F258" s="332"/>
      <c r="G258" s="332"/>
      <c r="H258" s="342"/>
      <c r="I258" s="332"/>
      <c r="J258" s="332"/>
      <c r="K258" s="332"/>
      <c r="L258" s="332"/>
      <c r="M258" s="332"/>
      <c r="N258" s="332"/>
      <c r="O258" s="332"/>
      <c r="P258" s="332"/>
      <c r="Q258" s="332"/>
      <c r="R258" s="332"/>
      <c r="S258" s="332"/>
      <c r="T258" s="332"/>
      <c r="U258" s="332"/>
      <c r="V258" s="332"/>
      <c r="W258" s="332"/>
      <c r="X258" s="332"/>
      <c r="Y258" s="332"/>
      <c r="Z258" s="332"/>
    </row>
    <row r="259">
      <c r="A259" s="332"/>
      <c r="B259" s="332"/>
      <c r="C259" s="332"/>
      <c r="D259" s="332"/>
      <c r="E259" s="332"/>
      <c r="F259" s="332"/>
      <c r="G259" s="332"/>
      <c r="H259" s="342"/>
      <c r="I259" s="332"/>
      <c r="J259" s="332"/>
      <c r="K259" s="332"/>
      <c r="L259" s="332"/>
      <c r="M259" s="332"/>
      <c r="N259" s="332"/>
      <c r="O259" s="332"/>
      <c r="P259" s="332"/>
      <c r="Q259" s="332"/>
      <c r="R259" s="332"/>
      <c r="S259" s="332"/>
      <c r="T259" s="332"/>
      <c r="U259" s="332"/>
      <c r="V259" s="332"/>
      <c r="W259" s="332"/>
      <c r="X259" s="332"/>
      <c r="Y259" s="332"/>
      <c r="Z259" s="332"/>
    </row>
    <row r="260">
      <c r="A260" s="332"/>
      <c r="B260" s="332"/>
      <c r="C260" s="332"/>
      <c r="D260" s="332"/>
      <c r="E260" s="332"/>
      <c r="F260" s="332"/>
      <c r="G260" s="332"/>
      <c r="H260" s="342"/>
      <c r="I260" s="332"/>
      <c r="J260" s="332"/>
      <c r="K260" s="332"/>
      <c r="L260" s="332"/>
      <c r="M260" s="332"/>
      <c r="N260" s="332"/>
      <c r="O260" s="332"/>
      <c r="P260" s="332"/>
      <c r="Q260" s="332"/>
      <c r="R260" s="332"/>
      <c r="S260" s="332"/>
      <c r="T260" s="332"/>
      <c r="U260" s="332"/>
      <c r="V260" s="332"/>
      <c r="W260" s="332"/>
      <c r="X260" s="332"/>
      <c r="Y260" s="332"/>
      <c r="Z260" s="332"/>
    </row>
    <row r="261">
      <c r="A261" s="332"/>
      <c r="B261" s="332"/>
      <c r="C261" s="332"/>
      <c r="D261" s="332"/>
      <c r="E261" s="332"/>
      <c r="F261" s="332"/>
      <c r="G261" s="332"/>
      <c r="H261" s="342"/>
      <c r="I261" s="332"/>
      <c r="J261" s="332"/>
      <c r="K261" s="332"/>
      <c r="L261" s="332"/>
      <c r="M261" s="332"/>
      <c r="N261" s="332"/>
      <c r="O261" s="332"/>
      <c r="P261" s="332"/>
      <c r="Q261" s="332"/>
      <c r="R261" s="332"/>
      <c r="S261" s="332"/>
      <c r="T261" s="332"/>
      <c r="U261" s="332"/>
      <c r="V261" s="332"/>
      <c r="W261" s="332"/>
      <c r="X261" s="332"/>
      <c r="Y261" s="332"/>
      <c r="Z261" s="332"/>
    </row>
    <row r="262">
      <c r="A262" s="332"/>
      <c r="B262" s="332"/>
      <c r="C262" s="332"/>
      <c r="D262" s="332"/>
      <c r="E262" s="332"/>
      <c r="F262" s="332"/>
      <c r="G262" s="332"/>
      <c r="H262" s="342"/>
      <c r="I262" s="332"/>
      <c r="J262" s="332"/>
      <c r="K262" s="332"/>
      <c r="L262" s="332"/>
      <c r="M262" s="332"/>
      <c r="N262" s="332"/>
      <c r="O262" s="332"/>
      <c r="P262" s="332"/>
      <c r="Q262" s="332"/>
      <c r="R262" s="332"/>
      <c r="S262" s="332"/>
      <c r="T262" s="332"/>
      <c r="U262" s="332"/>
      <c r="V262" s="332"/>
      <c r="W262" s="332"/>
      <c r="X262" s="332"/>
      <c r="Y262" s="332"/>
      <c r="Z262" s="332"/>
    </row>
    <row r="263">
      <c r="A263" s="332"/>
      <c r="B263" s="332"/>
      <c r="C263" s="332"/>
      <c r="D263" s="332"/>
      <c r="E263" s="332"/>
      <c r="F263" s="332"/>
      <c r="G263" s="332"/>
      <c r="H263" s="342"/>
      <c r="I263" s="332"/>
      <c r="J263" s="332"/>
      <c r="K263" s="332"/>
      <c r="L263" s="332"/>
      <c r="M263" s="332"/>
      <c r="N263" s="332"/>
      <c r="O263" s="332"/>
      <c r="P263" s="332"/>
      <c r="Q263" s="332"/>
      <c r="R263" s="332"/>
      <c r="S263" s="332"/>
      <c r="T263" s="332"/>
      <c r="U263" s="332"/>
      <c r="V263" s="332"/>
      <c r="W263" s="332"/>
      <c r="X263" s="332"/>
      <c r="Y263" s="332"/>
      <c r="Z263" s="332"/>
    </row>
    <row r="264">
      <c r="A264" s="332"/>
      <c r="B264" s="332"/>
      <c r="C264" s="332"/>
      <c r="D264" s="332"/>
      <c r="E264" s="332"/>
      <c r="F264" s="332"/>
      <c r="G264" s="332"/>
      <c r="H264" s="342"/>
      <c r="I264" s="332"/>
      <c r="J264" s="332"/>
      <c r="K264" s="332"/>
      <c r="L264" s="332"/>
      <c r="M264" s="332"/>
      <c r="N264" s="332"/>
      <c r="O264" s="332"/>
      <c r="P264" s="332"/>
      <c r="Q264" s="332"/>
      <c r="R264" s="332"/>
      <c r="S264" s="332"/>
      <c r="T264" s="332"/>
      <c r="U264" s="332"/>
      <c r="V264" s="332"/>
      <c r="W264" s="332"/>
      <c r="X264" s="332"/>
      <c r="Y264" s="332"/>
      <c r="Z264" s="332"/>
    </row>
    <row r="265">
      <c r="A265" s="332"/>
      <c r="B265" s="332"/>
      <c r="C265" s="332"/>
      <c r="D265" s="332"/>
      <c r="E265" s="332"/>
      <c r="F265" s="332"/>
      <c r="G265" s="332"/>
      <c r="H265" s="342"/>
      <c r="I265" s="332"/>
      <c r="J265" s="332"/>
      <c r="K265" s="332"/>
      <c r="L265" s="332"/>
      <c r="M265" s="332"/>
      <c r="N265" s="332"/>
      <c r="O265" s="332"/>
      <c r="P265" s="332"/>
      <c r="Q265" s="332"/>
      <c r="R265" s="332"/>
      <c r="S265" s="332"/>
      <c r="T265" s="332"/>
      <c r="U265" s="332"/>
      <c r="V265" s="332"/>
      <c r="W265" s="332"/>
      <c r="X265" s="332"/>
      <c r="Y265" s="332"/>
      <c r="Z265" s="332"/>
    </row>
    <row r="266">
      <c r="A266" s="332"/>
      <c r="B266" s="332"/>
      <c r="C266" s="332"/>
      <c r="D266" s="332"/>
      <c r="E266" s="332"/>
      <c r="F266" s="332"/>
      <c r="G266" s="332"/>
      <c r="H266" s="342"/>
      <c r="I266" s="332"/>
      <c r="J266" s="332"/>
      <c r="K266" s="332"/>
      <c r="L266" s="332"/>
      <c r="M266" s="332"/>
      <c r="N266" s="332"/>
      <c r="O266" s="332"/>
      <c r="P266" s="332"/>
      <c r="Q266" s="332"/>
      <c r="R266" s="332"/>
      <c r="S266" s="332"/>
      <c r="T266" s="332"/>
      <c r="U266" s="332"/>
      <c r="V266" s="332"/>
      <c r="W266" s="332"/>
      <c r="X266" s="332"/>
      <c r="Y266" s="332"/>
      <c r="Z266" s="332"/>
    </row>
    <row r="267">
      <c r="A267" s="332"/>
      <c r="B267" s="332"/>
      <c r="C267" s="332"/>
      <c r="D267" s="332"/>
      <c r="E267" s="332"/>
      <c r="F267" s="332"/>
      <c r="G267" s="332"/>
      <c r="H267" s="342"/>
      <c r="I267" s="332"/>
      <c r="J267" s="332"/>
      <c r="K267" s="332"/>
      <c r="L267" s="332"/>
      <c r="M267" s="332"/>
      <c r="N267" s="332"/>
      <c r="O267" s="332"/>
      <c r="P267" s="332"/>
      <c r="Q267" s="332"/>
      <c r="R267" s="332"/>
      <c r="S267" s="332"/>
      <c r="T267" s="332"/>
      <c r="U267" s="332"/>
      <c r="V267" s="332"/>
      <c r="W267" s="332"/>
      <c r="X267" s="332"/>
      <c r="Y267" s="332"/>
      <c r="Z267" s="332"/>
    </row>
    <row r="268">
      <c r="A268" s="332"/>
      <c r="B268" s="332"/>
      <c r="C268" s="332"/>
      <c r="D268" s="332"/>
      <c r="E268" s="332"/>
      <c r="F268" s="332"/>
      <c r="G268" s="332"/>
      <c r="H268" s="342"/>
      <c r="I268" s="332"/>
      <c r="J268" s="332"/>
      <c r="K268" s="332"/>
      <c r="L268" s="332"/>
      <c r="M268" s="332"/>
      <c r="N268" s="332"/>
      <c r="O268" s="332"/>
      <c r="P268" s="332"/>
      <c r="Q268" s="332"/>
      <c r="R268" s="332"/>
      <c r="S268" s="332"/>
      <c r="T268" s="332"/>
      <c r="U268" s="332"/>
      <c r="V268" s="332"/>
      <c r="W268" s="332"/>
      <c r="X268" s="332"/>
      <c r="Y268" s="332"/>
      <c r="Z268" s="332"/>
    </row>
    <row r="269">
      <c r="A269" s="332"/>
      <c r="B269" s="332"/>
      <c r="C269" s="332"/>
      <c r="D269" s="332"/>
      <c r="E269" s="332"/>
      <c r="F269" s="332"/>
      <c r="G269" s="332"/>
      <c r="H269" s="342"/>
      <c r="I269" s="332"/>
      <c r="J269" s="332"/>
      <c r="K269" s="332"/>
      <c r="L269" s="332"/>
      <c r="M269" s="332"/>
      <c r="N269" s="332"/>
      <c r="O269" s="332"/>
      <c r="P269" s="332"/>
      <c r="Q269" s="332"/>
      <c r="R269" s="332"/>
      <c r="S269" s="332"/>
      <c r="T269" s="332"/>
      <c r="U269" s="332"/>
      <c r="V269" s="332"/>
      <c r="W269" s="332"/>
      <c r="X269" s="332"/>
      <c r="Y269" s="332"/>
      <c r="Z269" s="332"/>
    </row>
    <row r="270">
      <c r="A270" s="332"/>
      <c r="B270" s="332"/>
      <c r="C270" s="332"/>
      <c r="D270" s="332"/>
      <c r="E270" s="332"/>
      <c r="F270" s="332"/>
      <c r="G270" s="332"/>
      <c r="H270" s="342"/>
      <c r="I270" s="332"/>
      <c r="J270" s="332"/>
      <c r="K270" s="332"/>
      <c r="L270" s="332"/>
      <c r="M270" s="332"/>
      <c r="N270" s="332"/>
      <c r="O270" s="332"/>
      <c r="P270" s="332"/>
      <c r="Q270" s="332"/>
      <c r="R270" s="332"/>
      <c r="S270" s="332"/>
      <c r="T270" s="332"/>
      <c r="U270" s="332"/>
      <c r="V270" s="332"/>
      <c r="W270" s="332"/>
      <c r="X270" s="332"/>
      <c r="Y270" s="332"/>
      <c r="Z270" s="332"/>
    </row>
    <row r="271">
      <c r="A271" s="332"/>
      <c r="B271" s="332"/>
      <c r="C271" s="332"/>
      <c r="D271" s="332"/>
      <c r="E271" s="332"/>
      <c r="F271" s="332"/>
      <c r="G271" s="332"/>
      <c r="H271" s="342"/>
      <c r="I271" s="332"/>
      <c r="J271" s="332"/>
      <c r="K271" s="332"/>
      <c r="L271" s="332"/>
      <c r="M271" s="332"/>
      <c r="N271" s="332"/>
      <c r="O271" s="332"/>
      <c r="P271" s="332"/>
      <c r="Q271" s="332"/>
      <c r="R271" s="332"/>
      <c r="S271" s="332"/>
      <c r="T271" s="332"/>
      <c r="U271" s="332"/>
      <c r="V271" s="332"/>
      <c r="W271" s="332"/>
      <c r="X271" s="332"/>
      <c r="Y271" s="332"/>
      <c r="Z271" s="332"/>
    </row>
    <row r="272">
      <c r="A272" s="332"/>
      <c r="B272" s="332"/>
      <c r="C272" s="332"/>
      <c r="D272" s="332"/>
      <c r="E272" s="332"/>
      <c r="F272" s="332"/>
      <c r="G272" s="332"/>
      <c r="H272" s="342"/>
      <c r="I272" s="332"/>
      <c r="J272" s="332"/>
      <c r="K272" s="332"/>
      <c r="L272" s="332"/>
      <c r="M272" s="332"/>
      <c r="N272" s="332"/>
      <c r="O272" s="332"/>
      <c r="P272" s="332"/>
      <c r="Q272" s="332"/>
      <c r="R272" s="332"/>
      <c r="S272" s="332"/>
      <c r="T272" s="332"/>
      <c r="U272" s="332"/>
      <c r="V272" s="332"/>
      <c r="W272" s="332"/>
      <c r="X272" s="332"/>
      <c r="Y272" s="332"/>
      <c r="Z272" s="332"/>
    </row>
    <row r="273">
      <c r="A273" s="332"/>
      <c r="B273" s="332"/>
      <c r="C273" s="332"/>
      <c r="D273" s="332"/>
      <c r="E273" s="332"/>
      <c r="F273" s="332"/>
      <c r="G273" s="332"/>
      <c r="H273" s="342"/>
      <c r="I273" s="332"/>
      <c r="J273" s="332"/>
      <c r="K273" s="332"/>
      <c r="L273" s="332"/>
      <c r="M273" s="332"/>
      <c r="N273" s="332"/>
      <c r="O273" s="332"/>
      <c r="P273" s="332"/>
      <c r="Q273" s="332"/>
      <c r="R273" s="332"/>
      <c r="S273" s="332"/>
      <c r="T273" s="332"/>
      <c r="U273" s="332"/>
      <c r="V273" s="332"/>
      <c r="W273" s="332"/>
      <c r="X273" s="332"/>
      <c r="Y273" s="332"/>
      <c r="Z273" s="332"/>
    </row>
    <row r="274">
      <c r="A274" s="332"/>
      <c r="B274" s="332"/>
      <c r="C274" s="332"/>
      <c r="D274" s="332"/>
      <c r="E274" s="332"/>
      <c r="F274" s="332"/>
      <c r="G274" s="332"/>
      <c r="H274" s="342"/>
      <c r="I274" s="332"/>
      <c r="J274" s="332"/>
      <c r="K274" s="332"/>
      <c r="L274" s="332"/>
      <c r="M274" s="332"/>
      <c r="N274" s="332"/>
      <c r="O274" s="332"/>
      <c r="P274" s="332"/>
      <c r="Q274" s="332"/>
      <c r="R274" s="332"/>
      <c r="S274" s="332"/>
      <c r="T274" s="332"/>
      <c r="U274" s="332"/>
      <c r="V274" s="332"/>
      <c r="W274" s="332"/>
      <c r="X274" s="332"/>
      <c r="Y274" s="332"/>
      <c r="Z274" s="332"/>
    </row>
    <row r="275">
      <c r="A275" s="332"/>
      <c r="B275" s="332"/>
      <c r="C275" s="332"/>
      <c r="D275" s="332"/>
      <c r="E275" s="332"/>
      <c r="F275" s="332"/>
      <c r="G275" s="332"/>
      <c r="H275" s="342"/>
      <c r="I275" s="332"/>
      <c r="J275" s="332"/>
      <c r="K275" s="332"/>
      <c r="L275" s="332"/>
      <c r="M275" s="332"/>
      <c r="N275" s="332"/>
      <c r="O275" s="332"/>
      <c r="P275" s="332"/>
      <c r="Q275" s="332"/>
      <c r="R275" s="332"/>
      <c r="S275" s="332"/>
      <c r="T275" s="332"/>
      <c r="U275" s="332"/>
      <c r="V275" s="332"/>
      <c r="W275" s="332"/>
      <c r="X275" s="332"/>
      <c r="Y275" s="332"/>
      <c r="Z275" s="332"/>
    </row>
    <row r="276">
      <c r="A276" s="332"/>
      <c r="B276" s="332"/>
      <c r="C276" s="332"/>
      <c r="D276" s="332"/>
      <c r="E276" s="332"/>
      <c r="F276" s="332"/>
      <c r="G276" s="332"/>
      <c r="H276" s="342"/>
      <c r="I276" s="332"/>
      <c r="J276" s="332"/>
      <c r="K276" s="332"/>
      <c r="L276" s="332"/>
      <c r="M276" s="332"/>
      <c r="N276" s="332"/>
      <c r="O276" s="332"/>
      <c r="P276" s="332"/>
      <c r="Q276" s="332"/>
      <c r="R276" s="332"/>
      <c r="S276" s="332"/>
      <c r="T276" s="332"/>
      <c r="U276" s="332"/>
      <c r="V276" s="332"/>
      <c r="W276" s="332"/>
      <c r="X276" s="332"/>
      <c r="Y276" s="332"/>
      <c r="Z276" s="332"/>
    </row>
    <row r="277">
      <c r="A277" s="332"/>
      <c r="B277" s="332"/>
      <c r="C277" s="332"/>
      <c r="D277" s="332"/>
      <c r="E277" s="332"/>
      <c r="F277" s="332"/>
      <c r="G277" s="332"/>
      <c r="H277" s="342"/>
      <c r="I277" s="332"/>
      <c r="J277" s="332"/>
      <c r="K277" s="332"/>
      <c r="L277" s="332"/>
      <c r="M277" s="332"/>
      <c r="N277" s="332"/>
      <c r="O277" s="332"/>
      <c r="P277" s="332"/>
      <c r="Q277" s="332"/>
      <c r="R277" s="332"/>
      <c r="S277" s="332"/>
      <c r="T277" s="332"/>
      <c r="U277" s="332"/>
      <c r="V277" s="332"/>
      <c r="W277" s="332"/>
      <c r="X277" s="332"/>
      <c r="Y277" s="332"/>
      <c r="Z277" s="332"/>
    </row>
    <row r="278">
      <c r="A278" s="332"/>
      <c r="B278" s="332"/>
      <c r="C278" s="332"/>
      <c r="D278" s="332"/>
      <c r="E278" s="332"/>
      <c r="F278" s="332"/>
      <c r="G278" s="332"/>
      <c r="H278" s="342"/>
      <c r="I278" s="332"/>
      <c r="J278" s="332"/>
      <c r="K278" s="332"/>
      <c r="L278" s="332"/>
      <c r="M278" s="332"/>
      <c r="N278" s="332"/>
      <c r="O278" s="332"/>
      <c r="P278" s="332"/>
      <c r="Q278" s="332"/>
      <c r="R278" s="332"/>
      <c r="S278" s="332"/>
      <c r="T278" s="332"/>
      <c r="U278" s="332"/>
      <c r="V278" s="332"/>
      <c r="W278" s="332"/>
      <c r="X278" s="332"/>
      <c r="Y278" s="332"/>
      <c r="Z278" s="332"/>
    </row>
    <row r="279">
      <c r="A279" s="332"/>
      <c r="B279" s="332"/>
      <c r="C279" s="332"/>
      <c r="D279" s="332"/>
      <c r="E279" s="332"/>
      <c r="F279" s="332"/>
      <c r="G279" s="332"/>
      <c r="H279" s="342"/>
      <c r="I279" s="332"/>
      <c r="J279" s="332"/>
      <c r="K279" s="332"/>
      <c r="L279" s="332"/>
      <c r="M279" s="332"/>
      <c r="N279" s="332"/>
      <c r="O279" s="332"/>
      <c r="P279" s="332"/>
      <c r="Q279" s="332"/>
      <c r="R279" s="332"/>
      <c r="S279" s="332"/>
      <c r="T279" s="332"/>
      <c r="U279" s="332"/>
      <c r="V279" s="332"/>
      <c r="W279" s="332"/>
      <c r="X279" s="332"/>
      <c r="Y279" s="332"/>
      <c r="Z279" s="332"/>
    </row>
    <row r="280">
      <c r="A280" s="332"/>
      <c r="B280" s="332"/>
      <c r="C280" s="332"/>
      <c r="D280" s="332"/>
      <c r="E280" s="332"/>
      <c r="F280" s="332"/>
      <c r="G280" s="332"/>
      <c r="H280" s="342"/>
      <c r="I280" s="332"/>
      <c r="J280" s="332"/>
      <c r="K280" s="332"/>
      <c r="L280" s="332"/>
      <c r="M280" s="332"/>
      <c r="N280" s="332"/>
      <c r="O280" s="332"/>
      <c r="P280" s="332"/>
      <c r="Q280" s="332"/>
      <c r="R280" s="332"/>
      <c r="S280" s="332"/>
      <c r="T280" s="332"/>
      <c r="U280" s="332"/>
      <c r="V280" s="332"/>
      <c r="W280" s="332"/>
      <c r="X280" s="332"/>
      <c r="Y280" s="332"/>
      <c r="Z280" s="332"/>
    </row>
    <row r="281">
      <c r="A281" s="332"/>
      <c r="B281" s="332"/>
      <c r="C281" s="332"/>
      <c r="D281" s="332"/>
      <c r="E281" s="332"/>
      <c r="F281" s="332"/>
      <c r="G281" s="332"/>
      <c r="H281" s="342"/>
      <c r="I281" s="332"/>
      <c r="J281" s="332"/>
      <c r="K281" s="332"/>
      <c r="L281" s="332"/>
      <c r="M281" s="332"/>
      <c r="N281" s="332"/>
      <c r="O281" s="332"/>
      <c r="P281" s="332"/>
      <c r="Q281" s="332"/>
      <c r="R281" s="332"/>
      <c r="S281" s="332"/>
      <c r="T281" s="332"/>
      <c r="U281" s="332"/>
      <c r="V281" s="332"/>
      <c r="W281" s="332"/>
      <c r="X281" s="332"/>
      <c r="Y281" s="332"/>
      <c r="Z281" s="332"/>
    </row>
    <row r="282">
      <c r="A282" s="332"/>
      <c r="B282" s="332"/>
      <c r="C282" s="332"/>
      <c r="D282" s="332"/>
      <c r="E282" s="332"/>
      <c r="F282" s="332"/>
      <c r="G282" s="332"/>
      <c r="H282" s="342"/>
      <c r="I282" s="332"/>
      <c r="J282" s="332"/>
      <c r="K282" s="332"/>
      <c r="L282" s="332"/>
      <c r="M282" s="332"/>
      <c r="N282" s="332"/>
      <c r="O282" s="332"/>
      <c r="P282" s="332"/>
      <c r="Q282" s="332"/>
      <c r="R282" s="332"/>
      <c r="S282" s="332"/>
      <c r="T282" s="332"/>
      <c r="U282" s="332"/>
      <c r="V282" s="332"/>
      <c r="W282" s="332"/>
      <c r="X282" s="332"/>
      <c r="Y282" s="332"/>
      <c r="Z282" s="332"/>
    </row>
    <row r="283">
      <c r="A283" s="332"/>
      <c r="B283" s="332"/>
      <c r="C283" s="332"/>
      <c r="D283" s="332"/>
      <c r="E283" s="332"/>
      <c r="F283" s="332"/>
      <c r="G283" s="332"/>
      <c r="H283" s="342"/>
      <c r="I283" s="332"/>
      <c r="J283" s="332"/>
      <c r="K283" s="332"/>
      <c r="L283" s="332"/>
      <c r="M283" s="332"/>
      <c r="N283" s="332"/>
      <c r="O283" s="332"/>
      <c r="P283" s="332"/>
      <c r="Q283" s="332"/>
      <c r="R283" s="332"/>
      <c r="S283" s="332"/>
      <c r="T283" s="332"/>
      <c r="U283" s="332"/>
      <c r="V283" s="332"/>
      <c r="W283" s="332"/>
      <c r="X283" s="332"/>
      <c r="Y283" s="332"/>
      <c r="Z283" s="332"/>
    </row>
    <row r="284">
      <c r="A284" s="332"/>
      <c r="B284" s="332"/>
      <c r="C284" s="332"/>
      <c r="D284" s="332"/>
      <c r="E284" s="332"/>
      <c r="F284" s="332"/>
      <c r="G284" s="332"/>
      <c r="H284" s="342"/>
      <c r="I284" s="332"/>
      <c r="J284" s="332"/>
      <c r="K284" s="332"/>
      <c r="L284" s="332"/>
      <c r="M284" s="332"/>
      <c r="N284" s="332"/>
      <c r="O284" s="332"/>
      <c r="P284" s="332"/>
      <c r="Q284" s="332"/>
      <c r="R284" s="332"/>
      <c r="S284" s="332"/>
      <c r="T284" s="332"/>
      <c r="U284" s="332"/>
      <c r="V284" s="332"/>
      <c r="W284" s="332"/>
      <c r="X284" s="332"/>
      <c r="Y284" s="332"/>
      <c r="Z284" s="332"/>
    </row>
    <row r="285">
      <c r="A285" s="332"/>
      <c r="B285" s="332"/>
      <c r="C285" s="332"/>
      <c r="D285" s="332"/>
      <c r="E285" s="332"/>
      <c r="F285" s="332"/>
      <c r="G285" s="332"/>
      <c r="H285" s="342"/>
      <c r="I285" s="332"/>
      <c r="J285" s="332"/>
      <c r="K285" s="332"/>
      <c r="L285" s="332"/>
      <c r="M285" s="332"/>
      <c r="N285" s="332"/>
      <c r="O285" s="332"/>
      <c r="P285" s="332"/>
      <c r="Q285" s="332"/>
      <c r="R285" s="332"/>
      <c r="S285" s="332"/>
      <c r="T285" s="332"/>
      <c r="U285" s="332"/>
      <c r="V285" s="332"/>
      <c r="W285" s="332"/>
      <c r="X285" s="332"/>
      <c r="Y285" s="332"/>
      <c r="Z285" s="332"/>
    </row>
    <row r="286">
      <c r="A286" s="332"/>
      <c r="B286" s="332"/>
      <c r="C286" s="332"/>
      <c r="D286" s="332"/>
      <c r="E286" s="332"/>
      <c r="F286" s="332"/>
      <c r="G286" s="332"/>
      <c r="H286" s="342"/>
      <c r="I286" s="332"/>
      <c r="J286" s="332"/>
      <c r="K286" s="332"/>
      <c r="L286" s="332"/>
      <c r="M286" s="332"/>
      <c r="N286" s="332"/>
      <c r="O286" s="332"/>
      <c r="P286" s="332"/>
      <c r="Q286" s="332"/>
      <c r="R286" s="332"/>
      <c r="S286" s="332"/>
      <c r="T286" s="332"/>
      <c r="U286" s="332"/>
      <c r="V286" s="332"/>
      <c r="W286" s="332"/>
      <c r="X286" s="332"/>
      <c r="Y286" s="332"/>
      <c r="Z286" s="332"/>
    </row>
    <row r="287">
      <c r="A287" s="332"/>
      <c r="B287" s="332"/>
      <c r="C287" s="332"/>
      <c r="D287" s="332"/>
      <c r="E287" s="332"/>
      <c r="F287" s="332"/>
      <c r="G287" s="332"/>
      <c r="H287" s="342"/>
      <c r="I287" s="332"/>
      <c r="J287" s="332"/>
      <c r="K287" s="332"/>
      <c r="L287" s="332"/>
      <c r="M287" s="332"/>
      <c r="N287" s="332"/>
      <c r="O287" s="332"/>
      <c r="P287" s="332"/>
      <c r="Q287" s="332"/>
      <c r="R287" s="332"/>
      <c r="S287" s="332"/>
      <c r="T287" s="332"/>
      <c r="U287" s="332"/>
      <c r="V287" s="332"/>
      <c r="W287" s="332"/>
      <c r="X287" s="332"/>
      <c r="Y287" s="332"/>
      <c r="Z287" s="332"/>
    </row>
    <row r="288">
      <c r="A288" s="332"/>
      <c r="B288" s="332"/>
      <c r="C288" s="332"/>
      <c r="D288" s="332"/>
      <c r="E288" s="332"/>
      <c r="F288" s="332"/>
      <c r="G288" s="332"/>
      <c r="H288" s="342"/>
      <c r="I288" s="332"/>
      <c r="J288" s="332"/>
      <c r="K288" s="332"/>
      <c r="L288" s="332"/>
      <c r="M288" s="332"/>
      <c r="N288" s="332"/>
      <c r="O288" s="332"/>
      <c r="P288" s="332"/>
      <c r="Q288" s="332"/>
      <c r="R288" s="332"/>
      <c r="S288" s="332"/>
      <c r="T288" s="332"/>
      <c r="U288" s="332"/>
      <c r="V288" s="332"/>
      <c r="W288" s="332"/>
      <c r="X288" s="332"/>
      <c r="Y288" s="332"/>
      <c r="Z288" s="332"/>
    </row>
    <row r="289">
      <c r="A289" s="332"/>
      <c r="B289" s="332"/>
      <c r="C289" s="332"/>
      <c r="D289" s="332"/>
      <c r="E289" s="332"/>
      <c r="F289" s="332"/>
      <c r="G289" s="332"/>
      <c r="H289" s="342"/>
      <c r="I289" s="332"/>
      <c r="J289" s="332"/>
      <c r="K289" s="332"/>
      <c r="L289" s="332"/>
      <c r="M289" s="332"/>
      <c r="N289" s="332"/>
      <c r="O289" s="332"/>
      <c r="P289" s="332"/>
      <c r="Q289" s="332"/>
      <c r="R289" s="332"/>
      <c r="S289" s="332"/>
      <c r="T289" s="332"/>
      <c r="U289" s="332"/>
      <c r="V289" s="332"/>
      <c r="W289" s="332"/>
      <c r="X289" s="332"/>
      <c r="Y289" s="332"/>
      <c r="Z289" s="332"/>
    </row>
    <row r="290">
      <c r="A290" s="332"/>
      <c r="B290" s="332"/>
      <c r="C290" s="332"/>
      <c r="D290" s="332"/>
      <c r="E290" s="332"/>
      <c r="F290" s="332"/>
      <c r="G290" s="332"/>
      <c r="H290" s="342"/>
      <c r="I290" s="332"/>
      <c r="J290" s="332"/>
      <c r="K290" s="332"/>
      <c r="L290" s="332"/>
      <c r="M290" s="332"/>
      <c r="N290" s="332"/>
      <c r="O290" s="332"/>
      <c r="P290" s="332"/>
      <c r="Q290" s="332"/>
      <c r="R290" s="332"/>
      <c r="S290" s="332"/>
      <c r="T290" s="332"/>
      <c r="U290" s="332"/>
      <c r="V290" s="332"/>
      <c r="W290" s="332"/>
      <c r="X290" s="332"/>
      <c r="Y290" s="332"/>
      <c r="Z290" s="332"/>
    </row>
    <row r="291">
      <c r="A291" s="332"/>
      <c r="B291" s="332"/>
      <c r="C291" s="332"/>
      <c r="D291" s="332"/>
      <c r="E291" s="332"/>
      <c r="F291" s="332"/>
      <c r="G291" s="332"/>
      <c r="H291" s="342"/>
      <c r="I291" s="332"/>
      <c r="J291" s="332"/>
      <c r="K291" s="332"/>
      <c r="L291" s="332"/>
      <c r="M291" s="332"/>
      <c r="N291" s="332"/>
      <c r="O291" s="332"/>
      <c r="P291" s="332"/>
      <c r="Q291" s="332"/>
      <c r="R291" s="332"/>
      <c r="S291" s="332"/>
      <c r="T291" s="332"/>
      <c r="U291" s="332"/>
      <c r="V291" s="332"/>
      <c r="W291" s="332"/>
      <c r="X291" s="332"/>
      <c r="Y291" s="332"/>
      <c r="Z291" s="332"/>
    </row>
    <row r="292">
      <c r="A292" s="332"/>
      <c r="B292" s="332"/>
      <c r="C292" s="332"/>
      <c r="D292" s="332"/>
      <c r="E292" s="332"/>
      <c r="F292" s="332"/>
      <c r="G292" s="332"/>
      <c r="H292" s="342"/>
      <c r="I292" s="332"/>
      <c r="J292" s="332"/>
      <c r="K292" s="332"/>
      <c r="L292" s="332"/>
      <c r="M292" s="332"/>
      <c r="N292" s="332"/>
      <c r="O292" s="332"/>
      <c r="P292" s="332"/>
      <c r="Q292" s="332"/>
      <c r="R292" s="332"/>
      <c r="S292" s="332"/>
      <c r="T292" s="332"/>
      <c r="U292" s="332"/>
      <c r="V292" s="332"/>
      <c r="W292" s="332"/>
      <c r="X292" s="332"/>
      <c r="Y292" s="332"/>
      <c r="Z292" s="332"/>
    </row>
    <row r="293">
      <c r="A293" s="332"/>
      <c r="B293" s="332"/>
      <c r="C293" s="332"/>
      <c r="D293" s="332"/>
      <c r="E293" s="332"/>
      <c r="F293" s="332"/>
      <c r="G293" s="332"/>
      <c r="H293" s="342"/>
      <c r="I293" s="332"/>
      <c r="J293" s="332"/>
      <c r="K293" s="332"/>
      <c r="L293" s="332"/>
      <c r="M293" s="332"/>
      <c r="N293" s="332"/>
      <c r="O293" s="332"/>
      <c r="P293" s="332"/>
      <c r="Q293" s="332"/>
      <c r="R293" s="332"/>
      <c r="S293" s="332"/>
      <c r="T293" s="332"/>
      <c r="U293" s="332"/>
      <c r="V293" s="332"/>
      <c r="W293" s="332"/>
      <c r="X293" s="332"/>
      <c r="Y293" s="332"/>
      <c r="Z293" s="332"/>
    </row>
    <row r="294">
      <c r="A294" s="332"/>
      <c r="B294" s="332"/>
      <c r="C294" s="332"/>
      <c r="D294" s="332"/>
      <c r="E294" s="332"/>
      <c r="F294" s="332"/>
      <c r="G294" s="332"/>
      <c r="H294" s="342"/>
      <c r="I294" s="332"/>
      <c r="J294" s="332"/>
      <c r="K294" s="332"/>
      <c r="L294" s="332"/>
      <c r="M294" s="332"/>
      <c r="N294" s="332"/>
      <c r="O294" s="332"/>
      <c r="P294" s="332"/>
      <c r="Q294" s="332"/>
      <c r="R294" s="332"/>
      <c r="S294" s="332"/>
      <c r="T294" s="332"/>
      <c r="U294" s="332"/>
      <c r="V294" s="332"/>
      <c r="W294" s="332"/>
      <c r="X294" s="332"/>
      <c r="Y294" s="332"/>
      <c r="Z294" s="332"/>
    </row>
    <row r="295">
      <c r="A295" s="332"/>
      <c r="B295" s="332"/>
      <c r="C295" s="332"/>
      <c r="D295" s="332"/>
      <c r="E295" s="332"/>
      <c r="F295" s="332"/>
      <c r="G295" s="332"/>
      <c r="H295" s="342"/>
      <c r="I295" s="332"/>
      <c r="J295" s="332"/>
      <c r="K295" s="332"/>
      <c r="L295" s="332"/>
      <c r="M295" s="332"/>
      <c r="N295" s="332"/>
      <c r="O295" s="332"/>
      <c r="P295" s="332"/>
      <c r="Q295" s="332"/>
      <c r="R295" s="332"/>
      <c r="S295" s="332"/>
      <c r="T295" s="332"/>
      <c r="U295" s="332"/>
      <c r="V295" s="332"/>
      <c r="W295" s="332"/>
      <c r="X295" s="332"/>
      <c r="Y295" s="332"/>
      <c r="Z295" s="332"/>
    </row>
    <row r="296">
      <c r="A296" s="332"/>
      <c r="B296" s="332"/>
      <c r="C296" s="332"/>
      <c r="D296" s="332"/>
      <c r="E296" s="332"/>
      <c r="F296" s="332"/>
      <c r="G296" s="332"/>
      <c r="H296" s="342"/>
      <c r="I296" s="332"/>
      <c r="J296" s="332"/>
      <c r="K296" s="332"/>
      <c r="L296" s="332"/>
      <c r="M296" s="332"/>
      <c r="N296" s="332"/>
      <c r="O296" s="332"/>
      <c r="P296" s="332"/>
      <c r="Q296" s="332"/>
      <c r="R296" s="332"/>
      <c r="S296" s="332"/>
      <c r="T296" s="332"/>
      <c r="U296" s="332"/>
      <c r="V296" s="332"/>
      <c r="W296" s="332"/>
      <c r="X296" s="332"/>
      <c r="Y296" s="332"/>
      <c r="Z296" s="332"/>
    </row>
    <row r="297">
      <c r="A297" s="332"/>
      <c r="B297" s="332"/>
      <c r="C297" s="332"/>
      <c r="D297" s="332"/>
      <c r="E297" s="332"/>
      <c r="F297" s="332"/>
      <c r="G297" s="332"/>
      <c r="H297" s="342"/>
      <c r="I297" s="332"/>
      <c r="J297" s="332"/>
      <c r="K297" s="332"/>
      <c r="L297" s="332"/>
      <c r="M297" s="332"/>
      <c r="N297" s="332"/>
      <c r="O297" s="332"/>
      <c r="P297" s="332"/>
      <c r="Q297" s="332"/>
      <c r="R297" s="332"/>
      <c r="S297" s="332"/>
      <c r="T297" s="332"/>
      <c r="U297" s="332"/>
      <c r="V297" s="332"/>
      <c r="W297" s="332"/>
      <c r="X297" s="332"/>
      <c r="Y297" s="332"/>
      <c r="Z297" s="332"/>
    </row>
    <row r="298">
      <c r="A298" s="332"/>
      <c r="B298" s="332"/>
      <c r="C298" s="332"/>
      <c r="D298" s="332"/>
      <c r="E298" s="332"/>
      <c r="F298" s="332"/>
      <c r="G298" s="332"/>
      <c r="H298" s="342"/>
      <c r="I298" s="332"/>
      <c r="J298" s="332"/>
      <c r="K298" s="332"/>
      <c r="L298" s="332"/>
      <c r="M298" s="332"/>
      <c r="N298" s="332"/>
      <c r="O298" s="332"/>
      <c r="P298" s="332"/>
      <c r="Q298" s="332"/>
      <c r="R298" s="332"/>
      <c r="S298" s="332"/>
      <c r="T298" s="332"/>
      <c r="U298" s="332"/>
      <c r="V298" s="332"/>
      <c r="W298" s="332"/>
      <c r="X298" s="332"/>
      <c r="Y298" s="332"/>
      <c r="Z298" s="332"/>
    </row>
    <row r="299">
      <c r="A299" s="332"/>
      <c r="B299" s="332"/>
      <c r="C299" s="332"/>
      <c r="D299" s="332"/>
      <c r="E299" s="332"/>
      <c r="F299" s="332"/>
      <c r="G299" s="332"/>
      <c r="H299" s="342"/>
      <c r="I299" s="332"/>
      <c r="J299" s="332"/>
      <c r="K299" s="332"/>
      <c r="L299" s="332"/>
      <c r="M299" s="332"/>
      <c r="N299" s="332"/>
      <c r="O299" s="332"/>
      <c r="P299" s="332"/>
      <c r="Q299" s="332"/>
      <c r="R299" s="332"/>
      <c r="S299" s="332"/>
      <c r="T299" s="332"/>
      <c r="U299" s="332"/>
      <c r="V299" s="332"/>
      <c r="W299" s="332"/>
      <c r="X299" s="332"/>
      <c r="Y299" s="332"/>
      <c r="Z299" s="332"/>
    </row>
    <row r="300">
      <c r="A300" s="332"/>
      <c r="B300" s="332"/>
      <c r="C300" s="332"/>
      <c r="D300" s="332"/>
      <c r="E300" s="332"/>
      <c r="F300" s="332"/>
      <c r="G300" s="332"/>
      <c r="H300" s="342"/>
      <c r="I300" s="332"/>
      <c r="J300" s="332"/>
      <c r="K300" s="332"/>
      <c r="L300" s="332"/>
      <c r="M300" s="332"/>
      <c r="N300" s="332"/>
      <c r="O300" s="332"/>
      <c r="P300" s="332"/>
      <c r="Q300" s="332"/>
      <c r="R300" s="332"/>
      <c r="S300" s="332"/>
      <c r="T300" s="332"/>
      <c r="U300" s="332"/>
      <c r="V300" s="332"/>
      <c r="W300" s="332"/>
      <c r="X300" s="332"/>
      <c r="Y300" s="332"/>
      <c r="Z300" s="332"/>
    </row>
    <row r="301">
      <c r="A301" s="332"/>
      <c r="B301" s="332"/>
      <c r="C301" s="332"/>
      <c r="D301" s="332"/>
      <c r="E301" s="332"/>
      <c r="F301" s="332"/>
      <c r="G301" s="332"/>
      <c r="H301" s="342"/>
      <c r="I301" s="332"/>
      <c r="J301" s="332"/>
      <c r="K301" s="332"/>
      <c r="L301" s="332"/>
      <c r="M301" s="332"/>
      <c r="N301" s="332"/>
      <c r="O301" s="332"/>
      <c r="P301" s="332"/>
      <c r="Q301" s="332"/>
      <c r="R301" s="332"/>
      <c r="S301" s="332"/>
      <c r="T301" s="332"/>
      <c r="U301" s="332"/>
      <c r="V301" s="332"/>
      <c r="W301" s="332"/>
      <c r="X301" s="332"/>
      <c r="Y301" s="332"/>
      <c r="Z301" s="332"/>
    </row>
    <row r="302">
      <c r="A302" s="332"/>
      <c r="B302" s="332"/>
      <c r="C302" s="332"/>
      <c r="D302" s="332"/>
      <c r="E302" s="332"/>
      <c r="F302" s="332"/>
      <c r="G302" s="332"/>
      <c r="H302" s="342"/>
      <c r="I302" s="332"/>
      <c r="J302" s="332"/>
      <c r="K302" s="332"/>
      <c r="L302" s="332"/>
      <c r="M302" s="332"/>
      <c r="N302" s="332"/>
      <c r="O302" s="332"/>
      <c r="P302" s="332"/>
      <c r="Q302" s="332"/>
      <c r="R302" s="332"/>
      <c r="S302" s="332"/>
      <c r="T302" s="332"/>
      <c r="U302" s="332"/>
      <c r="V302" s="332"/>
      <c r="W302" s="332"/>
      <c r="X302" s="332"/>
      <c r="Y302" s="332"/>
      <c r="Z302" s="332"/>
    </row>
    <row r="303">
      <c r="A303" s="332"/>
      <c r="B303" s="332"/>
      <c r="C303" s="332"/>
      <c r="D303" s="332"/>
      <c r="E303" s="332"/>
      <c r="F303" s="332"/>
      <c r="G303" s="332"/>
      <c r="H303" s="342"/>
      <c r="I303" s="332"/>
      <c r="J303" s="332"/>
      <c r="K303" s="332"/>
      <c r="L303" s="332"/>
      <c r="M303" s="332"/>
      <c r="N303" s="332"/>
      <c r="O303" s="332"/>
      <c r="P303" s="332"/>
      <c r="Q303" s="332"/>
      <c r="R303" s="332"/>
      <c r="S303" s="332"/>
      <c r="T303" s="332"/>
      <c r="U303" s="332"/>
      <c r="V303" s="332"/>
      <c r="W303" s="332"/>
      <c r="X303" s="332"/>
      <c r="Y303" s="332"/>
      <c r="Z303" s="332"/>
    </row>
    <row r="304">
      <c r="A304" s="332"/>
      <c r="B304" s="332"/>
      <c r="C304" s="332"/>
      <c r="D304" s="332"/>
      <c r="E304" s="332"/>
      <c r="F304" s="332"/>
      <c r="G304" s="332"/>
      <c r="H304" s="342"/>
      <c r="I304" s="332"/>
      <c r="J304" s="332"/>
      <c r="K304" s="332"/>
      <c r="L304" s="332"/>
      <c r="M304" s="332"/>
      <c r="N304" s="332"/>
      <c r="O304" s="332"/>
      <c r="P304" s="332"/>
      <c r="Q304" s="332"/>
      <c r="R304" s="332"/>
      <c r="S304" s="332"/>
      <c r="T304" s="332"/>
      <c r="U304" s="332"/>
      <c r="V304" s="332"/>
      <c r="W304" s="332"/>
      <c r="X304" s="332"/>
      <c r="Y304" s="332"/>
      <c r="Z304" s="332"/>
    </row>
    <row r="305">
      <c r="A305" s="332"/>
      <c r="B305" s="332"/>
      <c r="C305" s="332"/>
      <c r="D305" s="332"/>
      <c r="E305" s="332"/>
      <c r="F305" s="332"/>
      <c r="G305" s="332"/>
      <c r="H305" s="342"/>
      <c r="I305" s="332"/>
      <c r="J305" s="332"/>
      <c r="K305" s="332"/>
      <c r="L305" s="332"/>
      <c r="M305" s="332"/>
      <c r="N305" s="332"/>
      <c r="O305" s="332"/>
      <c r="P305" s="332"/>
      <c r="Q305" s="332"/>
      <c r="R305" s="332"/>
      <c r="S305" s="332"/>
      <c r="T305" s="332"/>
      <c r="U305" s="332"/>
      <c r="V305" s="332"/>
      <c r="W305" s="332"/>
      <c r="X305" s="332"/>
      <c r="Y305" s="332"/>
      <c r="Z305" s="332"/>
    </row>
    <row r="306">
      <c r="A306" s="332"/>
      <c r="B306" s="332"/>
      <c r="C306" s="332"/>
      <c r="D306" s="332"/>
      <c r="E306" s="332"/>
      <c r="F306" s="332"/>
      <c r="G306" s="332"/>
      <c r="H306" s="342"/>
      <c r="I306" s="332"/>
      <c r="J306" s="332"/>
      <c r="K306" s="332"/>
      <c r="L306" s="332"/>
      <c r="M306" s="332"/>
      <c r="N306" s="332"/>
      <c r="O306" s="332"/>
      <c r="P306" s="332"/>
      <c r="Q306" s="332"/>
      <c r="R306" s="332"/>
      <c r="S306" s="332"/>
      <c r="T306" s="332"/>
      <c r="U306" s="332"/>
      <c r="V306" s="332"/>
      <c r="W306" s="332"/>
      <c r="X306" s="332"/>
      <c r="Y306" s="332"/>
      <c r="Z306" s="332"/>
    </row>
    <row r="307">
      <c r="A307" s="332"/>
      <c r="B307" s="332"/>
      <c r="C307" s="332"/>
      <c r="D307" s="332"/>
      <c r="E307" s="332"/>
      <c r="F307" s="332"/>
      <c r="G307" s="332"/>
      <c r="H307" s="342"/>
      <c r="I307" s="332"/>
      <c r="J307" s="332"/>
      <c r="K307" s="332"/>
      <c r="L307" s="332"/>
      <c r="M307" s="332"/>
      <c r="N307" s="332"/>
      <c r="O307" s="332"/>
      <c r="P307" s="332"/>
      <c r="Q307" s="332"/>
      <c r="R307" s="332"/>
      <c r="S307" s="332"/>
      <c r="T307" s="332"/>
      <c r="U307" s="332"/>
      <c r="V307" s="332"/>
      <c r="W307" s="332"/>
      <c r="X307" s="332"/>
      <c r="Y307" s="332"/>
      <c r="Z307" s="332"/>
    </row>
    <row r="308">
      <c r="A308" s="332"/>
      <c r="B308" s="332"/>
      <c r="C308" s="332"/>
      <c r="D308" s="332"/>
      <c r="E308" s="332"/>
      <c r="F308" s="332"/>
      <c r="G308" s="332"/>
      <c r="H308" s="342"/>
      <c r="I308" s="332"/>
      <c r="J308" s="332"/>
      <c r="K308" s="332"/>
      <c r="L308" s="332"/>
      <c r="M308" s="332"/>
      <c r="N308" s="332"/>
      <c r="O308" s="332"/>
      <c r="P308" s="332"/>
      <c r="Q308" s="332"/>
      <c r="R308" s="332"/>
      <c r="S308" s="332"/>
      <c r="T308" s="332"/>
      <c r="U308" s="332"/>
      <c r="V308" s="332"/>
      <c r="W308" s="332"/>
      <c r="X308" s="332"/>
      <c r="Y308" s="332"/>
      <c r="Z308" s="332"/>
    </row>
    <row r="309">
      <c r="A309" s="332"/>
      <c r="B309" s="332"/>
      <c r="C309" s="332"/>
      <c r="D309" s="332"/>
      <c r="E309" s="332"/>
      <c r="F309" s="332"/>
      <c r="G309" s="332"/>
      <c r="H309" s="342"/>
      <c r="I309" s="332"/>
      <c r="J309" s="332"/>
      <c r="K309" s="332"/>
      <c r="L309" s="332"/>
      <c r="M309" s="332"/>
      <c r="N309" s="332"/>
      <c r="O309" s="332"/>
      <c r="P309" s="332"/>
      <c r="Q309" s="332"/>
      <c r="R309" s="332"/>
      <c r="S309" s="332"/>
      <c r="T309" s="332"/>
      <c r="U309" s="332"/>
      <c r="V309" s="332"/>
      <c r="W309" s="332"/>
      <c r="X309" s="332"/>
      <c r="Y309" s="332"/>
      <c r="Z309" s="332"/>
    </row>
    <row r="310">
      <c r="A310" s="332"/>
      <c r="B310" s="332"/>
      <c r="C310" s="332"/>
      <c r="D310" s="332"/>
      <c r="E310" s="332"/>
      <c r="F310" s="332"/>
      <c r="G310" s="332"/>
      <c r="H310" s="342"/>
      <c r="I310" s="332"/>
      <c r="J310" s="332"/>
      <c r="K310" s="332"/>
      <c r="L310" s="332"/>
      <c r="M310" s="332"/>
      <c r="N310" s="332"/>
      <c r="O310" s="332"/>
      <c r="P310" s="332"/>
      <c r="Q310" s="332"/>
      <c r="R310" s="332"/>
      <c r="S310" s="332"/>
      <c r="T310" s="332"/>
      <c r="U310" s="332"/>
      <c r="V310" s="332"/>
      <c r="W310" s="332"/>
      <c r="X310" s="332"/>
      <c r="Y310" s="332"/>
      <c r="Z310" s="332"/>
    </row>
    <row r="311">
      <c r="A311" s="332"/>
      <c r="B311" s="332"/>
      <c r="C311" s="332"/>
      <c r="D311" s="332"/>
      <c r="E311" s="332"/>
      <c r="F311" s="332"/>
      <c r="G311" s="332"/>
      <c r="H311" s="342"/>
      <c r="I311" s="332"/>
      <c r="J311" s="332"/>
      <c r="K311" s="332"/>
      <c r="L311" s="332"/>
      <c r="M311" s="332"/>
      <c r="N311" s="332"/>
      <c r="O311" s="332"/>
      <c r="P311" s="332"/>
      <c r="Q311" s="332"/>
      <c r="R311" s="332"/>
      <c r="S311" s="332"/>
      <c r="T311" s="332"/>
      <c r="U311" s="332"/>
      <c r="V311" s="332"/>
      <c r="W311" s="332"/>
      <c r="X311" s="332"/>
      <c r="Y311" s="332"/>
      <c r="Z311" s="332"/>
    </row>
    <row r="312">
      <c r="A312" s="332"/>
      <c r="B312" s="332"/>
      <c r="C312" s="332"/>
      <c r="D312" s="332"/>
      <c r="E312" s="332"/>
      <c r="F312" s="332"/>
      <c r="G312" s="332"/>
      <c r="H312" s="342"/>
      <c r="I312" s="332"/>
      <c r="J312" s="332"/>
      <c r="K312" s="332"/>
      <c r="L312" s="332"/>
      <c r="M312" s="332"/>
      <c r="N312" s="332"/>
      <c r="O312" s="332"/>
      <c r="P312" s="332"/>
      <c r="Q312" s="332"/>
      <c r="R312" s="332"/>
      <c r="S312" s="332"/>
      <c r="T312" s="332"/>
      <c r="U312" s="332"/>
      <c r="V312" s="332"/>
      <c r="W312" s="332"/>
      <c r="X312" s="332"/>
      <c r="Y312" s="332"/>
      <c r="Z312" s="332"/>
    </row>
    <row r="313">
      <c r="A313" s="332"/>
      <c r="B313" s="332"/>
      <c r="C313" s="332"/>
      <c r="D313" s="332"/>
      <c r="E313" s="332"/>
      <c r="F313" s="332"/>
      <c r="G313" s="332"/>
      <c r="H313" s="342"/>
      <c r="I313" s="332"/>
      <c r="J313" s="332"/>
      <c r="K313" s="332"/>
      <c r="L313" s="332"/>
      <c r="M313" s="332"/>
      <c r="N313" s="332"/>
      <c r="O313" s="332"/>
      <c r="P313" s="332"/>
      <c r="Q313" s="332"/>
      <c r="R313" s="332"/>
      <c r="S313" s="332"/>
      <c r="T313" s="332"/>
      <c r="U313" s="332"/>
      <c r="V313" s="332"/>
      <c r="W313" s="332"/>
      <c r="X313" s="332"/>
      <c r="Y313" s="332"/>
      <c r="Z313" s="332"/>
    </row>
    <row r="314">
      <c r="A314" s="332"/>
      <c r="B314" s="332"/>
      <c r="C314" s="332"/>
      <c r="D314" s="332"/>
      <c r="E314" s="332"/>
      <c r="F314" s="332"/>
      <c r="G314" s="332"/>
      <c r="H314" s="342"/>
      <c r="I314" s="332"/>
      <c r="J314" s="332"/>
      <c r="K314" s="332"/>
      <c r="L314" s="332"/>
      <c r="M314" s="332"/>
      <c r="N314" s="332"/>
      <c r="O314" s="332"/>
      <c r="P314" s="332"/>
      <c r="Q314" s="332"/>
      <c r="R314" s="332"/>
      <c r="S314" s="332"/>
      <c r="T314" s="332"/>
      <c r="U314" s="332"/>
      <c r="V314" s="332"/>
      <c r="W314" s="332"/>
      <c r="X314" s="332"/>
      <c r="Y314" s="332"/>
      <c r="Z314" s="332"/>
    </row>
    <row r="315">
      <c r="A315" s="332"/>
      <c r="B315" s="332"/>
      <c r="C315" s="332"/>
      <c r="D315" s="332"/>
      <c r="E315" s="332"/>
      <c r="F315" s="332"/>
      <c r="G315" s="332"/>
      <c r="H315" s="342"/>
      <c r="I315" s="332"/>
      <c r="J315" s="332"/>
      <c r="K315" s="332"/>
      <c r="L315" s="332"/>
      <c r="M315" s="332"/>
      <c r="N315" s="332"/>
      <c r="O315" s="332"/>
      <c r="P315" s="332"/>
      <c r="Q315" s="332"/>
      <c r="R315" s="332"/>
      <c r="S315" s="332"/>
      <c r="T315" s="332"/>
      <c r="U315" s="332"/>
      <c r="V315" s="332"/>
      <c r="W315" s="332"/>
      <c r="X315" s="332"/>
      <c r="Y315" s="332"/>
      <c r="Z315" s="332"/>
    </row>
    <row r="316">
      <c r="A316" s="332"/>
      <c r="B316" s="332"/>
      <c r="C316" s="332"/>
      <c r="D316" s="332"/>
      <c r="E316" s="332"/>
      <c r="F316" s="332"/>
      <c r="G316" s="332"/>
      <c r="H316" s="342"/>
      <c r="I316" s="332"/>
      <c r="J316" s="332"/>
      <c r="K316" s="332"/>
      <c r="L316" s="332"/>
      <c r="M316" s="332"/>
      <c r="N316" s="332"/>
      <c r="O316" s="332"/>
      <c r="P316" s="332"/>
      <c r="Q316" s="332"/>
      <c r="R316" s="332"/>
      <c r="S316" s="332"/>
      <c r="T316" s="332"/>
      <c r="U316" s="332"/>
      <c r="V316" s="332"/>
      <c r="W316" s="332"/>
      <c r="X316" s="332"/>
      <c r="Y316" s="332"/>
      <c r="Z316" s="332"/>
    </row>
    <row r="317">
      <c r="A317" s="332"/>
      <c r="B317" s="332"/>
      <c r="C317" s="332"/>
      <c r="D317" s="332"/>
      <c r="E317" s="332"/>
      <c r="F317" s="332"/>
      <c r="G317" s="332"/>
      <c r="H317" s="342"/>
      <c r="I317" s="332"/>
      <c r="J317" s="332"/>
      <c r="K317" s="332"/>
      <c r="L317" s="332"/>
      <c r="M317" s="332"/>
      <c r="N317" s="332"/>
      <c r="O317" s="332"/>
      <c r="P317" s="332"/>
      <c r="Q317" s="332"/>
      <c r="R317" s="332"/>
      <c r="S317" s="332"/>
      <c r="T317" s="332"/>
      <c r="U317" s="332"/>
      <c r="V317" s="332"/>
      <c r="W317" s="332"/>
      <c r="X317" s="332"/>
      <c r="Y317" s="332"/>
      <c r="Z317" s="332"/>
    </row>
    <row r="318">
      <c r="A318" s="332"/>
      <c r="B318" s="332"/>
      <c r="C318" s="332"/>
      <c r="D318" s="332"/>
      <c r="E318" s="332"/>
      <c r="F318" s="332"/>
      <c r="G318" s="332"/>
      <c r="H318" s="342"/>
      <c r="I318" s="332"/>
      <c r="J318" s="332"/>
      <c r="K318" s="332"/>
      <c r="L318" s="332"/>
      <c r="M318" s="332"/>
      <c r="N318" s="332"/>
      <c r="O318" s="332"/>
      <c r="P318" s="332"/>
      <c r="Q318" s="332"/>
      <c r="R318" s="332"/>
      <c r="S318" s="332"/>
      <c r="T318" s="332"/>
      <c r="U318" s="332"/>
      <c r="V318" s="332"/>
      <c r="W318" s="332"/>
      <c r="X318" s="332"/>
      <c r="Y318" s="332"/>
      <c r="Z318" s="332"/>
    </row>
    <row r="319">
      <c r="A319" s="332"/>
      <c r="B319" s="332"/>
      <c r="C319" s="332"/>
      <c r="D319" s="332"/>
      <c r="E319" s="332"/>
      <c r="F319" s="332"/>
      <c r="G319" s="332"/>
      <c r="H319" s="342"/>
      <c r="I319" s="332"/>
      <c r="J319" s="332"/>
      <c r="K319" s="332"/>
      <c r="L319" s="332"/>
      <c r="M319" s="332"/>
      <c r="N319" s="332"/>
      <c r="O319" s="332"/>
      <c r="P319" s="332"/>
      <c r="Q319" s="332"/>
      <c r="R319" s="332"/>
      <c r="S319" s="332"/>
      <c r="T319" s="332"/>
      <c r="U319" s="332"/>
      <c r="V319" s="332"/>
      <c r="W319" s="332"/>
      <c r="X319" s="332"/>
      <c r="Y319" s="332"/>
      <c r="Z319" s="332"/>
    </row>
    <row r="320">
      <c r="A320" s="332"/>
      <c r="B320" s="332"/>
      <c r="C320" s="332"/>
      <c r="D320" s="332"/>
      <c r="E320" s="332"/>
      <c r="F320" s="332"/>
      <c r="G320" s="332"/>
      <c r="H320" s="342"/>
      <c r="I320" s="332"/>
      <c r="J320" s="332"/>
      <c r="K320" s="332"/>
      <c r="L320" s="332"/>
      <c r="M320" s="332"/>
      <c r="N320" s="332"/>
      <c r="O320" s="332"/>
      <c r="P320" s="332"/>
      <c r="Q320" s="332"/>
      <c r="R320" s="332"/>
      <c r="S320" s="332"/>
      <c r="T320" s="332"/>
      <c r="U320" s="332"/>
      <c r="V320" s="332"/>
      <c r="W320" s="332"/>
      <c r="X320" s="332"/>
      <c r="Y320" s="332"/>
      <c r="Z320" s="332"/>
    </row>
    <row r="321">
      <c r="A321" s="332"/>
      <c r="B321" s="332"/>
      <c r="C321" s="332"/>
      <c r="D321" s="332"/>
      <c r="E321" s="332"/>
      <c r="F321" s="332"/>
      <c r="G321" s="332"/>
      <c r="H321" s="342"/>
      <c r="I321" s="332"/>
      <c r="J321" s="332"/>
      <c r="K321" s="332"/>
      <c r="L321" s="332"/>
      <c r="M321" s="332"/>
      <c r="N321" s="332"/>
      <c r="O321" s="332"/>
      <c r="P321" s="332"/>
      <c r="Q321" s="332"/>
      <c r="R321" s="332"/>
      <c r="S321" s="332"/>
      <c r="T321" s="332"/>
      <c r="U321" s="332"/>
      <c r="V321" s="332"/>
      <c r="W321" s="332"/>
      <c r="X321" s="332"/>
      <c r="Y321" s="332"/>
      <c r="Z321" s="332"/>
    </row>
    <row r="322">
      <c r="A322" s="332"/>
      <c r="B322" s="332"/>
      <c r="C322" s="332"/>
      <c r="D322" s="332"/>
      <c r="E322" s="332"/>
      <c r="F322" s="332"/>
      <c r="G322" s="332"/>
      <c r="H322" s="342"/>
      <c r="I322" s="332"/>
      <c r="J322" s="332"/>
      <c r="K322" s="332"/>
      <c r="L322" s="332"/>
      <c r="M322" s="332"/>
      <c r="N322" s="332"/>
      <c r="O322" s="332"/>
      <c r="P322" s="332"/>
      <c r="Q322" s="332"/>
      <c r="R322" s="332"/>
      <c r="S322" s="332"/>
      <c r="T322" s="332"/>
      <c r="U322" s="332"/>
      <c r="V322" s="332"/>
      <c r="W322" s="332"/>
      <c r="X322" s="332"/>
      <c r="Y322" s="332"/>
      <c r="Z322" s="332"/>
    </row>
    <row r="323">
      <c r="A323" s="332"/>
      <c r="B323" s="332"/>
      <c r="C323" s="332"/>
      <c r="D323" s="332"/>
      <c r="E323" s="332"/>
      <c r="F323" s="332"/>
      <c r="G323" s="332"/>
      <c r="H323" s="342"/>
      <c r="I323" s="332"/>
      <c r="J323" s="332"/>
      <c r="K323" s="332"/>
      <c r="L323" s="332"/>
      <c r="M323" s="332"/>
      <c r="N323" s="332"/>
      <c r="O323" s="332"/>
      <c r="P323" s="332"/>
      <c r="Q323" s="332"/>
      <c r="R323" s="332"/>
      <c r="S323" s="332"/>
      <c r="T323" s="332"/>
      <c r="U323" s="332"/>
      <c r="V323" s="332"/>
      <c r="W323" s="332"/>
      <c r="X323" s="332"/>
      <c r="Y323" s="332"/>
      <c r="Z323" s="332"/>
    </row>
    <row r="324">
      <c r="A324" s="332"/>
      <c r="B324" s="332"/>
      <c r="C324" s="332"/>
      <c r="D324" s="332"/>
      <c r="E324" s="332"/>
      <c r="F324" s="332"/>
      <c r="G324" s="332"/>
      <c r="H324" s="342"/>
      <c r="I324" s="332"/>
      <c r="J324" s="332"/>
      <c r="K324" s="332"/>
      <c r="L324" s="332"/>
      <c r="M324" s="332"/>
      <c r="N324" s="332"/>
      <c r="O324" s="332"/>
      <c r="P324" s="332"/>
      <c r="Q324" s="332"/>
      <c r="R324" s="332"/>
      <c r="S324" s="332"/>
      <c r="T324" s="332"/>
      <c r="U324" s="332"/>
      <c r="V324" s="332"/>
      <c r="W324" s="332"/>
      <c r="X324" s="332"/>
      <c r="Y324" s="332"/>
      <c r="Z324" s="332"/>
    </row>
    <row r="325">
      <c r="A325" s="332"/>
      <c r="B325" s="332"/>
      <c r="C325" s="332"/>
      <c r="D325" s="332"/>
      <c r="E325" s="332"/>
      <c r="F325" s="332"/>
      <c r="G325" s="332"/>
      <c r="H325" s="342"/>
      <c r="I325" s="332"/>
      <c r="J325" s="332"/>
      <c r="K325" s="332"/>
      <c r="L325" s="332"/>
      <c r="M325" s="332"/>
      <c r="N325" s="332"/>
      <c r="O325" s="332"/>
      <c r="P325" s="332"/>
      <c r="Q325" s="332"/>
      <c r="R325" s="332"/>
      <c r="S325" s="332"/>
      <c r="T325" s="332"/>
      <c r="U325" s="332"/>
      <c r="V325" s="332"/>
      <c r="W325" s="332"/>
      <c r="X325" s="332"/>
      <c r="Y325" s="332"/>
      <c r="Z325" s="332"/>
    </row>
    <row r="326">
      <c r="A326" s="332"/>
      <c r="B326" s="332"/>
      <c r="C326" s="332"/>
      <c r="D326" s="332"/>
      <c r="E326" s="332"/>
      <c r="F326" s="332"/>
      <c r="G326" s="332"/>
      <c r="H326" s="342"/>
      <c r="I326" s="332"/>
      <c r="J326" s="332"/>
      <c r="K326" s="332"/>
      <c r="L326" s="332"/>
      <c r="M326" s="332"/>
      <c r="N326" s="332"/>
      <c r="O326" s="332"/>
      <c r="P326" s="332"/>
      <c r="Q326" s="332"/>
      <c r="R326" s="332"/>
      <c r="S326" s="332"/>
      <c r="T326" s="332"/>
      <c r="U326" s="332"/>
      <c r="V326" s="332"/>
      <c r="W326" s="332"/>
      <c r="X326" s="332"/>
      <c r="Y326" s="332"/>
      <c r="Z326" s="332"/>
    </row>
    <row r="327">
      <c r="A327" s="332"/>
      <c r="B327" s="332"/>
      <c r="C327" s="332"/>
      <c r="D327" s="332"/>
      <c r="E327" s="332"/>
      <c r="F327" s="332"/>
      <c r="G327" s="332"/>
      <c r="H327" s="342"/>
      <c r="I327" s="332"/>
      <c r="J327" s="332"/>
      <c r="K327" s="332"/>
      <c r="L327" s="332"/>
      <c r="M327" s="332"/>
      <c r="N327" s="332"/>
      <c r="O327" s="332"/>
      <c r="P327" s="332"/>
      <c r="Q327" s="332"/>
      <c r="R327" s="332"/>
      <c r="S327" s="332"/>
      <c r="T327" s="332"/>
      <c r="U327" s="332"/>
      <c r="V327" s="332"/>
      <c r="W327" s="332"/>
      <c r="X327" s="332"/>
      <c r="Y327" s="332"/>
      <c r="Z327" s="332"/>
    </row>
    <row r="328">
      <c r="A328" s="332"/>
      <c r="B328" s="332"/>
      <c r="C328" s="332"/>
      <c r="D328" s="332"/>
      <c r="E328" s="332"/>
      <c r="F328" s="332"/>
      <c r="G328" s="332"/>
      <c r="H328" s="342"/>
      <c r="I328" s="332"/>
      <c r="J328" s="332"/>
      <c r="K328" s="332"/>
      <c r="L328" s="332"/>
      <c r="M328" s="332"/>
      <c r="N328" s="332"/>
      <c r="O328" s="332"/>
      <c r="P328" s="332"/>
      <c r="Q328" s="332"/>
      <c r="R328" s="332"/>
      <c r="S328" s="332"/>
      <c r="T328" s="332"/>
      <c r="U328" s="332"/>
      <c r="V328" s="332"/>
      <c r="W328" s="332"/>
      <c r="X328" s="332"/>
      <c r="Y328" s="332"/>
      <c r="Z328" s="332"/>
    </row>
    <row r="329">
      <c r="A329" s="332"/>
      <c r="B329" s="332"/>
      <c r="C329" s="332"/>
      <c r="D329" s="332"/>
      <c r="E329" s="332"/>
      <c r="F329" s="332"/>
      <c r="G329" s="332"/>
      <c r="H329" s="342"/>
      <c r="I329" s="332"/>
      <c r="J329" s="332"/>
      <c r="K329" s="332"/>
      <c r="L329" s="332"/>
      <c r="M329" s="332"/>
      <c r="N329" s="332"/>
      <c r="O329" s="332"/>
      <c r="P329" s="332"/>
      <c r="Q329" s="332"/>
      <c r="R329" s="332"/>
      <c r="S329" s="332"/>
      <c r="T329" s="332"/>
      <c r="U329" s="332"/>
      <c r="V329" s="332"/>
      <c r="W329" s="332"/>
      <c r="X329" s="332"/>
      <c r="Y329" s="332"/>
      <c r="Z329" s="332"/>
    </row>
    <row r="330">
      <c r="A330" s="332"/>
      <c r="B330" s="332"/>
      <c r="C330" s="332"/>
      <c r="D330" s="332"/>
      <c r="E330" s="332"/>
      <c r="F330" s="332"/>
      <c r="G330" s="332"/>
      <c r="H330" s="342"/>
      <c r="I330" s="332"/>
      <c r="J330" s="332"/>
      <c r="K330" s="332"/>
      <c r="L330" s="332"/>
      <c r="M330" s="332"/>
      <c r="N330" s="332"/>
      <c r="O330" s="332"/>
      <c r="P330" s="332"/>
      <c r="Q330" s="332"/>
      <c r="R330" s="332"/>
      <c r="S330" s="332"/>
      <c r="T330" s="332"/>
      <c r="U330" s="332"/>
      <c r="V330" s="332"/>
      <c r="W330" s="332"/>
      <c r="X330" s="332"/>
      <c r="Y330" s="332"/>
      <c r="Z330" s="332"/>
    </row>
    <row r="331">
      <c r="A331" s="332"/>
      <c r="B331" s="332"/>
      <c r="C331" s="332"/>
      <c r="D331" s="332"/>
      <c r="E331" s="332"/>
      <c r="F331" s="332"/>
      <c r="G331" s="332"/>
      <c r="H331" s="342"/>
      <c r="I331" s="332"/>
      <c r="J331" s="332"/>
      <c r="K331" s="332"/>
      <c r="L331" s="332"/>
      <c r="M331" s="332"/>
      <c r="N331" s="332"/>
      <c r="O331" s="332"/>
      <c r="P331" s="332"/>
      <c r="Q331" s="332"/>
      <c r="R331" s="332"/>
      <c r="S331" s="332"/>
      <c r="T331" s="332"/>
      <c r="U331" s="332"/>
      <c r="V331" s="332"/>
      <c r="W331" s="332"/>
      <c r="X331" s="332"/>
      <c r="Y331" s="332"/>
      <c r="Z331" s="332"/>
    </row>
    <row r="332">
      <c r="A332" s="332"/>
      <c r="B332" s="332"/>
      <c r="C332" s="332"/>
      <c r="D332" s="332"/>
      <c r="E332" s="332"/>
      <c r="F332" s="332"/>
      <c r="G332" s="332"/>
      <c r="H332" s="342"/>
      <c r="I332" s="332"/>
      <c r="J332" s="332"/>
      <c r="K332" s="332"/>
      <c r="L332" s="332"/>
      <c r="M332" s="332"/>
      <c r="N332" s="332"/>
      <c r="O332" s="332"/>
      <c r="P332" s="332"/>
      <c r="Q332" s="332"/>
      <c r="R332" s="332"/>
      <c r="S332" s="332"/>
      <c r="T332" s="332"/>
      <c r="U332" s="332"/>
      <c r="V332" s="332"/>
      <c r="W332" s="332"/>
      <c r="X332" s="332"/>
      <c r="Y332" s="332"/>
      <c r="Z332" s="332"/>
    </row>
    <row r="333">
      <c r="A333" s="332"/>
      <c r="B333" s="332"/>
      <c r="C333" s="332"/>
      <c r="D333" s="332"/>
      <c r="E333" s="332"/>
      <c r="F333" s="332"/>
      <c r="G333" s="332"/>
      <c r="H333" s="342"/>
      <c r="I333" s="332"/>
      <c r="J333" s="332"/>
      <c r="K333" s="332"/>
      <c r="L333" s="332"/>
      <c r="M333" s="332"/>
      <c r="N333" s="332"/>
      <c r="O333" s="332"/>
      <c r="P333" s="332"/>
      <c r="Q333" s="332"/>
      <c r="R333" s="332"/>
      <c r="S333" s="332"/>
      <c r="T333" s="332"/>
      <c r="U333" s="332"/>
      <c r="V333" s="332"/>
      <c r="W333" s="332"/>
      <c r="X333" s="332"/>
      <c r="Y333" s="332"/>
      <c r="Z333" s="332"/>
    </row>
    <row r="334">
      <c r="A334" s="332"/>
      <c r="B334" s="332"/>
      <c r="C334" s="332"/>
      <c r="D334" s="332"/>
      <c r="E334" s="332"/>
      <c r="F334" s="332"/>
      <c r="G334" s="332"/>
      <c r="H334" s="342"/>
      <c r="I334" s="332"/>
      <c r="J334" s="332"/>
      <c r="K334" s="332"/>
      <c r="L334" s="332"/>
      <c r="M334" s="332"/>
      <c r="N334" s="332"/>
      <c r="O334" s="332"/>
      <c r="P334" s="332"/>
      <c r="Q334" s="332"/>
      <c r="R334" s="332"/>
      <c r="S334" s="332"/>
      <c r="T334" s="332"/>
      <c r="U334" s="332"/>
      <c r="V334" s="332"/>
      <c r="W334" s="332"/>
      <c r="X334" s="332"/>
      <c r="Y334" s="332"/>
      <c r="Z334" s="332"/>
    </row>
    <row r="335">
      <c r="A335" s="332"/>
      <c r="B335" s="332"/>
      <c r="C335" s="332"/>
      <c r="D335" s="332"/>
      <c r="E335" s="332"/>
      <c r="F335" s="332"/>
      <c r="G335" s="332"/>
      <c r="H335" s="342"/>
      <c r="I335" s="332"/>
      <c r="J335" s="332"/>
      <c r="K335" s="332"/>
      <c r="L335" s="332"/>
      <c r="M335" s="332"/>
      <c r="N335" s="332"/>
      <c r="O335" s="332"/>
      <c r="P335" s="332"/>
      <c r="Q335" s="332"/>
      <c r="R335" s="332"/>
      <c r="S335" s="332"/>
      <c r="T335" s="332"/>
      <c r="U335" s="332"/>
      <c r="V335" s="332"/>
      <c r="W335" s="332"/>
      <c r="X335" s="332"/>
      <c r="Y335" s="332"/>
      <c r="Z335" s="332"/>
    </row>
    <row r="336">
      <c r="A336" s="332"/>
      <c r="B336" s="332"/>
      <c r="C336" s="332"/>
      <c r="D336" s="332"/>
      <c r="E336" s="332"/>
      <c r="F336" s="332"/>
      <c r="G336" s="332"/>
      <c r="H336" s="342"/>
      <c r="I336" s="332"/>
      <c r="J336" s="332"/>
      <c r="K336" s="332"/>
      <c r="L336" s="332"/>
      <c r="M336" s="332"/>
      <c r="N336" s="332"/>
      <c r="O336" s="332"/>
      <c r="P336" s="332"/>
      <c r="Q336" s="332"/>
      <c r="R336" s="332"/>
      <c r="S336" s="332"/>
      <c r="T336" s="332"/>
      <c r="U336" s="332"/>
      <c r="V336" s="332"/>
      <c r="W336" s="332"/>
      <c r="X336" s="332"/>
      <c r="Y336" s="332"/>
      <c r="Z336" s="332"/>
    </row>
    <row r="337">
      <c r="A337" s="332"/>
      <c r="B337" s="332"/>
      <c r="C337" s="332"/>
      <c r="D337" s="332"/>
      <c r="E337" s="332"/>
      <c r="F337" s="332"/>
      <c r="G337" s="332"/>
      <c r="H337" s="342"/>
      <c r="I337" s="332"/>
      <c r="J337" s="332"/>
      <c r="K337" s="332"/>
      <c r="L337" s="332"/>
      <c r="M337" s="332"/>
      <c r="N337" s="332"/>
      <c r="O337" s="332"/>
      <c r="P337" s="332"/>
      <c r="Q337" s="332"/>
      <c r="R337" s="332"/>
      <c r="S337" s="332"/>
      <c r="T337" s="332"/>
      <c r="U337" s="332"/>
      <c r="V337" s="332"/>
      <c r="W337" s="332"/>
      <c r="X337" s="332"/>
      <c r="Y337" s="332"/>
      <c r="Z337" s="332"/>
    </row>
    <row r="338">
      <c r="A338" s="332"/>
      <c r="B338" s="332"/>
      <c r="C338" s="332"/>
      <c r="D338" s="332"/>
      <c r="E338" s="332"/>
      <c r="F338" s="332"/>
      <c r="G338" s="332"/>
      <c r="H338" s="342"/>
      <c r="I338" s="332"/>
      <c r="J338" s="332"/>
      <c r="K338" s="332"/>
      <c r="L338" s="332"/>
      <c r="M338" s="332"/>
      <c r="N338" s="332"/>
      <c r="O338" s="332"/>
      <c r="P338" s="332"/>
      <c r="Q338" s="332"/>
      <c r="R338" s="332"/>
      <c r="S338" s="332"/>
      <c r="T338" s="332"/>
      <c r="U338" s="332"/>
      <c r="V338" s="332"/>
      <c r="W338" s="332"/>
      <c r="X338" s="332"/>
      <c r="Y338" s="332"/>
      <c r="Z338" s="332"/>
    </row>
    <row r="339">
      <c r="A339" s="332"/>
      <c r="B339" s="332"/>
      <c r="C339" s="332"/>
      <c r="D339" s="332"/>
      <c r="E339" s="332"/>
      <c r="F339" s="332"/>
      <c r="G339" s="332"/>
      <c r="H339" s="342"/>
      <c r="I339" s="332"/>
      <c r="J339" s="332"/>
      <c r="K339" s="332"/>
      <c r="L339" s="332"/>
      <c r="M339" s="332"/>
      <c r="N339" s="332"/>
      <c r="O339" s="332"/>
      <c r="P339" s="332"/>
      <c r="Q339" s="332"/>
      <c r="R339" s="332"/>
      <c r="S339" s="332"/>
      <c r="T339" s="332"/>
      <c r="U339" s="332"/>
      <c r="V339" s="332"/>
      <c r="W339" s="332"/>
      <c r="X339" s="332"/>
      <c r="Y339" s="332"/>
      <c r="Z339" s="332"/>
    </row>
    <row r="340">
      <c r="A340" s="332"/>
      <c r="B340" s="332"/>
      <c r="C340" s="332"/>
      <c r="D340" s="332"/>
      <c r="E340" s="332"/>
      <c r="F340" s="332"/>
      <c r="G340" s="332"/>
      <c r="H340" s="342"/>
      <c r="I340" s="332"/>
      <c r="J340" s="332"/>
      <c r="K340" s="332"/>
      <c r="L340" s="332"/>
      <c r="M340" s="332"/>
      <c r="N340" s="332"/>
      <c r="O340" s="332"/>
      <c r="P340" s="332"/>
      <c r="Q340" s="332"/>
      <c r="R340" s="332"/>
      <c r="S340" s="332"/>
      <c r="T340" s="332"/>
      <c r="U340" s="332"/>
      <c r="V340" s="332"/>
      <c r="W340" s="332"/>
      <c r="X340" s="332"/>
      <c r="Y340" s="332"/>
      <c r="Z340" s="332"/>
    </row>
    <row r="341">
      <c r="A341" s="332"/>
      <c r="B341" s="332"/>
      <c r="C341" s="332"/>
      <c r="D341" s="332"/>
      <c r="E341" s="332"/>
      <c r="F341" s="332"/>
      <c r="G341" s="332"/>
      <c r="H341" s="342"/>
      <c r="I341" s="332"/>
      <c r="J341" s="332"/>
      <c r="K341" s="332"/>
      <c r="L341" s="332"/>
      <c r="M341" s="332"/>
      <c r="N341" s="332"/>
      <c r="O341" s="332"/>
      <c r="P341" s="332"/>
      <c r="Q341" s="332"/>
      <c r="R341" s="332"/>
      <c r="S341" s="332"/>
      <c r="T341" s="332"/>
      <c r="U341" s="332"/>
      <c r="V341" s="332"/>
      <c r="W341" s="332"/>
      <c r="X341" s="332"/>
      <c r="Y341" s="332"/>
      <c r="Z341" s="332"/>
    </row>
    <row r="342">
      <c r="A342" s="332"/>
      <c r="B342" s="332"/>
      <c r="C342" s="332"/>
      <c r="D342" s="332"/>
      <c r="E342" s="332"/>
      <c r="F342" s="332"/>
      <c r="G342" s="332"/>
      <c r="H342" s="342"/>
      <c r="I342" s="332"/>
      <c r="J342" s="332"/>
      <c r="K342" s="332"/>
      <c r="L342" s="332"/>
      <c r="M342" s="332"/>
      <c r="N342" s="332"/>
      <c r="O342" s="332"/>
      <c r="P342" s="332"/>
      <c r="Q342" s="332"/>
      <c r="R342" s="332"/>
      <c r="S342" s="332"/>
      <c r="T342" s="332"/>
      <c r="U342" s="332"/>
      <c r="V342" s="332"/>
      <c r="W342" s="332"/>
      <c r="X342" s="332"/>
      <c r="Y342" s="332"/>
      <c r="Z342" s="332"/>
    </row>
    <row r="343">
      <c r="A343" s="332"/>
      <c r="B343" s="332"/>
      <c r="C343" s="332"/>
      <c r="D343" s="332"/>
      <c r="E343" s="332"/>
      <c r="F343" s="332"/>
      <c r="G343" s="332"/>
      <c r="H343" s="342"/>
      <c r="I343" s="332"/>
      <c r="J343" s="332"/>
      <c r="K343" s="332"/>
      <c r="L343" s="332"/>
      <c r="M343" s="332"/>
      <c r="N343" s="332"/>
      <c r="O343" s="332"/>
      <c r="P343" s="332"/>
      <c r="Q343" s="332"/>
      <c r="R343" s="332"/>
      <c r="S343" s="332"/>
      <c r="T343" s="332"/>
      <c r="U343" s="332"/>
      <c r="V343" s="332"/>
      <c r="W343" s="332"/>
      <c r="X343" s="332"/>
      <c r="Y343" s="332"/>
      <c r="Z343" s="332"/>
    </row>
    <row r="344">
      <c r="A344" s="332"/>
      <c r="B344" s="332"/>
      <c r="C344" s="332"/>
      <c r="D344" s="332"/>
      <c r="E344" s="332"/>
      <c r="F344" s="332"/>
      <c r="G344" s="332"/>
      <c r="H344" s="342"/>
      <c r="I344" s="332"/>
      <c r="J344" s="332"/>
      <c r="K344" s="332"/>
      <c r="L344" s="332"/>
      <c r="M344" s="332"/>
      <c r="N344" s="332"/>
      <c r="O344" s="332"/>
      <c r="P344" s="332"/>
      <c r="Q344" s="332"/>
      <c r="R344" s="332"/>
      <c r="S344" s="332"/>
      <c r="T344" s="332"/>
      <c r="U344" s="332"/>
      <c r="V344" s="332"/>
      <c r="W344" s="332"/>
      <c r="X344" s="332"/>
      <c r="Y344" s="332"/>
      <c r="Z344" s="332"/>
    </row>
    <row r="345">
      <c r="A345" s="332"/>
      <c r="B345" s="332"/>
      <c r="C345" s="332"/>
      <c r="D345" s="332"/>
      <c r="E345" s="332"/>
      <c r="F345" s="332"/>
      <c r="G345" s="332"/>
      <c r="H345" s="342"/>
      <c r="I345" s="332"/>
      <c r="J345" s="332"/>
      <c r="K345" s="332"/>
      <c r="L345" s="332"/>
      <c r="M345" s="332"/>
      <c r="N345" s="332"/>
      <c r="O345" s="332"/>
      <c r="P345" s="332"/>
      <c r="Q345" s="332"/>
      <c r="R345" s="332"/>
      <c r="S345" s="332"/>
      <c r="T345" s="332"/>
      <c r="U345" s="332"/>
      <c r="V345" s="332"/>
      <c r="W345" s="332"/>
      <c r="X345" s="332"/>
      <c r="Y345" s="332"/>
      <c r="Z345" s="332"/>
    </row>
    <row r="346">
      <c r="A346" s="332"/>
      <c r="B346" s="332"/>
      <c r="C346" s="332"/>
      <c r="D346" s="332"/>
      <c r="E346" s="332"/>
      <c r="F346" s="332"/>
      <c r="G346" s="332"/>
      <c r="H346" s="342"/>
      <c r="I346" s="332"/>
      <c r="J346" s="332"/>
      <c r="K346" s="332"/>
      <c r="L346" s="332"/>
      <c r="M346" s="332"/>
      <c r="N346" s="332"/>
      <c r="O346" s="332"/>
      <c r="P346" s="332"/>
      <c r="Q346" s="332"/>
      <c r="R346" s="332"/>
      <c r="S346" s="332"/>
      <c r="T346" s="332"/>
      <c r="U346" s="332"/>
      <c r="V346" s="332"/>
      <c r="W346" s="332"/>
      <c r="X346" s="332"/>
      <c r="Y346" s="332"/>
      <c r="Z346" s="332"/>
    </row>
    <row r="347">
      <c r="A347" s="332"/>
      <c r="B347" s="332"/>
      <c r="C347" s="332"/>
      <c r="D347" s="332"/>
      <c r="E347" s="332"/>
      <c r="F347" s="332"/>
      <c r="G347" s="332"/>
      <c r="H347" s="342"/>
      <c r="I347" s="332"/>
      <c r="J347" s="332"/>
      <c r="K347" s="332"/>
      <c r="L347" s="332"/>
      <c r="M347" s="332"/>
      <c r="N347" s="332"/>
      <c r="O347" s="332"/>
      <c r="P347" s="332"/>
      <c r="Q347" s="332"/>
      <c r="R347" s="332"/>
      <c r="S347" s="332"/>
      <c r="T347" s="332"/>
      <c r="U347" s="332"/>
      <c r="V347" s="332"/>
      <c r="W347" s="332"/>
      <c r="X347" s="332"/>
      <c r="Y347" s="332"/>
      <c r="Z347" s="332"/>
    </row>
    <row r="348">
      <c r="A348" s="332"/>
      <c r="B348" s="332"/>
      <c r="C348" s="332"/>
      <c r="D348" s="332"/>
      <c r="E348" s="332"/>
      <c r="F348" s="332"/>
      <c r="G348" s="332"/>
      <c r="H348" s="342"/>
      <c r="I348" s="332"/>
      <c r="J348" s="332"/>
      <c r="K348" s="332"/>
      <c r="L348" s="332"/>
      <c r="M348" s="332"/>
      <c r="N348" s="332"/>
      <c r="O348" s="332"/>
      <c r="P348" s="332"/>
      <c r="Q348" s="332"/>
      <c r="R348" s="332"/>
      <c r="S348" s="332"/>
      <c r="T348" s="332"/>
      <c r="U348" s="332"/>
      <c r="V348" s="332"/>
      <c r="W348" s="332"/>
      <c r="X348" s="332"/>
      <c r="Y348" s="332"/>
      <c r="Z348" s="332"/>
    </row>
    <row r="349">
      <c r="A349" s="332"/>
      <c r="B349" s="332"/>
      <c r="C349" s="332"/>
      <c r="D349" s="332"/>
      <c r="E349" s="332"/>
      <c r="F349" s="332"/>
      <c r="G349" s="332"/>
      <c r="H349" s="342"/>
      <c r="I349" s="332"/>
      <c r="J349" s="332"/>
      <c r="K349" s="332"/>
      <c r="L349" s="332"/>
      <c r="M349" s="332"/>
      <c r="N349" s="332"/>
      <c r="O349" s="332"/>
      <c r="P349" s="332"/>
      <c r="Q349" s="332"/>
      <c r="R349" s="332"/>
      <c r="S349" s="332"/>
      <c r="T349" s="332"/>
      <c r="U349" s="332"/>
      <c r="V349" s="332"/>
      <c r="W349" s="332"/>
      <c r="X349" s="332"/>
      <c r="Y349" s="332"/>
      <c r="Z349" s="332"/>
    </row>
    <row r="350">
      <c r="A350" s="332"/>
      <c r="B350" s="332"/>
      <c r="C350" s="332"/>
      <c r="D350" s="332"/>
      <c r="E350" s="332"/>
      <c r="F350" s="332"/>
      <c r="G350" s="332"/>
      <c r="H350" s="342"/>
      <c r="I350" s="332"/>
      <c r="J350" s="332"/>
      <c r="K350" s="332"/>
      <c r="L350" s="332"/>
      <c r="M350" s="332"/>
      <c r="N350" s="332"/>
      <c r="O350" s="332"/>
      <c r="P350" s="332"/>
      <c r="Q350" s="332"/>
      <c r="R350" s="332"/>
      <c r="S350" s="332"/>
      <c r="T350" s="332"/>
      <c r="U350" s="332"/>
      <c r="V350" s="332"/>
      <c r="W350" s="332"/>
      <c r="X350" s="332"/>
      <c r="Y350" s="332"/>
      <c r="Z350" s="332"/>
    </row>
    <row r="351">
      <c r="A351" s="332"/>
      <c r="B351" s="332"/>
      <c r="C351" s="332"/>
      <c r="D351" s="332"/>
      <c r="E351" s="332"/>
      <c r="F351" s="332"/>
      <c r="G351" s="332"/>
      <c r="H351" s="342"/>
      <c r="I351" s="332"/>
      <c r="J351" s="332"/>
      <c r="K351" s="332"/>
      <c r="L351" s="332"/>
      <c r="M351" s="332"/>
      <c r="N351" s="332"/>
      <c r="O351" s="332"/>
      <c r="P351" s="332"/>
      <c r="Q351" s="332"/>
      <c r="R351" s="332"/>
      <c r="S351" s="332"/>
      <c r="T351" s="332"/>
      <c r="U351" s="332"/>
      <c r="V351" s="332"/>
      <c r="W351" s="332"/>
      <c r="X351" s="332"/>
      <c r="Y351" s="332"/>
      <c r="Z351" s="332"/>
    </row>
    <row r="352">
      <c r="A352" s="332"/>
      <c r="B352" s="332"/>
      <c r="C352" s="332"/>
      <c r="D352" s="332"/>
      <c r="E352" s="332"/>
      <c r="F352" s="332"/>
      <c r="G352" s="332"/>
      <c r="H352" s="342"/>
      <c r="I352" s="332"/>
      <c r="J352" s="332"/>
      <c r="K352" s="332"/>
      <c r="L352" s="332"/>
      <c r="M352" s="332"/>
      <c r="N352" s="332"/>
      <c r="O352" s="332"/>
      <c r="P352" s="332"/>
      <c r="Q352" s="332"/>
      <c r="R352" s="332"/>
      <c r="S352" s="332"/>
      <c r="T352" s="332"/>
      <c r="U352" s="332"/>
      <c r="V352" s="332"/>
      <c r="W352" s="332"/>
      <c r="X352" s="332"/>
      <c r="Y352" s="332"/>
      <c r="Z352" s="332"/>
    </row>
    <row r="353">
      <c r="A353" s="332"/>
      <c r="B353" s="332"/>
      <c r="C353" s="332"/>
      <c r="D353" s="332"/>
      <c r="E353" s="332"/>
      <c r="F353" s="332"/>
      <c r="G353" s="332"/>
      <c r="H353" s="342"/>
      <c r="I353" s="332"/>
      <c r="J353" s="332"/>
      <c r="K353" s="332"/>
      <c r="L353" s="332"/>
      <c r="M353" s="332"/>
      <c r="N353" s="332"/>
      <c r="O353" s="332"/>
      <c r="P353" s="332"/>
      <c r="Q353" s="332"/>
      <c r="R353" s="332"/>
      <c r="S353" s="332"/>
      <c r="T353" s="332"/>
      <c r="U353" s="332"/>
      <c r="V353" s="332"/>
      <c r="W353" s="332"/>
      <c r="X353" s="332"/>
      <c r="Y353" s="332"/>
      <c r="Z353" s="332"/>
    </row>
    <row r="354">
      <c r="A354" s="332"/>
      <c r="B354" s="332"/>
      <c r="C354" s="332"/>
      <c r="D354" s="332"/>
      <c r="E354" s="332"/>
      <c r="F354" s="332"/>
      <c r="G354" s="332"/>
      <c r="H354" s="342"/>
      <c r="I354" s="332"/>
      <c r="J354" s="332"/>
      <c r="K354" s="332"/>
      <c r="L354" s="332"/>
      <c r="M354" s="332"/>
      <c r="N354" s="332"/>
      <c r="O354" s="332"/>
      <c r="P354" s="332"/>
      <c r="Q354" s="332"/>
      <c r="R354" s="332"/>
      <c r="S354" s="332"/>
      <c r="T354" s="332"/>
      <c r="U354" s="332"/>
      <c r="V354" s="332"/>
      <c r="W354" s="332"/>
      <c r="X354" s="332"/>
      <c r="Y354" s="332"/>
      <c r="Z354" s="332"/>
    </row>
    <row r="355">
      <c r="A355" s="332"/>
      <c r="B355" s="332"/>
      <c r="C355" s="332"/>
      <c r="D355" s="332"/>
      <c r="E355" s="332"/>
      <c r="F355" s="332"/>
      <c r="G355" s="332"/>
      <c r="H355" s="342"/>
      <c r="I355" s="332"/>
      <c r="J355" s="332"/>
      <c r="K355" s="332"/>
      <c r="L355" s="332"/>
      <c r="M355" s="332"/>
      <c r="N355" s="332"/>
      <c r="O355" s="332"/>
      <c r="P355" s="332"/>
      <c r="Q355" s="332"/>
      <c r="R355" s="332"/>
      <c r="S355" s="332"/>
      <c r="T355" s="332"/>
      <c r="U355" s="332"/>
      <c r="V355" s="332"/>
      <c r="W355" s="332"/>
      <c r="X355" s="332"/>
      <c r="Y355" s="332"/>
      <c r="Z355" s="332"/>
    </row>
    <row r="356">
      <c r="A356" s="332"/>
      <c r="B356" s="332"/>
      <c r="C356" s="332"/>
      <c r="D356" s="332"/>
      <c r="E356" s="332"/>
      <c r="F356" s="332"/>
      <c r="G356" s="332"/>
      <c r="H356" s="342"/>
      <c r="I356" s="332"/>
      <c r="J356" s="332"/>
      <c r="K356" s="332"/>
      <c r="L356" s="332"/>
      <c r="M356" s="332"/>
      <c r="N356" s="332"/>
      <c r="O356" s="332"/>
      <c r="P356" s="332"/>
      <c r="Q356" s="332"/>
      <c r="R356" s="332"/>
      <c r="S356" s="332"/>
      <c r="T356" s="332"/>
      <c r="U356" s="332"/>
      <c r="V356" s="332"/>
      <c r="W356" s="332"/>
      <c r="X356" s="332"/>
      <c r="Y356" s="332"/>
      <c r="Z356" s="332"/>
    </row>
    <row r="357">
      <c r="A357" s="332"/>
      <c r="B357" s="332"/>
      <c r="C357" s="332"/>
      <c r="D357" s="332"/>
      <c r="E357" s="332"/>
      <c r="F357" s="332"/>
      <c r="G357" s="332"/>
      <c r="H357" s="342"/>
      <c r="I357" s="332"/>
      <c r="J357" s="332"/>
      <c r="K357" s="332"/>
      <c r="L357" s="332"/>
      <c r="M357" s="332"/>
      <c r="N357" s="332"/>
      <c r="O357" s="332"/>
      <c r="P357" s="332"/>
      <c r="Q357" s="332"/>
      <c r="R357" s="332"/>
      <c r="S357" s="332"/>
      <c r="T357" s="332"/>
      <c r="U357" s="332"/>
      <c r="V357" s="332"/>
      <c r="W357" s="332"/>
      <c r="X357" s="332"/>
      <c r="Y357" s="332"/>
      <c r="Z357" s="332"/>
    </row>
    <row r="358">
      <c r="A358" s="332"/>
      <c r="B358" s="332"/>
      <c r="C358" s="332"/>
      <c r="D358" s="332"/>
      <c r="E358" s="332"/>
      <c r="F358" s="332"/>
      <c r="G358" s="332"/>
      <c r="H358" s="342"/>
      <c r="I358" s="332"/>
      <c r="J358" s="332"/>
      <c r="K358" s="332"/>
      <c r="L358" s="332"/>
      <c r="M358" s="332"/>
      <c r="N358" s="332"/>
      <c r="O358" s="332"/>
      <c r="P358" s="332"/>
      <c r="Q358" s="332"/>
      <c r="R358" s="332"/>
      <c r="S358" s="332"/>
      <c r="T358" s="332"/>
      <c r="U358" s="332"/>
      <c r="V358" s="332"/>
      <c r="W358" s="332"/>
      <c r="X358" s="332"/>
      <c r="Y358" s="332"/>
      <c r="Z358" s="332"/>
    </row>
    <row r="359">
      <c r="A359" s="332"/>
      <c r="B359" s="332"/>
      <c r="C359" s="332"/>
      <c r="D359" s="332"/>
      <c r="E359" s="332"/>
      <c r="F359" s="332"/>
      <c r="G359" s="332"/>
      <c r="H359" s="342"/>
      <c r="I359" s="332"/>
      <c r="J359" s="332"/>
      <c r="K359" s="332"/>
      <c r="L359" s="332"/>
      <c r="M359" s="332"/>
      <c r="N359" s="332"/>
      <c r="O359" s="332"/>
      <c r="P359" s="332"/>
      <c r="Q359" s="332"/>
      <c r="R359" s="332"/>
      <c r="S359" s="332"/>
      <c r="T359" s="332"/>
      <c r="U359" s="332"/>
      <c r="V359" s="332"/>
      <c r="W359" s="332"/>
      <c r="X359" s="332"/>
      <c r="Y359" s="332"/>
      <c r="Z359" s="332"/>
    </row>
    <row r="360">
      <c r="A360" s="332"/>
      <c r="B360" s="332"/>
      <c r="C360" s="332"/>
      <c r="D360" s="332"/>
      <c r="E360" s="332"/>
      <c r="F360" s="332"/>
      <c r="G360" s="332"/>
      <c r="H360" s="342"/>
      <c r="I360" s="332"/>
      <c r="J360" s="332"/>
      <c r="K360" s="332"/>
      <c r="L360" s="332"/>
      <c r="M360" s="332"/>
      <c r="N360" s="332"/>
      <c r="O360" s="332"/>
      <c r="P360" s="332"/>
      <c r="Q360" s="332"/>
      <c r="R360" s="332"/>
      <c r="S360" s="332"/>
      <c r="T360" s="332"/>
      <c r="U360" s="332"/>
      <c r="V360" s="332"/>
      <c r="W360" s="332"/>
      <c r="X360" s="332"/>
      <c r="Y360" s="332"/>
      <c r="Z360" s="332"/>
    </row>
    <row r="361">
      <c r="A361" s="332"/>
      <c r="B361" s="332"/>
      <c r="C361" s="332"/>
      <c r="D361" s="332"/>
      <c r="E361" s="332"/>
      <c r="F361" s="332"/>
      <c r="G361" s="332"/>
      <c r="H361" s="342"/>
      <c r="I361" s="332"/>
      <c r="J361" s="332"/>
      <c r="K361" s="332"/>
      <c r="L361" s="332"/>
      <c r="M361" s="332"/>
      <c r="N361" s="332"/>
      <c r="O361" s="332"/>
      <c r="P361" s="332"/>
      <c r="Q361" s="332"/>
      <c r="R361" s="332"/>
      <c r="S361" s="332"/>
      <c r="T361" s="332"/>
      <c r="U361" s="332"/>
      <c r="V361" s="332"/>
      <c r="W361" s="332"/>
      <c r="X361" s="332"/>
      <c r="Y361" s="332"/>
      <c r="Z361" s="332"/>
    </row>
    <row r="362">
      <c r="A362" s="332"/>
      <c r="B362" s="332"/>
      <c r="C362" s="332"/>
      <c r="D362" s="332"/>
      <c r="E362" s="332"/>
      <c r="F362" s="332"/>
      <c r="G362" s="332"/>
      <c r="H362" s="342"/>
      <c r="I362" s="332"/>
      <c r="J362" s="332"/>
      <c r="K362" s="332"/>
      <c r="L362" s="332"/>
      <c r="M362" s="332"/>
      <c r="N362" s="332"/>
      <c r="O362" s="332"/>
      <c r="P362" s="332"/>
      <c r="Q362" s="332"/>
      <c r="R362" s="332"/>
      <c r="S362" s="332"/>
      <c r="T362" s="332"/>
      <c r="U362" s="332"/>
      <c r="V362" s="332"/>
      <c r="W362" s="332"/>
      <c r="X362" s="332"/>
      <c r="Y362" s="332"/>
      <c r="Z362" s="332"/>
    </row>
    <row r="363">
      <c r="A363" s="332"/>
      <c r="B363" s="332"/>
      <c r="C363" s="332"/>
      <c r="D363" s="332"/>
      <c r="E363" s="332"/>
      <c r="F363" s="332"/>
      <c r="G363" s="332"/>
      <c r="H363" s="342"/>
      <c r="I363" s="332"/>
      <c r="J363" s="332"/>
      <c r="K363" s="332"/>
      <c r="L363" s="332"/>
      <c r="M363" s="332"/>
      <c r="N363" s="332"/>
      <c r="O363" s="332"/>
      <c r="P363" s="332"/>
      <c r="Q363" s="332"/>
      <c r="R363" s="332"/>
      <c r="S363" s="332"/>
      <c r="T363" s="332"/>
      <c r="U363" s="332"/>
      <c r="V363" s="332"/>
      <c r="W363" s="332"/>
      <c r="X363" s="332"/>
      <c r="Y363" s="332"/>
      <c r="Z363" s="332"/>
    </row>
    <row r="364">
      <c r="A364" s="332"/>
      <c r="B364" s="332"/>
      <c r="C364" s="332"/>
      <c r="D364" s="332"/>
      <c r="E364" s="332"/>
      <c r="F364" s="332"/>
      <c r="G364" s="332"/>
      <c r="H364" s="342"/>
      <c r="I364" s="332"/>
      <c r="J364" s="332"/>
      <c r="K364" s="332"/>
      <c r="L364" s="332"/>
      <c r="M364" s="332"/>
      <c r="N364" s="332"/>
      <c r="O364" s="332"/>
      <c r="P364" s="332"/>
      <c r="Q364" s="332"/>
      <c r="R364" s="332"/>
      <c r="S364" s="332"/>
      <c r="T364" s="332"/>
      <c r="U364" s="332"/>
      <c r="V364" s="332"/>
      <c r="W364" s="332"/>
      <c r="X364" s="332"/>
      <c r="Y364" s="332"/>
      <c r="Z364" s="332"/>
    </row>
    <row r="365">
      <c r="A365" s="332"/>
      <c r="B365" s="332"/>
      <c r="C365" s="332"/>
      <c r="D365" s="332"/>
      <c r="E365" s="332"/>
      <c r="F365" s="332"/>
      <c r="G365" s="332"/>
      <c r="H365" s="342"/>
      <c r="I365" s="332"/>
      <c r="J365" s="332"/>
      <c r="K365" s="332"/>
      <c r="L365" s="332"/>
      <c r="M365" s="332"/>
      <c r="N365" s="332"/>
      <c r="O365" s="332"/>
      <c r="P365" s="332"/>
      <c r="Q365" s="332"/>
      <c r="R365" s="332"/>
      <c r="S365" s="332"/>
      <c r="T365" s="332"/>
      <c r="U365" s="332"/>
      <c r="V365" s="332"/>
      <c r="W365" s="332"/>
      <c r="X365" s="332"/>
      <c r="Y365" s="332"/>
      <c r="Z365" s="332"/>
    </row>
    <row r="366">
      <c r="A366" s="332"/>
      <c r="B366" s="332"/>
      <c r="C366" s="332"/>
      <c r="D366" s="332"/>
      <c r="E366" s="332"/>
      <c r="F366" s="332"/>
      <c r="G366" s="332"/>
      <c r="H366" s="342"/>
      <c r="I366" s="332"/>
      <c r="J366" s="332"/>
      <c r="K366" s="332"/>
      <c r="L366" s="332"/>
      <c r="M366" s="332"/>
      <c r="N366" s="332"/>
      <c r="O366" s="332"/>
      <c r="P366" s="332"/>
      <c r="Q366" s="332"/>
      <c r="R366" s="332"/>
      <c r="S366" s="332"/>
      <c r="T366" s="332"/>
      <c r="U366" s="332"/>
      <c r="V366" s="332"/>
      <c r="W366" s="332"/>
      <c r="X366" s="332"/>
      <c r="Y366" s="332"/>
      <c r="Z366" s="332"/>
    </row>
    <row r="367">
      <c r="A367" s="332"/>
      <c r="B367" s="332"/>
      <c r="C367" s="332"/>
      <c r="D367" s="332"/>
      <c r="E367" s="332"/>
      <c r="F367" s="332"/>
      <c r="G367" s="332"/>
      <c r="H367" s="342"/>
      <c r="I367" s="332"/>
      <c r="J367" s="332"/>
      <c r="K367" s="332"/>
      <c r="L367" s="332"/>
      <c r="M367" s="332"/>
      <c r="N367" s="332"/>
      <c r="O367" s="332"/>
      <c r="P367" s="332"/>
      <c r="Q367" s="332"/>
      <c r="R367" s="332"/>
      <c r="S367" s="332"/>
      <c r="T367" s="332"/>
      <c r="U367" s="332"/>
      <c r="V367" s="332"/>
      <c r="W367" s="332"/>
      <c r="X367" s="332"/>
      <c r="Y367" s="332"/>
      <c r="Z367" s="332"/>
    </row>
    <row r="368">
      <c r="A368" s="332"/>
      <c r="B368" s="332"/>
      <c r="C368" s="332"/>
      <c r="D368" s="332"/>
      <c r="E368" s="332"/>
      <c r="F368" s="332"/>
      <c r="G368" s="332"/>
      <c r="H368" s="342"/>
      <c r="I368" s="332"/>
      <c r="J368" s="332"/>
      <c r="K368" s="332"/>
      <c r="L368" s="332"/>
      <c r="M368" s="332"/>
      <c r="N368" s="332"/>
      <c r="O368" s="332"/>
      <c r="P368" s="332"/>
      <c r="Q368" s="332"/>
      <c r="R368" s="332"/>
      <c r="S368" s="332"/>
      <c r="T368" s="332"/>
      <c r="U368" s="332"/>
      <c r="V368" s="332"/>
      <c r="W368" s="332"/>
      <c r="X368" s="332"/>
      <c r="Y368" s="332"/>
      <c r="Z368" s="332"/>
    </row>
    <row r="369">
      <c r="A369" s="332"/>
      <c r="B369" s="332"/>
      <c r="C369" s="332"/>
      <c r="D369" s="332"/>
      <c r="E369" s="332"/>
      <c r="F369" s="332"/>
      <c r="G369" s="332"/>
      <c r="H369" s="342"/>
      <c r="I369" s="332"/>
      <c r="J369" s="332"/>
      <c r="K369" s="332"/>
      <c r="L369" s="332"/>
      <c r="M369" s="332"/>
      <c r="N369" s="332"/>
      <c r="O369" s="332"/>
      <c r="P369" s="332"/>
      <c r="Q369" s="332"/>
      <c r="R369" s="332"/>
      <c r="S369" s="332"/>
      <c r="T369" s="332"/>
      <c r="U369" s="332"/>
      <c r="V369" s="332"/>
      <c r="W369" s="332"/>
      <c r="X369" s="332"/>
      <c r="Y369" s="332"/>
      <c r="Z369" s="332"/>
    </row>
    <row r="370">
      <c r="A370" s="332"/>
      <c r="B370" s="332"/>
      <c r="C370" s="332"/>
      <c r="D370" s="332"/>
      <c r="E370" s="332"/>
      <c r="F370" s="332"/>
      <c r="G370" s="332"/>
      <c r="H370" s="342"/>
      <c r="I370" s="332"/>
      <c r="J370" s="332"/>
      <c r="K370" s="332"/>
      <c r="L370" s="332"/>
      <c r="M370" s="332"/>
      <c r="N370" s="332"/>
      <c r="O370" s="332"/>
      <c r="P370" s="332"/>
      <c r="Q370" s="332"/>
      <c r="R370" s="332"/>
      <c r="S370" s="332"/>
      <c r="T370" s="332"/>
      <c r="U370" s="332"/>
      <c r="V370" s="332"/>
      <c r="W370" s="332"/>
      <c r="X370" s="332"/>
      <c r="Y370" s="332"/>
      <c r="Z370" s="332"/>
    </row>
    <row r="371">
      <c r="A371" s="332"/>
      <c r="B371" s="332"/>
      <c r="C371" s="332"/>
      <c r="D371" s="332"/>
      <c r="E371" s="332"/>
      <c r="F371" s="332"/>
      <c r="G371" s="332"/>
      <c r="H371" s="342"/>
      <c r="I371" s="332"/>
      <c r="J371" s="332"/>
      <c r="K371" s="332"/>
      <c r="L371" s="332"/>
      <c r="M371" s="332"/>
      <c r="N371" s="332"/>
      <c r="O371" s="332"/>
      <c r="P371" s="332"/>
      <c r="Q371" s="332"/>
      <c r="R371" s="332"/>
      <c r="S371" s="332"/>
      <c r="T371" s="332"/>
      <c r="U371" s="332"/>
      <c r="V371" s="332"/>
      <c r="W371" s="332"/>
      <c r="X371" s="332"/>
      <c r="Y371" s="332"/>
      <c r="Z371" s="332"/>
    </row>
    <row r="372">
      <c r="A372" s="332"/>
      <c r="B372" s="332"/>
      <c r="C372" s="332"/>
      <c r="D372" s="332"/>
      <c r="E372" s="332"/>
      <c r="F372" s="332"/>
      <c r="G372" s="332"/>
      <c r="H372" s="342"/>
      <c r="I372" s="332"/>
      <c r="J372" s="332"/>
      <c r="K372" s="332"/>
      <c r="L372" s="332"/>
      <c r="M372" s="332"/>
      <c r="N372" s="332"/>
      <c r="O372" s="332"/>
      <c r="P372" s="332"/>
      <c r="Q372" s="332"/>
      <c r="R372" s="332"/>
      <c r="S372" s="332"/>
      <c r="T372" s="332"/>
      <c r="U372" s="332"/>
      <c r="V372" s="332"/>
      <c r="W372" s="332"/>
      <c r="X372" s="332"/>
      <c r="Y372" s="332"/>
      <c r="Z372" s="332"/>
    </row>
    <row r="373">
      <c r="A373" s="332"/>
      <c r="B373" s="332"/>
      <c r="C373" s="332"/>
      <c r="D373" s="332"/>
      <c r="E373" s="332"/>
      <c r="F373" s="332"/>
      <c r="G373" s="332"/>
      <c r="H373" s="342"/>
      <c r="I373" s="332"/>
      <c r="J373" s="332"/>
      <c r="K373" s="332"/>
      <c r="L373" s="332"/>
      <c r="M373" s="332"/>
      <c r="N373" s="332"/>
      <c r="O373" s="332"/>
      <c r="P373" s="332"/>
      <c r="Q373" s="332"/>
      <c r="R373" s="332"/>
      <c r="S373" s="332"/>
      <c r="T373" s="332"/>
      <c r="U373" s="332"/>
      <c r="V373" s="332"/>
      <c r="W373" s="332"/>
      <c r="X373" s="332"/>
      <c r="Y373" s="332"/>
      <c r="Z373" s="332"/>
    </row>
    <row r="374">
      <c r="A374" s="332"/>
      <c r="B374" s="332"/>
      <c r="C374" s="332"/>
      <c r="D374" s="332"/>
      <c r="E374" s="332"/>
      <c r="F374" s="332"/>
      <c r="G374" s="332"/>
      <c r="H374" s="342"/>
      <c r="I374" s="332"/>
      <c r="J374" s="332"/>
      <c r="K374" s="332"/>
      <c r="L374" s="332"/>
      <c r="M374" s="332"/>
      <c r="N374" s="332"/>
      <c r="O374" s="332"/>
      <c r="P374" s="332"/>
      <c r="Q374" s="332"/>
      <c r="R374" s="332"/>
      <c r="S374" s="332"/>
      <c r="T374" s="332"/>
      <c r="U374" s="332"/>
      <c r="V374" s="332"/>
      <c r="W374" s="332"/>
      <c r="X374" s="332"/>
      <c r="Y374" s="332"/>
      <c r="Z374" s="332"/>
    </row>
    <row r="375">
      <c r="A375" s="332"/>
      <c r="B375" s="332"/>
      <c r="C375" s="332"/>
      <c r="D375" s="332"/>
      <c r="E375" s="332"/>
      <c r="F375" s="332"/>
      <c r="G375" s="332"/>
      <c r="H375" s="342"/>
      <c r="I375" s="332"/>
      <c r="J375" s="332"/>
      <c r="K375" s="332"/>
      <c r="L375" s="332"/>
      <c r="M375" s="332"/>
      <c r="N375" s="332"/>
      <c r="O375" s="332"/>
      <c r="P375" s="332"/>
      <c r="Q375" s="332"/>
      <c r="R375" s="332"/>
      <c r="S375" s="332"/>
      <c r="T375" s="332"/>
      <c r="U375" s="332"/>
      <c r="V375" s="332"/>
      <c r="W375" s="332"/>
      <c r="X375" s="332"/>
      <c r="Y375" s="332"/>
      <c r="Z375" s="332"/>
    </row>
    <row r="376">
      <c r="A376" s="332"/>
      <c r="B376" s="332"/>
      <c r="C376" s="332"/>
      <c r="D376" s="332"/>
      <c r="E376" s="332"/>
      <c r="F376" s="332"/>
      <c r="G376" s="332"/>
      <c r="H376" s="342"/>
      <c r="I376" s="332"/>
      <c r="J376" s="332"/>
      <c r="K376" s="332"/>
      <c r="L376" s="332"/>
      <c r="M376" s="332"/>
      <c r="N376" s="332"/>
      <c r="O376" s="332"/>
      <c r="P376" s="332"/>
      <c r="Q376" s="332"/>
      <c r="R376" s="332"/>
      <c r="S376" s="332"/>
      <c r="T376" s="332"/>
      <c r="U376" s="332"/>
      <c r="V376" s="332"/>
      <c r="W376" s="332"/>
      <c r="X376" s="332"/>
      <c r="Y376" s="332"/>
      <c r="Z376" s="332"/>
    </row>
    <row r="377">
      <c r="A377" s="332"/>
      <c r="B377" s="332"/>
      <c r="C377" s="332"/>
      <c r="D377" s="332"/>
      <c r="E377" s="332"/>
      <c r="F377" s="332"/>
      <c r="G377" s="332"/>
      <c r="H377" s="342"/>
      <c r="I377" s="332"/>
      <c r="J377" s="332"/>
      <c r="K377" s="332"/>
      <c r="L377" s="332"/>
      <c r="M377" s="332"/>
      <c r="N377" s="332"/>
      <c r="O377" s="332"/>
      <c r="P377" s="332"/>
      <c r="Q377" s="332"/>
      <c r="R377" s="332"/>
      <c r="S377" s="332"/>
      <c r="T377" s="332"/>
      <c r="U377" s="332"/>
      <c r="V377" s="332"/>
      <c r="W377" s="332"/>
      <c r="X377" s="332"/>
      <c r="Y377" s="332"/>
      <c r="Z377" s="332"/>
    </row>
    <row r="378">
      <c r="A378" s="332"/>
      <c r="B378" s="332"/>
      <c r="C378" s="332"/>
      <c r="D378" s="332"/>
      <c r="E378" s="332"/>
      <c r="F378" s="332"/>
      <c r="G378" s="332"/>
      <c r="H378" s="342"/>
      <c r="I378" s="332"/>
      <c r="J378" s="332"/>
      <c r="K378" s="332"/>
      <c r="L378" s="332"/>
      <c r="M378" s="332"/>
      <c r="N378" s="332"/>
      <c r="O378" s="332"/>
      <c r="P378" s="332"/>
      <c r="Q378" s="332"/>
      <c r="R378" s="332"/>
      <c r="S378" s="332"/>
      <c r="T378" s="332"/>
      <c r="U378" s="332"/>
      <c r="V378" s="332"/>
      <c r="W378" s="332"/>
      <c r="X378" s="332"/>
      <c r="Y378" s="332"/>
      <c r="Z378" s="332"/>
    </row>
    <row r="379">
      <c r="A379" s="332"/>
      <c r="B379" s="332"/>
      <c r="C379" s="332"/>
      <c r="D379" s="332"/>
      <c r="E379" s="332"/>
      <c r="F379" s="332"/>
      <c r="G379" s="332"/>
      <c r="H379" s="342"/>
      <c r="I379" s="332"/>
      <c r="J379" s="332"/>
      <c r="K379" s="332"/>
      <c r="L379" s="332"/>
      <c r="M379" s="332"/>
      <c r="N379" s="332"/>
      <c r="O379" s="332"/>
      <c r="P379" s="332"/>
      <c r="Q379" s="332"/>
      <c r="R379" s="332"/>
      <c r="S379" s="332"/>
      <c r="T379" s="332"/>
      <c r="U379" s="332"/>
      <c r="V379" s="332"/>
      <c r="W379" s="332"/>
      <c r="X379" s="332"/>
      <c r="Y379" s="332"/>
      <c r="Z379" s="332"/>
    </row>
    <row r="380">
      <c r="A380" s="332"/>
      <c r="B380" s="332"/>
      <c r="C380" s="332"/>
      <c r="D380" s="332"/>
      <c r="E380" s="332"/>
      <c r="F380" s="332"/>
      <c r="G380" s="332"/>
      <c r="H380" s="342"/>
      <c r="I380" s="332"/>
      <c r="J380" s="332"/>
      <c r="K380" s="332"/>
      <c r="L380" s="332"/>
      <c r="M380" s="332"/>
      <c r="N380" s="332"/>
      <c r="O380" s="332"/>
      <c r="P380" s="332"/>
      <c r="Q380" s="332"/>
      <c r="R380" s="332"/>
      <c r="S380" s="332"/>
      <c r="T380" s="332"/>
      <c r="U380" s="332"/>
      <c r="V380" s="332"/>
      <c r="W380" s="332"/>
      <c r="X380" s="332"/>
      <c r="Y380" s="332"/>
      <c r="Z380" s="332"/>
    </row>
    <row r="381">
      <c r="A381" s="332"/>
      <c r="B381" s="332"/>
      <c r="C381" s="332"/>
      <c r="D381" s="332"/>
      <c r="E381" s="332"/>
      <c r="F381" s="332"/>
      <c r="G381" s="332"/>
      <c r="H381" s="342"/>
      <c r="I381" s="332"/>
      <c r="J381" s="332"/>
      <c r="K381" s="332"/>
      <c r="L381" s="332"/>
      <c r="M381" s="332"/>
      <c r="N381" s="332"/>
      <c r="O381" s="332"/>
      <c r="P381" s="332"/>
      <c r="Q381" s="332"/>
      <c r="R381" s="332"/>
      <c r="S381" s="332"/>
      <c r="T381" s="332"/>
      <c r="U381" s="332"/>
      <c r="V381" s="332"/>
      <c r="W381" s="332"/>
      <c r="X381" s="332"/>
      <c r="Y381" s="332"/>
      <c r="Z381" s="332"/>
    </row>
    <row r="382">
      <c r="A382" s="332"/>
      <c r="B382" s="332"/>
      <c r="C382" s="332"/>
      <c r="D382" s="332"/>
      <c r="E382" s="332"/>
      <c r="F382" s="332"/>
      <c r="G382" s="332"/>
      <c r="H382" s="342"/>
      <c r="I382" s="332"/>
      <c r="J382" s="332"/>
      <c r="K382" s="332"/>
      <c r="L382" s="332"/>
      <c r="M382" s="332"/>
      <c r="N382" s="332"/>
      <c r="O382" s="332"/>
      <c r="P382" s="332"/>
      <c r="Q382" s="332"/>
      <c r="R382" s="332"/>
      <c r="S382" s="332"/>
      <c r="T382" s="332"/>
      <c r="U382" s="332"/>
      <c r="V382" s="332"/>
      <c r="W382" s="332"/>
      <c r="X382" s="332"/>
      <c r="Y382" s="332"/>
      <c r="Z382" s="332"/>
    </row>
    <row r="383">
      <c r="A383" s="332"/>
      <c r="B383" s="332"/>
      <c r="C383" s="332"/>
      <c r="D383" s="332"/>
      <c r="E383" s="332"/>
      <c r="F383" s="332"/>
      <c r="G383" s="332"/>
      <c r="H383" s="342"/>
      <c r="I383" s="332"/>
      <c r="J383" s="332"/>
      <c r="K383" s="332"/>
      <c r="L383" s="332"/>
      <c r="M383" s="332"/>
      <c r="N383" s="332"/>
      <c r="O383" s="332"/>
      <c r="P383" s="332"/>
      <c r="Q383" s="332"/>
      <c r="R383" s="332"/>
      <c r="S383" s="332"/>
      <c r="T383" s="332"/>
      <c r="U383" s="332"/>
      <c r="V383" s="332"/>
      <c r="W383" s="332"/>
      <c r="X383" s="332"/>
      <c r="Y383" s="332"/>
      <c r="Z383" s="332"/>
    </row>
    <row r="384">
      <c r="A384" s="332"/>
      <c r="B384" s="332"/>
      <c r="C384" s="332"/>
      <c r="D384" s="332"/>
      <c r="E384" s="332"/>
      <c r="F384" s="332"/>
      <c r="G384" s="332"/>
      <c r="H384" s="342"/>
      <c r="I384" s="332"/>
      <c r="J384" s="332"/>
      <c r="K384" s="332"/>
      <c r="L384" s="332"/>
      <c r="M384" s="332"/>
      <c r="N384" s="332"/>
      <c r="O384" s="332"/>
      <c r="P384" s="332"/>
      <c r="Q384" s="332"/>
      <c r="R384" s="332"/>
      <c r="S384" s="332"/>
      <c r="T384" s="332"/>
      <c r="U384" s="332"/>
      <c r="V384" s="332"/>
      <c r="W384" s="332"/>
      <c r="X384" s="332"/>
      <c r="Y384" s="332"/>
      <c r="Z384" s="332"/>
    </row>
    <row r="385">
      <c r="A385" s="332"/>
      <c r="B385" s="332"/>
      <c r="C385" s="332"/>
      <c r="D385" s="332"/>
      <c r="E385" s="332"/>
      <c r="F385" s="332"/>
      <c r="G385" s="332"/>
      <c r="H385" s="342"/>
      <c r="I385" s="332"/>
      <c r="J385" s="332"/>
      <c r="K385" s="332"/>
      <c r="L385" s="332"/>
      <c r="M385" s="332"/>
      <c r="N385" s="332"/>
      <c r="O385" s="332"/>
      <c r="P385" s="332"/>
      <c r="Q385" s="332"/>
      <c r="R385" s="332"/>
      <c r="S385" s="332"/>
      <c r="T385" s="332"/>
      <c r="U385" s="332"/>
      <c r="V385" s="332"/>
      <c r="W385" s="332"/>
      <c r="X385" s="332"/>
      <c r="Y385" s="332"/>
      <c r="Z385" s="332"/>
    </row>
    <row r="386">
      <c r="A386" s="332"/>
      <c r="B386" s="332"/>
      <c r="C386" s="332"/>
      <c r="D386" s="332"/>
      <c r="E386" s="332"/>
      <c r="F386" s="332"/>
      <c r="G386" s="332"/>
      <c r="H386" s="342"/>
      <c r="I386" s="332"/>
      <c r="J386" s="332"/>
      <c r="K386" s="332"/>
      <c r="L386" s="332"/>
      <c r="M386" s="332"/>
      <c r="N386" s="332"/>
      <c r="O386" s="332"/>
      <c r="P386" s="332"/>
      <c r="Q386" s="332"/>
      <c r="R386" s="332"/>
      <c r="S386" s="332"/>
      <c r="T386" s="332"/>
      <c r="U386" s="332"/>
      <c r="V386" s="332"/>
      <c r="W386" s="332"/>
      <c r="X386" s="332"/>
      <c r="Y386" s="332"/>
      <c r="Z386" s="332"/>
    </row>
    <row r="387">
      <c r="A387" s="332"/>
      <c r="B387" s="332"/>
      <c r="C387" s="332"/>
      <c r="D387" s="332"/>
      <c r="E387" s="332"/>
      <c r="F387" s="332"/>
      <c r="G387" s="332"/>
      <c r="H387" s="342"/>
      <c r="I387" s="332"/>
      <c r="J387" s="332"/>
      <c r="K387" s="332"/>
      <c r="L387" s="332"/>
      <c r="M387" s="332"/>
      <c r="N387" s="332"/>
      <c r="O387" s="332"/>
      <c r="P387" s="332"/>
      <c r="Q387" s="332"/>
      <c r="R387" s="332"/>
      <c r="S387" s="332"/>
      <c r="T387" s="332"/>
      <c r="U387" s="332"/>
      <c r="V387" s="332"/>
      <c r="W387" s="332"/>
      <c r="X387" s="332"/>
      <c r="Y387" s="332"/>
      <c r="Z387" s="332"/>
    </row>
    <row r="388">
      <c r="A388" s="332"/>
      <c r="B388" s="332"/>
      <c r="C388" s="332"/>
      <c r="D388" s="332"/>
      <c r="E388" s="332"/>
      <c r="F388" s="332"/>
      <c r="G388" s="332"/>
      <c r="H388" s="342"/>
      <c r="I388" s="332"/>
      <c r="J388" s="332"/>
      <c r="K388" s="332"/>
      <c r="L388" s="332"/>
      <c r="M388" s="332"/>
      <c r="N388" s="332"/>
      <c r="O388" s="332"/>
      <c r="P388" s="332"/>
      <c r="Q388" s="332"/>
      <c r="R388" s="332"/>
      <c r="S388" s="332"/>
      <c r="T388" s="332"/>
      <c r="U388" s="332"/>
      <c r="V388" s="332"/>
      <c r="W388" s="332"/>
      <c r="X388" s="332"/>
      <c r="Y388" s="332"/>
      <c r="Z388" s="332"/>
    </row>
    <row r="389">
      <c r="A389" s="332"/>
      <c r="B389" s="332"/>
      <c r="C389" s="332"/>
      <c r="D389" s="332"/>
      <c r="E389" s="332"/>
      <c r="F389" s="332"/>
      <c r="G389" s="332"/>
      <c r="H389" s="342"/>
      <c r="I389" s="332"/>
      <c r="J389" s="332"/>
      <c r="K389" s="332"/>
      <c r="L389" s="332"/>
      <c r="M389" s="332"/>
      <c r="N389" s="332"/>
      <c r="O389" s="332"/>
      <c r="P389" s="332"/>
      <c r="Q389" s="332"/>
      <c r="R389" s="332"/>
      <c r="S389" s="332"/>
      <c r="T389" s="332"/>
      <c r="U389" s="332"/>
      <c r="V389" s="332"/>
      <c r="W389" s="332"/>
      <c r="X389" s="332"/>
      <c r="Y389" s="332"/>
      <c r="Z389" s="332"/>
    </row>
    <row r="390">
      <c r="A390" s="332"/>
      <c r="B390" s="332"/>
      <c r="C390" s="332"/>
      <c r="D390" s="332"/>
      <c r="E390" s="332"/>
      <c r="F390" s="332"/>
      <c r="G390" s="332"/>
      <c r="H390" s="342"/>
      <c r="I390" s="332"/>
      <c r="J390" s="332"/>
      <c r="K390" s="332"/>
      <c r="L390" s="332"/>
      <c r="M390" s="332"/>
      <c r="N390" s="332"/>
      <c r="O390" s="332"/>
      <c r="P390" s="332"/>
      <c r="Q390" s="332"/>
      <c r="R390" s="332"/>
      <c r="S390" s="332"/>
      <c r="T390" s="332"/>
      <c r="U390" s="332"/>
      <c r="V390" s="332"/>
      <c r="W390" s="332"/>
      <c r="X390" s="332"/>
      <c r="Y390" s="332"/>
      <c r="Z390" s="332"/>
    </row>
    <row r="391">
      <c r="A391" s="332"/>
      <c r="B391" s="332"/>
      <c r="C391" s="332"/>
      <c r="D391" s="332"/>
      <c r="E391" s="332"/>
      <c r="F391" s="332"/>
      <c r="G391" s="332"/>
      <c r="H391" s="342"/>
      <c r="I391" s="332"/>
      <c r="J391" s="332"/>
      <c r="K391" s="332"/>
      <c r="L391" s="332"/>
      <c r="M391" s="332"/>
      <c r="N391" s="332"/>
      <c r="O391" s="332"/>
      <c r="P391" s="332"/>
      <c r="Q391" s="332"/>
      <c r="R391" s="332"/>
      <c r="S391" s="332"/>
      <c r="T391" s="332"/>
      <c r="U391" s="332"/>
      <c r="V391" s="332"/>
      <c r="W391" s="332"/>
      <c r="X391" s="332"/>
      <c r="Y391" s="332"/>
      <c r="Z391" s="332"/>
    </row>
    <row r="392">
      <c r="A392" s="332"/>
      <c r="B392" s="332"/>
      <c r="C392" s="332"/>
      <c r="D392" s="332"/>
      <c r="E392" s="332"/>
      <c r="F392" s="332"/>
      <c r="G392" s="332"/>
      <c r="H392" s="342"/>
      <c r="I392" s="332"/>
      <c r="J392" s="332"/>
      <c r="K392" s="332"/>
      <c r="L392" s="332"/>
      <c r="M392" s="332"/>
      <c r="N392" s="332"/>
      <c r="O392" s="332"/>
      <c r="P392" s="332"/>
      <c r="Q392" s="332"/>
      <c r="R392" s="332"/>
      <c r="S392" s="332"/>
      <c r="T392" s="332"/>
      <c r="U392" s="332"/>
      <c r="V392" s="332"/>
      <c r="W392" s="332"/>
      <c r="X392" s="332"/>
      <c r="Y392" s="332"/>
      <c r="Z392" s="332"/>
    </row>
    <row r="393">
      <c r="A393" s="332"/>
      <c r="B393" s="332"/>
      <c r="C393" s="332"/>
      <c r="D393" s="332"/>
      <c r="E393" s="332"/>
      <c r="F393" s="332"/>
      <c r="G393" s="332"/>
      <c r="H393" s="342"/>
      <c r="I393" s="332"/>
      <c r="J393" s="332"/>
      <c r="K393" s="332"/>
      <c r="L393" s="332"/>
      <c r="M393" s="332"/>
      <c r="N393" s="332"/>
      <c r="O393" s="332"/>
      <c r="P393" s="332"/>
      <c r="Q393" s="332"/>
      <c r="R393" s="332"/>
      <c r="S393" s="332"/>
      <c r="T393" s="332"/>
      <c r="U393" s="332"/>
      <c r="V393" s="332"/>
      <c r="W393" s="332"/>
      <c r="X393" s="332"/>
      <c r="Y393" s="332"/>
      <c r="Z393" s="332"/>
    </row>
    <row r="394">
      <c r="A394" s="332"/>
      <c r="B394" s="332"/>
      <c r="C394" s="332"/>
      <c r="D394" s="332"/>
      <c r="E394" s="332"/>
      <c r="F394" s="332"/>
      <c r="G394" s="332"/>
      <c r="H394" s="342"/>
      <c r="I394" s="332"/>
      <c r="J394" s="332"/>
      <c r="K394" s="332"/>
      <c r="L394" s="332"/>
      <c r="M394" s="332"/>
      <c r="N394" s="332"/>
      <c r="O394" s="332"/>
      <c r="P394" s="332"/>
      <c r="Q394" s="332"/>
      <c r="R394" s="332"/>
      <c r="S394" s="332"/>
      <c r="T394" s="332"/>
      <c r="U394" s="332"/>
      <c r="V394" s="332"/>
      <c r="W394" s="332"/>
      <c r="X394" s="332"/>
      <c r="Y394" s="332"/>
      <c r="Z394" s="332"/>
    </row>
    <row r="395">
      <c r="A395" s="332"/>
      <c r="B395" s="332"/>
      <c r="C395" s="332"/>
      <c r="D395" s="332"/>
      <c r="E395" s="332"/>
      <c r="F395" s="332"/>
      <c r="G395" s="332"/>
      <c r="H395" s="342"/>
      <c r="I395" s="332"/>
      <c r="J395" s="332"/>
      <c r="K395" s="332"/>
      <c r="L395" s="332"/>
      <c r="M395" s="332"/>
      <c r="N395" s="332"/>
      <c r="O395" s="332"/>
      <c r="P395" s="332"/>
      <c r="Q395" s="332"/>
      <c r="R395" s="332"/>
      <c r="S395" s="332"/>
      <c r="T395" s="332"/>
      <c r="U395" s="332"/>
      <c r="V395" s="332"/>
      <c r="W395" s="332"/>
      <c r="X395" s="332"/>
      <c r="Y395" s="332"/>
      <c r="Z395" s="332"/>
    </row>
    <row r="396">
      <c r="A396" s="332"/>
      <c r="B396" s="332"/>
      <c r="C396" s="332"/>
      <c r="D396" s="332"/>
      <c r="E396" s="332"/>
      <c r="F396" s="332"/>
      <c r="G396" s="332"/>
      <c r="H396" s="342"/>
      <c r="I396" s="332"/>
      <c r="J396" s="332"/>
      <c r="K396" s="332"/>
      <c r="L396" s="332"/>
      <c r="M396" s="332"/>
      <c r="N396" s="332"/>
      <c r="O396" s="332"/>
      <c r="P396" s="332"/>
      <c r="Q396" s="332"/>
      <c r="R396" s="332"/>
      <c r="S396" s="332"/>
      <c r="T396" s="332"/>
      <c r="U396" s="332"/>
      <c r="V396" s="332"/>
      <c r="W396" s="332"/>
      <c r="X396" s="332"/>
      <c r="Y396" s="332"/>
      <c r="Z396" s="332"/>
    </row>
    <row r="397">
      <c r="A397" s="332"/>
      <c r="B397" s="332"/>
      <c r="C397" s="332"/>
      <c r="D397" s="332"/>
      <c r="E397" s="332"/>
      <c r="F397" s="332"/>
      <c r="G397" s="332"/>
      <c r="H397" s="342"/>
      <c r="I397" s="332"/>
      <c r="J397" s="332"/>
      <c r="K397" s="332"/>
      <c r="L397" s="332"/>
      <c r="M397" s="332"/>
      <c r="N397" s="332"/>
      <c r="O397" s="332"/>
      <c r="P397" s="332"/>
      <c r="Q397" s="332"/>
      <c r="R397" s="332"/>
      <c r="S397" s="332"/>
      <c r="T397" s="332"/>
      <c r="U397" s="332"/>
      <c r="V397" s="332"/>
      <c r="W397" s="332"/>
      <c r="X397" s="332"/>
      <c r="Y397" s="332"/>
      <c r="Z397" s="332"/>
    </row>
    <row r="398">
      <c r="A398" s="332"/>
      <c r="B398" s="332"/>
      <c r="C398" s="332"/>
      <c r="D398" s="332"/>
      <c r="E398" s="332"/>
      <c r="F398" s="332"/>
      <c r="G398" s="332"/>
      <c r="H398" s="342"/>
      <c r="I398" s="332"/>
      <c r="J398" s="332"/>
      <c r="K398" s="332"/>
      <c r="L398" s="332"/>
      <c r="M398" s="332"/>
      <c r="N398" s="332"/>
      <c r="O398" s="332"/>
      <c r="P398" s="332"/>
      <c r="Q398" s="332"/>
      <c r="R398" s="332"/>
      <c r="S398" s="332"/>
      <c r="T398" s="332"/>
      <c r="U398" s="332"/>
      <c r="V398" s="332"/>
      <c r="W398" s="332"/>
      <c r="X398" s="332"/>
      <c r="Y398" s="332"/>
      <c r="Z398" s="332"/>
    </row>
    <row r="399">
      <c r="A399" s="332"/>
      <c r="B399" s="332"/>
      <c r="C399" s="332"/>
      <c r="D399" s="332"/>
      <c r="E399" s="332"/>
      <c r="F399" s="332"/>
      <c r="G399" s="332"/>
      <c r="H399" s="342"/>
      <c r="I399" s="332"/>
      <c r="J399" s="332"/>
      <c r="K399" s="332"/>
      <c r="L399" s="332"/>
      <c r="M399" s="332"/>
      <c r="N399" s="332"/>
      <c r="O399" s="332"/>
      <c r="P399" s="332"/>
      <c r="Q399" s="332"/>
      <c r="R399" s="332"/>
      <c r="S399" s="332"/>
      <c r="T399" s="332"/>
      <c r="U399" s="332"/>
      <c r="V399" s="332"/>
      <c r="W399" s="332"/>
      <c r="X399" s="332"/>
      <c r="Y399" s="332"/>
      <c r="Z399" s="332"/>
    </row>
    <row r="400">
      <c r="A400" s="332"/>
      <c r="B400" s="332"/>
      <c r="C400" s="332"/>
      <c r="D400" s="332"/>
      <c r="E400" s="332"/>
      <c r="F400" s="332"/>
      <c r="G400" s="332"/>
      <c r="H400" s="342"/>
      <c r="I400" s="332"/>
      <c r="J400" s="332"/>
      <c r="K400" s="332"/>
      <c r="L400" s="332"/>
      <c r="M400" s="332"/>
      <c r="N400" s="332"/>
      <c r="O400" s="332"/>
      <c r="P400" s="332"/>
      <c r="Q400" s="332"/>
      <c r="R400" s="332"/>
      <c r="S400" s="332"/>
      <c r="T400" s="332"/>
      <c r="U400" s="332"/>
      <c r="V400" s="332"/>
      <c r="W400" s="332"/>
      <c r="X400" s="332"/>
      <c r="Y400" s="332"/>
      <c r="Z400" s="332"/>
    </row>
    <row r="401">
      <c r="A401" s="332"/>
      <c r="B401" s="332"/>
      <c r="C401" s="332"/>
      <c r="D401" s="332"/>
      <c r="E401" s="332"/>
      <c r="F401" s="332"/>
      <c r="G401" s="332"/>
      <c r="H401" s="342"/>
      <c r="I401" s="332"/>
      <c r="J401" s="332"/>
      <c r="K401" s="332"/>
      <c r="L401" s="332"/>
      <c r="M401" s="332"/>
      <c r="N401" s="332"/>
      <c r="O401" s="332"/>
      <c r="P401" s="332"/>
      <c r="Q401" s="332"/>
      <c r="R401" s="332"/>
      <c r="S401" s="332"/>
      <c r="T401" s="332"/>
      <c r="U401" s="332"/>
      <c r="V401" s="332"/>
      <c r="W401" s="332"/>
      <c r="X401" s="332"/>
      <c r="Y401" s="332"/>
      <c r="Z401" s="332"/>
    </row>
    <row r="402">
      <c r="A402" s="332"/>
      <c r="B402" s="332"/>
      <c r="C402" s="332"/>
      <c r="D402" s="332"/>
      <c r="E402" s="332"/>
      <c r="F402" s="332"/>
      <c r="G402" s="332"/>
      <c r="H402" s="342"/>
      <c r="I402" s="332"/>
      <c r="J402" s="332"/>
      <c r="K402" s="332"/>
      <c r="L402" s="332"/>
      <c r="M402" s="332"/>
      <c r="N402" s="332"/>
      <c r="O402" s="332"/>
      <c r="P402" s="332"/>
      <c r="Q402" s="332"/>
      <c r="R402" s="332"/>
      <c r="S402" s="332"/>
      <c r="T402" s="332"/>
      <c r="U402" s="332"/>
      <c r="V402" s="332"/>
      <c r="W402" s="332"/>
      <c r="X402" s="332"/>
      <c r="Y402" s="332"/>
      <c r="Z402" s="332"/>
    </row>
    <row r="403">
      <c r="A403" s="332"/>
      <c r="B403" s="332"/>
      <c r="C403" s="332"/>
      <c r="D403" s="332"/>
      <c r="E403" s="332"/>
      <c r="F403" s="332"/>
      <c r="G403" s="332"/>
      <c r="H403" s="342"/>
      <c r="I403" s="332"/>
      <c r="J403" s="332"/>
      <c r="K403" s="332"/>
      <c r="L403" s="332"/>
      <c r="M403" s="332"/>
      <c r="N403" s="332"/>
      <c r="O403" s="332"/>
      <c r="P403" s="332"/>
      <c r="Q403" s="332"/>
      <c r="R403" s="332"/>
      <c r="S403" s="332"/>
      <c r="T403" s="332"/>
      <c r="U403" s="332"/>
      <c r="V403" s="332"/>
      <c r="W403" s="332"/>
      <c r="X403" s="332"/>
      <c r="Y403" s="332"/>
      <c r="Z403" s="332"/>
    </row>
    <row r="404">
      <c r="A404" s="332"/>
      <c r="B404" s="332"/>
      <c r="C404" s="332"/>
      <c r="D404" s="332"/>
      <c r="E404" s="332"/>
      <c r="F404" s="332"/>
      <c r="G404" s="332"/>
      <c r="H404" s="342"/>
      <c r="I404" s="332"/>
      <c r="J404" s="332"/>
      <c r="K404" s="332"/>
      <c r="L404" s="332"/>
      <c r="M404" s="332"/>
      <c r="N404" s="332"/>
      <c r="O404" s="332"/>
      <c r="P404" s="332"/>
      <c r="Q404" s="332"/>
      <c r="R404" s="332"/>
      <c r="S404" s="332"/>
      <c r="T404" s="332"/>
      <c r="U404" s="332"/>
      <c r="V404" s="332"/>
      <c r="W404" s="332"/>
      <c r="X404" s="332"/>
      <c r="Y404" s="332"/>
      <c r="Z404" s="332"/>
    </row>
    <row r="405">
      <c r="A405" s="332"/>
      <c r="B405" s="332"/>
      <c r="C405" s="332"/>
      <c r="D405" s="332"/>
      <c r="E405" s="332"/>
      <c r="F405" s="332"/>
      <c r="G405" s="332"/>
      <c r="H405" s="342"/>
      <c r="I405" s="332"/>
      <c r="J405" s="332"/>
      <c r="K405" s="332"/>
      <c r="L405" s="332"/>
      <c r="M405" s="332"/>
      <c r="N405" s="332"/>
      <c r="O405" s="332"/>
      <c r="P405" s="332"/>
      <c r="Q405" s="332"/>
      <c r="R405" s="332"/>
      <c r="S405" s="332"/>
      <c r="T405" s="332"/>
      <c r="U405" s="332"/>
      <c r="V405" s="332"/>
      <c r="W405" s="332"/>
      <c r="X405" s="332"/>
      <c r="Y405" s="332"/>
      <c r="Z405" s="332"/>
    </row>
    <row r="406">
      <c r="A406" s="332"/>
      <c r="B406" s="332"/>
      <c r="C406" s="332"/>
      <c r="D406" s="332"/>
      <c r="E406" s="332"/>
      <c r="F406" s="332"/>
      <c r="G406" s="332"/>
      <c r="H406" s="342"/>
      <c r="I406" s="332"/>
      <c r="J406" s="332"/>
      <c r="K406" s="332"/>
      <c r="L406" s="332"/>
      <c r="M406" s="332"/>
      <c r="N406" s="332"/>
      <c r="O406" s="332"/>
      <c r="P406" s="332"/>
      <c r="Q406" s="332"/>
      <c r="R406" s="332"/>
      <c r="S406" s="332"/>
      <c r="T406" s="332"/>
      <c r="U406" s="332"/>
      <c r="V406" s="332"/>
      <c r="W406" s="332"/>
      <c r="X406" s="332"/>
      <c r="Y406" s="332"/>
      <c r="Z406" s="332"/>
    </row>
    <row r="407">
      <c r="A407" s="332"/>
      <c r="B407" s="332"/>
      <c r="C407" s="332"/>
      <c r="D407" s="332"/>
      <c r="E407" s="332"/>
      <c r="F407" s="332"/>
      <c r="G407" s="332"/>
      <c r="H407" s="342"/>
      <c r="I407" s="332"/>
      <c r="J407" s="332"/>
      <c r="K407" s="332"/>
      <c r="L407" s="332"/>
      <c r="M407" s="332"/>
      <c r="N407" s="332"/>
      <c r="O407" s="332"/>
      <c r="P407" s="332"/>
      <c r="Q407" s="332"/>
      <c r="R407" s="332"/>
      <c r="S407" s="332"/>
      <c r="T407" s="332"/>
      <c r="U407" s="332"/>
      <c r="V407" s="332"/>
      <c r="W407" s="332"/>
      <c r="X407" s="332"/>
      <c r="Y407" s="332"/>
      <c r="Z407" s="332"/>
    </row>
    <row r="408">
      <c r="A408" s="332"/>
      <c r="B408" s="332"/>
      <c r="C408" s="332"/>
      <c r="D408" s="332"/>
      <c r="E408" s="332"/>
      <c r="F408" s="332"/>
      <c r="G408" s="332"/>
      <c r="H408" s="342"/>
      <c r="I408" s="332"/>
      <c r="J408" s="332"/>
      <c r="K408" s="332"/>
      <c r="L408" s="332"/>
      <c r="M408" s="332"/>
      <c r="N408" s="332"/>
      <c r="O408" s="332"/>
      <c r="P408" s="332"/>
      <c r="Q408" s="332"/>
      <c r="R408" s="332"/>
      <c r="S408" s="332"/>
      <c r="T408" s="332"/>
      <c r="U408" s="332"/>
      <c r="V408" s="332"/>
      <c r="W408" s="332"/>
      <c r="X408" s="332"/>
      <c r="Y408" s="332"/>
      <c r="Z408" s="332"/>
    </row>
    <row r="409">
      <c r="A409" s="332"/>
      <c r="B409" s="332"/>
      <c r="C409" s="332"/>
      <c r="D409" s="332"/>
      <c r="E409" s="332"/>
      <c r="F409" s="332"/>
      <c r="G409" s="332"/>
      <c r="H409" s="342"/>
      <c r="I409" s="332"/>
      <c r="J409" s="332"/>
      <c r="K409" s="332"/>
      <c r="L409" s="332"/>
      <c r="M409" s="332"/>
      <c r="N409" s="332"/>
      <c r="O409" s="332"/>
      <c r="P409" s="332"/>
      <c r="Q409" s="332"/>
      <c r="R409" s="332"/>
      <c r="S409" s="332"/>
      <c r="T409" s="332"/>
      <c r="U409" s="332"/>
      <c r="V409" s="332"/>
      <c r="W409" s="332"/>
      <c r="X409" s="332"/>
      <c r="Y409" s="332"/>
      <c r="Z409" s="332"/>
    </row>
    <row r="410">
      <c r="A410" s="332"/>
      <c r="B410" s="332"/>
      <c r="C410" s="332"/>
      <c r="D410" s="332"/>
      <c r="E410" s="332"/>
      <c r="F410" s="332"/>
      <c r="G410" s="332"/>
      <c r="H410" s="342"/>
      <c r="I410" s="332"/>
      <c r="J410" s="332"/>
      <c r="K410" s="332"/>
      <c r="L410" s="332"/>
      <c r="M410" s="332"/>
      <c r="N410" s="332"/>
      <c r="O410" s="332"/>
      <c r="P410" s="332"/>
      <c r="Q410" s="332"/>
      <c r="R410" s="332"/>
      <c r="S410" s="332"/>
      <c r="T410" s="332"/>
      <c r="U410" s="332"/>
      <c r="V410" s="332"/>
      <c r="W410" s="332"/>
      <c r="X410" s="332"/>
      <c r="Y410" s="332"/>
      <c r="Z410" s="332"/>
    </row>
    <row r="411">
      <c r="A411" s="332"/>
      <c r="B411" s="332"/>
      <c r="C411" s="332"/>
      <c r="D411" s="332"/>
      <c r="E411" s="332"/>
      <c r="F411" s="332"/>
      <c r="G411" s="332"/>
      <c r="H411" s="342"/>
      <c r="I411" s="332"/>
      <c r="J411" s="332"/>
      <c r="K411" s="332"/>
      <c r="L411" s="332"/>
      <c r="M411" s="332"/>
      <c r="N411" s="332"/>
      <c r="O411" s="332"/>
      <c r="P411" s="332"/>
      <c r="Q411" s="332"/>
      <c r="R411" s="332"/>
      <c r="S411" s="332"/>
      <c r="T411" s="332"/>
      <c r="U411" s="332"/>
      <c r="V411" s="332"/>
      <c r="W411" s="332"/>
      <c r="X411" s="332"/>
      <c r="Y411" s="332"/>
      <c r="Z411" s="332"/>
    </row>
    <row r="412">
      <c r="A412" s="332"/>
      <c r="B412" s="332"/>
      <c r="C412" s="332"/>
      <c r="D412" s="332"/>
      <c r="E412" s="332"/>
      <c r="F412" s="332"/>
      <c r="G412" s="332"/>
      <c r="H412" s="342"/>
      <c r="I412" s="332"/>
      <c r="J412" s="332"/>
      <c r="K412" s="332"/>
      <c r="L412" s="332"/>
      <c r="M412" s="332"/>
      <c r="N412" s="332"/>
      <c r="O412" s="332"/>
      <c r="P412" s="332"/>
      <c r="Q412" s="332"/>
      <c r="R412" s="332"/>
      <c r="S412" s="332"/>
      <c r="T412" s="332"/>
      <c r="U412" s="332"/>
      <c r="V412" s="332"/>
      <c r="W412" s="332"/>
      <c r="X412" s="332"/>
      <c r="Y412" s="332"/>
      <c r="Z412" s="332"/>
    </row>
    <row r="413">
      <c r="A413" s="332"/>
      <c r="B413" s="332"/>
      <c r="C413" s="332"/>
      <c r="D413" s="332"/>
      <c r="E413" s="332"/>
      <c r="F413" s="332"/>
      <c r="G413" s="332"/>
      <c r="H413" s="342"/>
      <c r="I413" s="332"/>
      <c r="J413" s="332"/>
      <c r="K413" s="332"/>
      <c r="L413" s="332"/>
      <c r="M413" s="332"/>
      <c r="N413" s="332"/>
      <c r="O413" s="332"/>
      <c r="P413" s="332"/>
      <c r="Q413" s="332"/>
      <c r="R413" s="332"/>
      <c r="S413" s="332"/>
      <c r="T413" s="332"/>
      <c r="U413" s="332"/>
      <c r="V413" s="332"/>
      <c r="W413" s="332"/>
      <c r="X413" s="332"/>
      <c r="Y413" s="332"/>
      <c r="Z413" s="332"/>
    </row>
    <row r="414">
      <c r="A414" s="332"/>
      <c r="B414" s="332"/>
      <c r="C414" s="332"/>
      <c r="D414" s="332"/>
      <c r="E414" s="332"/>
      <c r="F414" s="332"/>
      <c r="G414" s="332"/>
      <c r="H414" s="342"/>
      <c r="I414" s="332"/>
      <c r="J414" s="332"/>
      <c r="K414" s="332"/>
      <c r="L414" s="332"/>
      <c r="M414" s="332"/>
      <c r="N414" s="332"/>
      <c r="O414" s="332"/>
      <c r="P414" s="332"/>
      <c r="Q414" s="332"/>
      <c r="R414" s="332"/>
      <c r="S414" s="332"/>
      <c r="T414" s="332"/>
      <c r="U414" s="332"/>
      <c r="V414" s="332"/>
      <c r="W414" s="332"/>
      <c r="X414" s="332"/>
      <c r="Y414" s="332"/>
      <c r="Z414" s="332"/>
    </row>
    <row r="415">
      <c r="A415" s="332"/>
      <c r="B415" s="332"/>
      <c r="C415" s="332"/>
      <c r="D415" s="332"/>
      <c r="E415" s="332"/>
      <c r="F415" s="332"/>
      <c r="G415" s="332"/>
      <c r="H415" s="342"/>
      <c r="I415" s="332"/>
      <c r="J415" s="332"/>
      <c r="K415" s="332"/>
      <c r="L415" s="332"/>
      <c r="M415" s="332"/>
      <c r="N415" s="332"/>
      <c r="O415" s="332"/>
      <c r="P415" s="332"/>
      <c r="Q415" s="332"/>
      <c r="R415" s="332"/>
      <c r="S415" s="332"/>
      <c r="T415" s="332"/>
      <c r="U415" s="332"/>
      <c r="V415" s="332"/>
      <c r="W415" s="332"/>
      <c r="X415" s="332"/>
      <c r="Y415" s="332"/>
      <c r="Z415" s="332"/>
    </row>
    <row r="416">
      <c r="A416" s="332"/>
      <c r="B416" s="332"/>
      <c r="C416" s="332"/>
      <c r="D416" s="332"/>
      <c r="E416" s="332"/>
      <c r="F416" s="332"/>
      <c r="G416" s="332"/>
      <c r="H416" s="342"/>
      <c r="I416" s="332"/>
      <c r="J416" s="332"/>
      <c r="K416" s="332"/>
      <c r="L416" s="332"/>
      <c r="M416" s="332"/>
      <c r="N416" s="332"/>
      <c r="O416" s="332"/>
      <c r="P416" s="332"/>
      <c r="Q416" s="332"/>
      <c r="R416" s="332"/>
      <c r="S416" s="332"/>
      <c r="T416" s="332"/>
      <c r="U416" s="332"/>
      <c r="V416" s="332"/>
      <c r="W416" s="332"/>
      <c r="X416" s="332"/>
      <c r="Y416" s="332"/>
      <c r="Z416" s="332"/>
    </row>
    <row r="417">
      <c r="A417" s="332"/>
      <c r="B417" s="332"/>
      <c r="C417" s="332"/>
      <c r="D417" s="332"/>
      <c r="E417" s="332"/>
      <c r="F417" s="332"/>
      <c r="G417" s="332"/>
      <c r="H417" s="342"/>
      <c r="I417" s="332"/>
      <c r="J417" s="332"/>
      <c r="K417" s="332"/>
      <c r="L417" s="332"/>
      <c r="M417" s="332"/>
      <c r="N417" s="332"/>
      <c r="O417" s="332"/>
      <c r="P417" s="332"/>
      <c r="Q417" s="332"/>
      <c r="R417" s="332"/>
      <c r="S417" s="332"/>
      <c r="T417" s="332"/>
      <c r="U417" s="332"/>
      <c r="V417" s="332"/>
      <c r="W417" s="332"/>
      <c r="X417" s="332"/>
      <c r="Y417" s="332"/>
      <c r="Z417" s="332"/>
    </row>
    <row r="418">
      <c r="A418" s="332"/>
      <c r="B418" s="332"/>
      <c r="C418" s="332"/>
      <c r="D418" s="332"/>
      <c r="E418" s="332"/>
      <c r="F418" s="332"/>
      <c r="G418" s="332"/>
      <c r="H418" s="342"/>
      <c r="I418" s="332"/>
      <c r="J418" s="332"/>
      <c r="K418" s="332"/>
      <c r="L418" s="332"/>
      <c r="M418" s="332"/>
      <c r="N418" s="332"/>
      <c r="O418" s="332"/>
      <c r="P418" s="332"/>
      <c r="Q418" s="332"/>
      <c r="R418" s="332"/>
      <c r="S418" s="332"/>
      <c r="T418" s="332"/>
      <c r="U418" s="332"/>
      <c r="V418" s="332"/>
      <c r="W418" s="332"/>
      <c r="X418" s="332"/>
      <c r="Y418" s="332"/>
      <c r="Z418" s="332"/>
    </row>
    <row r="419">
      <c r="A419" s="332"/>
      <c r="B419" s="332"/>
      <c r="C419" s="332"/>
      <c r="D419" s="332"/>
      <c r="E419" s="332"/>
      <c r="F419" s="332"/>
      <c r="G419" s="332"/>
      <c r="H419" s="342"/>
      <c r="I419" s="332"/>
      <c r="J419" s="332"/>
      <c r="K419" s="332"/>
      <c r="L419" s="332"/>
      <c r="M419" s="332"/>
      <c r="N419" s="332"/>
      <c r="O419" s="332"/>
      <c r="P419" s="332"/>
      <c r="Q419" s="332"/>
      <c r="R419" s="332"/>
      <c r="S419" s="332"/>
      <c r="T419" s="332"/>
      <c r="U419" s="332"/>
      <c r="V419" s="332"/>
      <c r="W419" s="332"/>
      <c r="X419" s="332"/>
      <c r="Y419" s="332"/>
      <c r="Z419" s="332"/>
    </row>
    <row r="420">
      <c r="A420" s="332"/>
      <c r="B420" s="332"/>
      <c r="C420" s="332"/>
      <c r="D420" s="332"/>
      <c r="E420" s="332"/>
      <c r="F420" s="332"/>
      <c r="G420" s="332"/>
      <c r="H420" s="342"/>
      <c r="I420" s="332"/>
      <c r="J420" s="332"/>
      <c r="K420" s="332"/>
      <c r="L420" s="332"/>
      <c r="M420" s="332"/>
      <c r="N420" s="332"/>
      <c r="O420" s="332"/>
      <c r="P420" s="332"/>
      <c r="Q420" s="332"/>
      <c r="R420" s="332"/>
      <c r="S420" s="332"/>
      <c r="T420" s="332"/>
      <c r="U420" s="332"/>
      <c r="V420" s="332"/>
      <c r="W420" s="332"/>
      <c r="X420" s="332"/>
      <c r="Y420" s="332"/>
      <c r="Z420" s="332"/>
    </row>
    <row r="421">
      <c r="A421" s="332"/>
      <c r="B421" s="332"/>
      <c r="C421" s="332"/>
      <c r="D421" s="332"/>
      <c r="E421" s="332"/>
      <c r="F421" s="332"/>
      <c r="G421" s="332"/>
      <c r="H421" s="342"/>
      <c r="I421" s="332"/>
      <c r="J421" s="332"/>
      <c r="K421" s="332"/>
      <c r="L421" s="332"/>
      <c r="M421" s="332"/>
      <c r="N421" s="332"/>
      <c r="O421" s="332"/>
      <c r="P421" s="332"/>
      <c r="Q421" s="332"/>
      <c r="R421" s="332"/>
      <c r="S421" s="332"/>
      <c r="T421" s="332"/>
      <c r="U421" s="332"/>
      <c r="V421" s="332"/>
      <c r="W421" s="332"/>
      <c r="X421" s="332"/>
      <c r="Y421" s="332"/>
      <c r="Z421" s="332"/>
    </row>
    <row r="422">
      <c r="A422" s="332"/>
      <c r="B422" s="332"/>
      <c r="C422" s="332"/>
      <c r="D422" s="332"/>
      <c r="E422" s="332"/>
      <c r="F422" s="332"/>
      <c r="G422" s="332"/>
      <c r="H422" s="342"/>
      <c r="I422" s="332"/>
      <c r="J422" s="332"/>
      <c r="K422" s="332"/>
      <c r="L422" s="332"/>
      <c r="M422" s="332"/>
      <c r="N422" s="332"/>
      <c r="O422" s="332"/>
      <c r="P422" s="332"/>
      <c r="Q422" s="332"/>
      <c r="R422" s="332"/>
      <c r="S422" s="332"/>
      <c r="T422" s="332"/>
      <c r="U422" s="332"/>
      <c r="V422" s="332"/>
      <c r="W422" s="332"/>
      <c r="X422" s="332"/>
      <c r="Y422" s="332"/>
      <c r="Z422" s="332"/>
    </row>
    <row r="423">
      <c r="A423" s="332"/>
      <c r="B423" s="332"/>
      <c r="C423" s="332"/>
      <c r="D423" s="332"/>
      <c r="E423" s="332"/>
      <c r="F423" s="332"/>
      <c r="G423" s="332"/>
      <c r="H423" s="342"/>
      <c r="I423" s="332"/>
      <c r="J423" s="332"/>
      <c r="K423" s="332"/>
      <c r="L423" s="332"/>
      <c r="M423" s="332"/>
      <c r="N423" s="332"/>
      <c r="O423" s="332"/>
      <c r="P423" s="332"/>
      <c r="Q423" s="332"/>
      <c r="R423" s="332"/>
      <c r="S423" s="332"/>
      <c r="T423" s="332"/>
      <c r="U423" s="332"/>
      <c r="V423" s="332"/>
      <c r="W423" s="332"/>
      <c r="X423" s="332"/>
      <c r="Y423" s="332"/>
      <c r="Z423" s="332"/>
    </row>
    <row r="424">
      <c r="A424" s="332"/>
      <c r="B424" s="332"/>
      <c r="C424" s="332"/>
      <c r="D424" s="332"/>
      <c r="E424" s="332"/>
      <c r="F424" s="332"/>
      <c r="G424" s="332"/>
      <c r="H424" s="342"/>
      <c r="I424" s="332"/>
      <c r="J424" s="332"/>
      <c r="K424" s="332"/>
      <c r="L424" s="332"/>
      <c r="M424" s="332"/>
      <c r="N424" s="332"/>
      <c r="O424" s="332"/>
      <c r="P424" s="332"/>
      <c r="Q424" s="332"/>
      <c r="R424" s="332"/>
      <c r="S424" s="332"/>
      <c r="T424" s="332"/>
      <c r="U424" s="332"/>
      <c r="V424" s="332"/>
      <c r="W424" s="332"/>
      <c r="X424" s="332"/>
      <c r="Y424" s="332"/>
      <c r="Z424" s="332"/>
    </row>
    <row r="425">
      <c r="A425" s="332"/>
      <c r="B425" s="332"/>
      <c r="C425" s="332"/>
      <c r="D425" s="332"/>
      <c r="E425" s="332"/>
      <c r="F425" s="332"/>
      <c r="G425" s="332"/>
      <c r="H425" s="342"/>
      <c r="I425" s="332"/>
      <c r="J425" s="332"/>
      <c r="K425" s="332"/>
      <c r="L425" s="332"/>
      <c r="M425" s="332"/>
      <c r="N425" s="332"/>
      <c r="O425" s="332"/>
      <c r="P425" s="332"/>
      <c r="Q425" s="332"/>
      <c r="R425" s="332"/>
      <c r="S425" s="332"/>
      <c r="T425" s="332"/>
      <c r="U425" s="332"/>
      <c r="V425" s="332"/>
      <c r="W425" s="332"/>
      <c r="X425" s="332"/>
      <c r="Y425" s="332"/>
      <c r="Z425" s="332"/>
    </row>
    <row r="426">
      <c r="A426" s="332"/>
      <c r="B426" s="332"/>
      <c r="C426" s="332"/>
      <c r="D426" s="332"/>
      <c r="E426" s="332"/>
      <c r="F426" s="332"/>
      <c r="G426" s="332"/>
      <c r="H426" s="342"/>
      <c r="I426" s="332"/>
      <c r="J426" s="332"/>
      <c r="K426" s="332"/>
      <c r="L426" s="332"/>
      <c r="M426" s="332"/>
      <c r="N426" s="332"/>
      <c r="O426" s="332"/>
      <c r="P426" s="332"/>
      <c r="Q426" s="332"/>
      <c r="R426" s="332"/>
      <c r="S426" s="332"/>
      <c r="T426" s="332"/>
      <c r="U426" s="332"/>
      <c r="V426" s="332"/>
      <c r="W426" s="332"/>
      <c r="X426" s="332"/>
      <c r="Y426" s="332"/>
      <c r="Z426" s="332"/>
    </row>
    <row r="427">
      <c r="A427" s="332"/>
      <c r="B427" s="332"/>
      <c r="C427" s="332"/>
      <c r="D427" s="332"/>
      <c r="E427" s="332"/>
      <c r="F427" s="332"/>
      <c r="G427" s="332"/>
      <c r="H427" s="342"/>
      <c r="I427" s="332"/>
      <c r="J427" s="332"/>
      <c r="K427" s="332"/>
      <c r="L427" s="332"/>
      <c r="M427" s="332"/>
      <c r="N427" s="332"/>
      <c r="O427" s="332"/>
      <c r="P427" s="332"/>
      <c r="Q427" s="332"/>
      <c r="R427" s="332"/>
      <c r="S427" s="332"/>
      <c r="T427" s="332"/>
      <c r="U427" s="332"/>
      <c r="V427" s="332"/>
      <c r="W427" s="332"/>
      <c r="X427" s="332"/>
      <c r="Y427" s="332"/>
      <c r="Z427" s="332"/>
    </row>
    <row r="428">
      <c r="A428" s="332"/>
      <c r="B428" s="332"/>
      <c r="C428" s="332"/>
      <c r="D428" s="332"/>
      <c r="E428" s="332"/>
      <c r="F428" s="332"/>
      <c r="G428" s="332"/>
      <c r="H428" s="342"/>
      <c r="I428" s="332"/>
      <c r="J428" s="332"/>
      <c r="K428" s="332"/>
      <c r="L428" s="332"/>
      <c r="M428" s="332"/>
      <c r="N428" s="332"/>
      <c r="O428" s="332"/>
      <c r="P428" s="332"/>
      <c r="Q428" s="332"/>
      <c r="R428" s="332"/>
      <c r="S428" s="332"/>
      <c r="T428" s="332"/>
      <c r="U428" s="332"/>
      <c r="V428" s="332"/>
      <c r="W428" s="332"/>
      <c r="X428" s="332"/>
      <c r="Y428" s="332"/>
      <c r="Z428" s="332"/>
    </row>
    <row r="429">
      <c r="A429" s="332"/>
      <c r="B429" s="332"/>
      <c r="C429" s="332"/>
      <c r="D429" s="332"/>
      <c r="E429" s="332"/>
      <c r="F429" s="332"/>
      <c r="G429" s="332"/>
      <c r="H429" s="342"/>
      <c r="I429" s="332"/>
      <c r="J429" s="332"/>
      <c r="K429" s="332"/>
      <c r="L429" s="332"/>
      <c r="M429" s="332"/>
      <c r="N429" s="332"/>
      <c r="O429" s="332"/>
      <c r="P429" s="332"/>
      <c r="Q429" s="332"/>
      <c r="R429" s="332"/>
      <c r="S429" s="332"/>
      <c r="T429" s="332"/>
      <c r="U429" s="332"/>
      <c r="V429" s="332"/>
      <c r="W429" s="332"/>
      <c r="X429" s="332"/>
      <c r="Y429" s="332"/>
      <c r="Z429" s="332"/>
    </row>
    <row r="430">
      <c r="A430" s="332"/>
      <c r="B430" s="332"/>
      <c r="C430" s="332"/>
      <c r="D430" s="332"/>
      <c r="E430" s="332"/>
      <c r="F430" s="332"/>
      <c r="G430" s="332"/>
      <c r="H430" s="342"/>
      <c r="I430" s="332"/>
      <c r="J430" s="332"/>
      <c r="K430" s="332"/>
      <c r="L430" s="332"/>
      <c r="M430" s="332"/>
      <c r="N430" s="332"/>
      <c r="O430" s="332"/>
      <c r="P430" s="332"/>
      <c r="Q430" s="332"/>
      <c r="R430" s="332"/>
      <c r="S430" s="332"/>
      <c r="T430" s="332"/>
      <c r="U430" s="332"/>
      <c r="V430" s="332"/>
      <c r="W430" s="332"/>
      <c r="X430" s="332"/>
      <c r="Y430" s="332"/>
      <c r="Z430" s="332"/>
    </row>
    <row r="431">
      <c r="A431" s="332"/>
      <c r="B431" s="332"/>
      <c r="C431" s="332"/>
      <c r="D431" s="332"/>
      <c r="E431" s="332"/>
      <c r="F431" s="332"/>
      <c r="G431" s="332"/>
      <c r="H431" s="342"/>
      <c r="I431" s="332"/>
      <c r="J431" s="332"/>
      <c r="K431" s="332"/>
      <c r="L431" s="332"/>
      <c r="M431" s="332"/>
      <c r="N431" s="332"/>
      <c r="O431" s="332"/>
      <c r="P431" s="332"/>
      <c r="Q431" s="332"/>
      <c r="R431" s="332"/>
      <c r="S431" s="332"/>
      <c r="T431" s="332"/>
      <c r="U431" s="332"/>
      <c r="V431" s="332"/>
      <c r="W431" s="332"/>
      <c r="X431" s="332"/>
      <c r="Y431" s="332"/>
      <c r="Z431" s="332"/>
    </row>
    <row r="432">
      <c r="A432" s="332"/>
      <c r="B432" s="332"/>
      <c r="C432" s="332"/>
      <c r="D432" s="332"/>
      <c r="E432" s="332"/>
      <c r="F432" s="332"/>
      <c r="G432" s="332"/>
      <c r="H432" s="342"/>
      <c r="I432" s="332"/>
      <c r="J432" s="332"/>
      <c r="K432" s="332"/>
      <c r="L432" s="332"/>
      <c r="M432" s="332"/>
      <c r="N432" s="332"/>
      <c r="O432" s="332"/>
      <c r="P432" s="332"/>
      <c r="Q432" s="332"/>
      <c r="R432" s="332"/>
      <c r="S432" s="332"/>
      <c r="T432" s="332"/>
      <c r="U432" s="332"/>
      <c r="V432" s="332"/>
      <c r="W432" s="332"/>
      <c r="X432" s="332"/>
      <c r="Y432" s="332"/>
      <c r="Z432" s="332"/>
    </row>
    <row r="433">
      <c r="A433" s="332"/>
      <c r="B433" s="332"/>
      <c r="C433" s="332"/>
      <c r="D433" s="332"/>
      <c r="E433" s="332"/>
      <c r="F433" s="332"/>
      <c r="G433" s="332"/>
      <c r="H433" s="342"/>
      <c r="I433" s="332"/>
      <c r="J433" s="332"/>
      <c r="K433" s="332"/>
      <c r="L433" s="332"/>
      <c r="M433" s="332"/>
      <c r="N433" s="332"/>
      <c r="O433" s="332"/>
      <c r="P433" s="332"/>
      <c r="Q433" s="332"/>
      <c r="R433" s="332"/>
      <c r="S433" s="332"/>
      <c r="T433" s="332"/>
      <c r="U433" s="332"/>
      <c r="V433" s="332"/>
      <c r="W433" s="332"/>
      <c r="X433" s="332"/>
      <c r="Y433" s="332"/>
      <c r="Z433" s="332"/>
    </row>
    <row r="434">
      <c r="A434" s="332"/>
      <c r="B434" s="332"/>
      <c r="C434" s="332"/>
      <c r="D434" s="332"/>
      <c r="E434" s="332"/>
      <c r="F434" s="332"/>
      <c r="G434" s="332"/>
      <c r="H434" s="342"/>
      <c r="I434" s="332"/>
      <c r="J434" s="332"/>
      <c r="K434" s="332"/>
      <c r="L434" s="332"/>
      <c r="M434" s="332"/>
      <c r="N434" s="332"/>
      <c r="O434" s="332"/>
      <c r="P434" s="332"/>
      <c r="Q434" s="332"/>
      <c r="R434" s="332"/>
      <c r="S434" s="332"/>
      <c r="T434" s="332"/>
      <c r="U434" s="332"/>
      <c r="V434" s="332"/>
      <c r="W434" s="332"/>
      <c r="X434" s="332"/>
      <c r="Y434" s="332"/>
      <c r="Z434" s="332"/>
    </row>
    <row r="435">
      <c r="A435" s="332"/>
      <c r="B435" s="332"/>
      <c r="C435" s="332"/>
      <c r="D435" s="332"/>
      <c r="E435" s="332"/>
      <c r="F435" s="332"/>
      <c r="G435" s="332"/>
      <c r="H435" s="342"/>
      <c r="I435" s="332"/>
      <c r="J435" s="332"/>
      <c r="K435" s="332"/>
      <c r="L435" s="332"/>
      <c r="M435" s="332"/>
      <c r="N435" s="332"/>
      <c r="O435" s="332"/>
      <c r="P435" s="332"/>
      <c r="Q435" s="332"/>
      <c r="R435" s="332"/>
      <c r="S435" s="332"/>
      <c r="T435" s="332"/>
      <c r="U435" s="332"/>
      <c r="V435" s="332"/>
      <c r="W435" s="332"/>
      <c r="X435" s="332"/>
      <c r="Y435" s="332"/>
      <c r="Z435" s="332"/>
    </row>
    <row r="436">
      <c r="A436" s="332"/>
      <c r="B436" s="332"/>
      <c r="C436" s="332"/>
      <c r="D436" s="332"/>
      <c r="E436" s="332"/>
      <c r="F436" s="332"/>
      <c r="G436" s="332"/>
      <c r="H436" s="342"/>
      <c r="I436" s="332"/>
      <c r="J436" s="332"/>
      <c r="K436" s="332"/>
      <c r="L436" s="332"/>
      <c r="M436" s="332"/>
      <c r="N436" s="332"/>
      <c r="O436" s="332"/>
      <c r="P436" s="332"/>
      <c r="Q436" s="332"/>
      <c r="R436" s="332"/>
      <c r="S436" s="332"/>
      <c r="T436" s="332"/>
      <c r="U436" s="332"/>
      <c r="V436" s="332"/>
      <c r="W436" s="332"/>
      <c r="X436" s="332"/>
      <c r="Y436" s="332"/>
      <c r="Z436" s="332"/>
    </row>
    <row r="437">
      <c r="A437" s="332"/>
      <c r="B437" s="332"/>
      <c r="C437" s="332"/>
      <c r="D437" s="332"/>
      <c r="E437" s="332"/>
      <c r="F437" s="332"/>
      <c r="G437" s="332"/>
      <c r="H437" s="342"/>
      <c r="I437" s="332"/>
      <c r="J437" s="332"/>
      <c r="K437" s="332"/>
      <c r="L437" s="332"/>
      <c r="M437" s="332"/>
      <c r="N437" s="332"/>
      <c r="O437" s="332"/>
      <c r="P437" s="332"/>
      <c r="Q437" s="332"/>
      <c r="R437" s="332"/>
      <c r="S437" s="332"/>
      <c r="T437" s="332"/>
      <c r="U437" s="332"/>
      <c r="V437" s="332"/>
      <c r="W437" s="332"/>
      <c r="X437" s="332"/>
      <c r="Y437" s="332"/>
      <c r="Z437" s="332"/>
    </row>
    <row r="438">
      <c r="A438" s="332"/>
      <c r="B438" s="332"/>
      <c r="C438" s="332"/>
      <c r="D438" s="332"/>
      <c r="E438" s="332"/>
      <c r="F438" s="332"/>
      <c r="G438" s="332"/>
      <c r="H438" s="342"/>
      <c r="I438" s="332"/>
      <c r="J438" s="332"/>
      <c r="K438" s="332"/>
      <c r="L438" s="332"/>
      <c r="M438" s="332"/>
      <c r="N438" s="332"/>
      <c r="O438" s="332"/>
      <c r="P438" s="332"/>
      <c r="Q438" s="332"/>
      <c r="R438" s="332"/>
      <c r="S438" s="332"/>
      <c r="T438" s="332"/>
      <c r="U438" s="332"/>
      <c r="V438" s="332"/>
      <c r="W438" s="332"/>
      <c r="X438" s="332"/>
      <c r="Y438" s="332"/>
      <c r="Z438" s="332"/>
    </row>
    <row r="439">
      <c r="A439" s="332"/>
      <c r="B439" s="332"/>
      <c r="C439" s="332"/>
      <c r="D439" s="332"/>
      <c r="E439" s="332"/>
      <c r="F439" s="332"/>
      <c r="G439" s="332"/>
      <c r="H439" s="342"/>
      <c r="I439" s="332"/>
      <c r="J439" s="332"/>
      <c r="K439" s="332"/>
      <c r="L439" s="332"/>
      <c r="M439" s="332"/>
      <c r="N439" s="332"/>
      <c r="O439" s="332"/>
      <c r="P439" s="332"/>
      <c r="Q439" s="332"/>
      <c r="R439" s="332"/>
      <c r="S439" s="332"/>
      <c r="T439" s="332"/>
      <c r="U439" s="332"/>
      <c r="V439" s="332"/>
      <c r="W439" s="332"/>
      <c r="X439" s="332"/>
      <c r="Y439" s="332"/>
      <c r="Z439" s="332"/>
    </row>
    <row r="440">
      <c r="A440" s="332"/>
      <c r="B440" s="332"/>
      <c r="C440" s="332"/>
      <c r="D440" s="332"/>
      <c r="E440" s="332"/>
      <c r="F440" s="332"/>
      <c r="G440" s="332"/>
      <c r="H440" s="342"/>
      <c r="I440" s="332"/>
      <c r="J440" s="332"/>
      <c r="K440" s="332"/>
      <c r="L440" s="332"/>
      <c r="M440" s="332"/>
      <c r="N440" s="332"/>
      <c r="O440" s="332"/>
      <c r="P440" s="332"/>
      <c r="Q440" s="332"/>
      <c r="R440" s="332"/>
      <c r="S440" s="332"/>
      <c r="T440" s="332"/>
      <c r="U440" s="332"/>
      <c r="V440" s="332"/>
      <c r="W440" s="332"/>
      <c r="X440" s="332"/>
      <c r="Y440" s="332"/>
      <c r="Z440" s="332"/>
    </row>
    <row r="441">
      <c r="A441" s="332"/>
      <c r="B441" s="332"/>
      <c r="C441" s="332"/>
      <c r="D441" s="332"/>
      <c r="E441" s="332"/>
      <c r="F441" s="332"/>
      <c r="G441" s="332"/>
      <c r="H441" s="342"/>
      <c r="I441" s="332"/>
      <c r="J441" s="332"/>
      <c r="K441" s="332"/>
      <c r="L441" s="332"/>
      <c r="M441" s="332"/>
      <c r="N441" s="332"/>
      <c r="O441" s="332"/>
      <c r="P441" s="332"/>
      <c r="Q441" s="332"/>
      <c r="R441" s="332"/>
      <c r="S441" s="332"/>
      <c r="T441" s="332"/>
      <c r="U441" s="332"/>
      <c r="V441" s="332"/>
      <c r="W441" s="332"/>
      <c r="X441" s="332"/>
      <c r="Y441" s="332"/>
      <c r="Z441" s="332"/>
    </row>
    <row r="442">
      <c r="A442" s="332"/>
      <c r="B442" s="332"/>
      <c r="C442" s="332"/>
      <c r="D442" s="332"/>
      <c r="E442" s="332"/>
      <c r="F442" s="332"/>
      <c r="G442" s="332"/>
      <c r="H442" s="342"/>
      <c r="I442" s="332"/>
      <c r="J442" s="332"/>
      <c r="K442" s="332"/>
      <c r="L442" s="332"/>
      <c r="M442" s="332"/>
      <c r="N442" s="332"/>
      <c r="O442" s="332"/>
      <c r="P442" s="332"/>
      <c r="Q442" s="332"/>
      <c r="R442" s="332"/>
      <c r="S442" s="332"/>
      <c r="T442" s="332"/>
      <c r="U442" s="332"/>
      <c r="V442" s="332"/>
      <c r="W442" s="332"/>
      <c r="X442" s="332"/>
      <c r="Y442" s="332"/>
      <c r="Z442" s="332"/>
    </row>
    <row r="443">
      <c r="A443" s="332"/>
      <c r="B443" s="332"/>
      <c r="C443" s="332"/>
      <c r="D443" s="332"/>
      <c r="E443" s="332"/>
      <c r="F443" s="332"/>
      <c r="G443" s="332"/>
      <c r="H443" s="342"/>
      <c r="I443" s="332"/>
      <c r="J443" s="332"/>
      <c r="K443" s="332"/>
      <c r="L443" s="332"/>
      <c r="M443" s="332"/>
      <c r="N443" s="332"/>
      <c r="O443" s="332"/>
      <c r="P443" s="332"/>
      <c r="Q443" s="332"/>
      <c r="R443" s="332"/>
      <c r="S443" s="332"/>
      <c r="T443" s="332"/>
      <c r="U443" s="332"/>
      <c r="V443" s="332"/>
      <c r="W443" s="332"/>
      <c r="X443" s="332"/>
      <c r="Y443" s="332"/>
      <c r="Z443" s="332"/>
    </row>
    <row r="444">
      <c r="A444" s="332"/>
      <c r="B444" s="332"/>
      <c r="C444" s="332"/>
      <c r="D444" s="332"/>
      <c r="E444" s="332"/>
      <c r="F444" s="332"/>
      <c r="G444" s="332"/>
      <c r="H444" s="342"/>
      <c r="I444" s="332"/>
      <c r="J444" s="332"/>
      <c r="K444" s="332"/>
      <c r="L444" s="332"/>
      <c r="M444" s="332"/>
      <c r="N444" s="332"/>
      <c r="O444" s="332"/>
      <c r="P444" s="332"/>
      <c r="Q444" s="332"/>
      <c r="R444" s="332"/>
      <c r="S444" s="332"/>
      <c r="T444" s="332"/>
      <c r="U444" s="332"/>
      <c r="V444" s="332"/>
      <c r="W444" s="332"/>
      <c r="X444" s="332"/>
      <c r="Y444" s="332"/>
      <c r="Z444" s="332"/>
    </row>
    <row r="445">
      <c r="A445" s="332"/>
      <c r="B445" s="332"/>
      <c r="C445" s="332"/>
      <c r="D445" s="332"/>
      <c r="E445" s="332"/>
      <c r="F445" s="332"/>
      <c r="G445" s="332"/>
      <c r="H445" s="342"/>
      <c r="I445" s="332"/>
      <c r="J445" s="332"/>
      <c r="K445" s="332"/>
      <c r="L445" s="332"/>
      <c r="M445" s="332"/>
      <c r="N445" s="332"/>
      <c r="O445" s="332"/>
      <c r="P445" s="332"/>
      <c r="Q445" s="332"/>
      <c r="R445" s="332"/>
      <c r="S445" s="332"/>
      <c r="T445" s="332"/>
      <c r="U445" s="332"/>
      <c r="V445" s="332"/>
      <c r="W445" s="332"/>
      <c r="X445" s="332"/>
      <c r="Y445" s="332"/>
      <c r="Z445" s="332"/>
    </row>
    <row r="446">
      <c r="A446" s="332"/>
      <c r="B446" s="332"/>
      <c r="C446" s="332"/>
      <c r="D446" s="332"/>
      <c r="E446" s="332"/>
      <c r="F446" s="332"/>
      <c r="G446" s="332"/>
      <c r="H446" s="342"/>
      <c r="I446" s="332"/>
      <c r="J446" s="332"/>
      <c r="K446" s="332"/>
      <c r="L446" s="332"/>
      <c r="M446" s="332"/>
      <c r="N446" s="332"/>
      <c r="O446" s="332"/>
      <c r="P446" s="332"/>
      <c r="Q446" s="332"/>
      <c r="R446" s="332"/>
      <c r="S446" s="332"/>
      <c r="T446" s="332"/>
      <c r="U446" s="332"/>
      <c r="V446" s="332"/>
      <c r="W446" s="332"/>
      <c r="X446" s="332"/>
      <c r="Y446" s="332"/>
      <c r="Z446" s="332"/>
    </row>
    <row r="447">
      <c r="A447" s="332"/>
      <c r="B447" s="332"/>
      <c r="C447" s="332"/>
      <c r="D447" s="332"/>
      <c r="E447" s="332"/>
      <c r="F447" s="332"/>
      <c r="G447" s="332"/>
      <c r="H447" s="342"/>
      <c r="I447" s="332"/>
      <c r="J447" s="332"/>
      <c r="K447" s="332"/>
      <c r="L447" s="332"/>
      <c r="M447" s="332"/>
      <c r="N447" s="332"/>
      <c r="O447" s="332"/>
      <c r="P447" s="332"/>
      <c r="Q447" s="332"/>
      <c r="R447" s="332"/>
      <c r="S447" s="332"/>
      <c r="T447" s="332"/>
      <c r="U447" s="332"/>
      <c r="V447" s="332"/>
      <c r="W447" s="332"/>
      <c r="X447" s="332"/>
      <c r="Y447" s="332"/>
      <c r="Z447" s="332"/>
    </row>
    <row r="448">
      <c r="A448" s="332"/>
      <c r="B448" s="332"/>
      <c r="C448" s="332"/>
      <c r="D448" s="332"/>
      <c r="E448" s="332"/>
      <c r="F448" s="332"/>
      <c r="G448" s="332"/>
      <c r="H448" s="342"/>
      <c r="I448" s="332"/>
      <c r="J448" s="332"/>
      <c r="K448" s="332"/>
      <c r="L448" s="332"/>
      <c r="M448" s="332"/>
      <c r="N448" s="332"/>
      <c r="O448" s="332"/>
      <c r="P448" s="332"/>
      <c r="Q448" s="332"/>
      <c r="R448" s="332"/>
      <c r="S448" s="332"/>
      <c r="T448" s="332"/>
      <c r="U448" s="332"/>
      <c r="V448" s="332"/>
      <c r="W448" s="332"/>
      <c r="X448" s="332"/>
      <c r="Y448" s="332"/>
      <c r="Z448" s="332"/>
    </row>
    <row r="449">
      <c r="A449" s="332"/>
      <c r="B449" s="332"/>
      <c r="C449" s="332"/>
      <c r="D449" s="332"/>
      <c r="E449" s="332"/>
      <c r="F449" s="332"/>
      <c r="G449" s="332"/>
      <c r="H449" s="342"/>
      <c r="I449" s="332"/>
      <c r="J449" s="332"/>
      <c r="K449" s="332"/>
      <c r="L449" s="332"/>
      <c r="M449" s="332"/>
      <c r="N449" s="332"/>
      <c r="O449" s="332"/>
      <c r="P449" s="332"/>
      <c r="Q449" s="332"/>
      <c r="R449" s="332"/>
      <c r="S449" s="332"/>
      <c r="T449" s="332"/>
      <c r="U449" s="332"/>
      <c r="V449" s="332"/>
      <c r="W449" s="332"/>
      <c r="X449" s="332"/>
      <c r="Y449" s="332"/>
      <c r="Z449" s="332"/>
    </row>
    <row r="450">
      <c r="A450" s="332"/>
      <c r="B450" s="332"/>
      <c r="C450" s="332"/>
      <c r="D450" s="332"/>
      <c r="E450" s="332"/>
      <c r="F450" s="332"/>
      <c r="G450" s="332"/>
      <c r="H450" s="342"/>
      <c r="I450" s="332"/>
      <c r="J450" s="332"/>
      <c r="K450" s="332"/>
      <c r="L450" s="332"/>
      <c r="M450" s="332"/>
      <c r="N450" s="332"/>
      <c r="O450" s="332"/>
      <c r="P450" s="332"/>
      <c r="Q450" s="332"/>
      <c r="R450" s="332"/>
      <c r="S450" s="332"/>
      <c r="T450" s="332"/>
      <c r="U450" s="332"/>
      <c r="V450" s="332"/>
      <c r="W450" s="332"/>
      <c r="X450" s="332"/>
      <c r="Y450" s="332"/>
      <c r="Z450" s="332"/>
    </row>
    <row r="451">
      <c r="A451" s="332"/>
      <c r="B451" s="332"/>
      <c r="C451" s="332"/>
      <c r="D451" s="332"/>
      <c r="E451" s="332"/>
      <c r="F451" s="332"/>
      <c r="G451" s="332"/>
      <c r="H451" s="342"/>
      <c r="I451" s="332"/>
      <c r="J451" s="332"/>
      <c r="K451" s="332"/>
      <c r="L451" s="332"/>
      <c r="M451" s="332"/>
      <c r="N451" s="332"/>
      <c r="O451" s="332"/>
      <c r="P451" s="332"/>
      <c r="Q451" s="332"/>
      <c r="R451" s="332"/>
      <c r="S451" s="332"/>
      <c r="T451" s="332"/>
      <c r="U451" s="332"/>
      <c r="V451" s="332"/>
      <c r="W451" s="332"/>
      <c r="X451" s="332"/>
      <c r="Y451" s="332"/>
      <c r="Z451" s="332"/>
    </row>
    <row r="452">
      <c r="A452" s="332"/>
      <c r="B452" s="332"/>
      <c r="C452" s="332"/>
      <c r="D452" s="332"/>
      <c r="E452" s="332"/>
      <c r="F452" s="332"/>
      <c r="G452" s="332"/>
      <c r="H452" s="342"/>
      <c r="I452" s="332"/>
      <c r="J452" s="332"/>
      <c r="K452" s="332"/>
      <c r="L452" s="332"/>
      <c r="M452" s="332"/>
      <c r="N452" s="332"/>
      <c r="O452" s="332"/>
      <c r="P452" s="332"/>
      <c r="Q452" s="332"/>
      <c r="R452" s="332"/>
      <c r="S452" s="332"/>
      <c r="T452" s="332"/>
      <c r="U452" s="332"/>
      <c r="V452" s="332"/>
      <c r="W452" s="332"/>
      <c r="X452" s="332"/>
      <c r="Y452" s="332"/>
      <c r="Z452" s="332"/>
    </row>
    <row r="453">
      <c r="A453" s="332"/>
      <c r="B453" s="332"/>
      <c r="C453" s="332"/>
      <c r="D453" s="332"/>
      <c r="E453" s="332"/>
      <c r="F453" s="332"/>
      <c r="G453" s="332"/>
      <c r="H453" s="342"/>
      <c r="I453" s="332"/>
      <c r="J453" s="332"/>
      <c r="K453" s="332"/>
      <c r="L453" s="332"/>
      <c r="M453" s="332"/>
      <c r="N453" s="332"/>
      <c r="O453" s="332"/>
      <c r="P453" s="332"/>
      <c r="Q453" s="332"/>
      <c r="R453" s="332"/>
      <c r="S453" s="332"/>
      <c r="T453" s="332"/>
      <c r="U453" s="332"/>
      <c r="V453" s="332"/>
      <c r="W453" s="332"/>
      <c r="X453" s="332"/>
      <c r="Y453" s="332"/>
      <c r="Z453" s="332"/>
    </row>
    <row r="454">
      <c r="A454" s="332"/>
      <c r="B454" s="332"/>
      <c r="C454" s="332"/>
      <c r="D454" s="332"/>
      <c r="E454" s="332"/>
      <c r="F454" s="332"/>
      <c r="G454" s="332"/>
      <c r="H454" s="342"/>
      <c r="I454" s="332"/>
      <c r="J454" s="332"/>
      <c r="K454" s="332"/>
      <c r="L454" s="332"/>
      <c r="M454" s="332"/>
      <c r="N454" s="332"/>
      <c r="O454" s="332"/>
      <c r="P454" s="332"/>
      <c r="Q454" s="332"/>
      <c r="R454" s="332"/>
      <c r="S454" s="332"/>
      <c r="T454" s="332"/>
      <c r="U454" s="332"/>
      <c r="V454" s="332"/>
      <c r="W454" s="332"/>
      <c r="X454" s="332"/>
      <c r="Y454" s="332"/>
      <c r="Z454" s="332"/>
    </row>
    <row r="455">
      <c r="A455" s="332"/>
      <c r="B455" s="332"/>
      <c r="C455" s="332"/>
      <c r="D455" s="332"/>
      <c r="E455" s="332"/>
      <c r="F455" s="332"/>
      <c r="G455" s="332"/>
      <c r="H455" s="342"/>
      <c r="I455" s="332"/>
      <c r="J455" s="332"/>
      <c r="K455" s="332"/>
      <c r="L455" s="332"/>
      <c r="M455" s="332"/>
      <c r="N455" s="332"/>
      <c r="O455" s="332"/>
      <c r="P455" s="332"/>
      <c r="Q455" s="332"/>
      <c r="R455" s="332"/>
      <c r="S455" s="332"/>
      <c r="T455" s="332"/>
      <c r="U455" s="332"/>
      <c r="V455" s="332"/>
      <c r="W455" s="332"/>
      <c r="X455" s="332"/>
      <c r="Y455" s="332"/>
      <c r="Z455" s="332"/>
    </row>
    <row r="456">
      <c r="A456" s="332"/>
      <c r="B456" s="332"/>
      <c r="C456" s="332"/>
      <c r="D456" s="332"/>
      <c r="E456" s="332"/>
      <c r="F456" s="332"/>
      <c r="G456" s="332"/>
      <c r="H456" s="342"/>
      <c r="I456" s="332"/>
      <c r="J456" s="332"/>
      <c r="K456" s="332"/>
      <c r="L456" s="332"/>
      <c r="M456" s="332"/>
      <c r="N456" s="332"/>
      <c r="O456" s="332"/>
      <c r="P456" s="332"/>
      <c r="Q456" s="332"/>
      <c r="R456" s="332"/>
      <c r="S456" s="332"/>
      <c r="T456" s="332"/>
      <c r="U456" s="332"/>
      <c r="V456" s="332"/>
      <c r="W456" s="332"/>
      <c r="X456" s="332"/>
      <c r="Y456" s="332"/>
      <c r="Z456" s="332"/>
    </row>
    <row r="457">
      <c r="A457" s="332"/>
      <c r="B457" s="332"/>
      <c r="C457" s="332"/>
      <c r="D457" s="332"/>
      <c r="E457" s="332"/>
      <c r="F457" s="332"/>
      <c r="G457" s="332"/>
      <c r="H457" s="342"/>
      <c r="I457" s="332"/>
      <c r="J457" s="332"/>
      <c r="K457" s="332"/>
      <c r="L457" s="332"/>
      <c r="M457" s="332"/>
      <c r="N457" s="332"/>
      <c r="O457" s="332"/>
      <c r="P457" s="332"/>
      <c r="Q457" s="332"/>
      <c r="R457" s="332"/>
      <c r="S457" s="332"/>
      <c r="T457" s="332"/>
      <c r="U457" s="332"/>
      <c r="V457" s="332"/>
      <c r="W457" s="332"/>
      <c r="X457" s="332"/>
      <c r="Y457" s="332"/>
      <c r="Z457" s="332"/>
    </row>
    <row r="458">
      <c r="A458" s="332"/>
      <c r="B458" s="332"/>
      <c r="C458" s="332"/>
      <c r="D458" s="332"/>
      <c r="E458" s="332"/>
      <c r="F458" s="332"/>
      <c r="G458" s="332"/>
      <c r="H458" s="342"/>
      <c r="I458" s="332"/>
      <c r="J458" s="332"/>
      <c r="K458" s="332"/>
      <c r="L458" s="332"/>
      <c r="M458" s="332"/>
      <c r="N458" s="332"/>
      <c r="O458" s="332"/>
      <c r="P458" s="332"/>
      <c r="Q458" s="332"/>
      <c r="R458" s="332"/>
      <c r="S458" s="332"/>
      <c r="T458" s="332"/>
      <c r="U458" s="332"/>
      <c r="V458" s="332"/>
      <c r="W458" s="332"/>
      <c r="X458" s="332"/>
      <c r="Y458" s="332"/>
      <c r="Z458" s="332"/>
    </row>
    <row r="459">
      <c r="A459" s="332"/>
      <c r="B459" s="332"/>
      <c r="C459" s="332"/>
      <c r="D459" s="332"/>
      <c r="E459" s="332"/>
      <c r="F459" s="332"/>
      <c r="G459" s="332"/>
      <c r="H459" s="342"/>
      <c r="I459" s="332"/>
      <c r="J459" s="332"/>
      <c r="K459" s="332"/>
      <c r="L459" s="332"/>
      <c r="M459" s="332"/>
      <c r="N459" s="332"/>
      <c r="O459" s="332"/>
      <c r="P459" s="332"/>
      <c r="Q459" s="332"/>
      <c r="R459" s="332"/>
      <c r="S459" s="332"/>
      <c r="T459" s="332"/>
      <c r="U459" s="332"/>
      <c r="V459" s="332"/>
      <c r="W459" s="332"/>
      <c r="X459" s="332"/>
      <c r="Y459" s="332"/>
      <c r="Z459" s="332"/>
    </row>
    <row r="460">
      <c r="A460" s="332"/>
      <c r="B460" s="332"/>
      <c r="C460" s="332"/>
      <c r="D460" s="332"/>
      <c r="E460" s="332"/>
      <c r="F460" s="332"/>
      <c r="G460" s="332"/>
      <c r="H460" s="342"/>
      <c r="I460" s="332"/>
      <c r="J460" s="332"/>
      <c r="K460" s="332"/>
      <c r="L460" s="332"/>
      <c r="M460" s="332"/>
      <c r="N460" s="332"/>
      <c r="O460" s="332"/>
      <c r="P460" s="332"/>
      <c r="Q460" s="332"/>
      <c r="R460" s="332"/>
      <c r="S460" s="332"/>
      <c r="T460" s="332"/>
      <c r="U460" s="332"/>
      <c r="V460" s="332"/>
      <c r="W460" s="332"/>
      <c r="X460" s="332"/>
      <c r="Y460" s="332"/>
      <c r="Z460" s="332"/>
    </row>
    <row r="461">
      <c r="A461" s="332"/>
      <c r="B461" s="332"/>
      <c r="C461" s="332"/>
      <c r="D461" s="332"/>
      <c r="E461" s="332"/>
      <c r="F461" s="332"/>
      <c r="G461" s="332"/>
      <c r="H461" s="342"/>
      <c r="I461" s="332"/>
      <c r="J461" s="332"/>
      <c r="K461" s="332"/>
      <c r="L461" s="332"/>
      <c r="M461" s="332"/>
      <c r="N461" s="332"/>
      <c r="O461" s="332"/>
      <c r="P461" s="332"/>
      <c r="Q461" s="332"/>
      <c r="R461" s="332"/>
      <c r="S461" s="332"/>
      <c r="T461" s="332"/>
      <c r="U461" s="332"/>
      <c r="V461" s="332"/>
      <c r="W461" s="332"/>
      <c r="X461" s="332"/>
      <c r="Y461" s="332"/>
      <c r="Z461" s="332"/>
    </row>
    <row r="462">
      <c r="A462" s="332"/>
      <c r="B462" s="332"/>
      <c r="C462" s="332"/>
      <c r="D462" s="332"/>
      <c r="E462" s="332"/>
      <c r="F462" s="332"/>
      <c r="G462" s="332"/>
      <c r="H462" s="342"/>
      <c r="I462" s="332"/>
      <c r="J462" s="332"/>
      <c r="K462" s="332"/>
      <c r="L462" s="332"/>
      <c r="M462" s="332"/>
      <c r="N462" s="332"/>
      <c r="O462" s="332"/>
      <c r="P462" s="332"/>
      <c r="Q462" s="332"/>
      <c r="R462" s="332"/>
      <c r="S462" s="332"/>
      <c r="T462" s="332"/>
      <c r="U462" s="332"/>
      <c r="V462" s="332"/>
      <c r="W462" s="332"/>
      <c r="X462" s="332"/>
      <c r="Y462" s="332"/>
      <c r="Z462" s="332"/>
    </row>
    <row r="463">
      <c r="A463" s="332"/>
      <c r="B463" s="332"/>
      <c r="C463" s="332"/>
      <c r="D463" s="332"/>
      <c r="E463" s="332"/>
      <c r="F463" s="332"/>
      <c r="G463" s="332"/>
      <c r="H463" s="342"/>
      <c r="I463" s="332"/>
      <c r="J463" s="332"/>
      <c r="K463" s="332"/>
      <c r="L463" s="332"/>
      <c r="M463" s="332"/>
      <c r="N463" s="332"/>
      <c r="O463" s="332"/>
      <c r="P463" s="332"/>
      <c r="Q463" s="332"/>
      <c r="R463" s="332"/>
      <c r="S463" s="332"/>
      <c r="T463" s="332"/>
      <c r="U463" s="332"/>
      <c r="V463" s="332"/>
      <c r="W463" s="332"/>
      <c r="X463" s="332"/>
      <c r="Y463" s="332"/>
      <c r="Z463" s="332"/>
    </row>
    <row r="464">
      <c r="A464" s="332"/>
      <c r="B464" s="332"/>
      <c r="C464" s="332"/>
      <c r="D464" s="332"/>
      <c r="E464" s="332"/>
      <c r="F464" s="332"/>
      <c r="G464" s="332"/>
      <c r="H464" s="342"/>
      <c r="I464" s="332"/>
      <c r="J464" s="332"/>
      <c r="K464" s="332"/>
      <c r="L464" s="332"/>
      <c r="M464" s="332"/>
      <c r="N464" s="332"/>
      <c r="O464" s="332"/>
      <c r="P464" s="332"/>
      <c r="Q464" s="332"/>
      <c r="R464" s="332"/>
      <c r="S464" s="332"/>
      <c r="T464" s="332"/>
      <c r="U464" s="332"/>
      <c r="V464" s="332"/>
      <c r="W464" s="332"/>
      <c r="X464" s="332"/>
      <c r="Y464" s="332"/>
      <c r="Z464" s="332"/>
    </row>
    <row r="465">
      <c r="A465" s="332"/>
      <c r="B465" s="332"/>
      <c r="C465" s="332"/>
      <c r="D465" s="332"/>
      <c r="E465" s="332"/>
      <c r="F465" s="332"/>
      <c r="G465" s="332"/>
      <c r="H465" s="342"/>
      <c r="I465" s="332"/>
      <c r="J465" s="332"/>
      <c r="K465" s="332"/>
      <c r="L465" s="332"/>
      <c r="M465" s="332"/>
      <c r="N465" s="332"/>
      <c r="O465" s="332"/>
      <c r="P465" s="332"/>
      <c r="Q465" s="332"/>
      <c r="R465" s="332"/>
      <c r="S465" s="332"/>
      <c r="T465" s="332"/>
      <c r="U465" s="332"/>
      <c r="V465" s="332"/>
      <c r="W465" s="332"/>
      <c r="X465" s="332"/>
      <c r="Y465" s="332"/>
      <c r="Z465" s="332"/>
    </row>
    <row r="466">
      <c r="A466" s="332"/>
      <c r="B466" s="332"/>
      <c r="C466" s="332"/>
      <c r="D466" s="332"/>
      <c r="E466" s="332"/>
      <c r="F466" s="332"/>
      <c r="G466" s="332"/>
      <c r="H466" s="342"/>
      <c r="I466" s="332"/>
      <c r="J466" s="332"/>
      <c r="K466" s="332"/>
      <c r="L466" s="332"/>
      <c r="M466" s="332"/>
      <c r="N466" s="332"/>
      <c r="O466" s="332"/>
      <c r="P466" s="332"/>
      <c r="Q466" s="332"/>
      <c r="R466" s="332"/>
      <c r="S466" s="332"/>
      <c r="T466" s="332"/>
      <c r="U466" s="332"/>
      <c r="V466" s="332"/>
      <c r="W466" s="332"/>
      <c r="X466" s="332"/>
      <c r="Y466" s="332"/>
      <c r="Z466" s="332"/>
    </row>
    <row r="467">
      <c r="A467" s="332"/>
      <c r="B467" s="332"/>
      <c r="C467" s="332"/>
      <c r="D467" s="332"/>
      <c r="E467" s="332"/>
      <c r="F467" s="332"/>
      <c r="G467" s="332"/>
      <c r="H467" s="342"/>
      <c r="I467" s="332"/>
      <c r="J467" s="332"/>
      <c r="K467" s="332"/>
      <c r="L467" s="332"/>
      <c r="M467" s="332"/>
      <c r="N467" s="332"/>
      <c r="O467" s="332"/>
      <c r="P467" s="332"/>
      <c r="Q467" s="332"/>
      <c r="R467" s="332"/>
      <c r="S467" s="332"/>
      <c r="T467" s="332"/>
      <c r="U467" s="332"/>
      <c r="V467" s="332"/>
      <c r="W467" s="332"/>
      <c r="X467" s="332"/>
      <c r="Y467" s="332"/>
      <c r="Z467" s="332"/>
    </row>
    <row r="468">
      <c r="A468" s="332"/>
      <c r="B468" s="332"/>
      <c r="C468" s="332"/>
      <c r="D468" s="332"/>
      <c r="E468" s="332"/>
      <c r="F468" s="332"/>
      <c r="G468" s="332"/>
      <c r="H468" s="342"/>
      <c r="I468" s="332"/>
      <c r="J468" s="332"/>
      <c r="K468" s="332"/>
      <c r="L468" s="332"/>
      <c r="M468" s="332"/>
      <c r="N468" s="332"/>
      <c r="O468" s="332"/>
      <c r="P468" s="332"/>
      <c r="Q468" s="332"/>
      <c r="R468" s="332"/>
      <c r="S468" s="332"/>
      <c r="T468" s="332"/>
      <c r="U468" s="332"/>
      <c r="V468" s="332"/>
      <c r="W468" s="332"/>
      <c r="X468" s="332"/>
      <c r="Y468" s="332"/>
      <c r="Z468" s="332"/>
    </row>
    <row r="469">
      <c r="A469" s="332"/>
      <c r="B469" s="332"/>
      <c r="C469" s="332"/>
      <c r="D469" s="332"/>
      <c r="E469" s="332"/>
      <c r="F469" s="332"/>
      <c r="G469" s="332"/>
      <c r="H469" s="342"/>
      <c r="I469" s="332"/>
      <c r="J469" s="332"/>
      <c r="K469" s="332"/>
      <c r="L469" s="332"/>
      <c r="M469" s="332"/>
      <c r="N469" s="332"/>
      <c r="O469" s="332"/>
      <c r="P469" s="332"/>
      <c r="Q469" s="332"/>
      <c r="R469" s="332"/>
      <c r="S469" s="332"/>
      <c r="T469" s="332"/>
      <c r="U469" s="332"/>
      <c r="V469" s="332"/>
      <c r="W469" s="332"/>
      <c r="X469" s="332"/>
      <c r="Y469" s="332"/>
      <c r="Z469" s="332"/>
    </row>
    <row r="470">
      <c r="A470" s="332"/>
      <c r="B470" s="332"/>
      <c r="C470" s="332"/>
      <c r="D470" s="332"/>
      <c r="E470" s="332"/>
      <c r="F470" s="332"/>
      <c r="G470" s="332"/>
      <c r="H470" s="342"/>
      <c r="I470" s="332"/>
      <c r="J470" s="332"/>
      <c r="K470" s="332"/>
      <c r="L470" s="332"/>
      <c r="M470" s="332"/>
      <c r="N470" s="332"/>
      <c r="O470" s="332"/>
      <c r="P470" s="332"/>
      <c r="Q470" s="332"/>
      <c r="R470" s="332"/>
      <c r="S470" s="332"/>
      <c r="T470" s="332"/>
      <c r="U470" s="332"/>
      <c r="V470" s="332"/>
      <c r="W470" s="332"/>
      <c r="X470" s="332"/>
      <c r="Y470" s="332"/>
      <c r="Z470" s="332"/>
    </row>
    <row r="471">
      <c r="A471" s="332"/>
      <c r="B471" s="332"/>
      <c r="C471" s="332"/>
      <c r="D471" s="332"/>
      <c r="E471" s="332"/>
      <c r="F471" s="332"/>
      <c r="G471" s="332"/>
      <c r="H471" s="342"/>
      <c r="I471" s="332"/>
      <c r="J471" s="332"/>
      <c r="K471" s="332"/>
      <c r="L471" s="332"/>
      <c r="M471" s="332"/>
      <c r="N471" s="332"/>
      <c r="O471" s="332"/>
      <c r="P471" s="332"/>
      <c r="Q471" s="332"/>
      <c r="R471" s="332"/>
      <c r="S471" s="332"/>
      <c r="T471" s="332"/>
      <c r="U471" s="332"/>
      <c r="V471" s="332"/>
      <c r="W471" s="332"/>
      <c r="X471" s="332"/>
      <c r="Y471" s="332"/>
      <c r="Z471" s="332"/>
    </row>
    <row r="472">
      <c r="A472" s="332"/>
      <c r="B472" s="332"/>
      <c r="C472" s="332"/>
      <c r="D472" s="332"/>
      <c r="E472" s="332"/>
      <c r="F472" s="332"/>
      <c r="G472" s="332"/>
      <c r="H472" s="342"/>
      <c r="I472" s="332"/>
      <c r="J472" s="332"/>
      <c r="K472" s="332"/>
      <c r="L472" s="332"/>
      <c r="M472" s="332"/>
      <c r="N472" s="332"/>
      <c r="O472" s="332"/>
      <c r="P472" s="332"/>
      <c r="Q472" s="332"/>
      <c r="R472" s="332"/>
      <c r="S472" s="332"/>
      <c r="T472" s="332"/>
      <c r="U472" s="332"/>
      <c r="V472" s="332"/>
      <c r="W472" s="332"/>
      <c r="X472" s="332"/>
      <c r="Y472" s="332"/>
      <c r="Z472" s="332"/>
    </row>
    <row r="473">
      <c r="A473" s="332"/>
      <c r="B473" s="332"/>
      <c r="C473" s="332"/>
      <c r="D473" s="332"/>
      <c r="E473" s="332"/>
      <c r="F473" s="332"/>
      <c r="G473" s="332"/>
      <c r="H473" s="342"/>
      <c r="I473" s="332"/>
      <c r="J473" s="332"/>
      <c r="K473" s="332"/>
      <c r="L473" s="332"/>
      <c r="M473" s="332"/>
      <c r="N473" s="332"/>
      <c r="O473" s="332"/>
      <c r="P473" s="332"/>
      <c r="Q473" s="332"/>
      <c r="R473" s="332"/>
      <c r="S473" s="332"/>
      <c r="T473" s="332"/>
      <c r="U473" s="332"/>
      <c r="V473" s="332"/>
      <c r="W473" s="332"/>
      <c r="X473" s="332"/>
      <c r="Y473" s="332"/>
      <c r="Z473" s="332"/>
    </row>
    <row r="474">
      <c r="A474" s="332"/>
      <c r="B474" s="332"/>
      <c r="C474" s="332"/>
      <c r="D474" s="332"/>
      <c r="E474" s="332"/>
      <c r="F474" s="332"/>
      <c r="G474" s="332"/>
      <c r="H474" s="342"/>
      <c r="I474" s="332"/>
      <c r="J474" s="332"/>
      <c r="K474" s="332"/>
      <c r="L474" s="332"/>
      <c r="M474" s="332"/>
      <c r="N474" s="332"/>
      <c r="O474" s="332"/>
      <c r="P474" s="332"/>
      <c r="Q474" s="332"/>
      <c r="R474" s="332"/>
      <c r="S474" s="332"/>
      <c r="T474" s="332"/>
      <c r="U474" s="332"/>
      <c r="V474" s="332"/>
      <c r="W474" s="332"/>
      <c r="X474" s="332"/>
      <c r="Y474" s="332"/>
      <c r="Z474" s="332"/>
    </row>
    <row r="475">
      <c r="A475" s="332"/>
      <c r="B475" s="332"/>
      <c r="C475" s="332"/>
      <c r="D475" s="332"/>
      <c r="E475" s="332"/>
      <c r="F475" s="332"/>
      <c r="G475" s="332"/>
      <c r="H475" s="342"/>
      <c r="I475" s="332"/>
      <c r="J475" s="332"/>
      <c r="K475" s="332"/>
      <c r="L475" s="332"/>
      <c r="M475" s="332"/>
      <c r="N475" s="332"/>
      <c r="O475" s="332"/>
      <c r="P475" s="332"/>
      <c r="Q475" s="332"/>
      <c r="R475" s="332"/>
      <c r="S475" s="332"/>
      <c r="T475" s="332"/>
      <c r="U475" s="332"/>
      <c r="V475" s="332"/>
      <c r="W475" s="332"/>
      <c r="X475" s="332"/>
      <c r="Y475" s="332"/>
      <c r="Z475" s="332"/>
    </row>
    <row r="476">
      <c r="A476" s="332"/>
      <c r="B476" s="332"/>
      <c r="C476" s="332"/>
      <c r="D476" s="332"/>
      <c r="E476" s="332"/>
      <c r="F476" s="332"/>
      <c r="G476" s="332"/>
      <c r="H476" s="342"/>
      <c r="I476" s="332"/>
      <c r="J476" s="332"/>
      <c r="K476" s="332"/>
      <c r="L476" s="332"/>
      <c r="M476" s="332"/>
      <c r="N476" s="332"/>
      <c r="O476" s="332"/>
      <c r="P476" s="332"/>
      <c r="Q476" s="332"/>
      <c r="R476" s="332"/>
      <c r="S476" s="332"/>
      <c r="T476" s="332"/>
      <c r="U476" s="332"/>
      <c r="V476" s="332"/>
      <c r="W476" s="332"/>
      <c r="X476" s="332"/>
      <c r="Y476" s="332"/>
      <c r="Z476" s="332"/>
    </row>
    <row r="477">
      <c r="A477" s="332"/>
      <c r="B477" s="332"/>
      <c r="C477" s="332"/>
      <c r="D477" s="332"/>
      <c r="E477" s="332"/>
      <c r="F477" s="332"/>
      <c r="G477" s="332"/>
      <c r="H477" s="342"/>
      <c r="I477" s="332"/>
      <c r="J477" s="332"/>
      <c r="K477" s="332"/>
      <c r="L477" s="332"/>
      <c r="M477" s="332"/>
      <c r="N477" s="332"/>
      <c r="O477" s="332"/>
      <c r="P477" s="332"/>
      <c r="Q477" s="332"/>
      <c r="R477" s="332"/>
      <c r="S477" s="332"/>
      <c r="T477" s="332"/>
      <c r="U477" s="332"/>
      <c r="V477" s="332"/>
      <c r="W477" s="332"/>
      <c r="X477" s="332"/>
      <c r="Y477" s="332"/>
      <c r="Z477" s="332"/>
    </row>
    <row r="478">
      <c r="A478" s="332"/>
      <c r="B478" s="332"/>
      <c r="C478" s="332"/>
      <c r="D478" s="332"/>
      <c r="E478" s="332"/>
      <c r="F478" s="332"/>
      <c r="G478" s="332"/>
      <c r="H478" s="342"/>
      <c r="I478" s="332"/>
      <c r="J478" s="332"/>
      <c r="K478" s="332"/>
      <c r="L478" s="332"/>
      <c r="M478" s="332"/>
      <c r="N478" s="332"/>
      <c r="O478" s="332"/>
      <c r="P478" s="332"/>
      <c r="Q478" s="332"/>
      <c r="R478" s="332"/>
      <c r="S478" s="332"/>
      <c r="T478" s="332"/>
      <c r="U478" s="332"/>
      <c r="V478" s="332"/>
      <c r="W478" s="332"/>
      <c r="X478" s="332"/>
      <c r="Y478" s="332"/>
      <c r="Z478" s="332"/>
    </row>
    <row r="479">
      <c r="A479" s="332"/>
      <c r="B479" s="332"/>
      <c r="C479" s="332"/>
      <c r="D479" s="332"/>
      <c r="E479" s="332"/>
      <c r="F479" s="332"/>
      <c r="G479" s="332"/>
      <c r="H479" s="342"/>
      <c r="I479" s="332"/>
      <c r="J479" s="332"/>
      <c r="K479" s="332"/>
      <c r="L479" s="332"/>
      <c r="M479" s="332"/>
      <c r="N479" s="332"/>
      <c r="O479" s="332"/>
      <c r="P479" s="332"/>
      <c r="Q479" s="332"/>
      <c r="R479" s="332"/>
      <c r="S479" s="332"/>
      <c r="T479" s="332"/>
      <c r="U479" s="332"/>
      <c r="V479" s="332"/>
      <c r="W479" s="332"/>
      <c r="X479" s="332"/>
      <c r="Y479" s="332"/>
      <c r="Z479" s="332"/>
    </row>
    <row r="480">
      <c r="A480" s="332"/>
      <c r="B480" s="332"/>
      <c r="C480" s="332"/>
      <c r="D480" s="332"/>
      <c r="E480" s="332"/>
      <c r="F480" s="332"/>
      <c r="G480" s="332"/>
      <c r="H480" s="342"/>
      <c r="I480" s="332"/>
      <c r="J480" s="332"/>
      <c r="K480" s="332"/>
      <c r="L480" s="332"/>
      <c r="M480" s="332"/>
      <c r="N480" s="332"/>
      <c r="O480" s="332"/>
      <c r="P480" s="332"/>
      <c r="Q480" s="332"/>
      <c r="R480" s="332"/>
      <c r="S480" s="332"/>
      <c r="T480" s="332"/>
      <c r="U480" s="332"/>
      <c r="V480" s="332"/>
      <c r="W480" s="332"/>
      <c r="X480" s="332"/>
      <c r="Y480" s="332"/>
      <c r="Z480" s="332"/>
    </row>
    <row r="481">
      <c r="A481" s="332"/>
      <c r="B481" s="332"/>
      <c r="C481" s="332"/>
      <c r="D481" s="332"/>
      <c r="E481" s="332"/>
      <c r="F481" s="332"/>
      <c r="G481" s="332"/>
      <c r="H481" s="342"/>
      <c r="I481" s="332"/>
      <c r="J481" s="332"/>
      <c r="K481" s="332"/>
      <c r="L481" s="332"/>
      <c r="M481" s="332"/>
      <c r="N481" s="332"/>
      <c r="O481" s="332"/>
      <c r="P481" s="332"/>
      <c r="Q481" s="332"/>
      <c r="R481" s="332"/>
      <c r="S481" s="332"/>
      <c r="T481" s="332"/>
      <c r="U481" s="332"/>
      <c r="V481" s="332"/>
      <c r="W481" s="332"/>
      <c r="X481" s="332"/>
      <c r="Y481" s="332"/>
      <c r="Z481" s="332"/>
    </row>
    <row r="482">
      <c r="A482" s="332"/>
      <c r="B482" s="332"/>
      <c r="C482" s="332"/>
      <c r="D482" s="332"/>
      <c r="E482" s="332"/>
      <c r="F482" s="332"/>
      <c r="G482" s="332"/>
      <c r="H482" s="342"/>
      <c r="I482" s="332"/>
      <c r="J482" s="332"/>
      <c r="K482" s="332"/>
      <c r="L482" s="332"/>
      <c r="M482" s="332"/>
      <c r="N482" s="332"/>
      <c r="O482" s="332"/>
      <c r="P482" s="332"/>
      <c r="Q482" s="332"/>
      <c r="R482" s="332"/>
      <c r="S482" s="332"/>
      <c r="T482" s="332"/>
      <c r="U482" s="332"/>
      <c r="V482" s="332"/>
      <c r="W482" s="332"/>
      <c r="X482" s="332"/>
      <c r="Y482" s="332"/>
      <c r="Z482" s="332"/>
    </row>
    <row r="483">
      <c r="A483" s="332"/>
      <c r="B483" s="332"/>
      <c r="C483" s="332"/>
      <c r="D483" s="332"/>
      <c r="E483" s="332"/>
      <c r="F483" s="332"/>
      <c r="G483" s="332"/>
      <c r="H483" s="342"/>
      <c r="I483" s="332"/>
      <c r="J483" s="332"/>
      <c r="K483" s="332"/>
      <c r="L483" s="332"/>
      <c r="M483" s="332"/>
      <c r="N483" s="332"/>
      <c r="O483" s="332"/>
      <c r="P483" s="332"/>
      <c r="Q483" s="332"/>
      <c r="R483" s="332"/>
      <c r="S483" s="332"/>
      <c r="T483" s="332"/>
      <c r="U483" s="332"/>
      <c r="V483" s="332"/>
      <c r="W483" s="332"/>
      <c r="X483" s="332"/>
      <c r="Y483" s="332"/>
      <c r="Z483" s="332"/>
    </row>
    <row r="484">
      <c r="A484" s="332"/>
      <c r="B484" s="332"/>
      <c r="C484" s="332"/>
      <c r="D484" s="332"/>
      <c r="E484" s="332"/>
      <c r="F484" s="332"/>
      <c r="G484" s="332"/>
      <c r="H484" s="342"/>
      <c r="I484" s="332"/>
      <c r="J484" s="332"/>
      <c r="K484" s="332"/>
      <c r="L484" s="332"/>
      <c r="M484" s="332"/>
      <c r="N484" s="332"/>
      <c r="O484" s="332"/>
      <c r="P484" s="332"/>
      <c r="Q484" s="332"/>
      <c r="R484" s="332"/>
      <c r="S484" s="332"/>
      <c r="T484" s="332"/>
      <c r="U484" s="332"/>
      <c r="V484" s="332"/>
      <c r="W484" s="332"/>
      <c r="X484" s="332"/>
      <c r="Y484" s="332"/>
      <c r="Z484" s="332"/>
    </row>
    <row r="485">
      <c r="A485" s="332"/>
      <c r="B485" s="332"/>
      <c r="C485" s="332"/>
      <c r="D485" s="332"/>
      <c r="E485" s="332"/>
      <c r="F485" s="332"/>
      <c r="G485" s="332"/>
      <c r="H485" s="342"/>
      <c r="I485" s="332"/>
      <c r="J485" s="332"/>
      <c r="K485" s="332"/>
      <c r="L485" s="332"/>
      <c r="M485" s="332"/>
      <c r="N485" s="332"/>
      <c r="O485" s="332"/>
      <c r="P485" s="332"/>
      <c r="Q485" s="332"/>
      <c r="R485" s="332"/>
      <c r="S485" s="332"/>
      <c r="T485" s="332"/>
      <c r="U485" s="332"/>
      <c r="V485" s="332"/>
      <c r="W485" s="332"/>
      <c r="X485" s="332"/>
      <c r="Y485" s="332"/>
      <c r="Z485" s="332"/>
    </row>
    <row r="486">
      <c r="A486" s="332"/>
      <c r="B486" s="332"/>
      <c r="C486" s="332"/>
      <c r="D486" s="332"/>
      <c r="E486" s="332"/>
      <c r="F486" s="332"/>
      <c r="G486" s="332"/>
      <c r="H486" s="342"/>
      <c r="I486" s="332"/>
      <c r="J486" s="332"/>
      <c r="K486" s="332"/>
      <c r="L486" s="332"/>
      <c r="M486" s="332"/>
      <c r="N486" s="332"/>
      <c r="O486" s="332"/>
      <c r="P486" s="332"/>
      <c r="Q486" s="332"/>
      <c r="R486" s="332"/>
      <c r="S486" s="332"/>
      <c r="T486" s="332"/>
      <c r="U486" s="332"/>
      <c r="V486" s="332"/>
      <c r="W486" s="332"/>
      <c r="X486" s="332"/>
      <c r="Y486" s="332"/>
      <c r="Z486" s="332"/>
    </row>
    <row r="487">
      <c r="A487" s="332"/>
      <c r="B487" s="332"/>
      <c r="C487" s="332"/>
      <c r="D487" s="332"/>
      <c r="E487" s="332"/>
      <c r="F487" s="332"/>
      <c r="G487" s="332"/>
      <c r="H487" s="342"/>
      <c r="I487" s="332"/>
      <c r="J487" s="332"/>
      <c r="K487" s="332"/>
      <c r="L487" s="332"/>
      <c r="M487" s="332"/>
      <c r="N487" s="332"/>
      <c r="O487" s="332"/>
      <c r="P487" s="332"/>
      <c r="Q487" s="332"/>
      <c r="R487" s="332"/>
      <c r="S487" s="332"/>
      <c r="T487" s="332"/>
      <c r="U487" s="332"/>
      <c r="V487" s="332"/>
      <c r="W487" s="332"/>
      <c r="X487" s="332"/>
      <c r="Y487" s="332"/>
      <c r="Z487" s="332"/>
    </row>
    <row r="488">
      <c r="A488" s="332"/>
      <c r="B488" s="332"/>
      <c r="C488" s="332"/>
      <c r="D488" s="332"/>
      <c r="E488" s="332"/>
      <c r="F488" s="332"/>
      <c r="G488" s="332"/>
      <c r="H488" s="342"/>
      <c r="I488" s="332"/>
      <c r="J488" s="332"/>
      <c r="K488" s="332"/>
      <c r="L488" s="332"/>
      <c r="M488" s="332"/>
      <c r="N488" s="332"/>
      <c r="O488" s="332"/>
      <c r="P488" s="332"/>
      <c r="Q488" s="332"/>
      <c r="R488" s="332"/>
      <c r="S488" s="332"/>
      <c r="T488" s="332"/>
      <c r="U488" s="332"/>
      <c r="V488" s="332"/>
      <c r="W488" s="332"/>
      <c r="X488" s="332"/>
      <c r="Y488" s="332"/>
      <c r="Z488" s="332"/>
    </row>
    <row r="489">
      <c r="A489" s="332"/>
      <c r="B489" s="332"/>
      <c r="C489" s="332"/>
      <c r="D489" s="332"/>
      <c r="E489" s="332"/>
      <c r="F489" s="332"/>
      <c r="G489" s="332"/>
      <c r="H489" s="342"/>
      <c r="I489" s="332"/>
      <c r="J489" s="332"/>
      <c r="K489" s="332"/>
      <c r="L489" s="332"/>
      <c r="M489" s="332"/>
      <c r="N489" s="332"/>
      <c r="O489" s="332"/>
      <c r="P489" s="332"/>
      <c r="Q489" s="332"/>
      <c r="R489" s="332"/>
      <c r="S489" s="332"/>
      <c r="T489" s="332"/>
      <c r="U489" s="332"/>
      <c r="V489" s="332"/>
      <c r="W489" s="332"/>
      <c r="X489" s="332"/>
      <c r="Y489" s="332"/>
      <c r="Z489" s="332"/>
    </row>
    <row r="490">
      <c r="A490" s="332"/>
      <c r="B490" s="332"/>
      <c r="C490" s="332"/>
      <c r="D490" s="332"/>
      <c r="E490" s="332"/>
      <c r="F490" s="332"/>
      <c r="G490" s="332"/>
      <c r="H490" s="342"/>
      <c r="I490" s="332"/>
      <c r="J490" s="332"/>
      <c r="K490" s="332"/>
      <c r="L490" s="332"/>
      <c r="M490" s="332"/>
      <c r="N490" s="332"/>
      <c r="O490" s="332"/>
      <c r="P490" s="332"/>
      <c r="Q490" s="332"/>
      <c r="R490" s="332"/>
      <c r="S490" s="332"/>
      <c r="T490" s="332"/>
      <c r="U490" s="332"/>
      <c r="V490" s="332"/>
      <c r="W490" s="332"/>
      <c r="X490" s="332"/>
      <c r="Y490" s="332"/>
      <c r="Z490" s="332"/>
    </row>
    <row r="491">
      <c r="A491" s="332"/>
      <c r="B491" s="332"/>
      <c r="C491" s="332"/>
      <c r="D491" s="332"/>
      <c r="E491" s="332"/>
      <c r="F491" s="332"/>
      <c r="G491" s="332"/>
      <c r="H491" s="342"/>
      <c r="I491" s="332"/>
      <c r="J491" s="332"/>
      <c r="K491" s="332"/>
      <c r="L491" s="332"/>
      <c r="M491" s="332"/>
      <c r="N491" s="332"/>
      <c r="O491" s="332"/>
      <c r="P491" s="332"/>
      <c r="Q491" s="332"/>
      <c r="R491" s="332"/>
      <c r="S491" s="332"/>
      <c r="T491" s="332"/>
      <c r="U491" s="332"/>
      <c r="V491" s="332"/>
      <c r="W491" s="332"/>
      <c r="X491" s="332"/>
      <c r="Y491" s="332"/>
      <c r="Z491" s="332"/>
    </row>
    <row r="492">
      <c r="A492" s="332"/>
      <c r="B492" s="332"/>
      <c r="C492" s="332"/>
      <c r="D492" s="332"/>
      <c r="E492" s="332"/>
      <c r="F492" s="332"/>
      <c r="G492" s="332"/>
      <c r="H492" s="342"/>
      <c r="I492" s="332"/>
      <c r="J492" s="332"/>
      <c r="K492" s="332"/>
      <c r="L492" s="332"/>
      <c r="M492" s="332"/>
      <c r="N492" s="332"/>
      <c r="O492" s="332"/>
      <c r="P492" s="332"/>
      <c r="Q492" s="332"/>
      <c r="R492" s="332"/>
      <c r="S492" s="332"/>
      <c r="T492" s="332"/>
      <c r="U492" s="332"/>
      <c r="V492" s="332"/>
      <c r="W492" s="332"/>
      <c r="X492" s="332"/>
      <c r="Y492" s="332"/>
      <c r="Z492" s="332"/>
    </row>
    <row r="493">
      <c r="A493" s="332"/>
      <c r="B493" s="332"/>
      <c r="C493" s="332"/>
      <c r="D493" s="332"/>
      <c r="E493" s="332"/>
      <c r="F493" s="332"/>
      <c r="G493" s="332"/>
      <c r="H493" s="342"/>
      <c r="I493" s="332"/>
      <c r="J493" s="332"/>
      <c r="K493" s="332"/>
      <c r="L493" s="332"/>
      <c r="M493" s="332"/>
      <c r="N493" s="332"/>
      <c r="O493" s="332"/>
      <c r="P493" s="332"/>
      <c r="Q493" s="332"/>
      <c r="R493" s="332"/>
      <c r="S493" s="332"/>
      <c r="T493" s="332"/>
      <c r="U493" s="332"/>
      <c r="V493" s="332"/>
      <c r="W493" s="332"/>
      <c r="X493" s="332"/>
      <c r="Y493" s="332"/>
      <c r="Z493" s="332"/>
    </row>
    <row r="494">
      <c r="A494" s="332"/>
      <c r="B494" s="332"/>
      <c r="C494" s="332"/>
      <c r="D494" s="332"/>
      <c r="E494" s="332"/>
      <c r="F494" s="332"/>
      <c r="G494" s="332"/>
      <c r="H494" s="342"/>
      <c r="I494" s="332"/>
      <c r="J494" s="332"/>
      <c r="K494" s="332"/>
      <c r="L494" s="332"/>
      <c r="M494" s="332"/>
      <c r="N494" s="332"/>
      <c r="O494" s="332"/>
      <c r="P494" s="332"/>
      <c r="Q494" s="332"/>
      <c r="R494" s="332"/>
      <c r="S494" s="332"/>
      <c r="T494" s="332"/>
      <c r="U494" s="332"/>
      <c r="V494" s="332"/>
      <c r="W494" s="332"/>
      <c r="X494" s="332"/>
      <c r="Y494" s="332"/>
      <c r="Z494" s="332"/>
    </row>
    <row r="495">
      <c r="A495" s="332"/>
      <c r="B495" s="332"/>
      <c r="C495" s="332"/>
      <c r="D495" s="332"/>
      <c r="E495" s="332"/>
      <c r="F495" s="332"/>
      <c r="G495" s="332"/>
      <c r="H495" s="342"/>
      <c r="I495" s="332"/>
      <c r="J495" s="332"/>
      <c r="K495" s="332"/>
      <c r="L495" s="332"/>
      <c r="M495" s="332"/>
      <c r="N495" s="332"/>
      <c r="O495" s="332"/>
      <c r="P495" s="332"/>
      <c r="Q495" s="332"/>
      <c r="R495" s="332"/>
      <c r="S495" s="332"/>
      <c r="T495" s="332"/>
      <c r="U495" s="332"/>
      <c r="V495" s="332"/>
      <c r="W495" s="332"/>
      <c r="X495" s="332"/>
      <c r="Y495" s="332"/>
      <c r="Z495" s="332"/>
    </row>
    <row r="496">
      <c r="A496" s="332"/>
      <c r="B496" s="332"/>
      <c r="C496" s="332"/>
      <c r="D496" s="332"/>
      <c r="E496" s="332"/>
      <c r="F496" s="332"/>
      <c r="G496" s="332"/>
      <c r="H496" s="342"/>
      <c r="I496" s="332"/>
      <c r="J496" s="332"/>
      <c r="K496" s="332"/>
      <c r="L496" s="332"/>
      <c r="M496" s="332"/>
      <c r="N496" s="332"/>
      <c r="O496" s="332"/>
      <c r="P496" s="332"/>
      <c r="Q496" s="332"/>
      <c r="R496" s="332"/>
      <c r="S496" s="332"/>
      <c r="T496" s="332"/>
      <c r="U496" s="332"/>
      <c r="V496" s="332"/>
      <c r="W496" s="332"/>
      <c r="X496" s="332"/>
      <c r="Y496" s="332"/>
      <c r="Z496" s="332"/>
    </row>
    <row r="497">
      <c r="A497" s="332"/>
      <c r="B497" s="332"/>
      <c r="C497" s="332"/>
      <c r="D497" s="332"/>
      <c r="E497" s="332"/>
      <c r="F497" s="332"/>
      <c r="G497" s="332"/>
      <c r="H497" s="342"/>
      <c r="I497" s="332"/>
      <c r="J497" s="332"/>
      <c r="K497" s="332"/>
      <c r="L497" s="332"/>
      <c r="M497" s="332"/>
      <c r="N497" s="332"/>
      <c r="O497" s="332"/>
      <c r="P497" s="332"/>
      <c r="Q497" s="332"/>
      <c r="R497" s="332"/>
      <c r="S497" s="332"/>
      <c r="T497" s="332"/>
      <c r="U497" s="332"/>
      <c r="V497" s="332"/>
      <c r="W497" s="332"/>
      <c r="X497" s="332"/>
      <c r="Y497" s="332"/>
      <c r="Z497" s="332"/>
    </row>
    <row r="498">
      <c r="A498" s="332"/>
      <c r="B498" s="332"/>
      <c r="C498" s="332"/>
      <c r="D498" s="332"/>
      <c r="E498" s="332"/>
      <c r="F498" s="332"/>
      <c r="G498" s="332"/>
      <c r="H498" s="342"/>
      <c r="I498" s="332"/>
      <c r="J498" s="332"/>
      <c r="K498" s="332"/>
      <c r="L498" s="332"/>
      <c r="M498" s="332"/>
      <c r="N498" s="332"/>
      <c r="O498" s="332"/>
      <c r="P498" s="332"/>
      <c r="Q498" s="332"/>
      <c r="R498" s="332"/>
      <c r="S498" s="332"/>
      <c r="T498" s="332"/>
      <c r="U498" s="332"/>
      <c r="V498" s="332"/>
      <c r="W498" s="332"/>
      <c r="X498" s="332"/>
      <c r="Y498" s="332"/>
      <c r="Z498" s="332"/>
    </row>
    <row r="499">
      <c r="A499" s="332"/>
      <c r="B499" s="332"/>
      <c r="C499" s="332"/>
      <c r="D499" s="332"/>
      <c r="E499" s="332"/>
      <c r="F499" s="332"/>
      <c r="G499" s="332"/>
      <c r="H499" s="342"/>
      <c r="I499" s="332"/>
      <c r="J499" s="332"/>
      <c r="K499" s="332"/>
      <c r="L499" s="332"/>
      <c r="M499" s="332"/>
      <c r="N499" s="332"/>
      <c r="O499" s="332"/>
      <c r="P499" s="332"/>
      <c r="Q499" s="332"/>
      <c r="R499" s="332"/>
      <c r="S499" s="332"/>
      <c r="T499" s="332"/>
      <c r="U499" s="332"/>
      <c r="V499" s="332"/>
      <c r="W499" s="332"/>
      <c r="X499" s="332"/>
      <c r="Y499" s="332"/>
      <c r="Z499" s="332"/>
    </row>
    <row r="500">
      <c r="A500" s="332"/>
      <c r="B500" s="332"/>
      <c r="C500" s="332"/>
      <c r="D500" s="332"/>
      <c r="E500" s="332"/>
      <c r="F500" s="332"/>
      <c r="G500" s="332"/>
      <c r="H500" s="342"/>
      <c r="I500" s="332"/>
      <c r="J500" s="332"/>
      <c r="K500" s="332"/>
      <c r="L500" s="332"/>
      <c r="M500" s="332"/>
      <c r="N500" s="332"/>
      <c r="O500" s="332"/>
      <c r="P500" s="332"/>
      <c r="Q500" s="332"/>
      <c r="R500" s="332"/>
      <c r="S500" s="332"/>
      <c r="T500" s="332"/>
      <c r="U500" s="332"/>
      <c r="V500" s="332"/>
      <c r="W500" s="332"/>
      <c r="X500" s="332"/>
      <c r="Y500" s="332"/>
      <c r="Z500" s="332"/>
    </row>
    <row r="501">
      <c r="A501" s="332"/>
      <c r="B501" s="332"/>
      <c r="C501" s="332"/>
      <c r="D501" s="332"/>
      <c r="E501" s="332"/>
      <c r="F501" s="332"/>
      <c r="G501" s="332"/>
      <c r="H501" s="342"/>
      <c r="I501" s="332"/>
      <c r="J501" s="332"/>
      <c r="K501" s="332"/>
      <c r="L501" s="332"/>
      <c r="M501" s="332"/>
      <c r="N501" s="332"/>
      <c r="O501" s="332"/>
      <c r="P501" s="332"/>
      <c r="Q501" s="332"/>
      <c r="R501" s="332"/>
      <c r="S501" s="332"/>
      <c r="T501" s="332"/>
      <c r="U501" s="332"/>
      <c r="V501" s="332"/>
      <c r="W501" s="332"/>
      <c r="X501" s="332"/>
      <c r="Y501" s="332"/>
      <c r="Z501" s="332"/>
    </row>
    <row r="502">
      <c r="A502" s="332"/>
      <c r="B502" s="332"/>
      <c r="C502" s="332"/>
      <c r="D502" s="332"/>
      <c r="E502" s="332"/>
      <c r="F502" s="332"/>
      <c r="G502" s="332"/>
      <c r="H502" s="342"/>
      <c r="I502" s="332"/>
      <c r="J502" s="332"/>
      <c r="K502" s="332"/>
      <c r="L502" s="332"/>
      <c r="M502" s="332"/>
      <c r="N502" s="332"/>
      <c r="O502" s="332"/>
      <c r="P502" s="332"/>
      <c r="Q502" s="332"/>
      <c r="R502" s="332"/>
      <c r="S502" s="332"/>
      <c r="T502" s="332"/>
      <c r="U502" s="332"/>
      <c r="V502" s="332"/>
      <c r="W502" s="332"/>
      <c r="X502" s="332"/>
      <c r="Y502" s="332"/>
      <c r="Z502" s="332"/>
    </row>
    <row r="503">
      <c r="A503" s="332"/>
      <c r="B503" s="332"/>
      <c r="C503" s="332"/>
      <c r="D503" s="332"/>
      <c r="E503" s="332"/>
      <c r="F503" s="332"/>
      <c r="G503" s="332"/>
      <c r="H503" s="342"/>
      <c r="I503" s="332"/>
      <c r="J503" s="332"/>
      <c r="K503" s="332"/>
      <c r="L503" s="332"/>
      <c r="M503" s="332"/>
      <c r="N503" s="332"/>
      <c r="O503" s="332"/>
      <c r="P503" s="332"/>
      <c r="Q503" s="332"/>
      <c r="R503" s="332"/>
      <c r="S503" s="332"/>
      <c r="T503" s="332"/>
      <c r="U503" s="332"/>
      <c r="V503" s="332"/>
      <c r="W503" s="332"/>
      <c r="X503" s="332"/>
      <c r="Y503" s="332"/>
      <c r="Z503" s="332"/>
    </row>
    <row r="504">
      <c r="A504" s="332"/>
      <c r="B504" s="332"/>
      <c r="C504" s="332"/>
      <c r="D504" s="332"/>
      <c r="E504" s="332"/>
      <c r="F504" s="332"/>
      <c r="G504" s="332"/>
      <c r="H504" s="342"/>
      <c r="I504" s="332"/>
      <c r="J504" s="332"/>
      <c r="K504" s="332"/>
      <c r="L504" s="332"/>
      <c r="M504" s="332"/>
      <c r="N504" s="332"/>
      <c r="O504" s="332"/>
      <c r="P504" s="332"/>
      <c r="Q504" s="332"/>
      <c r="R504" s="332"/>
      <c r="S504" s="332"/>
      <c r="T504" s="332"/>
      <c r="U504" s="332"/>
      <c r="V504" s="332"/>
      <c r="W504" s="332"/>
      <c r="X504" s="332"/>
      <c r="Y504" s="332"/>
      <c r="Z504" s="332"/>
    </row>
    <row r="505">
      <c r="A505" s="332"/>
      <c r="B505" s="332"/>
      <c r="C505" s="332"/>
      <c r="D505" s="332"/>
      <c r="E505" s="332"/>
      <c r="F505" s="332"/>
      <c r="G505" s="332"/>
      <c r="H505" s="342"/>
      <c r="I505" s="332"/>
      <c r="J505" s="332"/>
      <c r="K505" s="332"/>
      <c r="L505" s="332"/>
      <c r="M505" s="332"/>
      <c r="N505" s="332"/>
      <c r="O505" s="332"/>
      <c r="P505" s="332"/>
      <c r="Q505" s="332"/>
      <c r="R505" s="332"/>
      <c r="S505" s="332"/>
      <c r="T505" s="332"/>
      <c r="U505" s="332"/>
      <c r="V505" s="332"/>
      <c r="W505" s="332"/>
      <c r="X505" s="332"/>
      <c r="Y505" s="332"/>
      <c r="Z505" s="332"/>
    </row>
    <row r="506">
      <c r="A506" s="332"/>
      <c r="B506" s="332"/>
      <c r="C506" s="332"/>
      <c r="D506" s="332"/>
      <c r="E506" s="332"/>
      <c r="F506" s="332"/>
      <c r="G506" s="332"/>
      <c r="H506" s="342"/>
      <c r="I506" s="332"/>
      <c r="J506" s="332"/>
      <c r="K506" s="332"/>
      <c r="L506" s="332"/>
      <c r="M506" s="332"/>
      <c r="N506" s="332"/>
      <c r="O506" s="332"/>
      <c r="P506" s="332"/>
      <c r="Q506" s="332"/>
      <c r="R506" s="332"/>
      <c r="S506" s="332"/>
      <c r="T506" s="332"/>
      <c r="U506" s="332"/>
      <c r="V506" s="332"/>
      <c r="W506" s="332"/>
      <c r="X506" s="332"/>
      <c r="Y506" s="332"/>
      <c r="Z506" s="332"/>
    </row>
    <row r="507">
      <c r="A507" s="332"/>
      <c r="B507" s="332"/>
      <c r="C507" s="332"/>
      <c r="D507" s="332"/>
      <c r="E507" s="332"/>
      <c r="F507" s="332"/>
      <c r="G507" s="332"/>
      <c r="H507" s="342"/>
      <c r="I507" s="332"/>
      <c r="J507" s="332"/>
      <c r="K507" s="332"/>
      <c r="L507" s="332"/>
      <c r="M507" s="332"/>
      <c r="N507" s="332"/>
      <c r="O507" s="332"/>
      <c r="P507" s="332"/>
      <c r="Q507" s="332"/>
      <c r="R507" s="332"/>
      <c r="S507" s="332"/>
      <c r="T507" s="332"/>
      <c r="U507" s="332"/>
      <c r="V507" s="332"/>
      <c r="W507" s="332"/>
      <c r="X507" s="332"/>
      <c r="Y507" s="332"/>
      <c r="Z507" s="332"/>
    </row>
    <row r="508">
      <c r="A508" s="332"/>
      <c r="B508" s="332"/>
      <c r="C508" s="332"/>
      <c r="D508" s="332"/>
      <c r="E508" s="332"/>
      <c r="F508" s="332"/>
      <c r="G508" s="332"/>
      <c r="H508" s="342"/>
      <c r="I508" s="332"/>
      <c r="J508" s="332"/>
      <c r="K508" s="332"/>
      <c r="L508" s="332"/>
      <c r="M508" s="332"/>
      <c r="N508" s="332"/>
      <c r="O508" s="332"/>
      <c r="P508" s="332"/>
      <c r="Q508" s="332"/>
      <c r="R508" s="332"/>
      <c r="S508" s="332"/>
      <c r="T508" s="332"/>
      <c r="U508" s="332"/>
      <c r="V508" s="332"/>
      <c r="W508" s="332"/>
      <c r="X508" s="332"/>
      <c r="Y508" s="332"/>
      <c r="Z508" s="332"/>
    </row>
    <row r="509">
      <c r="A509" s="332"/>
      <c r="B509" s="332"/>
      <c r="C509" s="332"/>
      <c r="D509" s="332"/>
      <c r="E509" s="332"/>
      <c r="F509" s="332"/>
      <c r="G509" s="332"/>
      <c r="H509" s="342"/>
      <c r="I509" s="332"/>
      <c r="J509" s="332"/>
      <c r="K509" s="332"/>
      <c r="L509" s="332"/>
      <c r="M509" s="332"/>
      <c r="N509" s="332"/>
      <c r="O509" s="332"/>
      <c r="P509" s="332"/>
      <c r="Q509" s="332"/>
      <c r="R509" s="332"/>
      <c r="S509" s="332"/>
      <c r="T509" s="332"/>
      <c r="U509" s="332"/>
      <c r="V509" s="332"/>
      <c r="W509" s="332"/>
      <c r="X509" s="332"/>
      <c r="Y509" s="332"/>
      <c r="Z509" s="332"/>
    </row>
    <row r="510">
      <c r="A510" s="332"/>
      <c r="B510" s="332"/>
      <c r="C510" s="332"/>
      <c r="D510" s="332"/>
      <c r="E510" s="332"/>
      <c r="F510" s="332"/>
      <c r="G510" s="332"/>
      <c r="H510" s="342"/>
      <c r="I510" s="332"/>
      <c r="J510" s="332"/>
      <c r="K510" s="332"/>
      <c r="L510" s="332"/>
      <c r="M510" s="332"/>
      <c r="N510" s="332"/>
      <c r="O510" s="332"/>
      <c r="P510" s="332"/>
      <c r="Q510" s="332"/>
      <c r="R510" s="332"/>
      <c r="S510" s="332"/>
      <c r="T510" s="332"/>
      <c r="U510" s="332"/>
      <c r="V510" s="332"/>
      <c r="W510" s="332"/>
      <c r="X510" s="332"/>
      <c r="Y510" s="332"/>
      <c r="Z510" s="332"/>
    </row>
    <row r="511">
      <c r="A511" s="332"/>
      <c r="B511" s="332"/>
      <c r="C511" s="332"/>
      <c r="D511" s="332"/>
      <c r="E511" s="332"/>
      <c r="F511" s="332"/>
      <c r="G511" s="332"/>
      <c r="H511" s="342"/>
      <c r="I511" s="332"/>
      <c r="J511" s="332"/>
      <c r="K511" s="332"/>
      <c r="L511" s="332"/>
      <c r="M511" s="332"/>
      <c r="N511" s="332"/>
      <c r="O511" s="332"/>
      <c r="P511" s="332"/>
      <c r="Q511" s="332"/>
      <c r="R511" s="332"/>
      <c r="S511" s="332"/>
      <c r="T511" s="332"/>
      <c r="U511" s="332"/>
      <c r="V511" s="332"/>
      <c r="W511" s="332"/>
      <c r="X511" s="332"/>
      <c r="Y511" s="332"/>
      <c r="Z511" s="332"/>
    </row>
    <row r="512">
      <c r="A512" s="332"/>
      <c r="B512" s="332"/>
      <c r="C512" s="332"/>
      <c r="D512" s="332"/>
      <c r="E512" s="332"/>
      <c r="F512" s="332"/>
      <c r="G512" s="332"/>
      <c r="H512" s="342"/>
      <c r="I512" s="332"/>
      <c r="J512" s="332"/>
      <c r="K512" s="332"/>
      <c r="L512" s="332"/>
      <c r="M512" s="332"/>
      <c r="N512" s="332"/>
      <c r="O512" s="332"/>
      <c r="P512" s="332"/>
      <c r="Q512" s="332"/>
      <c r="R512" s="332"/>
      <c r="S512" s="332"/>
      <c r="T512" s="332"/>
      <c r="U512" s="332"/>
      <c r="V512" s="332"/>
      <c r="W512" s="332"/>
      <c r="X512" s="332"/>
      <c r="Y512" s="332"/>
      <c r="Z512" s="332"/>
    </row>
    <row r="513">
      <c r="A513" s="332"/>
      <c r="B513" s="332"/>
      <c r="C513" s="332"/>
      <c r="D513" s="332"/>
      <c r="E513" s="332"/>
      <c r="F513" s="332"/>
      <c r="G513" s="332"/>
      <c r="H513" s="342"/>
      <c r="I513" s="332"/>
      <c r="J513" s="332"/>
      <c r="K513" s="332"/>
      <c r="L513" s="332"/>
      <c r="M513" s="332"/>
      <c r="N513" s="332"/>
      <c r="O513" s="332"/>
      <c r="P513" s="332"/>
      <c r="Q513" s="332"/>
      <c r="R513" s="332"/>
      <c r="S513" s="332"/>
      <c r="T513" s="332"/>
      <c r="U513" s="332"/>
      <c r="V513" s="332"/>
      <c r="W513" s="332"/>
      <c r="X513" s="332"/>
      <c r="Y513" s="332"/>
      <c r="Z513" s="332"/>
    </row>
    <row r="514">
      <c r="A514" s="332"/>
      <c r="B514" s="332"/>
      <c r="C514" s="332"/>
      <c r="D514" s="332"/>
      <c r="E514" s="332"/>
      <c r="F514" s="332"/>
      <c r="G514" s="332"/>
      <c r="H514" s="342"/>
      <c r="I514" s="332"/>
      <c r="J514" s="332"/>
      <c r="K514" s="332"/>
      <c r="L514" s="332"/>
      <c r="M514" s="332"/>
      <c r="N514" s="332"/>
      <c r="O514" s="332"/>
      <c r="P514" s="332"/>
      <c r="Q514" s="332"/>
      <c r="R514" s="332"/>
      <c r="S514" s="332"/>
      <c r="T514" s="332"/>
      <c r="U514" s="332"/>
      <c r="V514" s="332"/>
      <c r="W514" s="332"/>
      <c r="X514" s="332"/>
      <c r="Y514" s="332"/>
      <c r="Z514" s="332"/>
    </row>
    <row r="515">
      <c r="A515" s="332"/>
      <c r="B515" s="332"/>
      <c r="C515" s="332"/>
      <c r="D515" s="332"/>
      <c r="E515" s="332"/>
      <c r="F515" s="332"/>
      <c r="G515" s="332"/>
      <c r="H515" s="342"/>
      <c r="I515" s="332"/>
      <c r="J515" s="332"/>
      <c r="K515" s="332"/>
      <c r="L515" s="332"/>
      <c r="M515" s="332"/>
      <c r="N515" s="332"/>
      <c r="O515" s="332"/>
      <c r="P515" s="332"/>
      <c r="Q515" s="332"/>
      <c r="R515" s="332"/>
      <c r="S515" s="332"/>
      <c r="T515" s="332"/>
      <c r="U515" s="332"/>
      <c r="V515" s="332"/>
      <c r="W515" s="332"/>
      <c r="X515" s="332"/>
      <c r="Y515" s="332"/>
      <c r="Z515" s="332"/>
    </row>
    <row r="516">
      <c r="A516" s="332"/>
      <c r="B516" s="332"/>
      <c r="C516" s="332"/>
      <c r="D516" s="332"/>
      <c r="E516" s="332"/>
      <c r="F516" s="332"/>
      <c r="G516" s="332"/>
      <c r="H516" s="342"/>
      <c r="I516" s="332"/>
      <c r="J516" s="332"/>
      <c r="K516" s="332"/>
      <c r="L516" s="332"/>
      <c r="M516" s="332"/>
      <c r="N516" s="332"/>
      <c r="O516" s="332"/>
      <c r="P516" s="332"/>
      <c r="Q516" s="332"/>
      <c r="R516" s="332"/>
      <c r="S516" s="332"/>
      <c r="T516" s="332"/>
      <c r="U516" s="332"/>
      <c r="V516" s="332"/>
      <c r="W516" s="332"/>
      <c r="X516" s="332"/>
      <c r="Y516" s="332"/>
      <c r="Z516" s="332"/>
    </row>
    <row r="517">
      <c r="A517" s="332"/>
      <c r="B517" s="332"/>
      <c r="C517" s="332"/>
      <c r="D517" s="332"/>
      <c r="E517" s="332"/>
      <c r="F517" s="332"/>
      <c r="G517" s="332"/>
      <c r="H517" s="342"/>
      <c r="I517" s="332"/>
      <c r="J517" s="332"/>
      <c r="K517" s="332"/>
      <c r="L517" s="332"/>
      <c r="M517" s="332"/>
      <c r="N517" s="332"/>
      <c r="O517" s="332"/>
      <c r="P517" s="332"/>
      <c r="Q517" s="332"/>
      <c r="R517" s="332"/>
      <c r="S517" s="332"/>
      <c r="T517" s="332"/>
      <c r="U517" s="332"/>
      <c r="V517" s="332"/>
      <c r="W517" s="332"/>
      <c r="X517" s="332"/>
      <c r="Y517" s="332"/>
      <c r="Z517" s="332"/>
    </row>
    <row r="518">
      <c r="A518" s="332"/>
      <c r="B518" s="332"/>
      <c r="C518" s="332"/>
      <c r="D518" s="332"/>
      <c r="E518" s="332"/>
      <c r="F518" s="332"/>
      <c r="G518" s="332"/>
      <c r="H518" s="342"/>
      <c r="I518" s="332"/>
      <c r="J518" s="332"/>
      <c r="K518" s="332"/>
      <c r="L518" s="332"/>
      <c r="M518" s="332"/>
      <c r="N518" s="332"/>
      <c r="O518" s="332"/>
      <c r="P518" s="332"/>
      <c r="Q518" s="332"/>
      <c r="R518" s="332"/>
      <c r="S518" s="332"/>
      <c r="T518" s="332"/>
      <c r="U518" s="332"/>
      <c r="V518" s="332"/>
      <c r="W518" s="332"/>
      <c r="X518" s="332"/>
      <c r="Y518" s="332"/>
      <c r="Z518" s="332"/>
    </row>
    <row r="519">
      <c r="A519" s="332"/>
      <c r="B519" s="332"/>
      <c r="C519" s="332"/>
      <c r="D519" s="332"/>
      <c r="E519" s="332"/>
      <c r="F519" s="332"/>
      <c r="G519" s="332"/>
      <c r="H519" s="342"/>
      <c r="I519" s="332"/>
      <c r="J519" s="332"/>
      <c r="K519" s="332"/>
      <c r="L519" s="332"/>
      <c r="M519" s="332"/>
      <c r="N519" s="332"/>
      <c r="O519" s="332"/>
      <c r="P519" s="332"/>
      <c r="Q519" s="332"/>
      <c r="R519" s="332"/>
      <c r="S519" s="332"/>
      <c r="T519" s="332"/>
      <c r="U519" s="332"/>
      <c r="V519" s="332"/>
      <c r="W519" s="332"/>
      <c r="X519" s="332"/>
      <c r="Y519" s="332"/>
      <c r="Z519" s="332"/>
    </row>
    <row r="520">
      <c r="A520" s="332"/>
      <c r="B520" s="332"/>
      <c r="C520" s="332"/>
      <c r="D520" s="332"/>
      <c r="E520" s="332"/>
      <c r="F520" s="332"/>
      <c r="G520" s="332"/>
      <c r="H520" s="342"/>
      <c r="I520" s="332"/>
      <c r="J520" s="332"/>
      <c r="K520" s="332"/>
      <c r="L520" s="332"/>
      <c r="M520" s="332"/>
      <c r="N520" s="332"/>
      <c r="O520" s="332"/>
      <c r="P520" s="332"/>
      <c r="Q520" s="332"/>
      <c r="R520" s="332"/>
      <c r="S520" s="332"/>
      <c r="T520" s="332"/>
      <c r="U520" s="332"/>
      <c r="V520" s="332"/>
      <c r="W520" s="332"/>
      <c r="X520" s="332"/>
      <c r="Y520" s="332"/>
      <c r="Z520" s="332"/>
    </row>
    <row r="521">
      <c r="A521" s="332"/>
      <c r="B521" s="332"/>
      <c r="C521" s="332"/>
      <c r="D521" s="332"/>
      <c r="E521" s="332"/>
      <c r="F521" s="332"/>
      <c r="G521" s="332"/>
      <c r="H521" s="342"/>
      <c r="I521" s="332"/>
      <c r="J521" s="332"/>
      <c r="K521" s="332"/>
      <c r="L521" s="332"/>
      <c r="M521" s="332"/>
      <c r="N521" s="332"/>
      <c r="O521" s="332"/>
      <c r="P521" s="332"/>
      <c r="Q521" s="332"/>
      <c r="R521" s="332"/>
      <c r="S521" s="332"/>
      <c r="T521" s="332"/>
      <c r="U521" s="332"/>
      <c r="V521" s="332"/>
      <c r="W521" s="332"/>
      <c r="X521" s="332"/>
      <c r="Y521" s="332"/>
      <c r="Z521" s="332"/>
    </row>
    <row r="522">
      <c r="A522" s="332"/>
      <c r="B522" s="332"/>
      <c r="C522" s="332"/>
      <c r="D522" s="332"/>
      <c r="E522" s="332"/>
      <c r="F522" s="332"/>
      <c r="G522" s="332"/>
      <c r="H522" s="342"/>
      <c r="I522" s="332"/>
      <c r="J522" s="332"/>
      <c r="K522" s="332"/>
      <c r="L522" s="332"/>
      <c r="M522" s="332"/>
      <c r="N522" s="332"/>
      <c r="O522" s="332"/>
      <c r="P522" s="332"/>
      <c r="Q522" s="332"/>
      <c r="R522" s="332"/>
      <c r="S522" s="332"/>
      <c r="T522" s="332"/>
      <c r="U522" s="332"/>
      <c r="V522" s="332"/>
      <c r="W522" s="332"/>
      <c r="X522" s="332"/>
      <c r="Y522" s="332"/>
      <c r="Z522" s="332"/>
    </row>
    <row r="523">
      <c r="A523" s="332"/>
      <c r="B523" s="332"/>
      <c r="C523" s="332"/>
      <c r="D523" s="332"/>
      <c r="E523" s="332"/>
      <c r="F523" s="332"/>
      <c r="G523" s="332"/>
      <c r="H523" s="342"/>
      <c r="I523" s="332"/>
      <c r="J523" s="332"/>
      <c r="K523" s="332"/>
      <c r="L523" s="332"/>
      <c r="M523" s="332"/>
      <c r="N523" s="332"/>
      <c r="O523" s="332"/>
      <c r="P523" s="332"/>
      <c r="Q523" s="332"/>
      <c r="R523" s="332"/>
      <c r="S523" s="332"/>
      <c r="T523" s="332"/>
      <c r="U523" s="332"/>
      <c r="V523" s="332"/>
      <c r="W523" s="332"/>
      <c r="X523" s="332"/>
      <c r="Y523" s="332"/>
      <c r="Z523" s="332"/>
    </row>
    <row r="524">
      <c r="A524" s="332"/>
      <c r="B524" s="332"/>
      <c r="C524" s="332"/>
      <c r="D524" s="332"/>
      <c r="E524" s="332"/>
      <c r="F524" s="332"/>
      <c r="G524" s="332"/>
      <c r="H524" s="342"/>
      <c r="I524" s="332"/>
      <c r="J524" s="332"/>
      <c r="K524" s="332"/>
      <c r="L524" s="332"/>
      <c r="M524" s="332"/>
      <c r="N524" s="332"/>
      <c r="O524" s="332"/>
      <c r="P524" s="332"/>
      <c r="Q524" s="332"/>
      <c r="R524" s="332"/>
      <c r="S524" s="332"/>
      <c r="T524" s="332"/>
      <c r="U524" s="332"/>
      <c r="V524" s="332"/>
      <c r="W524" s="332"/>
      <c r="X524" s="332"/>
      <c r="Y524" s="332"/>
      <c r="Z524" s="332"/>
    </row>
    <row r="525">
      <c r="A525" s="332"/>
      <c r="B525" s="332"/>
      <c r="C525" s="332"/>
      <c r="D525" s="332"/>
      <c r="E525" s="332"/>
      <c r="F525" s="332"/>
      <c r="G525" s="332"/>
      <c r="H525" s="342"/>
      <c r="I525" s="332"/>
      <c r="J525" s="332"/>
      <c r="K525" s="332"/>
      <c r="L525" s="332"/>
      <c r="M525" s="332"/>
      <c r="N525" s="332"/>
      <c r="O525" s="332"/>
      <c r="P525" s="332"/>
      <c r="Q525" s="332"/>
      <c r="R525" s="332"/>
      <c r="S525" s="332"/>
      <c r="T525" s="332"/>
      <c r="U525" s="332"/>
      <c r="V525" s="332"/>
      <c r="W525" s="332"/>
      <c r="X525" s="332"/>
      <c r="Y525" s="332"/>
      <c r="Z525" s="332"/>
    </row>
    <row r="526">
      <c r="A526" s="332"/>
      <c r="B526" s="332"/>
      <c r="C526" s="332"/>
      <c r="D526" s="332"/>
      <c r="E526" s="332"/>
      <c r="F526" s="332"/>
      <c r="G526" s="332"/>
      <c r="H526" s="342"/>
      <c r="I526" s="332"/>
      <c r="J526" s="332"/>
      <c r="K526" s="332"/>
      <c r="L526" s="332"/>
      <c r="M526" s="332"/>
      <c r="N526" s="332"/>
      <c r="O526" s="332"/>
      <c r="P526" s="332"/>
      <c r="Q526" s="332"/>
      <c r="R526" s="332"/>
      <c r="S526" s="332"/>
      <c r="T526" s="332"/>
      <c r="U526" s="332"/>
      <c r="V526" s="332"/>
      <c r="W526" s="332"/>
      <c r="X526" s="332"/>
      <c r="Y526" s="332"/>
      <c r="Z526" s="332"/>
    </row>
    <row r="527">
      <c r="A527" s="332"/>
      <c r="B527" s="332"/>
      <c r="C527" s="332"/>
      <c r="D527" s="332"/>
      <c r="E527" s="332"/>
      <c r="F527" s="332"/>
      <c r="G527" s="332"/>
      <c r="H527" s="342"/>
      <c r="I527" s="332"/>
      <c r="J527" s="332"/>
      <c r="K527" s="332"/>
      <c r="L527" s="332"/>
      <c r="M527" s="332"/>
      <c r="N527" s="332"/>
      <c r="O527" s="332"/>
      <c r="P527" s="332"/>
      <c r="Q527" s="332"/>
      <c r="R527" s="332"/>
      <c r="S527" s="332"/>
      <c r="T527" s="332"/>
      <c r="U527" s="332"/>
      <c r="V527" s="332"/>
      <c r="W527" s="332"/>
      <c r="X527" s="332"/>
      <c r="Y527" s="332"/>
      <c r="Z527" s="332"/>
    </row>
    <row r="528">
      <c r="A528" s="332"/>
      <c r="B528" s="332"/>
      <c r="C528" s="332"/>
      <c r="D528" s="332"/>
      <c r="E528" s="332"/>
      <c r="F528" s="332"/>
      <c r="G528" s="332"/>
      <c r="H528" s="342"/>
      <c r="I528" s="332"/>
      <c r="J528" s="332"/>
      <c r="K528" s="332"/>
      <c r="L528" s="332"/>
      <c r="M528" s="332"/>
      <c r="N528" s="332"/>
      <c r="O528" s="332"/>
      <c r="P528" s="332"/>
      <c r="Q528" s="332"/>
      <c r="R528" s="332"/>
      <c r="S528" s="332"/>
      <c r="T528" s="332"/>
      <c r="U528" s="332"/>
      <c r="V528" s="332"/>
      <c r="W528" s="332"/>
      <c r="X528" s="332"/>
      <c r="Y528" s="332"/>
      <c r="Z528" s="332"/>
    </row>
    <row r="529">
      <c r="A529" s="332"/>
      <c r="B529" s="332"/>
      <c r="C529" s="332"/>
      <c r="D529" s="332"/>
      <c r="E529" s="332"/>
      <c r="F529" s="332"/>
      <c r="G529" s="332"/>
      <c r="H529" s="342"/>
      <c r="I529" s="332"/>
      <c r="J529" s="332"/>
      <c r="K529" s="332"/>
      <c r="L529" s="332"/>
      <c r="M529" s="332"/>
      <c r="N529" s="332"/>
      <c r="O529" s="332"/>
      <c r="P529" s="332"/>
      <c r="Q529" s="332"/>
      <c r="R529" s="332"/>
      <c r="S529" s="332"/>
      <c r="T529" s="332"/>
      <c r="U529" s="332"/>
      <c r="V529" s="332"/>
      <c r="W529" s="332"/>
      <c r="X529" s="332"/>
      <c r="Y529" s="332"/>
      <c r="Z529" s="332"/>
    </row>
    <row r="530">
      <c r="A530" s="332"/>
      <c r="B530" s="332"/>
      <c r="C530" s="332"/>
      <c r="D530" s="332"/>
      <c r="E530" s="332"/>
      <c r="F530" s="332"/>
      <c r="G530" s="332"/>
      <c r="H530" s="342"/>
      <c r="I530" s="332"/>
      <c r="J530" s="332"/>
      <c r="K530" s="332"/>
      <c r="L530" s="332"/>
      <c r="M530" s="332"/>
      <c r="N530" s="332"/>
      <c r="O530" s="332"/>
      <c r="P530" s="332"/>
      <c r="Q530" s="332"/>
      <c r="R530" s="332"/>
      <c r="S530" s="332"/>
      <c r="T530" s="332"/>
      <c r="U530" s="332"/>
      <c r="V530" s="332"/>
      <c r="W530" s="332"/>
      <c r="X530" s="332"/>
      <c r="Y530" s="332"/>
      <c r="Z530" s="332"/>
    </row>
    <row r="531">
      <c r="A531" s="332"/>
      <c r="B531" s="332"/>
      <c r="C531" s="332"/>
      <c r="D531" s="332"/>
      <c r="E531" s="332"/>
      <c r="F531" s="332"/>
      <c r="G531" s="332"/>
      <c r="H531" s="342"/>
      <c r="I531" s="332"/>
      <c r="J531" s="332"/>
      <c r="K531" s="332"/>
      <c r="L531" s="332"/>
      <c r="M531" s="332"/>
      <c r="N531" s="332"/>
      <c r="O531" s="332"/>
      <c r="P531" s="332"/>
      <c r="Q531" s="332"/>
      <c r="R531" s="332"/>
      <c r="S531" s="332"/>
      <c r="T531" s="332"/>
      <c r="U531" s="332"/>
      <c r="V531" s="332"/>
      <c r="W531" s="332"/>
      <c r="X531" s="332"/>
      <c r="Y531" s="332"/>
      <c r="Z531" s="332"/>
    </row>
    <row r="532">
      <c r="A532" s="332"/>
      <c r="B532" s="332"/>
      <c r="C532" s="332"/>
      <c r="D532" s="332"/>
      <c r="E532" s="332"/>
      <c r="F532" s="332"/>
      <c r="G532" s="332"/>
      <c r="H532" s="342"/>
      <c r="I532" s="332"/>
      <c r="J532" s="332"/>
      <c r="K532" s="332"/>
      <c r="L532" s="332"/>
      <c r="M532" s="332"/>
      <c r="N532" s="332"/>
      <c r="O532" s="332"/>
      <c r="P532" s="332"/>
      <c r="Q532" s="332"/>
      <c r="R532" s="332"/>
      <c r="S532" s="332"/>
      <c r="T532" s="332"/>
      <c r="U532" s="332"/>
      <c r="V532" s="332"/>
      <c r="W532" s="332"/>
      <c r="X532" s="332"/>
      <c r="Y532" s="332"/>
      <c r="Z532" s="332"/>
    </row>
    <row r="533">
      <c r="A533" s="332"/>
      <c r="B533" s="332"/>
      <c r="C533" s="332"/>
      <c r="D533" s="332"/>
      <c r="E533" s="332"/>
      <c r="F533" s="332"/>
      <c r="G533" s="332"/>
      <c r="H533" s="342"/>
      <c r="I533" s="332"/>
      <c r="J533" s="332"/>
      <c r="K533" s="332"/>
      <c r="L533" s="332"/>
      <c r="M533" s="332"/>
      <c r="N533" s="332"/>
      <c r="O533" s="332"/>
      <c r="P533" s="332"/>
      <c r="Q533" s="332"/>
      <c r="R533" s="332"/>
      <c r="S533" s="332"/>
      <c r="T533" s="332"/>
      <c r="U533" s="332"/>
      <c r="V533" s="332"/>
      <c r="W533" s="332"/>
      <c r="X533" s="332"/>
      <c r="Y533" s="332"/>
      <c r="Z533" s="332"/>
    </row>
    <row r="534">
      <c r="A534" s="332"/>
      <c r="B534" s="332"/>
      <c r="C534" s="332"/>
      <c r="D534" s="332"/>
      <c r="E534" s="332"/>
      <c r="F534" s="332"/>
      <c r="G534" s="332"/>
      <c r="H534" s="342"/>
      <c r="I534" s="332"/>
      <c r="J534" s="332"/>
      <c r="K534" s="332"/>
      <c r="L534" s="332"/>
      <c r="M534" s="332"/>
      <c r="N534" s="332"/>
      <c r="O534" s="332"/>
      <c r="P534" s="332"/>
      <c r="Q534" s="332"/>
      <c r="R534" s="332"/>
      <c r="S534" s="332"/>
      <c r="T534" s="332"/>
      <c r="U534" s="332"/>
      <c r="V534" s="332"/>
      <c r="W534" s="332"/>
      <c r="X534" s="332"/>
      <c r="Y534" s="332"/>
      <c r="Z534" s="332"/>
    </row>
    <row r="535">
      <c r="A535" s="332"/>
      <c r="B535" s="332"/>
      <c r="C535" s="332"/>
      <c r="D535" s="332"/>
      <c r="E535" s="332"/>
      <c r="F535" s="332"/>
      <c r="G535" s="332"/>
      <c r="H535" s="342"/>
      <c r="I535" s="332"/>
      <c r="J535" s="332"/>
      <c r="K535" s="332"/>
      <c r="L535" s="332"/>
      <c r="M535" s="332"/>
      <c r="N535" s="332"/>
      <c r="O535" s="332"/>
      <c r="P535" s="332"/>
      <c r="Q535" s="332"/>
      <c r="R535" s="332"/>
      <c r="S535" s="332"/>
      <c r="T535" s="332"/>
      <c r="U535" s="332"/>
      <c r="V535" s="332"/>
      <c r="W535" s="332"/>
      <c r="X535" s="332"/>
      <c r="Y535" s="332"/>
      <c r="Z535" s="332"/>
    </row>
    <row r="536">
      <c r="A536" s="332"/>
      <c r="B536" s="332"/>
      <c r="C536" s="332"/>
      <c r="D536" s="332"/>
      <c r="E536" s="332"/>
      <c r="F536" s="332"/>
      <c r="G536" s="332"/>
      <c r="H536" s="342"/>
      <c r="I536" s="332"/>
      <c r="J536" s="332"/>
      <c r="K536" s="332"/>
      <c r="L536" s="332"/>
      <c r="M536" s="332"/>
      <c r="N536" s="332"/>
      <c r="O536" s="332"/>
      <c r="P536" s="332"/>
      <c r="Q536" s="332"/>
      <c r="R536" s="332"/>
      <c r="S536" s="332"/>
      <c r="T536" s="332"/>
      <c r="U536" s="332"/>
      <c r="V536" s="332"/>
      <c r="W536" s="332"/>
      <c r="X536" s="332"/>
      <c r="Y536" s="332"/>
      <c r="Z536" s="332"/>
    </row>
    <row r="537">
      <c r="A537" s="332"/>
      <c r="B537" s="332"/>
      <c r="C537" s="332"/>
      <c r="D537" s="332"/>
      <c r="E537" s="332"/>
      <c r="F537" s="332"/>
      <c r="G537" s="332"/>
      <c r="H537" s="342"/>
      <c r="I537" s="332"/>
      <c r="J537" s="332"/>
      <c r="K537" s="332"/>
      <c r="L537" s="332"/>
      <c r="M537" s="332"/>
      <c r="N537" s="332"/>
      <c r="O537" s="332"/>
      <c r="P537" s="332"/>
      <c r="Q537" s="332"/>
      <c r="R537" s="332"/>
      <c r="S537" s="332"/>
      <c r="T537" s="332"/>
      <c r="U537" s="332"/>
      <c r="V537" s="332"/>
      <c r="W537" s="332"/>
      <c r="X537" s="332"/>
      <c r="Y537" s="332"/>
      <c r="Z537" s="332"/>
    </row>
    <row r="538">
      <c r="A538" s="332"/>
      <c r="B538" s="332"/>
      <c r="C538" s="332"/>
      <c r="D538" s="332"/>
      <c r="E538" s="332"/>
      <c r="F538" s="332"/>
      <c r="G538" s="332"/>
      <c r="H538" s="342"/>
      <c r="I538" s="332"/>
      <c r="J538" s="332"/>
      <c r="K538" s="332"/>
      <c r="L538" s="332"/>
      <c r="M538" s="332"/>
      <c r="N538" s="332"/>
      <c r="O538" s="332"/>
      <c r="P538" s="332"/>
      <c r="Q538" s="332"/>
      <c r="R538" s="332"/>
      <c r="S538" s="332"/>
      <c r="T538" s="332"/>
      <c r="U538" s="332"/>
      <c r="V538" s="332"/>
      <c r="W538" s="332"/>
      <c r="X538" s="332"/>
      <c r="Y538" s="332"/>
      <c r="Z538" s="332"/>
    </row>
    <row r="539">
      <c r="A539" s="332"/>
      <c r="B539" s="332"/>
      <c r="C539" s="332"/>
      <c r="D539" s="332"/>
      <c r="E539" s="332"/>
      <c r="F539" s="332"/>
      <c r="G539" s="332"/>
      <c r="H539" s="342"/>
      <c r="I539" s="332"/>
      <c r="J539" s="332"/>
      <c r="K539" s="332"/>
      <c r="L539" s="332"/>
      <c r="M539" s="332"/>
      <c r="N539" s="332"/>
      <c r="O539" s="332"/>
      <c r="P539" s="332"/>
      <c r="Q539" s="332"/>
      <c r="R539" s="332"/>
      <c r="S539" s="332"/>
      <c r="T539" s="332"/>
      <c r="U539" s="332"/>
      <c r="V539" s="332"/>
      <c r="W539" s="332"/>
      <c r="X539" s="332"/>
      <c r="Y539" s="332"/>
      <c r="Z539" s="332"/>
    </row>
    <row r="540">
      <c r="A540" s="332"/>
      <c r="B540" s="332"/>
      <c r="C540" s="332"/>
      <c r="D540" s="332"/>
      <c r="E540" s="332"/>
      <c r="F540" s="332"/>
      <c r="G540" s="332"/>
      <c r="H540" s="342"/>
      <c r="I540" s="332"/>
      <c r="J540" s="332"/>
      <c r="K540" s="332"/>
      <c r="L540" s="332"/>
      <c r="M540" s="332"/>
      <c r="N540" s="332"/>
      <c r="O540" s="332"/>
      <c r="P540" s="332"/>
      <c r="Q540" s="332"/>
      <c r="R540" s="332"/>
      <c r="S540" s="332"/>
      <c r="T540" s="332"/>
      <c r="U540" s="332"/>
      <c r="V540" s="332"/>
      <c r="W540" s="332"/>
      <c r="X540" s="332"/>
      <c r="Y540" s="332"/>
      <c r="Z540" s="332"/>
    </row>
    <row r="541">
      <c r="A541" s="332"/>
      <c r="B541" s="332"/>
      <c r="C541" s="332"/>
      <c r="D541" s="332"/>
      <c r="E541" s="332"/>
      <c r="F541" s="332"/>
      <c r="G541" s="332"/>
      <c r="H541" s="342"/>
      <c r="I541" s="332"/>
      <c r="J541" s="332"/>
      <c r="K541" s="332"/>
      <c r="L541" s="332"/>
      <c r="M541" s="332"/>
      <c r="N541" s="332"/>
      <c r="O541" s="332"/>
      <c r="P541" s="332"/>
      <c r="Q541" s="332"/>
      <c r="R541" s="332"/>
      <c r="S541" s="332"/>
      <c r="T541" s="332"/>
      <c r="U541" s="332"/>
      <c r="V541" s="332"/>
      <c r="W541" s="332"/>
      <c r="X541" s="332"/>
      <c r="Y541" s="332"/>
      <c r="Z541" s="332"/>
    </row>
    <row r="542">
      <c r="A542" s="332"/>
      <c r="B542" s="332"/>
      <c r="C542" s="332"/>
      <c r="D542" s="332"/>
      <c r="E542" s="332"/>
      <c r="F542" s="332"/>
      <c r="G542" s="332"/>
      <c r="H542" s="342"/>
      <c r="I542" s="332"/>
      <c r="J542" s="332"/>
      <c r="K542" s="332"/>
      <c r="L542" s="332"/>
      <c r="M542" s="332"/>
      <c r="N542" s="332"/>
      <c r="O542" s="332"/>
      <c r="P542" s="332"/>
      <c r="Q542" s="332"/>
      <c r="R542" s="332"/>
      <c r="S542" s="332"/>
      <c r="T542" s="332"/>
      <c r="U542" s="332"/>
      <c r="V542" s="332"/>
      <c r="W542" s="332"/>
      <c r="X542" s="332"/>
      <c r="Y542" s="332"/>
      <c r="Z542" s="332"/>
    </row>
    <row r="543">
      <c r="A543" s="332"/>
      <c r="B543" s="332"/>
      <c r="C543" s="332"/>
      <c r="D543" s="332"/>
      <c r="E543" s="332"/>
      <c r="F543" s="332"/>
      <c r="G543" s="332"/>
      <c r="H543" s="342"/>
      <c r="I543" s="332"/>
      <c r="J543" s="332"/>
      <c r="K543" s="332"/>
      <c r="L543" s="332"/>
      <c r="M543" s="332"/>
      <c r="N543" s="332"/>
      <c r="O543" s="332"/>
      <c r="P543" s="332"/>
      <c r="Q543" s="332"/>
      <c r="R543" s="332"/>
      <c r="S543" s="332"/>
      <c r="T543" s="332"/>
      <c r="U543" s="332"/>
      <c r="V543" s="332"/>
      <c r="W543" s="332"/>
      <c r="X543" s="332"/>
      <c r="Y543" s="332"/>
      <c r="Z543" s="332"/>
    </row>
    <row r="544">
      <c r="A544" s="332"/>
      <c r="B544" s="332"/>
      <c r="C544" s="332"/>
      <c r="D544" s="332"/>
      <c r="E544" s="332"/>
      <c r="F544" s="332"/>
      <c r="G544" s="332"/>
      <c r="H544" s="342"/>
      <c r="I544" s="332"/>
      <c r="J544" s="332"/>
      <c r="K544" s="332"/>
      <c r="L544" s="332"/>
      <c r="M544" s="332"/>
      <c r="N544" s="332"/>
      <c r="O544" s="332"/>
      <c r="P544" s="332"/>
      <c r="Q544" s="332"/>
      <c r="R544" s="332"/>
      <c r="S544" s="332"/>
      <c r="T544" s="332"/>
      <c r="U544" s="332"/>
      <c r="V544" s="332"/>
      <c r="W544" s="332"/>
      <c r="X544" s="332"/>
      <c r="Y544" s="332"/>
      <c r="Z544" s="332"/>
    </row>
    <row r="545">
      <c r="A545" s="332"/>
      <c r="B545" s="332"/>
      <c r="C545" s="332"/>
      <c r="D545" s="332"/>
      <c r="E545" s="332"/>
      <c r="F545" s="332"/>
      <c r="G545" s="332"/>
      <c r="H545" s="342"/>
      <c r="I545" s="332"/>
      <c r="J545" s="332"/>
      <c r="K545" s="332"/>
      <c r="L545" s="332"/>
      <c r="M545" s="332"/>
      <c r="N545" s="332"/>
      <c r="O545" s="332"/>
      <c r="P545" s="332"/>
      <c r="Q545" s="332"/>
      <c r="R545" s="332"/>
      <c r="S545" s="332"/>
      <c r="T545" s="332"/>
      <c r="U545" s="332"/>
      <c r="V545" s="332"/>
      <c r="W545" s="332"/>
      <c r="X545" s="332"/>
      <c r="Y545" s="332"/>
      <c r="Z545" s="332"/>
    </row>
    <row r="546">
      <c r="A546" s="332"/>
      <c r="B546" s="332"/>
      <c r="C546" s="332"/>
      <c r="D546" s="332"/>
      <c r="E546" s="332"/>
      <c r="F546" s="332"/>
      <c r="G546" s="332"/>
      <c r="H546" s="342"/>
      <c r="I546" s="332"/>
      <c r="J546" s="332"/>
      <c r="K546" s="332"/>
      <c r="L546" s="332"/>
      <c r="M546" s="332"/>
      <c r="N546" s="332"/>
      <c r="O546" s="332"/>
      <c r="P546" s="332"/>
      <c r="Q546" s="332"/>
      <c r="R546" s="332"/>
      <c r="S546" s="332"/>
      <c r="T546" s="332"/>
      <c r="U546" s="332"/>
      <c r="V546" s="332"/>
      <c r="W546" s="332"/>
      <c r="X546" s="332"/>
      <c r="Y546" s="332"/>
      <c r="Z546" s="332"/>
    </row>
    <row r="547">
      <c r="A547" s="332"/>
      <c r="B547" s="332"/>
      <c r="C547" s="332"/>
      <c r="D547" s="332"/>
      <c r="E547" s="332"/>
      <c r="F547" s="332"/>
      <c r="G547" s="332"/>
      <c r="H547" s="342"/>
      <c r="I547" s="332"/>
      <c r="J547" s="332"/>
      <c r="K547" s="332"/>
      <c r="L547" s="332"/>
      <c r="M547" s="332"/>
      <c r="N547" s="332"/>
      <c r="O547" s="332"/>
      <c r="P547" s="332"/>
      <c r="Q547" s="332"/>
      <c r="R547" s="332"/>
      <c r="S547" s="332"/>
      <c r="T547" s="332"/>
      <c r="U547" s="332"/>
      <c r="V547" s="332"/>
      <c r="W547" s="332"/>
      <c r="X547" s="332"/>
      <c r="Y547" s="332"/>
      <c r="Z547" s="332"/>
    </row>
    <row r="548">
      <c r="A548" s="332"/>
      <c r="B548" s="332"/>
      <c r="C548" s="332"/>
      <c r="D548" s="332"/>
      <c r="E548" s="332"/>
      <c r="F548" s="332"/>
      <c r="G548" s="332"/>
      <c r="H548" s="342"/>
      <c r="I548" s="332"/>
      <c r="J548" s="332"/>
      <c r="K548" s="332"/>
      <c r="L548" s="332"/>
      <c r="M548" s="332"/>
      <c r="N548" s="332"/>
      <c r="O548" s="332"/>
      <c r="P548" s="332"/>
      <c r="Q548" s="332"/>
      <c r="R548" s="332"/>
      <c r="S548" s="332"/>
      <c r="T548" s="332"/>
      <c r="U548" s="332"/>
      <c r="V548" s="332"/>
      <c r="W548" s="332"/>
      <c r="X548" s="332"/>
      <c r="Y548" s="332"/>
      <c r="Z548" s="332"/>
    </row>
    <row r="549">
      <c r="A549" s="332"/>
      <c r="B549" s="332"/>
      <c r="C549" s="332"/>
      <c r="D549" s="332"/>
      <c r="E549" s="332"/>
      <c r="F549" s="332"/>
      <c r="G549" s="332"/>
      <c r="H549" s="342"/>
      <c r="I549" s="332"/>
      <c r="J549" s="332"/>
      <c r="K549" s="332"/>
      <c r="L549" s="332"/>
      <c r="M549" s="332"/>
      <c r="N549" s="332"/>
      <c r="O549" s="332"/>
      <c r="P549" s="332"/>
      <c r="Q549" s="332"/>
      <c r="R549" s="332"/>
      <c r="S549" s="332"/>
      <c r="T549" s="332"/>
      <c r="U549" s="332"/>
      <c r="V549" s="332"/>
      <c r="W549" s="332"/>
      <c r="X549" s="332"/>
      <c r="Y549" s="332"/>
      <c r="Z549" s="332"/>
    </row>
    <row r="550">
      <c r="A550" s="332"/>
      <c r="B550" s="332"/>
      <c r="C550" s="332"/>
      <c r="D550" s="332"/>
      <c r="E550" s="332"/>
      <c r="F550" s="332"/>
      <c r="G550" s="332"/>
      <c r="H550" s="342"/>
      <c r="I550" s="332"/>
      <c r="J550" s="332"/>
      <c r="K550" s="332"/>
      <c r="L550" s="332"/>
      <c r="M550" s="332"/>
      <c r="N550" s="332"/>
      <c r="O550" s="332"/>
      <c r="P550" s="332"/>
      <c r="Q550" s="332"/>
      <c r="R550" s="332"/>
      <c r="S550" s="332"/>
      <c r="T550" s="332"/>
      <c r="U550" s="332"/>
      <c r="V550" s="332"/>
      <c r="W550" s="332"/>
      <c r="X550" s="332"/>
      <c r="Y550" s="332"/>
      <c r="Z550" s="332"/>
    </row>
    <row r="551">
      <c r="A551" s="332"/>
      <c r="B551" s="332"/>
      <c r="C551" s="332"/>
      <c r="D551" s="332"/>
      <c r="E551" s="332"/>
      <c r="F551" s="332"/>
      <c r="G551" s="332"/>
      <c r="H551" s="342"/>
      <c r="I551" s="332"/>
      <c r="J551" s="332"/>
      <c r="K551" s="332"/>
      <c r="L551" s="332"/>
      <c r="M551" s="332"/>
      <c r="N551" s="332"/>
      <c r="O551" s="332"/>
      <c r="P551" s="332"/>
      <c r="Q551" s="332"/>
      <c r="R551" s="332"/>
      <c r="S551" s="332"/>
      <c r="T551" s="332"/>
      <c r="U551" s="332"/>
      <c r="V551" s="332"/>
      <c r="W551" s="332"/>
      <c r="X551" s="332"/>
      <c r="Y551" s="332"/>
      <c r="Z551" s="332"/>
    </row>
    <row r="552">
      <c r="A552" s="332"/>
      <c r="B552" s="332"/>
      <c r="C552" s="332"/>
      <c r="D552" s="332"/>
      <c r="E552" s="332"/>
      <c r="F552" s="332"/>
      <c r="G552" s="332"/>
      <c r="H552" s="342"/>
      <c r="I552" s="332"/>
      <c r="J552" s="332"/>
      <c r="K552" s="332"/>
      <c r="L552" s="332"/>
      <c r="M552" s="332"/>
      <c r="N552" s="332"/>
      <c r="O552" s="332"/>
      <c r="P552" s="332"/>
      <c r="Q552" s="332"/>
      <c r="R552" s="332"/>
      <c r="S552" s="332"/>
      <c r="T552" s="332"/>
      <c r="U552" s="332"/>
      <c r="V552" s="332"/>
      <c r="W552" s="332"/>
      <c r="X552" s="332"/>
      <c r="Y552" s="332"/>
      <c r="Z552" s="332"/>
    </row>
    <row r="553">
      <c r="A553" s="332"/>
      <c r="B553" s="332"/>
      <c r="C553" s="332"/>
      <c r="D553" s="332"/>
      <c r="E553" s="332"/>
      <c r="F553" s="332"/>
      <c r="G553" s="332"/>
      <c r="H553" s="342"/>
      <c r="I553" s="332"/>
      <c r="J553" s="332"/>
      <c r="K553" s="332"/>
      <c r="L553" s="332"/>
      <c r="M553" s="332"/>
      <c r="N553" s="332"/>
      <c r="O553" s="332"/>
      <c r="P553" s="332"/>
      <c r="Q553" s="332"/>
      <c r="R553" s="332"/>
      <c r="S553" s="332"/>
      <c r="T553" s="332"/>
      <c r="U553" s="332"/>
      <c r="V553" s="332"/>
      <c r="W553" s="332"/>
      <c r="X553" s="332"/>
      <c r="Y553" s="332"/>
      <c r="Z553" s="332"/>
    </row>
    <row r="554">
      <c r="A554" s="332"/>
      <c r="B554" s="332"/>
      <c r="C554" s="332"/>
      <c r="D554" s="332"/>
      <c r="E554" s="332"/>
      <c r="F554" s="332"/>
      <c r="G554" s="332"/>
      <c r="H554" s="342"/>
      <c r="I554" s="332"/>
      <c r="J554" s="332"/>
      <c r="K554" s="332"/>
      <c r="L554" s="332"/>
      <c r="M554" s="332"/>
      <c r="N554" s="332"/>
      <c r="O554" s="332"/>
      <c r="P554" s="332"/>
      <c r="Q554" s="332"/>
      <c r="R554" s="332"/>
      <c r="S554" s="332"/>
      <c r="T554" s="332"/>
      <c r="U554" s="332"/>
      <c r="V554" s="332"/>
      <c r="W554" s="332"/>
      <c r="X554" s="332"/>
      <c r="Y554" s="332"/>
      <c r="Z554" s="332"/>
    </row>
    <row r="555">
      <c r="A555" s="332"/>
      <c r="B555" s="332"/>
      <c r="C555" s="332"/>
      <c r="D555" s="332"/>
      <c r="E555" s="332"/>
      <c r="F555" s="332"/>
      <c r="G555" s="332"/>
      <c r="H555" s="342"/>
      <c r="I555" s="332"/>
      <c r="J555" s="332"/>
      <c r="K555" s="332"/>
      <c r="L555" s="332"/>
      <c r="M555" s="332"/>
      <c r="N555" s="332"/>
      <c r="O555" s="332"/>
      <c r="P555" s="332"/>
      <c r="Q555" s="332"/>
      <c r="R555" s="332"/>
      <c r="S555" s="332"/>
      <c r="T555" s="332"/>
      <c r="U555" s="332"/>
      <c r="V555" s="332"/>
      <c r="W555" s="332"/>
      <c r="X555" s="332"/>
      <c r="Y555" s="332"/>
      <c r="Z555" s="332"/>
    </row>
    <row r="556">
      <c r="A556" s="332"/>
      <c r="B556" s="332"/>
      <c r="C556" s="332"/>
      <c r="D556" s="332"/>
      <c r="E556" s="332"/>
      <c r="F556" s="332"/>
      <c r="G556" s="332"/>
      <c r="H556" s="342"/>
      <c r="I556" s="332"/>
      <c r="J556" s="332"/>
      <c r="K556" s="332"/>
      <c r="L556" s="332"/>
      <c r="M556" s="332"/>
      <c r="N556" s="332"/>
      <c r="O556" s="332"/>
      <c r="P556" s="332"/>
      <c r="Q556" s="332"/>
      <c r="R556" s="332"/>
      <c r="S556" s="332"/>
      <c r="T556" s="332"/>
      <c r="U556" s="332"/>
      <c r="V556" s="332"/>
      <c r="W556" s="332"/>
      <c r="X556" s="332"/>
      <c r="Y556" s="332"/>
      <c r="Z556" s="332"/>
    </row>
    <row r="557">
      <c r="A557" s="332"/>
      <c r="B557" s="332"/>
      <c r="C557" s="332"/>
      <c r="D557" s="332"/>
      <c r="E557" s="332"/>
      <c r="F557" s="332"/>
      <c r="G557" s="332"/>
      <c r="H557" s="342"/>
      <c r="I557" s="332"/>
      <c r="J557" s="332"/>
      <c r="K557" s="332"/>
      <c r="L557" s="332"/>
      <c r="M557" s="332"/>
      <c r="N557" s="332"/>
      <c r="O557" s="332"/>
      <c r="P557" s="332"/>
      <c r="Q557" s="332"/>
      <c r="R557" s="332"/>
      <c r="S557" s="332"/>
      <c r="T557" s="332"/>
      <c r="U557" s="332"/>
      <c r="V557" s="332"/>
      <c r="W557" s="332"/>
      <c r="X557" s="332"/>
      <c r="Y557" s="332"/>
      <c r="Z557" s="332"/>
    </row>
    <row r="558">
      <c r="A558" s="332"/>
      <c r="B558" s="332"/>
      <c r="C558" s="332"/>
      <c r="D558" s="332"/>
      <c r="E558" s="332"/>
      <c r="F558" s="332"/>
      <c r="G558" s="332"/>
      <c r="H558" s="342"/>
      <c r="I558" s="332"/>
      <c r="J558" s="332"/>
      <c r="K558" s="332"/>
      <c r="L558" s="332"/>
      <c r="M558" s="332"/>
      <c r="N558" s="332"/>
      <c r="O558" s="332"/>
      <c r="P558" s="332"/>
      <c r="Q558" s="332"/>
      <c r="R558" s="332"/>
      <c r="S558" s="332"/>
      <c r="T558" s="332"/>
      <c r="U558" s="332"/>
      <c r="V558" s="332"/>
      <c r="W558" s="332"/>
      <c r="X558" s="332"/>
      <c r="Y558" s="332"/>
      <c r="Z558" s="332"/>
    </row>
    <row r="559">
      <c r="A559" s="332"/>
      <c r="B559" s="332"/>
      <c r="C559" s="332"/>
      <c r="D559" s="332"/>
      <c r="E559" s="332"/>
      <c r="F559" s="332"/>
      <c r="G559" s="332"/>
      <c r="H559" s="342"/>
      <c r="I559" s="332"/>
      <c r="J559" s="332"/>
      <c r="K559" s="332"/>
      <c r="L559" s="332"/>
      <c r="M559" s="332"/>
      <c r="N559" s="332"/>
      <c r="O559" s="332"/>
      <c r="P559" s="332"/>
      <c r="Q559" s="332"/>
      <c r="R559" s="332"/>
      <c r="S559" s="332"/>
      <c r="T559" s="332"/>
      <c r="U559" s="332"/>
      <c r="V559" s="332"/>
      <c r="W559" s="332"/>
      <c r="X559" s="332"/>
      <c r="Y559" s="332"/>
      <c r="Z559" s="332"/>
    </row>
    <row r="560">
      <c r="A560" s="332"/>
      <c r="B560" s="332"/>
      <c r="C560" s="332"/>
      <c r="D560" s="332"/>
      <c r="E560" s="332"/>
      <c r="F560" s="332"/>
      <c r="G560" s="332"/>
      <c r="H560" s="342"/>
      <c r="I560" s="332"/>
      <c r="J560" s="332"/>
      <c r="K560" s="332"/>
      <c r="L560" s="332"/>
      <c r="M560" s="332"/>
      <c r="N560" s="332"/>
      <c r="O560" s="332"/>
      <c r="P560" s="332"/>
      <c r="Q560" s="332"/>
      <c r="R560" s="332"/>
      <c r="S560" s="332"/>
      <c r="T560" s="332"/>
      <c r="U560" s="332"/>
      <c r="V560" s="332"/>
      <c r="W560" s="332"/>
      <c r="X560" s="332"/>
      <c r="Y560" s="332"/>
      <c r="Z560" s="332"/>
    </row>
    <row r="561">
      <c r="A561" s="332"/>
      <c r="B561" s="332"/>
      <c r="C561" s="332"/>
      <c r="D561" s="332"/>
      <c r="E561" s="332"/>
      <c r="F561" s="332"/>
      <c r="G561" s="332"/>
      <c r="H561" s="342"/>
      <c r="I561" s="332"/>
      <c r="J561" s="332"/>
      <c r="K561" s="332"/>
      <c r="L561" s="332"/>
      <c r="M561" s="332"/>
      <c r="N561" s="332"/>
      <c r="O561" s="332"/>
      <c r="P561" s="332"/>
      <c r="Q561" s="332"/>
      <c r="R561" s="332"/>
      <c r="S561" s="332"/>
      <c r="T561" s="332"/>
      <c r="U561" s="332"/>
      <c r="V561" s="332"/>
      <c r="W561" s="332"/>
      <c r="X561" s="332"/>
      <c r="Y561" s="332"/>
      <c r="Z561" s="332"/>
    </row>
    <row r="562">
      <c r="A562" s="332"/>
      <c r="B562" s="332"/>
      <c r="C562" s="332"/>
      <c r="D562" s="332"/>
      <c r="E562" s="332"/>
      <c r="F562" s="332"/>
      <c r="G562" s="332"/>
      <c r="H562" s="342"/>
      <c r="I562" s="332"/>
      <c r="J562" s="332"/>
      <c r="K562" s="332"/>
      <c r="L562" s="332"/>
      <c r="M562" s="332"/>
      <c r="N562" s="332"/>
      <c r="O562" s="332"/>
      <c r="P562" s="332"/>
      <c r="Q562" s="332"/>
      <c r="R562" s="332"/>
      <c r="S562" s="332"/>
      <c r="T562" s="332"/>
      <c r="U562" s="332"/>
      <c r="V562" s="332"/>
      <c r="W562" s="332"/>
      <c r="X562" s="332"/>
      <c r="Y562" s="332"/>
      <c r="Z562" s="332"/>
    </row>
    <row r="563">
      <c r="A563" s="332"/>
      <c r="B563" s="332"/>
      <c r="C563" s="332"/>
      <c r="D563" s="332"/>
      <c r="E563" s="332"/>
      <c r="F563" s="332"/>
      <c r="G563" s="332"/>
      <c r="H563" s="342"/>
      <c r="I563" s="332"/>
      <c r="J563" s="332"/>
      <c r="K563" s="332"/>
      <c r="L563" s="332"/>
      <c r="M563" s="332"/>
      <c r="N563" s="332"/>
      <c r="O563" s="332"/>
      <c r="P563" s="332"/>
      <c r="Q563" s="332"/>
      <c r="R563" s="332"/>
      <c r="S563" s="332"/>
      <c r="T563" s="332"/>
      <c r="U563" s="332"/>
      <c r="V563" s="332"/>
      <c r="W563" s="332"/>
      <c r="X563" s="332"/>
      <c r="Y563" s="332"/>
      <c r="Z563" s="332"/>
    </row>
    <row r="564">
      <c r="A564" s="332"/>
      <c r="B564" s="332"/>
      <c r="C564" s="332"/>
      <c r="D564" s="332"/>
      <c r="E564" s="332"/>
      <c r="F564" s="332"/>
      <c r="G564" s="332"/>
      <c r="H564" s="342"/>
      <c r="I564" s="332"/>
      <c r="J564" s="332"/>
      <c r="K564" s="332"/>
      <c r="L564" s="332"/>
      <c r="M564" s="332"/>
      <c r="N564" s="332"/>
      <c r="O564" s="332"/>
      <c r="P564" s="332"/>
      <c r="Q564" s="332"/>
      <c r="R564" s="332"/>
      <c r="S564" s="332"/>
      <c r="T564" s="332"/>
      <c r="U564" s="332"/>
      <c r="V564" s="332"/>
      <c r="W564" s="332"/>
      <c r="X564" s="332"/>
      <c r="Y564" s="332"/>
      <c r="Z564" s="332"/>
    </row>
    <row r="565">
      <c r="A565" s="332"/>
      <c r="B565" s="332"/>
      <c r="C565" s="332"/>
      <c r="D565" s="332"/>
      <c r="E565" s="332"/>
      <c r="F565" s="332"/>
      <c r="G565" s="332"/>
      <c r="H565" s="342"/>
      <c r="I565" s="332"/>
      <c r="J565" s="332"/>
      <c r="K565" s="332"/>
      <c r="L565" s="332"/>
      <c r="M565" s="332"/>
      <c r="N565" s="332"/>
      <c r="O565" s="332"/>
      <c r="P565" s="332"/>
      <c r="Q565" s="332"/>
      <c r="R565" s="332"/>
      <c r="S565" s="332"/>
      <c r="T565" s="332"/>
      <c r="U565" s="332"/>
      <c r="V565" s="332"/>
      <c r="W565" s="332"/>
      <c r="X565" s="332"/>
      <c r="Y565" s="332"/>
      <c r="Z565" s="332"/>
    </row>
    <row r="566">
      <c r="A566" s="332"/>
      <c r="B566" s="332"/>
      <c r="C566" s="332"/>
      <c r="D566" s="332"/>
      <c r="E566" s="332"/>
      <c r="F566" s="332"/>
      <c r="G566" s="332"/>
      <c r="H566" s="342"/>
      <c r="I566" s="332"/>
      <c r="J566" s="332"/>
      <c r="K566" s="332"/>
      <c r="L566" s="332"/>
      <c r="M566" s="332"/>
      <c r="N566" s="332"/>
      <c r="O566" s="332"/>
      <c r="P566" s="332"/>
      <c r="Q566" s="332"/>
      <c r="R566" s="332"/>
      <c r="S566" s="332"/>
      <c r="T566" s="332"/>
      <c r="U566" s="332"/>
      <c r="V566" s="332"/>
      <c r="W566" s="332"/>
      <c r="X566" s="332"/>
      <c r="Y566" s="332"/>
      <c r="Z566" s="332"/>
    </row>
    <row r="567">
      <c r="A567" s="332"/>
      <c r="B567" s="332"/>
      <c r="C567" s="332"/>
      <c r="D567" s="332"/>
      <c r="E567" s="332"/>
      <c r="F567" s="332"/>
      <c r="G567" s="332"/>
      <c r="H567" s="342"/>
      <c r="I567" s="332"/>
      <c r="J567" s="332"/>
      <c r="K567" s="332"/>
      <c r="L567" s="332"/>
      <c r="M567" s="332"/>
      <c r="N567" s="332"/>
      <c r="O567" s="332"/>
      <c r="P567" s="332"/>
      <c r="Q567" s="332"/>
      <c r="R567" s="332"/>
      <c r="S567" s="332"/>
      <c r="T567" s="332"/>
      <c r="U567" s="332"/>
      <c r="V567" s="332"/>
      <c r="W567" s="332"/>
      <c r="X567" s="332"/>
      <c r="Y567" s="332"/>
      <c r="Z567" s="332"/>
    </row>
    <row r="568">
      <c r="A568" s="332"/>
      <c r="B568" s="332"/>
      <c r="C568" s="332"/>
      <c r="D568" s="332"/>
      <c r="E568" s="332"/>
      <c r="F568" s="332"/>
      <c r="G568" s="332"/>
      <c r="H568" s="342"/>
      <c r="I568" s="332"/>
      <c r="J568" s="332"/>
      <c r="K568" s="332"/>
      <c r="L568" s="332"/>
      <c r="M568" s="332"/>
      <c r="N568" s="332"/>
      <c r="O568" s="332"/>
      <c r="P568" s="332"/>
      <c r="Q568" s="332"/>
      <c r="R568" s="332"/>
      <c r="S568" s="332"/>
      <c r="T568" s="332"/>
      <c r="U568" s="332"/>
      <c r="V568" s="332"/>
      <c r="W568" s="332"/>
      <c r="X568" s="332"/>
      <c r="Y568" s="332"/>
      <c r="Z568" s="332"/>
    </row>
    <row r="569">
      <c r="A569" s="332"/>
      <c r="B569" s="332"/>
      <c r="C569" s="332"/>
      <c r="D569" s="332"/>
      <c r="E569" s="332"/>
      <c r="F569" s="332"/>
      <c r="G569" s="332"/>
      <c r="H569" s="342"/>
      <c r="I569" s="332"/>
      <c r="J569" s="332"/>
      <c r="K569" s="332"/>
      <c r="L569" s="332"/>
      <c r="M569" s="332"/>
      <c r="N569" s="332"/>
      <c r="O569" s="332"/>
      <c r="P569" s="332"/>
      <c r="Q569" s="332"/>
      <c r="R569" s="332"/>
      <c r="S569" s="332"/>
      <c r="T569" s="332"/>
      <c r="U569" s="332"/>
      <c r="V569" s="332"/>
      <c r="W569" s="332"/>
      <c r="X569" s="332"/>
      <c r="Y569" s="332"/>
      <c r="Z569" s="332"/>
    </row>
    <row r="570">
      <c r="A570" s="332"/>
      <c r="B570" s="332"/>
      <c r="C570" s="332"/>
      <c r="D570" s="332"/>
      <c r="E570" s="332"/>
      <c r="F570" s="332"/>
      <c r="G570" s="332"/>
      <c r="H570" s="342"/>
      <c r="I570" s="332"/>
      <c r="J570" s="332"/>
      <c r="K570" s="332"/>
      <c r="L570" s="332"/>
      <c r="M570" s="332"/>
      <c r="N570" s="332"/>
      <c r="O570" s="332"/>
      <c r="P570" s="332"/>
      <c r="Q570" s="332"/>
      <c r="R570" s="332"/>
      <c r="S570" s="332"/>
      <c r="T570" s="332"/>
      <c r="U570" s="332"/>
      <c r="V570" s="332"/>
      <c r="W570" s="332"/>
      <c r="X570" s="332"/>
      <c r="Y570" s="332"/>
      <c r="Z570" s="332"/>
    </row>
    <row r="571">
      <c r="A571" s="332"/>
      <c r="B571" s="332"/>
      <c r="C571" s="332"/>
      <c r="D571" s="332"/>
      <c r="E571" s="332"/>
      <c r="F571" s="332"/>
      <c r="G571" s="332"/>
      <c r="H571" s="342"/>
      <c r="I571" s="332"/>
      <c r="J571" s="332"/>
      <c r="K571" s="332"/>
      <c r="L571" s="332"/>
      <c r="M571" s="332"/>
      <c r="N571" s="332"/>
      <c r="O571" s="332"/>
      <c r="P571" s="332"/>
      <c r="Q571" s="332"/>
      <c r="R571" s="332"/>
      <c r="S571" s="332"/>
      <c r="T571" s="332"/>
      <c r="U571" s="332"/>
      <c r="V571" s="332"/>
      <c r="W571" s="332"/>
      <c r="X571" s="332"/>
      <c r="Y571" s="332"/>
      <c r="Z571" s="332"/>
    </row>
    <row r="572">
      <c r="A572" s="332"/>
      <c r="B572" s="332"/>
      <c r="C572" s="332"/>
      <c r="D572" s="332"/>
      <c r="E572" s="332"/>
      <c r="F572" s="332"/>
      <c r="G572" s="332"/>
      <c r="H572" s="342"/>
      <c r="I572" s="332"/>
      <c r="J572" s="332"/>
      <c r="K572" s="332"/>
      <c r="L572" s="332"/>
      <c r="M572" s="332"/>
      <c r="N572" s="332"/>
      <c r="O572" s="332"/>
      <c r="P572" s="332"/>
      <c r="Q572" s="332"/>
      <c r="R572" s="332"/>
      <c r="S572" s="332"/>
      <c r="T572" s="332"/>
      <c r="U572" s="332"/>
      <c r="V572" s="332"/>
      <c r="W572" s="332"/>
      <c r="X572" s="332"/>
      <c r="Y572" s="332"/>
      <c r="Z572" s="332"/>
    </row>
    <row r="573">
      <c r="A573" s="332"/>
      <c r="B573" s="332"/>
      <c r="C573" s="332"/>
      <c r="D573" s="332"/>
      <c r="E573" s="332"/>
      <c r="F573" s="332"/>
      <c r="G573" s="332"/>
      <c r="H573" s="342"/>
      <c r="I573" s="332"/>
      <c r="J573" s="332"/>
      <c r="K573" s="332"/>
      <c r="L573" s="332"/>
      <c r="M573" s="332"/>
      <c r="N573" s="332"/>
      <c r="O573" s="332"/>
      <c r="P573" s="332"/>
      <c r="Q573" s="332"/>
      <c r="R573" s="332"/>
      <c r="S573" s="332"/>
      <c r="T573" s="332"/>
      <c r="U573" s="332"/>
      <c r="V573" s="332"/>
      <c r="W573" s="332"/>
      <c r="X573" s="332"/>
      <c r="Y573" s="332"/>
      <c r="Z573" s="332"/>
    </row>
    <row r="574">
      <c r="A574" s="332"/>
      <c r="B574" s="332"/>
      <c r="C574" s="332"/>
      <c r="D574" s="332"/>
      <c r="E574" s="332"/>
      <c r="F574" s="332"/>
      <c r="G574" s="332"/>
      <c r="H574" s="342"/>
      <c r="I574" s="332"/>
      <c r="J574" s="332"/>
      <c r="K574" s="332"/>
      <c r="L574" s="332"/>
      <c r="M574" s="332"/>
      <c r="N574" s="332"/>
      <c r="O574" s="332"/>
      <c r="P574" s="332"/>
      <c r="Q574" s="332"/>
      <c r="R574" s="332"/>
      <c r="S574" s="332"/>
      <c r="T574" s="332"/>
      <c r="U574" s="332"/>
      <c r="V574" s="332"/>
      <c r="W574" s="332"/>
      <c r="X574" s="332"/>
      <c r="Y574" s="332"/>
      <c r="Z574" s="332"/>
    </row>
    <row r="575">
      <c r="A575" s="332"/>
      <c r="B575" s="332"/>
      <c r="C575" s="332"/>
      <c r="D575" s="332"/>
      <c r="E575" s="332"/>
      <c r="F575" s="332"/>
      <c r="G575" s="332"/>
      <c r="H575" s="342"/>
      <c r="I575" s="332"/>
      <c r="J575" s="332"/>
      <c r="K575" s="332"/>
      <c r="L575" s="332"/>
      <c r="M575" s="332"/>
      <c r="N575" s="332"/>
      <c r="O575" s="332"/>
      <c r="P575" s="332"/>
      <c r="Q575" s="332"/>
      <c r="R575" s="332"/>
      <c r="S575" s="332"/>
      <c r="T575" s="332"/>
      <c r="U575" s="332"/>
      <c r="V575" s="332"/>
      <c r="W575" s="332"/>
      <c r="X575" s="332"/>
      <c r="Y575" s="332"/>
      <c r="Z575" s="332"/>
    </row>
    <row r="576">
      <c r="A576" s="332"/>
      <c r="B576" s="332"/>
      <c r="C576" s="332"/>
      <c r="D576" s="332"/>
      <c r="E576" s="332"/>
      <c r="F576" s="332"/>
      <c r="G576" s="332"/>
      <c r="H576" s="342"/>
      <c r="I576" s="332"/>
      <c r="J576" s="332"/>
      <c r="K576" s="332"/>
      <c r="L576" s="332"/>
      <c r="M576" s="332"/>
      <c r="N576" s="332"/>
      <c r="O576" s="332"/>
      <c r="P576" s="332"/>
      <c r="Q576" s="332"/>
      <c r="R576" s="332"/>
      <c r="S576" s="332"/>
      <c r="T576" s="332"/>
      <c r="U576" s="332"/>
      <c r="V576" s="332"/>
      <c r="W576" s="332"/>
      <c r="X576" s="332"/>
      <c r="Y576" s="332"/>
      <c r="Z576" s="332"/>
    </row>
    <row r="577">
      <c r="A577" s="332"/>
      <c r="B577" s="332"/>
      <c r="C577" s="332"/>
      <c r="D577" s="332"/>
      <c r="E577" s="332"/>
      <c r="F577" s="332"/>
      <c r="G577" s="332"/>
      <c r="H577" s="342"/>
      <c r="I577" s="332"/>
      <c r="J577" s="332"/>
      <c r="K577" s="332"/>
      <c r="L577" s="332"/>
      <c r="M577" s="332"/>
      <c r="N577" s="332"/>
      <c r="O577" s="332"/>
      <c r="P577" s="332"/>
      <c r="Q577" s="332"/>
      <c r="R577" s="332"/>
      <c r="S577" s="332"/>
      <c r="T577" s="332"/>
      <c r="U577" s="332"/>
      <c r="V577" s="332"/>
      <c r="W577" s="332"/>
      <c r="X577" s="332"/>
      <c r="Y577" s="332"/>
      <c r="Z577" s="332"/>
    </row>
    <row r="578">
      <c r="A578" s="332"/>
      <c r="B578" s="332"/>
      <c r="C578" s="332"/>
      <c r="D578" s="332"/>
      <c r="E578" s="332"/>
      <c r="F578" s="332"/>
      <c r="G578" s="332"/>
      <c r="H578" s="342"/>
      <c r="I578" s="332"/>
      <c r="J578" s="332"/>
      <c r="K578" s="332"/>
      <c r="L578" s="332"/>
      <c r="M578" s="332"/>
      <c r="N578" s="332"/>
      <c r="O578" s="332"/>
      <c r="P578" s="332"/>
      <c r="Q578" s="332"/>
      <c r="R578" s="332"/>
      <c r="S578" s="332"/>
      <c r="T578" s="332"/>
      <c r="U578" s="332"/>
      <c r="V578" s="332"/>
      <c r="W578" s="332"/>
      <c r="X578" s="332"/>
      <c r="Y578" s="332"/>
      <c r="Z578" s="332"/>
    </row>
    <row r="579">
      <c r="A579" s="332"/>
      <c r="B579" s="332"/>
      <c r="C579" s="332"/>
      <c r="D579" s="332"/>
      <c r="E579" s="332"/>
      <c r="F579" s="332"/>
      <c r="G579" s="332"/>
      <c r="H579" s="342"/>
      <c r="I579" s="332"/>
      <c r="J579" s="332"/>
      <c r="K579" s="332"/>
      <c r="L579" s="332"/>
      <c r="M579" s="332"/>
      <c r="N579" s="332"/>
      <c r="O579" s="332"/>
      <c r="P579" s="332"/>
      <c r="Q579" s="332"/>
      <c r="R579" s="332"/>
      <c r="S579" s="332"/>
      <c r="T579" s="332"/>
      <c r="U579" s="332"/>
      <c r="V579" s="332"/>
      <c r="W579" s="332"/>
      <c r="X579" s="332"/>
      <c r="Y579" s="332"/>
      <c r="Z579" s="332"/>
    </row>
    <row r="580">
      <c r="A580" s="332"/>
      <c r="B580" s="332"/>
      <c r="C580" s="332"/>
      <c r="D580" s="332"/>
      <c r="E580" s="332"/>
      <c r="F580" s="332"/>
      <c r="G580" s="332"/>
      <c r="H580" s="342"/>
      <c r="I580" s="332"/>
      <c r="J580" s="332"/>
      <c r="K580" s="332"/>
      <c r="L580" s="332"/>
      <c r="M580" s="332"/>
      <c r="N580" s="332"/>
      <c r="O580" s="332"/>
      <c r="P580" s="332"/>
      <c r="Q580" s="332"/>
      <c r="R580" s="332"/>
      <c r="S580" s="332"/>
      <c r="T580" s="332"/>
      <c r="U580" s="332"/>
      <c r="V580" s="332"/>
      <c r="W580" s="332"/>
      <c r="X580" s="332"/>
      <c r="Y580" s="332"/>
      <c r="Z580" s="332"/>
    </row>
    <row r="581">
      <c r="A581" s="332"/>
      <c r="B581" s="332"/>
      <c r="C581" s="332"/>
      <c r="D581" s="332"/>
      <c r="E581" s="332"/>
      <c r="F581" s="332"/>
      <c r="G581" s="332"/>
      <c r="H581" s="342"/>
      <c r="I581" s="332"/>
      <c r="J581" s="332"/>
      <c r="K581" s="332"/>
      <c r="L581" s="332"/>
      <c r="M581" s="332"/>
      <c r="N581" s="332"/>
      <c r="O581" s="332"/>
      <c r="P581" s="332"/>
      <c r="Q581" s="332"/>
      <c r="R581" s="332"/>
      <c r="S581" s="332"/>
      <c r="T581" s="332"/>
      <c r="U581" s="332"/>
      <c r="V581" s="332"/>
      <c r="W581" s="332"/>
      <c r="X581" s="332"/>
      <c r="Y581" s="332"/>
      <c r="Z581" s="332"/>
    </row>
    <row r="582">
      <c r="A582" s="332"/>
      <c r="B582" s="332"/>
      <c r="C582" s="332"/>
      <c r="D582" s="332"/>
      <c r="E582" s="332"/>
      <c r="F582" s="332"/>
      <c r="G582" s="332"/>
      <c r="H582" s="342"/>
      <c r="I582" s="332"/>
      <c r="J582" s="332"/>
      <c r="K582" s="332"/>
      <c r="L582" s="332"/>
      <c r="M582" s="332"/>
      <c r="N582" s="332"/>
      <c r="O582" s="332"/>
      <c r="P582" s="332"/>
      <c r="Q582" s="332"/>
      <c r="R582" s="332"/>
      <c r="S582" s="332"/>
      <c r="T582" s="332"/>
      <c r="U582" s="332"/>
      <c r="V582" s="332"/>
      <c r="W582" s="332"/>
      <c r="X582" s="332"/>
      <c r="Y582" s="332"/>
      <c r="Z582" s="332"/>
    </row>
    <row r="583">
      <c r="A583" s="332"/>
      <c r="B583" s="332"/>
      <c r="C583" s="332"/>
      <c r="D583" s="332"/>
      <c r="E583" s="332"/>
      <c r="F583" s="332"/>
      <c r="G583" s="332"/>
      <c r="H583" s="342"/>
      <c r="I583" s="332"/>
      <c r="J583" s="332"/>
      <c r="K583" s="332"/>
      <c r="L583" s="332"/>
      <c r="M583" s="332"/>
      <c r="N583" s="332"/>
      <c r="O583" s="332"/>
      <c r="P583" s="332"/>
      <c r="Q583" s="332"/>
      <c r="R583" s="332"/>
      <c r="S583" s="332"/>
      <c r="T583" s="332"/>
      <c r="U583" s="332"/>
      <c r="V583" s="332"/>
      <c r="W583" s="332"/>
      <c r="X583" s="332"/>
      <c r="Y583" s="332"/>
      <c r="Z583" s="332"/>
    </row>
    <row r="584">
      <c r="A584" s="332"/>
      <c r="B584" s="332"/>
      <c r="C584" s="332"/>
      <c r="D584" s="332"/>
      <c r="E584" s="332"/>
      <c r="F584" s="332"/>
      <c r="G584" s="332"/>
      <c r="H584" s="342"/>
      <c r="I584" s="332"/>
      <c r="J584" s="332"/>
      <c r="K584" s="332"/>
      <c r="L584" s="332"/>
      <c r="M584" s="332"/>
      <c r="N584" s="332"/>
      <c r="O584" s="332"/>
      <c r="P584" s="332"/>
      <c r="Q584" s="332"/>
      <c r="R584" s="332"/>
      <c r="S584" s="332"/>
      <c r="T584" s="332"/>
      <c r="U584" s="332"/>
      <c r="V584" s="332"/>
      <c r="W584" s="332"/>
      <c r="X584" s="332"/>
      <c r="Y584" s="332"/>
      <c r="Z584" s="332"/>
    </row>
    <row r="585">
      <c r="A585" s="332"/>
      <c r="B585" s="332"/>
      <c r="C585" s="332"/>
      <c r="D585" s="332"/>
      <c r="E585" s="332"/>
      <c r="F585" s="332"/>
      <c r="G585" s="332"/>
      <c r="H585" s="342"/>
      <c r="I585" s="332"/>
      <c r="J585" s="332"/>
      <c r="K585" s="332"/>
      <c r="L585" s="332"/>
      <c r="M585" s="332"/>
      <c r="N585" s="332"/>
      <c r="O585" s="332"/>
      <c r="P585" s="332"/>
      <c r="Q585" s="332"/>
      <c r="R585" s="332"/>
      <c r="S585" s="332"/>
      <c r="T585" s="332"/>
      <c r="U585" s="332"/>
      <c r="V585" s="332"/>
      <c r="W585" s="332"/>
      <c r="X585" s="332"/>
      <c r="Y585" s="332"/>
      <c r="Z585" s="332"/>
    </row>
    <row r="586">
      <c r="A586" s="332"/>
      <c r="B586" s="332"/>
      <c r="C586" s="332"/>
      <c r="D586" s="332"/>
      <c r="E586" s="332"/>
      <c r="F586" s="332"/>
      <c r="G586" s="332"/>
      <c r="H586" s="342"/>
      <c r="I586" s="332"/>
      <c r="J586" s="332"/>
      <c r="K586" s="332"/>
      <c r="L586" s="332"/>
      <c r="M586" s="332"/>
      <c r="N586" s="332"/>
      <c r="O586" s="332"/>
      <c r="P586" s="332"/>
      <c r="Q586" s="332"/>
      <c r="R586" s="332"/>
      <c r="S586" s="332"/>
      <c r="T586" s="332"/>
      <c r="U586" s="332"/>
      <c r="V586" s="332"/>
      <c r="W586" s="332"/>
      <c r="X586" s="332"/>
      <c r="Y586" s="332"/>
      <c r="Z586" s="332"/>
    </row>
    <row r="587">
      <c r="A587" s="332"/>
      <c r="B587" s="332"/>
      <c r="C587" s="332"/>
      <c r="D587" s="332"/>
      <c r="E587" s="332"/>
      <c r="F587" s="332"/>
      <c r="G587" s="332"/>
      <c r="H587" s="342"/>
      <c r="I587" s="332"/>
      <c r="J587" s="332"/>
      <c r="K587" s="332"/>
      <c r="L587" s="332"/>
      <c r="M587" s="332"/>
      <c r="N587" s="332"/>
      <c r="O587" s="332"/>
      <c r="P587" s="332"/>
      <c r="Q587" s="332"/>
      <c r="R587" s="332"/>
      <c r="S587" s="332"/>
      <c r="T587" s="332"/>
      <c r="U587" s="332"/>
      <c r="V587" s="332"/>
      <c r="W587" s="332"/>
      <c r="X587" s="332"/>
      <c r="Y587" s="332"/>
      <c r="Z587" s="332"/>
    </row>
    <row r="588">
      <c r="A588" s="332"/>
      <c r="B588" s="332"/>
      <c r="C588" s="332"/>
      <c r="D588" s="332"/>
      <c r="E588" s="332"/>
      <c r="F588" s="332"/>
      <c r="G588" s="332"/>
      <c r="H588" s="342"/>
      <c r="I588" s="332"/>
      <c r="J588" s="332"/>
      <c r="K588" s="332"/>
      <c r="L588" s="332"/>
      <c r="M588" s="332"/>
      <c r="N588" s="332"/>
      <c r="O588" s="332"/>
      <c r="P588" s="332"/>
      <c r="Q588" s="332"/>
      <c r="R588" s="332"/>
      <c r="S588" s="332"/>
      <c r="T588" s="332"/>
      <c r="U588" s="332"/>
      <c r="V588" s="332"/>
      <c r="W588" s="332"/>
      <c r="X588" s="332"/>
      <c r="Y588" s="332"/>
      <c r="Z588" s="332"/>
    </row>
    <row r="589">
      <c r="A589" s="332"/>
      <c r="B589" s="332"/>
      <c r="C589" s="332"/>
      <c r="D589" s="332"/>
      <c r="E589" s="332"/>
      <c r="F589" s="332"/>
      <c r="G589" s="332"/>
      <c r="H589" s="342"/>
      <c r="I589" s="332"/>
      <c r="J589" s="332"/>
      <c r="K589" s="332"/>
      <c r="L589" s="332"/>
      <c r="M589" s="332"/>
      <c r="N589" s="332"/>
      <c r="O589" s="332"/>
      <c r="P589" s="332"/>
      <c r="Q589" s="332"/>
      <c r="R589" s="332"/>
      <c r="S589" s="332"/>
      <c r="T589" s="332"/>
      <c r="U589" s="332"/>
      <c r="V589" s="332"/>
      <c r="W589" s="332"/>
      <c r="X589" s="332"/>
      <c r="Y589" s="332"/>
      <c r="Z589" s="332"/>
    </row>
    <row r="590">
      <c r="A590" s="332"/>
      <c r="B590" s="332"/>
      <c r="C590" s="332"/>
      <c r="D590" s="332"/>
      <c r="E590" s="332"/>
      <c r="F590" s="332"/>
      <c r="G590" s="332"/>
      <c r="H590" s="342"/>
      <c r="I590" s="332"/>
      <c r="J590" s="332"/>
      <c r="K590" s="332"/>
      <c r="L590" s="332"/>
      <c r="M590" s="332"/>
      <c r="N590" s="332"/>
      <c r="O590" s="332"/>
      <c r="P590" s="332"/>
      <c r="Q590" s="332"/>
      <c r="R590" s="332"/>
      <c r="S590" s="332"/>
      <c r="T590" s="332"/>
      <c r="U590" s="332"/>
      <c r="V590" s="332"/>
      <c r="W590" s="332"/>
      <c r="X590" s="332"/>
      <c r="Y590" s="332"/>
      <c r="Z590" s="332"/>
    </row>
    <row r="591">
      <c r="A591" s="332"/>
      <c r="B591" s="332"/>
      <c r="C591" s="332"/>
      <c r="D591" s="332"/>
      <c r="E591" s="332"/>
      <c r="F591" s="332"/>
      <c r="G591" s="332"/>
      <c r="H591" s="342"/>
      <c r="I591" s="332"/>
      <c r="J591" s="332"/>
      <c r="K591" s="332"/>
      <c r="L591" s="332"/>
      <c r="M591" s="332"/>
      <c r="N591" s="332"/>
      <c r="O591" s="332"/>
      <c r="P591" s="332"/>
      <c r="Q591" s="332"/>
      <c r="R591" s="332"/>
      <c r="S591" s="332"/>
      <c r="T591" s="332"/>
      <c r="U591" s="332"/>
      <c r="V591" s="332"/>
      <c r="W591" s="332"/>
      <c r="X591" s="332"/>
      <c r="Y591" s="332"/>
      <c r="Z591" s="332"/>
    </row>
    <row r="592">
      <c r="A592" s="332"/>
      <c r="B592" s="332"/>
      <c r="C592" s="332"/>
      <c r="D592" s="332"/>
      <c r="E592" s="332"/>
      <c r="F592" s="332"/>
      <c r="G592" s="332"/>
      <c r="H592" s="342"/>
      <c r="I592" s="332"/>
      <c r="J592" s="332"/>
      <c r="K592" s="332"/>
      <c r="L592" s="332"/>
      <c r="M592" s="332"/>
      <c r="N592" s="332"/>
      <c r="O592" s="332"/>
      <c r="P592" s="332"/>
      <c r="Q592" s="332"/>
      <c r="R592" s="332"/>
      <c r="S592" s="332"/>
      <c r="T592" s="332"/>
      <c r="U592" s="332"/>
      <c r="V592" s="332"/>
      <c r="W592" s="332"/>
      <c r="X592" s="332"/>
      <c r="Y592" s="332"/>
      <c r="Z592" s="332"/>
    </row>
    <row r="593">
      <c r="A593" s="332"/>
      <c r="B593" s="332"/>
      <c r="C593" s="332"/>
      <c r="D593" s="332"/>
      <c r="E593" s="332"/>
      <c r="F593" s="332"/>
      <c r="G593" s="332"/>
      <c r="H593" s="342"/>
      <c r="I593" s="332"/>
      <c r="J593" s="332"/>
      <c r="K593" s="332"/>
      <c r="L593" s="332"/>
      <c r="M593" s="332"/>
      <c r="N593" s="332"/>
      <c r="O593" s="332"/>
      <c r="P593" s="332"/>
      <c r="Q593" s="332"/>
      <c r="R593" s="332"/>
      <c r="S593" s="332"/>
      <c r="T593" s="332"/>
      <c r="U593" s="332"/>
      <c r="V593" s="332"/>
      <c r="W593" s="332"/>
      <c r="X593" s="332"/>
      <c r="Y593" s="332"/>
      <c r="Z593" s="332"/>
    </row>
    <row r="594">
      <c r="A594" s="332"/>
      <c r="B594" s="332"/>
      <c r="C594" s="332"/>
      <c r="D594" s="332"/>
      <c r="E594" s="332"/>
      <c r="F594" s="332"/>
      <c r="G594" s="332"/>
      <c r="H594" s="342"/>
      <c r="I594" s="332"/>
      <c r="J594" s="332"/>
      <c r="K594" s="332"/>
      <c r="L594" s="332"/>
      <c r="M594" s="332"/>
      <c r="N594" s="332"/>
      <c r="O594" s="332"/>
      <c r="P594" s="332"/>
      <c r="Q594" s="332"/>
      <c r="R594" s="332"/>
      <c r="S594" s="332"/>
      <c r="T594" s="332"/>
      <c r="U594" s="332"/>
      <c r="V594" s="332"/>
      <c r="W594" s="332"/>
      <c r="X594" s="332"/>
      <c r="Y594" s="332"/>
      <c r="Z594" s="332"/>
    </row>
    <row r="595">
      <c r="A595" s="332"/>
      <c r="B595" s="332"/>
      <c r="C595" s="332"/>
      <c r="D595" s="332"/>
      <c r="E595" s="332"/>
      <c r="F595" s="332"/>
      <c r="G595" s="332"/>
      <c r="H595" s="342"/>
      <c r="I595" s="332"/>
      <c r="J595" s="332"/>
      <c r="K595" s="332"/>
      <c r="L595" s="332"/>
      <c r="M595" s="332"/>
      <c r="N595" s="332"/>
      <c r="O595" s="332"/>
      <c r="P595" s="332"/>
      <c r="Q595" s="332"/>
      <c r="R595" s="332"/>
      <c r="S595" s="332"/>
      <c r="T595" s="332"/>
      <c r="U595" s="332"/>
      <c r="V595" s="332"/>
      <c r="W595" s="332"/>
      <c r="X595" s="332"/>
      <c r="Y595" s="332"/>
      <c r="Z595" s="332"/>
    </row>
    <row r="596">
      <c r="A596" s="332"/>
      <c r="B596" s="332"/>
      <c r="C596" s="332"/>
      <c r="D596" s="332"/>
      <c r="E596" s="332"/>
      <c r="F596" s="332"/>
      <c r="G596" s="332"/>
      <c r="H596" s="342"/>
      <c r="I596" s="332"/>
      <c r="J596" s="332"/>
      <c r="K596" s="332"/>
      <c r="L596" s="332"/>
      <c r="M596" s="332"/>
      <c r="N596" s="332"/>
      <c r="O596" s="332"/>
      <c r="P596" s="332"/>
      <c r="Q596" s="332"/>
      <c r="R596" s="332"/>
      <c r="S596" s="332"/>
      <c r="T596" s="332"/>
      <c r="U596" s="332"/>
      <c r="V596" s="332"/>
      <c r="W596" s="332"/>
      <c r="X596" s="332"/>
      <c r="Y596" s="332"/>
      <c r="Z596" s="332"/>
    </row>
    <row r="597">
      <c r="A597" s="332"/>
      <c r="B597" s="332"/>
      <c r="C597" s="332"/>
      <c r="D597" s="332"/>
      <c r="E597" s="332"/>
      <c r="F597" s="332"/>
      <c r="G597" s="332"/>
      <c r="H597" s="342"/>
      <c r="I597" s="332"/>
      <c r="J597" s="332"/>
      <c r="K597" s="332"/>
      <c r="L597" s="332"/>
      <c r="M597" s="332"/>
      <c r="N597" s="332"/>
      <c r="O597" s="332"/>
      <c r="P597" s="332"/>
      <c r="Q597" s="332"/>
      <c r="R597" s="332"/>
      <c r="S597" s="332"/>
      <c r="T597" s="332"/>
      <c r="U597" s="332"/>
      <c r="V597" s="332"/>
      <c r="W597" s="332"/>
      <c r="X597" s="332"/>
      <c r="Y597" s="332"/>
      <c r="Z597" s="332"/>
    </row>
    <row r="598">
      <c r="A598" s="332"/>
      <c r="B598" s="332"/>
      <c r="C598" s="332"/>
      <c r="D598" s="332"/>
      <c r="E598" s="332"/>
      <c r="F598" s="332"/>
      <c r="G598" s="332"/>
      <c r="H598" s="342"/>
      <c r="I598" s="332"/>
      <c r="J598" s="332"/>
      <c r="K598" s="332"/>
      <c r="L598" s="332"/>
      <c r="M598" s="332"/>
      <c r="N598" s="332"/>
      <c r="O598" s="332"/>
      <c r="P598" s="332"/>
      <c r="Q598" s="332"/>
      <c r="R598" s="332"/>
      <c r="S598" s="332"/>
      <c r="T598" s="332"/>
      <c r="U598" s="332"/>
      <c r="V598" s="332"/>
      <c r="W598" s="332"/>
      <c r="X598" s="332"/>
      <c r="Y598" s="332"/>
      <c r="Z598" s="332"/>
    </row>
    <row r="599">
      <c r="A599" s="332"/>
      <c r="B599" s="332"/>
      <c r="C599" s="332"/>
      <c r="D599" s="332"/>
      <c r="E599" s="332"/>
      <c r="F599" s="332"/>
      <c r="G599" s="332"/>
      <c r="H599" s="342"/>
      <c r="I599" s="332"/>
      <c r="J599" s="332"/>
      <c r="K599" s="332"/>
      <c r="L599" s="332"/>
      <c r="M599" s="332"/>
      <c r="N599" s="332"/>
      <c r="O599" s="332"/>
      <c r="P599" s="332"/>
      <c r="Q599" s="332"/>
      <c r="R599" s="332"/>
      <c r="S599" s="332"/>
      <c r="T599" s="332"/>
      <c r="U599" s="332"/>
      <c r="V599" s="332"/>
      <c r="W599" s="332"/>
      <c r="X599" s="332"/>
      <c r="Y599" s="332"/>
      <c r="Z599" s="332"/>
    </row>
    <row r="600">
      <c r="A600" s="332"/>
      <c r="B600" s="332"/>
      <c r="C600" s="332"/>
      <c r="D600" s="332"/>
      <c r="E600" s="332"/>
      <c r="F600" s="332"/>
      <c r="G600" s="332"/>
      <c r="H600" s="342"/>
      <c r="I600" s="332"/>
      <c r="J600" s="332"/>
      <c r="K600" s="332"/>
      <c r="L600" s="332"/>
      <c r="M600" s="332"/>
      <c r="N600" s="332"/>
      <c r="O600" s="332"/>
      <c r="P600" s="332"/>
      <c r="Q600" s="332"/>
      <c r="R600" s="332"/>
      <c r="S600" s="332"/>
      <c r="T600" s="332"/>
      <c r="U600" s="332"/>
      <c r="V600" s="332"/>
      <c r="W600" s="332"/>
      <c r="X600" s="332"/>
      <c r="Y600" s="332"/>
      <c r="Z600" s="332"/>
    </row>
    <row r="601">
      <c r="A601" s="332"/>
      <c r="B601" s="332"/>
      <c r="C601" s="332"/>
      <c r="D601" s="332"/>
      <c r="E601" s="332"/>
      <c r="F601" s="332"/>
      <c r="G601" s="332"/>
      <c r="H601" s="342"/>
      <c r="I601" s="332"/>
      <c r="J601" s="332"/>
      <c r="K601" s="332"/>
      <c r="L601" s="332"/>
      <c r="M601" s="332"/>
      <c r="N601" s="332"/>
      <c r="O601" s="332"/>
      <c r="P601" s="332"/>
      <c r="Q601" s="332"/>
      <c r="R601" s="332"/>
      <c r="S601" s="332"/>
      <c r="T601" s="332"/>
      <c r="U601" s="332"/>
      <c r="V601" s="332"/>
      <c r="W601" s="332"/>
      <c r="X601" s="332"/>
      <c r="Y601" s="332"/>
      <c r="Z601" s="332"/>
    </row>
    <row r="602">
      <c r="A602" s="332"/>
      <c r="B602" s="332"/>
      <c r="C602" s="332"/>
      <c r="D602" s="332"/>
      <c r="E602" s="332"/>
      <c r="F602" s="332"/>
      <c r="G602" s="332"/>
      <c r="H602" s="342"/>
      <c r="I602" s="332"/>
      <c r="J602" s="332"/>
      <c r="K602" s="332"/>
      <c r="L602" s="332"/>
      <c r="M602" s="332"/>
      <c r="N602" s="332"/>
      <c r="O602" s="332"/>
      <c r="P602" s="332"/>
      <c r="Q602" s="332"/>
      <c r="R602" s="332"/>
      <c r="S602" s="332"/>
      <c r="T602" s="332"/>
      <c r="U602" s="332"/>
      <c r="V602" s="332"/>
      <c r="W602" s="332"/>
      <c r="X602" s="332"/>
      <c r="Y602" s="332"/>
      <c r="Z602" s="332"/>
    </row>
    <row r="603">
      <c r="A603" s="332"/>
      <c r="B603" s="332"/>
      <c r="C603" s="332"/>
      <c r="D603" s="332"/>
      <c r="E603" s="332"/>
      <c r="F603" s="332"/>
      <c r="G603" s="332"/>
      <c r="H603" s="342"/>
      <c r="I603" s="332"/>
      <c r="J603" s="332"/>
      <c r="K603" s="332"/>
      <c r="L603" s="332"/>
      <c r="M603" s="332"/>
      <c r="N603" s="332"/>
      <c r="O603" s="332"/>
      <c r="P603" s="332"/>
      <c r="Q603" s="332"/>
      <c r="R603" s="332"/>
      <c r="S603" s="332"/>
      <c r="T603" s="332"/>
      <c r="U603" s="332"/>
      <c r="V603" s="332"/>
      <c r="W603" s="332"/>
      <c r="X603" s="332"/>
      <c r="Y603" s="332"/>
      <c r="Z603" s="332"/>
    </row>
    <row r="604">
      <c r="A604" s="332"/>
      <c r="B604" s="332"/>
      <c r="C604" s="332"/>
      <c r="D604" s="332"/>
      <c r="E604" s="332"/>
      <c r="F604" s="332"/>
      <c r="G604" s="332"/>
      <c r="H604" s="342"/>
      <c r="I604" s="332"/>
      <c r="J604" s="332"/>
      <c r="K604" s="332"/>
      <c r="L604" s="332"/>
      <c r="M604" s="332"/>
      <c r="N604" s="332"/>
      <c r="O604" s="332"/>
      <c r="P604" s="332"/>
      <c r="Q604" s="332"/>
      <c r="R604" s="332"/>
      <c r="S604" s="332"/>
      <c r="T604" s="332"/>
      <c r="U604" s="332"/>
      <c r="V604" s="332"/>
      <c r="W604" s="332"/>
      <c r="X604" s="332"/>
      <c r="Y604" s="332"/>
      <c r="Z604" s="332"/>
    </row>
    <row r="605">
      <c r="A605" s="332"/>
      <c r="B605" s="332"/>
      <c r="C605" s="332"/>
      <c r="D605" s="332"/>
      <c r="E605" s="332"/>
      <c r="F605" s="332"/>
      <c r="G605" s="332"/>
      <c r="H605" s="342"/>
      <c r="I605" s="332"/>
      <c r="J605" s="332"/>
      <c r="K605" s="332"/>
      <c r="L605" s="332"/>
      <c r="M605" s="332"/>
      <c r="N605" s="332"/>
      <c r="O605" s="332"/>
      <c r="P605" s="332"/>
      <c r="Q605" s="332"/>
      <c r="R605" s="332"/>
      <c r="S605" s="332"/>
      <c r="T605" s="332"/>
      <c r="U605" s="332"/>
      <c r="V605" s="332"/>
      <c r="W605" s="332"/>
      <c r="X605" s="332"/>
      <c r="Y605" s="332"/>
      <c r="Z605" s="332"/>
    </row>
    <row r="606">
      <c r="A606" s="332"/>
      <c r="B606" s="332"/>
      <c r="C606" s="332"/>
      <c r="D606" s="332"/>
      <c r="E606" s="332"/>
      <c r="F606" s="332"/>
      <c r="G606" s="332"/>
      <c r="H606" s="342"/>
      <c r="I606" s="332"/>
      <c r="J606" s="332"/>
      <c r="K606" s="332"/>
      <c r="L606" s="332"/>
      <c r="M606" s="332"/>
      <c r="N606" s="332"/>
      <c r="O606" s="332"/>
      <c r="P606" s="332"/>
      <c r="Q606" s="332"/>
      <c r="R606" s="332"/>
      <c r="S606" s="332"/>
      <c r="T606" s="332"/>
      <c r="U606" s="332"/>
      <c r="V606" s="332"/>
      <c r="W606" s="332"/>
      <c r="X606" s="332"/>
      <c r="Y606" s="332"/>
      <c r="Z606" s="332"/>
    </row>
    <row r="607">
      <c r="A607" s="332"/>
      <c r="B607" s="332"/>
      <c r="C607" s="332"/>
      <c r="D607" s="332"/>
      <c r="E607" s="332"/>
      <c r="F607" s="332"/>
      <c r="G607" s="332"/>
      <c r="H607" s="342"/>
      <c r="I607" s="332"/>
      <c r="J607" s="332"/>
      <c r="K607" s="332"/>
      <c r="L607" s="332"/>
      <c r="M607" s="332"/>
      <c r="N607" s="332"/>
      <c r="O607" s="332"/>
      <c r="P607" s="332"/>
      <c r="Q607" s="332"/>
      <c r="R607" s="332"/>
      <c r="S607" s="332"/>
      <c r="T607" s="332"/>
      <c r="U607" s="332"/>
      <c r="V607" s="332"/>
      <c r="W607" s="332"/>
      <c r="X607" s="332"/>
      <c r="Y607" s="332"/>
      <c r="Z607" s="332"/>
    </row>
    <row r="608">
      <c r="A608" s="332"/>
      <c r="B608" s="332"/>
      <c r="C608" s="332"/>
      <c r="D608" s="332"/>
      <c r="E608" s="332"/>
      <c r="F608" s="332"/>
      <c r="G608" s="332"/>
      <c r="H608" s="342"/>
      <c r="I608" s="332"/>
      <c r="J608" s="332"/>
      <c r="K608" s="332"/>
      <c r="L608" s="332"/>
      <c r="M608" s="332"/>
      <c r="N608" s="332"/>
      <c r="O608" s="332"/>
      <c r="P608" s="332"/>
      <c r="Q608" s="332"/>
      <c r="R608" s="332"/>
      <c r="S608" s="332"/>
      <c r="T608" s="332"/>
      <c r="U608" s="332"/>
      <c r="V608" s="332"/>
      <c r="W608" s="332"/>
      <c r="X608" s="332"/>
      <c r="Y608" s="332"/>
      <c r="Z608" s="332"/>
    </row>
    <row r="609">
      <c r="A609" s="332"/>
      <c r="B609" s="332"/>
      <c r="C609" s="332"/>
      <c r="D609" s="332"/>
      <c r="E609" s="332"/>
      <c r="F609" s="332"/>
      <c r="G609" s="332"/>
      <c r="H609" s="342"/>
      <c r="I609" s="332"/>
      <c r="J609" s="332"/>
      <c r="K609" s="332"/>
      <c r="L609" s="332"/>
      <c r="M609" s="332"/>
      <c r="N609" s="332"/>
      <c r="O609" s="332"/>
      <c r="P609" s="332"/>
      <c r="Q609" s="332"/>
      <c r="R609" s="332"/>
      <c r="S609" s="332"/>
      <c r="T609" s="332"/>
      <c r="U609" s="332"/>
      <c r="V609" s="332"/>
      <c r="W609" s="332"/>
      <c r="X609" s="332"/>
      <c r="Y609" s="332"/>
      <c r="Z609" s="332"/>
    </row>
    <row r="610">
      <c r="A610" s="332"/>
      <c r="B610" s="332"/>
      <c r="C610" s="332"/>
      <c r="D610" s="332"/>
      <c r="E610" s="332"/>
      <c r="F610" s="332"/>
      <c r="G610" s="332"/>
      <c r="H610" s="342"/>
      <c r="I610" s="332"/>
      <c r="J610" s="332"/>
      <c r="K610" s="332"/>
      <c r="L610" s="332"/>
      <c r="M610" s="332"/>
      <c r="N610" s="332"/>
      <c r="O610" s="332"/>
      <c r="P610" s="332"/>
      <c r="Q610" s="332"/>
      <c r="R610" s="332"/>
      <c r="S610" s="332"/>
      <c r="T610" s="332"/>
      <c r="U610" s="332"/>
      <c r="V610" s="332"/>
      <c r="W610" s="332"/>
      <c r="X610" s="332"/>
      <c r="Y610" s="332"/>
      <c r="Z610" s="332"/>
    </row>
    <row r="611">
      <c r="A611" s="332"/>
      <c r="B611" s="332"/>
      <c r="C611" s="332"/>
      <c r="D611" s="332"/>
      <c r="E611" s="332"/>
      <c r="F611" s="332"/>
      <c r="G611" s="332"/>
      <c r="H611" s="342"/>
      <c r="I611" s="332"/>
      <c r="J611" s="332"/>
      <c r="K611" s="332"/>
      <c r="L611" s="332"/>
      <c r="M611" s="332"/>
      <c r="N611" s="332"/>
      <c r="O611" s="332"/>
      <c r="P611" s="332"/>
      <c r="Q611" s="332"/>
      <c r="R611" s="332"/>
      <c r="S611" s="332"/>
      <c r="T611" s="332"/>
      <c r="U611" s="332"/>
      <c r="V611" s="332"/>
      <c r="W611" s="332"/>
      <c r="X611" s="332"/>
      <c r="Y611" s="332"/>
      <c r="Z611" s="332"/>
    </row>
    <row r="612">
      <c r="A612" s="332"/>
      <c r="B612" s="332"/>
      <c r="C612" s="332"/>
      <c r="D612" s="332"/>
      <c r="E612" s="332"/>
      <c r="F612" s="332"/>
      <c r="G612" s="332"/>
      <c r="H612" s="342"/>
      <c r="I612" s="332"/>
      <c r="J612" s="332"/>
      <c r="K612" s="332"/>
      <c r="L612" s="332"/>
      <c r="M612" s="332"/>
      <c r="N612" s="332"/>
      <c r="O612" s="332"/>
      <c r="P612" s="332"/>
      <c r="Q612" s="332"/>
      <c r="R612" s="332"/>
      <c r="S612" s="332"/>
      <c r="T612" s="332"/>
      <c r="U612" s="332"/>
      <c r="V612" s="332"/>
      <c r="W612" s="332"/>
      <c r="X612" s="332"/>
      <c r="Y612" s="332"/>
      <c r="Z612" s="332"/>
    </row>
    <row r="613">
      <c r="A613" s="332"/>
      <c r="B613" s="332"/>
      <c r="C613" s="332"/>
      <c r="D613" s="332"/>
      <c r="E613" s="332"/>
      <c r="F613" s="332"/>
      <c r="G613" s="332"/>
      <c r="H613" s="342"/>
      <c r="I613" s="332"/>
      <c r="J613" s="332"/>
      <c r="K613" s="332"/>
      <c r="L613" s="332"/>
      <c r="M613" s="332"/>
      <c r="N613" s="332"/>
      <c r="O613" s="332"/>
      <c r="P613" s="332"/>
      <c r="Q613" s="332"/>
      <c r="R613" s="332"/>
      <c r="S613" s="332"/>
      <c r="T613" s="332"/>
      <c r="U613" s="332"/>
      <c r="V613" s="332"/>
      <c r="W613" s="332"/>
      <c r="X613" s="332"/>
      <c r="Y613" s="332"/>
      <c r="Z613" s="332"/>
    </row>
    <row r="614">
      <c r="A614" s="332"/>
      <c r="B614" s="332"/>
      <c r="C614" s="332"/>
      <c r="D614" s="332"/>
      <c r="E614" s="332"/>
      <c r="F614" s="332"/>
      <c r="G614" s="332"/>
      <c r="H614" s="342"/>
      <c r="I614" s="332"/>
      <c r="J614" s="332"/>
      <c r="K614" s="332"/>
      <c r="L614" s="332"/>
      <c r="M614" s="332"/>
      <c r="N614" s="332"/>
      <c r="O614" s="332"/>
      <c r="P614" s="332"/>
      <c r="Q614" s="332"/>
      <c r="R614" s="332"/>
      <c r="S614" s="332"/>
      <c r="T614" s="332"/>
      <c r="U614" s="332"/>
      <c r="V614" s="332"/>
      <c r="W614" s="332"/>
      <c r="X614" s="332"/>
      <c r="Y614" s="332"/>
      <c r="Z614" s="332"/>
    </row>
    <row r="615">
      <c r="A615" s="332"/>
      <c r="B615" s="332"/>
      <c r="C615" s="332"/>
      <c r="D615" s="332"/>
      <c r="E615" s="332"/>
      <c r="F615" s="332"/>
      <c r="G615" s="332"/>
      <c r="H615" s="342"/>
      <c r="I615" s="332"/>
      <c r="J615" s="332"/>
      <c r="K615" s="332"/>
      <c r="L615" s="332"/>
      <c r="M615" s="332"/>
      <c r="N615" s="332"/>
      <c r="O615" s="332"/>
      <c r="P615" s="332"/>
      <c r="Q615" s="332"/>
      <c r="R615" s="332"/>
      <c r="S615" s="332"/>
      <c r="T615" s="332"/>
      <c r="U615" s="332"/>
      <c r="V615" s="332"/>
      <c r="W615" s="332"/>
      <c r="X615" s="332"/>
      <c r="Y615" s="332"/>
      <c r="Z615" s="332"/>
    </row>
    <row r="616">
      <c r="A616" s="332"/>
      <c r="B616" s="332"/>
      <c r="C616" s="332"/>
      <c r="D616" s="332"/>
      <c r="E616" s="332"/>
      <c r="F616" s="332"/>
      <c r="G616" s="332"/>
      <c r="H616" s="342"/>
      <c r="I616" s="332"/>
      <c r="J616" s="332"/>
      <c r="K616" s="332"/>
      <c r="L616" s="332"/>
      <c r="M616" s="332"/>
      <c r="N616" s="332"/>
      <c r="O616" s="332"/>
      <c r="P616" s="332"/>
      <c r="Q616" s="332"/>
      <c r="R616" s="332"/>
      <c r="S616" s="332"/>
      <c r="T616" s="332"/>
      <c r="U616" s="332"/>
      <c r="V616" s="332"/>
      <c r="W616" s="332"/>
      <c r="X616" s="332"/>
      <c r="Y616" s="332"/>
      <c r="Z616" s="332"/>
    </row>
    <row r="617">
      <c r="A617" s="332"/>
      <c r="B617" s="332"/>
      <c r="C617" s="332"/>
      <c r="D617" s="332"/>
      <c r="E617" s="332"/>
      <c r="F617" s="332"/>
      <c r="G617" s="332"/>
      <c r="H617" s="342"/>
      <c r="I617" s="332"/>
      <c r="J617" s="332"/>
      <c r="K617" s="332"/>
      <c r="L617" s="332"/>
      <c r="M617" s="332"/>
      <c r="N617" s="332"/>
      <c r="O617" s="332"/>
      <c r="P617" s="332"/>
      <c r="Q617" s="332"/>
      <c r="R617" s="332"/>
      <c r="S617" s="332"/>
      <c r="T617" s="332"/>
      <c r="U617" s="332"/>
      <c r="V617" s="332"/>
      <c r="W617" s="332"/>
      <c r="X617" s="332"/>
      <c r="Y617" s="332"/>
      <c r="Z617" s="332"/>
    </row>
    <row r="618">
      <c r="A618" s="332"/>
      <c r="B618" s="332"/>
      <c r="C618" s="332"/>
      <c r="D618" s="332"/>
      <c r="E618" s="332"/>
      <c r="F618" s="332"/>
      <c r="G618" s="332"/>
      <c r="H618" s="342"/>
      <c r="I618" s="332"/>
      <c r="J618" s="332"/>
      <c r="K618" s="332"/>
      <c r="L618" s="332"/>
      <c r="M618" s="332"/>
      <c r="N618" s="332"/>
      <c r="O618" s="332"/>
      <c r="P618" s="332"/>
      <c r="Q618" s="332"/>
      <c r="R618" s="332"/>
      <c r="S618" s="332"/>
      <c r="T618" s="332"/>
      <c r="U618" s="332"/>
      <c r="V618" s="332"/>
      <c r="W618" s="332"/>
      <c r="X618" s="332"/>
      <c r="Y618" s="332"/>
      <c r="Z618" s="332"/>
    </row>
    <row r="619">
      <c r="A619" s="332"/>
      <c r="B619" s="332"/>
      <c r="C619" s="332"/>
      <c r="D619" s="332"/>
      <c r="E619" s="332"/>
      <c r="F619" s="332"/>
      <c r="G619" s="332"/>
      <c r="H619" s="342"/>
      <c r="I619" s="332"/>
      <c r="J619" s="332"/>
      <c r="K619" s="332"/>
      <c r="L619" s="332"/>
      <c r="M619" s="332"/>
      <c r="N619" s="332"/>
      <c r="O619" s="332"/>
      <c r="P619" s="332"/>
      <c r="Q619" s="332"/>
      <c r="R619" s="332"/>
      <c r="S619" s="332"/>
      <c r="T619" s="332"/>
      <c r="U619" s="332"/>
      <c r="V619" s="332"/>
      <c r="W619" s="332"/>
      <c r="X619" s="332"/>
      <c r="Y619" s="332"/>
      <c r="Z619" s="332"/>
    </row>
    <row r="620">
      <c r="A620" s="332"/>
      <c r="B620" s="332"/>
      <c r="C620" s="332"/>
      <c r="D620" s="332"/>
      <c r="E620" s="332"/>
      <c r="F620" s="332"/>
      <c r="G620" s="332"/>
      <c r="H620" s="342"/>
      <c r="I620" s="332"/>
      <c r="J620" s="332"/>
      <c r="K620" s="332"/>
      <c r="L620" s="332"/>
      <c r="M620" s="332"/>
      <c r="N620" s="332"/>
      <c r="O620" s="332"/>
      <c r="P620" s="332"/>
      <c r="Q620" s="332"/>
      <c r="R620" s="332"/>
      <c r="S620" s="332"/>
      <c r="T620" s="332"/>
      <c r="U620" s="332"/>
      <c r="V620" s="332"/>
      <c r="W620" s="332"/>
      <c r="X620" s="332"/>
      <c r="Y620" s="332"/>
      <c r="Z620" s="332"/>
    </row>
    <row r="621">
      <c r="A621" s="332"/>
      <c r="B621" s="332"/>
      <c r="C621" s="332"/>
      <c r="D621" s="332"/>
      <c r="E621" s="332"/>
      <c r="F621" s="332"/>
      <c r="G621" s="332"/>
      <c r="H621" s="342"/>
      <c r="I621" s="332"/>
      <c r="J621" s="332"/>
      <c r="K621" s="332"/>
      <c r="L621" s="332"/>
      <c r="M621" s="332"/>
      <c r="N621" s="332"/>
      <c r="O621" s="332"/>
      <c r="P621" s="332"/>
      <c r="Q621" s="332"/>
      <c r="R621" s="332"/>
      <c r="S621" s="332"/>
      <c r="T621" s="332"/>
      <c r="U621" s="332"/>
      <c r="V621" s="332"/>
      <c r="W621" s="332"/>
      <c r="X621" s="332"/>
      <c r="Y621" s="332"/>
      <c r="Z621" s="332"/>
    </row>
    <row r="622">
      <c r="A622" s="332"/>
      <c r="B622" s="332"/>
      <c r="C622" s="332"/>
      <c r="D622" s="332"/>
      <c r="E622" s="332"/>
      <c r="F622" s="332"/>
      <c r="G622" s="332"/>
      <c r="H622" s="342"/>
      <c r="I622" s="332"/>
      <c r="J622" s="332"/>
      <c r="K622" s="332"/>
      <c r="L622" s="332"/>
      <c r="M622" s="332"/>
      <c r="N622" s="332"/>
      <c r="O622" s="332"/>
      <c r="P622" s="332"/>
      <c r="Q622" s="332"/>
      <c r="R622" s="332"/>
      <c r="S622" s="332"/>
      <c r="T622" s="332"/>
      <c r="U622" s="332"/>
      <c r="V622" s="332"/>
      <c r="W622" s="332"/>
      <c r="X622" s="332"/>
      <c r="Y622" s="332"/>
      <c r="Z622" s="332"/>
    </row>
    <row r="623">
      <c r="A623" s="332"/>
      <c r="B623" s="332"/>
      <c r="C623" s="332"/>
      <c r="D623" s="332"/>
      <c r="E623" s="332"/>
      <c r="F623" s="332"/>
      <c r="G623" s="332"/>
      <c r="H623" s="342"/>
      <c r="I623" s="332"/>
      <c r="J623" s="332"/>
      <c r="K623" s="332"/>
      <c r="L623" s="332"/>
      <c r="M623" s="332"/>
      <c r="N623" s="332"/>
      <c r="O623" s="332"/>
      <c r="P623" s="332"/>
      <c r="Q623" s="332"/>
      <c r="R623" s="332"/>
      <c r="S623" s="332"/>
      <c r="T623" s="332"/>
      <c r="U623" s="332"/>
      <c r="V623" s="332"/>
      <c r="W623" s="332"/>
      <c r="X623" s="332"/>
      <c r="Y623" s="332"/>
      <c r="Z623" s="332"/>
    </row>
    <row r="624">
      <c r="A624" s="332"/>
      <c r="B624" s="332"/>
      <c r="C624" s="332"/>
      <c r="D624" s="332"/>
      <c r="E624" s="332"/>
      <c r="F624" s="332"/>
      <c r="G624" s="332"/>
      <c r="H624" s="342"/>
      <c r="I624" s="332"/>
      <c r="J624" s="332"/>
      <c r="K624" s="332"/>
      <c r="L624" s="332"/>
      <c r="M624" s="332"/>
      <c r="N624" s="332"/>
      <c r="O624" s="332"/>
      <c r="P624" s="332"/>
      <c r="Q624" s="332"/>
      <c r="R624" s="332"/>
      <c r="S624" s="332"/>
      <c r="T624" s="332"/>
      <c r="U624" s="332"/>
      <c r="V624" s="332"/>
      <c r="W624" s="332"/>
      <c r="X624" s="332"/>
      <c r="Y624" s="332"/>
      <c r="Z624" s="332"/>
    </row>
    <row r="625">
      <c r="A625" s="332"/>
      <c r="B625" s="332"/>
      <c r="C625" s="332"/>
      <c r="D625" s="332"/>
      <c r="E625" s="332"/>
      <c r="F625" s="332"/>
      <c r="G625" s="332"/>
      <c r="H625" s="342"/>
      <c r="I625" s="332"/>
      <c r="J625" s="332"/>
      <c r="K625" s="332"/>
      <c r="L625" s="332"/>
      <c r="M625" s="332"/>
      <c r="N625" s="332"/>
      <c r="O625" s="332"/>
      <c r="P625" s="332"/>
      <c r="Q625" s="332"/>
      <c r="R625" s="332"/>
      <c r="S625" s="332"/>
      <c r="T625" s="332"/>
      <c r="U625" s="332"/>
      <c r="V625" s="332"/>
      <c r="W625" s="332"/>
      <c r="X625" s="332"/>
      <c r="Y625" s="332"/>
      <c r="Z625" s="332"/>
    </row>
    <row r="626">
      <c r="A626" s="332"/>
      <c r="B626" s="332"/>
      <c r="C626" s="332"/>
      <c r="D626" s="332"/>
      <c r="E626" s="332"/>
      <c r="F626" s="332"/>
      <c r="G626" s="332"/>
      <c r="H626" s="342"/>
      <c r="I626" s="332"/>
      <c r="J626" s="332"/>
      <c r="K626" s="332"/>
      <c r="L626" s="332"/>
      <c r="M626" s="332"/>
      <c r="N626" s="332"/>
      <c r="O626" s="332"/>
      <c r="P626" s="332"/>
      <c r="Q626" s="332"/>
      <c r="R626" s="332"/>
      <c r="S626" s="332"/>
      <c r="T626" s="332"/>
      <c r="U626" s="332"/>
      <c r="V626" s="332"/>
      <c r="W626" s="332"/>
      <c r="X626" s="332"/>
      <c r="Y626" s="332"/>
      <c r="Z626" s="332"/>
    </row>
    <row r="627">
      <c r="A627" s="332"/>
      <c r="B627" s="332"/>
      <c r="C627" s="332"/>
      <c r="D627" s="332"/>
      <c r="E627" s="332"/>
      <c r="F627" s="332"/>
      <c r="G627" s="332"/>
      <c r="H627" s="342"/>
      <c r="I627" s="332"/>
      <c r="J627" s="332"/>
      <c r="K627" s="332"/>
      <c r="L627" s="332"/>
      <c r="M627" s="332"/>
      <c r="N627" s="332"/>
      <c r="O627" s="332"/>
      <c r="P627" s="332"/>
      <c r="Q627" s="332"/>
      <c r="R627" s="332"/>
      <c r="S627" s="332"/>
      <c r="T627" s="332"/>
      <c r="U627" s="332"/>
      <c r="V627" s="332"/>
      <c r="W627" s="332"/>
      <c r="X627" s="332"/>
      <c r="Y627" s="332"/>
      <c r="Z627" s="332"/>
    </row>
    <row r="628">
      <c r="A628" s="332"/>
      <c r="B628" s="332"/>
      <c r="C628" s="332"/>
      <c r="D628" s="332"/>
      <c r="E628" s="332"/>
      <c r="F628" s="332"/>
      <c r="G628" s="332"/>
      <c r="H628" s="342"/>
      <c r="I628" s="332"/>
      <c r="J628" s="332"/>
      <c r="K628" s="332"/>
      <c r="L628" s="332"/>
      <c r="M628" s="332"/>
      <c r="N628" s="332"/>
      <c r="O628" s="332"/>
      <c r="P628" s="332"/>
      <c r="Q628" s="332"/>
      <c r="R628" s="332"/>
      <c r="S628" s="332"/>
      <c r="T628" s="332"/>
      <c r="U628" s="332"/>
      <c r="V628" s="332"/>
      <c r="W628" s="332"/>
      <c r="X628" s="332"/>
      <c r="Y628" s="332"/>
      <c r="Z628" s="332"/>
    </row>
    <row r="629">
      <c r="A629" s="332"/>
      <c r="B629" s="332"/>
      <c r="C629" s="332"/>
      <c r="D629" s="332"/>
      <c r="E629" s="332"/>
      <c r="F629" s="332"/>
      <c r="G629" s="332"/>
      <c r="H629" s="342"/>
      <c r="I629" s="332"/>
      <c r="J629" s="332"/>
      <c r="K629" s="332"/>
      <c r="L629" s="332"/>
      <c r="M629" s="332"/>
      <c r="N629" s="332"/>
      <c r="O629" s="332"/>
      <c r="P629" s="332"/>
      <c r="Q629" s="332"/>
      <c r="R629" s="332"/>
      <c r="S629" s="332"/>
      <c r="T629" s="332"/>
      <c r="U629" s="332"/>
      <c r="V629" s="332"/>
      <c r="W629" s="332"/>
      <c r="X629" s="332"/>
      <c r="Y629" s="332"/>
      <c r="Z629" s="332"/>
    </row>
    <row r="630">
      <c r="A630" s="332"/>
      <c r="B630" s="332"/>
      <c r="C630" s="332"/>
      <c r="D630" s="332"/>
      <c r="E630" s="332"/>
      <c r="F630" s="332"/>
      <c r="G630" s="332"/>
      <c r="H630" s="342"/>
      <c r="I630" s="332"/>
      <c r="J630" s="332"/>
      <c r="K630" s="332"/>
      <c r="L630" s="332"/>
      <c r="M630" s="332"/>
      <c r="N630" s="332"/>
      <c r="O630" s="332"/>
      <c r="P630" s="332"/>
      <c r="Q630" s="332"/>
      <c r="R630" s="332"/>
      <c r="S630" s="332"/>
      <c r="T630" s="332"/>
      <c r="U630" s="332"/>
      <c r="V630" s="332"/>
      <c r="W630" s="332"/>
      <c r="X630" s="332"/>
      <c r="Y630" s="332"/>
      <c r="Z630" s="332"/>
    </row>
    <row r="631">
      <c r="A631" s="332"/>
      <c r="B631" s="332"/>
      <c r="C631" s="332"/>
      <c r="D631" s="332"/>
      <c r="E631" s="332"/>
      <c r="F631" s="332"/>
      <c r="G631" s="332"/>
      <c r="H631" s="342"/>
      <c r="I631" s="332"/>
      <c r="J631" s="332"/>
      <c r="K631" s="332"/>
      <c r="L631" s="332"/>
      <c r="M631" s="332"/>
      <c r="N631" s="332"/>
      <c r="O631" s="332"/>
      <c r="P631" s="332"/>
      <c r="Q631" s="332"/>
      <c r="R631" s="332"/>
      <c r="S631" s="332"/>
      <c r="T631" s="332"/>
      <c r="U631" s="332"/>
      <c r="V631" s="332"/>
      <c r="W631" s="332"/>
      <c r="X631" s="332"/>
      <c r="Y631" s="332"/>
      <c r="Z631" s="332"/>
    </row>
    <row r="632">
      <c r="A632" s="332"/>
      <c r="B632" s="332"/>
      <c r="C632" s="332"/>
      <c r="D632" s="332"/>
      <c r="E632" s="332"/>
      <c r="F632" s="332"/>
      <c r="G632" s="332"/>
      <c r="H632" s="342"/>
      <c r="I632" s="332"/>
      <c r="J632" s="332"/>
      <c r="K632" s="332"/>
      <c r="L632" s="332"/>
      <c r="M632" s="332"/>
      <c r="N632" s="332"/>
      <c r="O632" s="332"/>
      <c r="P632" s="332"/>
      <c r="Q632" s="332"/>
      <c r="R632" s="332"/>
      <c r="S632" s="332"/>
      <c r="T632" s="332"/>
      <c r="U632" s="332"/>
      <c r="V632" s="332"/>
      <c r="W632" s="332"/>
      <c r="X632" s="332"/>
      <c r="Y632" s="332"/>
      <c r="Z632" s="332"/>
    </row>
    <row r="633">
      <c r="A633" s="332"/>
      <c r="B633" s="332"/>
      <c r="C633" s="332"/>
      <c r="D633" s="332"/>
      <c r="E633" s="332"/>
      <c r="F633" s="332"/>
      <c r="G633" s="332"/>
      <c r="H633" s="342"/>
      <c r="I633" s="332"/>
      <c r="J633" s="332"/>
      <c r="K633" s="332"/>
      <c r="L633" s="332"/>
      <c r="M633" s="332"/>
      <c r="N633" s="332"/>
      <c r="O633" s="332"/>
      <c r="P633" s="332"/>
      <c r="Q633" s="332"/>
      <c r="R633" s="332"/>
      <c r="S633" s="332"/>
      <c r="T633" s="332"/>
      <c r="U633" s="332"/>
      <c r="V633" s="332"/>
      <c r="W633" s="332"/>
      <c r="X633" s="332"/>
      <c r="Y633" s="332"/>
      <c r="Z633" s="332"/>
    </row>
    <row r="634">
      <c r="A634" s="332"/>
      <c r="B634" s="332"/>
      <c r="C634" s="332"/>
      <c r="D634" s="332"/>
      <c r="E634" s="332"/>
      <c r="F634" s="332"/>
      <c r="G634" s="332"/>
      <c r="H634" s="342"/>
      <c r="I634" s="332"/>
      <c r="J634" s="332"/>
      <c r="K634" s="332"/>
      <c r="L634" s="332"/>
      <c r="M634" s="332"/>
      <c r="N634" s="332"/>
      <c r="O634" s="332"/>
      <c r="P634" s="332"/>
      <c r="Q634" s="332"/>
      <c r="R634" s="332"/>
      <c r="S634" s="332"/>
      <c r="T634" s="332"/>
      <c r="U634" s="332"/>
      <c r="V634" s="332"/>
      <c r="W634" s="332"/>
      <c r="X634" s="332"/>
      <c r="Y634" s="332"/>
      <c r="Z634" s="332"/>
    </row>
    <row r="635">
      <c r="A635" s="332"/>
      <c r="B635" s="332"/>
      <c r="C635" s="332"/>
      <c r="D635" s="332"/>
      <c r="E635" s="332"/>
      <c r="F635" s="332"/>
      <c r="G635" s="332"/>
      <c r="H635" s="342"/>
      <c r="I635" s="332"/>
      <c r="J635" s="332"/>
      <c r="K635" s="332"/>
      <c r="L635" s="332"/>
      <c r="M635" s="332"/>
      <c r="N635" s="332"/>
      <c r="O635" s="332"/>
      <c r="P635" s="332"/>
      <c r="Q635" s="332"/>
      <c r="R635" s="332"/>
      <c r="S635" s="332"/>
      <c r="T635" s="332"/>
      <c r="U635" s="332"/>
      <c r="V635" s="332"/>
      <c r="W635" s="332"/>
      <c r="X635" s="332"/>
      <c r="Y635" s="332"/>
      <c r="Z635" s="332"/>
    </row>
    <row r="636">
      <c r="A636" s="332"/>
      <c r="B636" s="332"/>
      <c r="C636" s="332"/>
      <c r="D636" s="332"/>
      <c r="E636" s="332"/>
      <c r="F636" s="332"/>
      <c r="G636" s="332"/>
      <c r="H636" s="342"/>
      <c r="I636" s="332"/>
      <c r="J636" s="332"/>
      <c r="K636" s="332"/>
      <c r="L636" s="332"/>
      <c r="M636" s="332"/>
      <c r="N636" s="332"/>
      <c r="O636" s="332"/>
      <c r="P636" s="332"/>
      <c r="Q636" s="332"/>
      <c r="R636" s="332"/>
      <c r="S636" s="332"/>
      <c r="T636" s="332"/>
      <c r="U636" s="332"/>
      <c r="V636" s="332"/>
      <c r="W636" s="332"/>
      <c r="X636" s="332"/>
      <c r="Y636" s="332"/>
      <c r="Z636" s="332"/>
    </row>
    <row r="637">
      <c r="A637" s="332"/>
      <c r="B637" s="332"/>
      <c r="C637" s="332"/>
      <c r="D637" s="332"/>
      <c r="E637" s="332"/>
      <c r="F637" s="332"/>
      <c r="G637" s="332"/>
      <c r="H637" s="342"/>
      <c r="I637" s="332"/>
      <c r="J637" s="332"/>
      <c r="K637" s="332"/>
      <c r="L637" s="332"/>
      <c r="M637" s="332"/>
      <c r="N637" s="332"/>
      <c r="O637" s="332"/>
      <c r="P637" s="332"/>
      <c r="Q637" s="332"/>
      <c r="R637" s="332"/>
      <c r="S637" s="332"/>
      <c r="T637" s="332"/>
      <c r="U637" s="332"/>
      <c r="V637" s="332"/>
      <c r="W637" s="332"/>
      <c r="X637" s="332"/>
      <c r="Y637" s="332"/>
      <c r="Z637" s="332"/>
    </row>
    <row r="638">
      <c r="A638" s="332"/>
      <c r="B638" s="332"/>
      <c r="C638" s="332"/>
      <c r="D638" s="332"/>
      <c r="E638" s="332"/>
      <c r="F638" s="332"/>
      <c r="G638" s="332"/>
      <c r="H638" s="342"/>
      <c r="I638" s="332"/>
      <c r="J638" s="332"/>
      <c r="K638" s="332"/>
      <c r="L638" s="332"/>
      <c r="M638" s="332"/>
      <c r="N638" s="332"/>
      <c r="O638" s="332"/>
      <c r="P638" s="332"/>
      <c r="Q638" s="332"/>
      <c r="R638" s="332"/>
      <c r="S638" s="332"/>
      <c r="T638" s="332"/>
      <c r="U638" s="332"/>
      <c r="V638" s="332"/>
      <c r="W638" s="332"/>
      <c r="X638" s="332"/>
      <c r="Y638" s="332"/>
      <c r="Z638" s="332"/>
    </row>
    <row r="639">
      <c r="A639" s="332"/>
      <c r="B639" s="332"/>
      <c r="C639" s="332"/>
      <c r="D639" s="332"/>
      <c r="E639" s="332"/>
      <c r="F639" s="332"/>
      <c r="G639" s="332"/>
      <c r="H639" s="342"/>
      <c r="I639" s="332"/>
      <c r="J639" s="332"/>
      <c r="K639" s="332"/>
      <c r="L639" s="332"/>
      <c r="M639" s="332"/>
      <c r="N639" s="332"/>
      <c r="O639" s="332"/>
      <c r="P639" s="332"/>
      <c r="Q639" s="332"/>
      <c r="R639" s="332"/>
      <c r="S639" s="332"/>
      <c r="T639" s="332"/>
      <c r="U639" s="332"/>
      <c r="V639" s="332"/>
      <c r="W639" s="332"/>
      <c r="X639" s="332"/>
      <c r="Y639" s="332"/>
      <c r="Z639" s="332"/>
    </row>
    <row r="640">
      <c r="A640" s="332"/>
      <c r="B640" s="332"/>
      <c r="C640" s="332"/>
      <c r="D640" s="332"/>
      <c r="E640" s="332"/>
      <c r="F640" s="332"/>
      <c r="G640" s="332"/>
      <c r="H640" s="342"/>
      <c r="I640" s="332"/>
      <c r="J640" s="332"/>
      <c r="K640" s="332"/>
      <c r="L640" s="332"/>
      <c r="M640" s="332"/>
      <c r="N640" s="332"/>
      <c r="O640" s="332"/>
      <c r="P640" s="332"/>
      <c r="Q640" s="332"/>
      <c r="R640" s="332"/>
      <c r="S640" s="332"/>
      <c r="T640" s="332"/>
      <c r="U640" s="332"/>
      <c r="V640" s="332"/>
      <c r="W640" s="332"/>
      <c r="X640" s="332"/>
      <c r="Y640" s="332"/>
      <c r="Z640" s="332"/>
    </row>
    <row r="641">
      <c r="A641" s="332"/>
      <c r="B641" s="332"/>
      <c r="C641" s="332"/>
      <c r="D641" s="332"/>
      <c r="E641" s="332"/>
      <c r="F641" s="332"/>
      <c r="G641" s="332"/>
      <c r="H641" s="342"/>
      <c r="I641" s="332"/>
      <c r="J641" s="332"/>
      <c r="K641" s="332"/>
      <c r="L641" s="332"/>
      <c r="M641" s="332"/>
      <c r="N641" s="332"/>
      <c r="O641" s="332"/>
      <c r="P641" s="332"/>
      <c r="Q641" s="332"/>
      <c r="R641" s="332"/>
      <c r="S641" s="332"/>
      <c r="T641" s="332"/>
      <c r="U641" s="332"/>
      <c r="V641" s="332"/>
      <c r="W641" s="332"/>
      <c r="X641" s="332"/>
      <c r="Y641" s="332"/>
      <c r="Z641" s="332"/>
    </row>
    <row r="642">
      <c r="A642" s="332"/>
      <c r="B642" s="332"/>
      <c r="C642" s="332"/>
      <c r="D642" s="332"/>
      <c r="E642" s="332"/>
      <c r="F642" s="332"/>
      <c r="G642" s="332"/>
      <c r="H642" s="342"/>
      <c r="I642" s="332"/>
      <c r="J642" s="332"/>
      <c r="K642" s="332"/>
      <c r="L642" s="332"/>
      <c r="M642" s="332"/>
      <c r="N642" s="332"/>
      <c r="O642" s="332"/>
      <c r="P642" s="332"/>
      <c r="Q642" s="332"/>
      <c r="R642" s="332"/>
      <c r="S642" s="332"/>
      <c r="T642" s="332"/>
      <c r="U642" s="332"/>
      <c r="V642" s="332"/>
      <c r="W642" s="332"/>
      <c r="X642" s="332"/>
      <c r="Y642" s="332"/>
      <c r="Z642" s="332"/>
    </row>
    <row r="643">
      <c r="A643" s="332"/>
      <c r="B643" s="332"/>
      <c r="C643" s="332"/>
      <c r="D643" s="332"/>
      <c r="E643" s="332"/>
      <c r="F643" s="332"/>
      <c r="G643" s="332"/>
      <c r="H643" s="342"/>
      <c r="I643" s="332"/>
      <c r="J643" s="332"/>
      <c r="K643" s="332"/>
      <c r="L643" s="332"/>
      <c r="M643" s="332"/>
      <c r="N643" s="332"/>
      <c r="O643" s="332"/>
      <c r="P643" s="332"/>
      <c r="Q643" s="332"/>
      <c r="R643" s="332"/>
      <c r="S643" s="332"/>
      <c r="T643" s="332"/>
      <c r="U643" s="332"/>
      <c r="V643" s="332"/>
      <c r="W643" s="332"/>
      <c r="X643" s="332"/>
      <c r="Y643" s="332"/>
      <c r="Z643" s="332"/>
    </row>
    <row r="644">
      <c r="A644" s="332"/>
      <c r="B644" s="332"/>
      <c r="C644" s="332"/>
      <c r="D644" s="332"/>
      <c r="E644" s="332"/>
      <c r="F644" s="332"/>
      <c r="G644" s="332"/>
      <c r="H644" s="342"/>
      <c r="I644" s="332"/>
      <c r="J644" s="332"/>
      <c r="K644" s="332"/>
      <c r="L644" s="332"/>
      <c r="M644" s="332"/>
      <c r="N644" s="332"/>
      <c r="O644" s="332"/>
      <c r="P644" s="332"/>
      <c r="Q644" s="332"/>
      <c r="R644" s="332"/>
      <c r="S644" s="332"/>
      <c r="T644" s="332"/>
      <c r="U644" s="332"/>
      <c r="V644" s="332"/>
      <c r="W644" s="332"/>
      <c r="X644" s="332"/>
      <c r="Y644" s="332"/>
      <c r="Z644" s="332"/>
    </row>
    <row r="645">
      <c r="A645" s="332"/>
      <c r="B645" s="332"/>
      <c r="C645" s="332"/>
      <c r="D645" s="332"/>
      <c r="E645" s="332"/>
      <c r="F645" s="332"/>
      <c r="G645" s="332"/>
      <c r="H645" s="342"/>
      <c r="I645" s="332"/>
      <c r="J645" s="332"/>
      <c r="K645" s="332"/>
      <c r="L645" s="332"/>
      <c r="M645" s="332"/>
      <c r="N645" s="332"/>
      <c r="O645" s="332"/>
      <c r="P645" s="332"/>
      <c r="Q645" s="332"/>
      <c r="R645" s="332"/>
      <c r="S645" s="332"/>
      <c r="T645" s="332"/>
      <c r="U645" s="332"/>
      <c r="V645" s="332"/>
      <c r="W645" s="332"/>
      <c r="X645" s="332"/>
      <c r="Y645" s="332"/>
      <c r="Z645" s="332"/>
    </row>
    <row r="646">
      <c r="A646" s="332"/>
      <c r="B646" s="332"/>
      <c r="C646" s="332"/>
      <c r="D646" s="332"/>
      <c r="E646" s="332"/>
      <c r="F646" s="332"/>
      <c r="G646" s="332"/>
      <c r="H646" s="342"/>
      <c r="I646" s="332"/>
      <c r="J646" s="332"/>
      <c r="K646" s="332"/>
      <c r="L646" s="332"/>
      <c r="M646" s="332"/>
      <c r="N646" s="332"/>
      <c r="O646" s="332"/>
      <c r="P646" s="332"/>
      <c r="Q646" s="332"/>
      <c r="R646" s="332"/>
      <c r="S646" s="332"/>
      <c r="T646" s="332"/>
      <c r="U646" s="332"/>
      <c r="V646" s="332"/>
      <c r="W646" s="332"/>
      <c r="X646" s="332"/>
      <c r="Y646" s="332"/>
      <c r="Z646" s="332"/>
    </row>
    <row r="647">
      <c r="A647" s="332"/>
      <c r="B647" s="332"/>
      <c r="C647" s="332"/>
      <c r="D647" s="332"/>
      <c r="E647" s="332"/>
      <c r="F647" s="332"/>
      <c r="G647" s="332"/>
      <c r="H647" s="342"/>
      <c r="I647" s="332"/>
      <c r="J647" s="332"/>
      <c r="K647" s="332"/>
      <c r="L647" s="332"/>
      <c r="M647" s="332"/>
      <c r="N647" s="332"/>
      <c r="O647" s="332"/>
      <c r="P647" s="332"/>
      <c r="Q647" s="332"/>
      <c r="R647" s="332"/>
      <c r="S647" s="332"/>
      <c r="T647" s="332"/>
      <c r="U647" s="332"/>
      <c r="V647" s="332"/>
      <c r="W647" s="332"/>
      <c r="X647" s="332"/>
      <c r="Y647" s="332"/>
      <c r="Z647" s="332"/>
    </row>
    <row r="648">
      <c r="A648" s="332"/>
      <c r="B648" s="332"/>
      <c r="C648" s="332"/>
      <c r="D648" s="332"/>
      <c r="E648" s="332"/>
      <c r="F648" s="332"/>
      <c r="G648" s="332"/>
      <c r="H648" s="342"/>
      <c r="I648" s="332"/>
      <c r="J648" s="332"/>
      <c r="K648" s="332"/>
      <c r="L648" s="332"/>
      <c r="M648" s="332"/>
      <c r="N648" s="332"/>
      <c r="O648" s="332"/>
      <c r="P648" s="332"/>
      <c r="Q648" s="332"/>
      <c r="R648" s="332"/>
      <c r="S648" s="332"/>
      <c r="T648" s="332"/>
      <c r="U648" s="332"/>
      <c r="V648" s="332"/>
      <c r="W648" s="332"/>
      <c r="X648" s="332"/>
      <c r="Y648" s="332"/>
      <c r="Z648" s="332"/>
    </row>
    <row r="649">
      <c r="A649" s="332"/>
      <c r="B649" s="332"/>
      <c r="C649" s="332"/>
      <c r="D649" s="332"/>
      <c r="E649" s="332"/>
      <c r="F649" s="332"/>
      <c r="G649" s="332"/>
      <c r="H649" s="342"/>
      <c r="I649" s="332"/>
      <c r="J649" s="332"/>
      <c r="K649" s="332"/>
      <c r="L649" s="332"/>
      <c r="M649" s="332"/>
      <c r="N649" s="332"/>
      <c r="O649" s="332"/>
      <c r="P649" s="332"/>
      <c r="Q649" s="332"/>
      <c r="R649" s="332"/>
      <c r="S649" s="332"/>
      <c r="T649" s="332"/>
      <c r="U649" s="332"/>
      <c r="V649" s="332"/>
      <c r="W649" s="332"/>
      <c r="X649" s="332"/>
      <c r="Y649" s="332"/>
      <c r="Z649" s="332"/>
    </row>
    <row r="650">
      <c r="A650" s="332"/>
      <c r="B650" s="332"/>
      <c r="C650" s="332"/>
      <c r="D650" s="332"/>
      <c r="E650" s="332"/>
      <c r="F650" s="332"/>
      <c r="G650" s="332"/>
      <c r="H650" s="342"/>
      <c r="I650" s="332"/>
      <c r="J650" s="332"/>
      <c r="K650" s="332"/>
      <c r="L650" s="332"/>
      <c r="M650" s="332"/>
      <c r="N650" s="332"/>
      <c r="O650" s="332"/>
      <c r="P650" s="332"/>
      <c r="Q650" s="332"/>
      <c r="R650" s="332"/>
      <c r="S650" s="332"/>
      <c r="T650" s="332"/>
      <c r="U650" s="332"/>
      <c r="V650" s="332"/>
      <c r="W650" s="332"/>
      <c r="X650" s="332"/>
      <c r="Y650" s="332"/>
      <c r="Z650" s="332"/>
    </row>
    <row r="651">
      <c r="A651" s="332"/>
      <c r="B651" s="332"/>
      <c r="C651" s="332"/>
      <c r="D651" s="332"/>
      <c r="E651" s="332"/>
      <c r="F651" s="332"/>
      <c r="G651" s="332"/>
      <c r="H651" s="342"/>
      <c r="I651" s="332"/>
      <c r="J651" s="332"/>
      <c r="K651" s="332"/>
      <c r="L651" s="332"/>
      <c r="M651" s="332"/>
      <c r="N651" s="332"/>
      <c r="O651" s="332"/>
      <c r="P651" s="332"/>
      <c r="Q651" s="332"/>
      <c r="R651" s="332"/>
      <c r="S651" s="332"/>
      <c r="T651" s="332"/>
      <c r="U651" s="332"/>
      <c r="V651" s="332"/>
      <c r="W651" s="332"/>
      <c r="X651" s="332"/>
      <c r="Y651" s="332"/>
      <c r="Z651" s="332"/>
    </row>
    <row r="652">
      <c r="A652" s="332"/>
      <c r="B652" s="332"/>
      <c r="C652" s="332"/>
      <c r="D652" s="332"/>
      <c r="E652" s="332"/>
      <c r="F652" s="332"/>
      <c r="G652" s="332"/>
      <c r="H652" s="342"/>
      <c r="I652" s="332"/>
      <c r="J652" s="332"/>
      <c r="K652" s="332"/>
      <c r="L652" s="332"/>
      <c r="M652" s="332"/>
      <c r="N652" s="332"/>
      <c r="O652" s="332"/>
      <c r="P652" s="332"/>
      <c r="Q652" s="332"/>
      <c r="R652" s="332"/>
      <c r="S652" s="332"/>
      <c r="T652" s="332"/>
      <c r="U652" s="332"/>
      <c r="V652" s="332"/>
      <c r="W652" s="332"/>
      <c r="X652" s="332"/>
      <c r="Y652" s="332"/>
      <c r="Z652" s="332"/>
    </row>
    <row r="653">
      <c r="A653" s="332"/>
      <c r="B653" s="332"/>
      <c r="C653" s="332"/>
      <c r="D653" s="332"/>
      <c r="E653" s="332"/>
      <c r="F653" s="332"/>
      <c r="G653" s="332"/>
      <c r="H653" s="342"/>
      <c r="I653" s="332"/>
      <c r="J653" s="332"/>
      <c r="K653" s="332"/>
      <c r="L653" s="332"/>
      <c r="M653" s="332"/>
      <c r="N653" s="332"/>
      <c r="O653" s="332"/>
      <c r="P653" s="332"/>
      <c r="Q653" s="332"/>
      <c r="R653" s="332"/>
      <c r="S653" s="332"/>
      <c r="T653" s="332"/>
      <c r="U653" s="332"/>
      <c r="V653" s="332"/>
      <c r="W653" s="332"/>
      <c r="X653" s="332"/>
      <c r="Y653" s="332"/>
      <c r="Z653" s="332"/>
    </row>
    <row r="654">
      <c r="A654" s="332"/>
      <c r="B654" s="332"/>
      <c r="C654" s="332"/>
      <c r="D654" s="332"/>
      <c r="E654" s="332"/>
      <c r="F654" s="332"/>
      <c r="G654" s="332"/>
      <c r="H654" s="342"/>
      <c r="I654" s="332"/>
      <c r="J654" s="332"/>
      <c r="K654" s="332"/>
      <c r="L654" s="332"/>
      <c r="M654" s="332"/>
      <c r="N654" s="332"/>
      <c r="O654" s="332"/>
      <c r="P654" s="332"/>
      <c r="Q654" s="332"/>
      <c r="R654" s="332"/>
      <c r="S654" s="332"/>
      <c r="T654" s="332"/>
      <c r="U654" s="332"/>
      <c r="V654" s="332"/>
      <c r="W654" s="332"/>
      <c r="X654" s="332"/>
      <c r="Y654" s="332"/>
      <c r="Z654" s="332"/>
    </row>
    <row r="655">
      <c r="A655" s="332"/>
      <c r="B655" s="332"/>
      <c r="C655" s="332"/>
      <c r="D655" s="332"/>
      <c r="E655" s="332"/>
      <c r="F655" s="332"/>
      <c r="G655" s="332"/>
      <c r="H655" s="342"/>
      <c r="I655" s="332"/>
      <c r="J655" s="332"/>
      <c r="K655" s="332"/>
      <c r="L655" s="332"/>
      <c r="M655" s="332"/>
      <c r="N655" s="332"/>
      <c r="O655" s="332"/>
      <c r="P655" s="332"/>
      <c r="Q655" s="332"/>
      <c r="R655" s="332"/>
      <c r="S655" s="332"/>
      <c r="T655" s="332"/>
      <c r="U655" s="332"/>
      <c r="V655" s="332"/>
      <c r="W655" s="332"/>
      <c r="X655" s="332"/>
      <c r="Y655" s="332"/>
      <c r="Z655" s="332"/>
    </row>
    <row r="656">
      <c r="A656" s="332"/>
      <c r="B656" s="332"/>
      <c r="C656" s="332"/>
      <c r="D656" s="332"/>
      <c r="E656" s="332"/>
      <c r="F656" s="332"/>
      <c r="G656" s="332"/>
      <c r="H656" s="342"/>
      <c r="I656" s="332"/>
      <c r="J656" s="332"/>
      <c r="K656" s="332"/>
      <c r="L656" s="332"/>
      <c r="M656" s="332"/>
      <c r="N656" s="332"/>
      <c r="O656" s="332"/>
      <c r="P656" s="332"/>
      <c r="Q656" s="332"/>
      <c r="R656" s="332"/>
      <c r="S656" s="332"/>
      <c r="T656" s="332"/>
      <c r="U656" s="332"/>
      <c r="V656" s="332"/>
      <c r="W656" s="332"/>
      <c r="X656" s="332"/>
      <c r="Y656" s="332"/>
      <c r="Z656" s="332"/>
    </row>
    <row r="657">
      <c r="A657" s="332"/>
      <c r="B657" s="332"/>
      <c r="C657" s="332"/>
      <c r="D657" s="332"/>
      <c r="E657" s="332"/>
      <c r="F657" s="332"/>
      <c r="G657" s="332"/>
      <c r="H657" s="342"/>
      <c r="I657" s="332"/>
      <c r="J657" s="332"/>
      <c r="K657" s="332"/>
      <c r="L657" s="332"/>
      <c r="M657" s="332"/>
      <c r="N657" s="332"/>
      <c r="O657" s="332"/>
      <c r="P657" s="332"/>
      <c r="Q657" s="332"/>
      <c r="R657" s="332"/>
      <c r="S657" s="332"/>
      <c r="T657" s="332"/>
      <c r="U657" s="332"/>
      <c r="V657" s="332"/>
      <c r="W657" s="332"/>
      <c r="X657" s="332"/>
      <c r="Y657" s="332"/>
      <c r="Z657" s="332"/>
    </row>
    <row r="658">
      <c r="A658" s="332"/>
      <c r="B658" s="332"/>
      <c r="C658" s="332"/>
      <c r="D658" s="332"/>
      <c r="E658" s="332"/>
      <c r="F658" s="332"/>
      <c r="G658" s="332"/>
      <c r="H658" s="342"/>
      <c r="I658" s="332"/>
      <c r="J658" s="332"/>
      <c r="K658" s="332"/>
      <c r="L658" s="332"/>
      <c r="M658" s="332"/>
      <c r="N658" s="332"/>
      <c r="O658" s="332"/>
      <c r="P658" s="332"/>
      <c r="Q658" s="332"/>
      <c r="R658" s="332"/>
      <c r="S658" s="332"/>
      <c r="T658" s="332"/>
      <c r="U658" s="332"/>
      <c r="V658" s="332"/>
      <c r="W658" s="332"/>
      <c r="X658" s="332"/>
      <c r="Y658" s="332"/>
      <c r="Z658" s="332"/>
    </row>
    <row r="659">
      <c r="A659" s="332"/>
      <c r="B659" s="332"/>
      <c r="C659" s="332"/>
      <c r="D659" s="332"/>
      <c r="E659" s="332"/>
      <c r="F659" s="332"/>
      <c r="G659" s="332"/>
      <c r="H659" s="342"/>
      <c r="I659" s="332"/>
      <c r="J659" s="332"/>
      <c r="K659" s="332"/>
      <c r="L659" s="332"/>
      <c r="M659" s="332"/>
      <c r="N659" s="332"/>
      <c r="O659" s="332"/>
      <c r="P659" s="332"/>
      <c r="Q659" s="332"/>
      <c r="R659" s="332"/>
      <c r="S659" s="332"/>
      <c r="T659" s="332"/>
      <c r="U659" s="332"/>
      <c r="V659" s="332"/>
      <c r="W659" s="332"/>
      <c r="X659" s="332"/>
      <c r="Y659" s="332"/>
      <c r="Z659" s="332"/>
    </row>
    <row r="660">
      <c r="A660" s="332"/>
      <c r="B660" s="332"/>
      <c r="C660" s="332"/>
      <c r="D660" s="332"/>
      <c r="E660" s="332"/>
      <c r="F660" s="332"/>
      <c r="G660" s="332"/>
      <c r="H660" s="342"/>
      <c r="I660" s="332"/>
      <c r="J660" s="332"/>
      <c r="K660" s="332"/>
      <c r="L660" s="332"/>
      <c r="M660" s="332"/>
      <c r="N660" s="332"/>
      <c r="O660" s="332"/>
      <c r="P660" s="332"/>
      <c r="Q660" s="332"/>
      <c r="R660" s="332"/>
      <c r="S660" s="332"/>
      <c r="T660" s="332"/>
      <c r="U660" s="332"/>
      <c r="V660" s="332"/>
      <c r="W660" s="332"/>
      <c r="X660" s="332"/>
      <c r="Y660" s="332"/>
      <c r="Z660" s="332"/>
    </row>
    <row r="661">
      <c r="A661" s="332"/>
      <c r="B661" s="332"/>
      <c r="C661" s="332"/>
      <c r="D661" s="332"/>
      <c r="E661" s="332"/>
      <c r="F661" s="332"/>
      <c r="G661" s="332"/>
      <c r="H661" s="342"/>
      <c r="I661" s="332"/>
      <c r="J661" s="332"/>
      <c r="K661" s="332"/>
      <c r="L661" s="332"/>
      <c r="M661" s="332"/>
      <c r="N661" s="332"/>
      <c r="O661" s="332"/>
      <c r="P661" s="332"/>
      <c r="Q661" s="332"/>
      <c r="R661" s="332"/>
      <c r="S661" s="332"/>
      <c r="T661" s="332"/>
      <c r="U661" s="332"/>
      <c r="V661" s="332"/>
      <c r="W661" s="332"/>
      <c r="X661" s="332"/>
      <c r="Y661" s="332"/>
      <c r="Z661" s="332"/>
    </row>
    <row r="662">
      <c r="A662" s="332"/>
      <c r="B662" s="332"/>
      <c r="C662" s="332"/>
      <c r="D662" s="332"/>
      <c r="E662" s="332"/>
      <c r="F662" s="332"/>
      <c r="G662" s="332"/>
      <c r="H662" s="342"/>
      <c r="I662" s="332"/>
      <c r="J662" s="332"/>
      <c r="K662" s="332"/>
      <c r="L662" s="332"/>
      <c r="M662" s="332"/>
      <c r="N662" s="332"/>
      <c r="O662" s="332"/>
      <c r="P662" s="332"/>
      <c r="Q662" s="332"/>
      <c r="R662" s="332"/>
      <c r="S662" s="332"/>
      <c r="T662" s="332"/>
      <c r="U662" s="332"/>
      <c r="V662" s="332"/>
      <c r="W662" s="332"/>
      <c r="X662" s="332"/>
      <c r="Y662" s="332"/>
      <c r="Z662" s="332"/>
    </row>
    <row r="663">
      <c r="A663" s="332"/>
      <c r="B663" s="332"/>
      <c r="C663" s="332"/>
      <c r="D663" s="332"/>
      <c r="E663" s="332"/>
      <c r="F663" s="332"/>
      <c r="G663" s="332"/>
      <c r="H663" s="342"/>
      <c r="I663" s="332"/>
      <c r="J663" s="332"/>
      <c r="K663" s="332"/>
      <c r="L663" s="332"/>
      <c r="M663" s="332"/>
      <c r="N663" s="332"/>
      <c r="O663" s="332"/>
      <c r="P663" s="332"/>
      <c r="Q663" s="332"/>
      <c r="R663" s="332"/>
      <c r="S663" s="332"/>
      <c r="T663" s="332"/>
      <c r="U663" s="332"/>
      <c r="V663" s="332"/>
      <c r="W663" s="332"/>
      <c r="X663" s="332"/>
      <c r="Y663" s="332"/>
      <c r="Z663" s="332"/>
    </row>
    <row r="664">
      <c r="A664" s="332"/>
      <c r="B664" s="332"/>
      <c r="C664" s="332"/>
      <c r="D664" s="332"/>
      <c r="E664" s="332"/>
      <c r="F664" s="332"/>
      <c r="G664" s="332"/>
      <c r="H664" s="342"/>
      <c r="I664" s="332"/>
      <c r="J664" s="332"/>
      <c r="K664" s="332"/>
      <c r="L664" s="332"/>
      <c r="M664" s="332"/>
      <c r="N664" s="332"/>
      <c r="O664" s="332"/>
      <c r="P664" s="332"/>
      <c r="Q664" s="332"/>
      <c r="R664" s="332"/>
      <c r="S664" s="332"/>
      <c r="T664" s="332"/>
      <c r="U664" s="332"/>
      <c r="V664" s="332"/>
      <c r="W664" s="332"/>
      <c r="X664" s="332"/>
      <c r="Y664" s="332"/>
      <c r="Z664" s="332"/>
    </row>
    <row r="665">
      <c r="A665" s="332"/>
      <c r="B665" s="332"/>
      <c r="C665" s="332"/>
      <c r="D665" s="332"/>
      <c r="E665" s="332"/>
      <c r="F665" s="332"/>
      <c r="G665" s="332"/>
      <c r="H665" s="342"/>
      <c r="I665" s="332"/>
      <c r="J665" s="332"/>
      <c r="K665" s="332"/>
      <c r="L665" s="332"/>
      <c r="M665" s="332"/>
      <c r="N665" s="332"/>
      <c r="O665" s="332"/>
      <c r="P665" s="332"/>
      <c r="Q665" s="332"/>
      <c r="R665" s="332"/>
      <c r="S665" s="332"/>
      <c r="T665" s="332"/>
      <c r="U665" s="332"/>
      <c r="V665" s="332"/>
      <c r="W665" s="332"/>
      <c r="X665" s="332"/>
      <c r="Y665" s="332"/>
      <c r="Z665" s="332"/>
    </row>
    <row r="666">
      <c r="A666" s="332"/>
      <c r="B666" s="332"/>
      <c r="C666" s="332"/>
      <c r="D666" s="332"/>
      <c r="E666" s="332"/>
      <c r="F666" s="332"/>
      <c r="G666" s="332"/>
      <c r="H666" s="342"/>
      <c r="I666" s="332"/>
      <c r="J666" s="332"/>
      <c r="K666" s="332"/>
      <c r="L666" s="332"/>
      <c r="M666" s="332"/>
      <c r="N666" s="332"/>
      <c r="O666" s="332"/>
      <c r="P666" s="332"/>
      <c r="Q666" s="332"/>
      <c r="R666" s="332"/>
      <c r="S666" s="332"/>
      <c r="T666" s="332"/>
      <c r="U666" s="332"/>
      <c r="V666" s="332"/>
      <c r="W666" s="332"/>
      <c r="X666" s="332"/>
      <c r="Y666" s="332"/>
      <c r="Z666" s="332"/>
    </row>
    <row r="667">
      <c r="A667" s="332"/>
      <c r="B667" s="332"/>
      <c r="C667" s="332"/>
      <c r="D667" s="332"/>
      <c r="E667" s="332"/>
      <c r="F667" s="332"/>
      <c r="G667" s="332"/>
      <c r="H667" s="342"/>
      <c r="I667" s="332"/>
      <c r="J667" s="332"/>
      <c r="K667" s="332"/>
      <c r="L667" s="332"/>
      <c r="M667" s="332"/>
      <c r="N667" s="332"/>
      <c r="O667" s="332"/>
      <c r="P667" s="332"/>
      <c r="Q667" s="332"/>
      <c r="R667" s="332"/>
      <c r="S667" s="332"/>
      <c r="T667" s="332"/>
      <c r="U667" s="332"/>
      <c r="V667" s="332"/>
      <c r="W667" s="332"/>
      <c r="X667" s="332"/>
      <c r="Y667" s="332"/>
      <c r="Z667" s="332"/>
    </row>
    <row r="668">
      <c r="A668" s="332"/>
      <c r="B668" s="332"/>
      <c r="C668" s="332"/>
      <c r="D668" s="332"/>
      <c r="E668" s="332"/>
      <c r="F668" s="332"/>
      <c r="G668" s="332"/>
      <c r="H668" s="342"/>
      <c r="I668" s="332"/>
      <c r="J668" s="332"/>
      <c r="K668" s="332"/>
      <c r="L668" s="332"/>
      <c r="M668" s="332"/>
      <c r="N668" s="332"/>
      <c r="O668" s="332"/>
      <c r="P668" s="332"/>
      <c r="Q668" s="332"/>
      <c r="R668" s="332"/>
      <c r="S668" s="332"/>
      <c r="T668" s="332"/>
      <c r="U668" s="332"/>
      <c r="V668" s="332"/>
      <c r="W668" s="332"/>
      <c r="X668" s="332"/>
      <c r="Y668" s="332"/>
      <c r="Z668" s="332"/>
    </row>
    <row r="669">
      <c r="A669" s="332"/>
      <c r="B669" s="332"/>
      <c r="C669" s="332"/>
      <c r="D669" s="332"/>
      <c r="E669" s="332"/>
      <c r="F669" s="332"/>
      <c r="G669" s="332"/>
      <c r="H669" s="342"/>
      <c r="I669" s="332"/>
      <c r="J669" s="332"/>
      <c r="K669" s="332"/>
      <c r="L669" s="332"/>
      <c r="M669" s="332"/>
      <c r="N669" s="332"/>
      <c r="O669" s="332"/>
      <c r="P669" s="332"/>
      <c r="Q669" s="332"/>
      <c r="R669" s="332"/>
      <c r="S669" s="332"/>
      <c r="T669" s="332"/>
      <c r="U669" s="332"/>
      <c r="V669" s="332"/>
      <c r="W669" s="332"/>
      <c r="X669" s="332"/>
      <c r="Y669" s="332"/>
      <c r="Z669" s="332"/>
    </row>
    <row r="670">
      <c r="A670" s="332"/>
      <c r="B670" s="332"/>
      <c r="C670" s="332"/>
      <c r="D670" s="332"/>
      <c r="E670" s="332"/>
      <c r="F670" s="332"/>
      <c r="G670" s="332"/>
      <c r="H670" s="342"/>
      <c r="I670" s="332"/>
      <c r="J670" s="332"/>
      <c r="K670" s="332"/>
      <c r="L670" s="332"/>
      <c r="M670" s="332"/>
      <c r="N670" s="332"/>
      <c r="O670" s="332"/>
      <c r="P670" s="332"/>
      <c r="Q670" s="332"/>
      <c r="R670" s="332"/>
      <c r="S670" s="332"/>
      <c r="T670" s="332"/>
      <c r="U670" s="332"/>
      <c r="V670" s="332"/>
      <c r="W670" s="332"/>
      <c r="X670" s="332"/>
      <c r="Y670" s="332"/>
      <c r="Z670" s="332"/>
    </row>
    <row r="671">
      <c r="A671" s="332"/>
      <c r="B671" s="332"/>
      <c r="C671" s="332"/>
      <c r="D671" s="332"/>
      <c r="E671" s="332"/>
      <c r="F671" s="332"/>
      <c r="G671" s="332"/>
      <c r="H671" s="342"/>
      <c r="I671" s="332"/>
      <c r="J671" s="332"/>
      <c r="K671" s="332"/>
      <c r="L671" s="332"/>
      <c r="M671" s="332"/>
      <c r="N671" s="332"/>
      <c r="O671" s="332"/>
      <c r="P671" s="332"/>
      <c r="Q671" s="332"/>
      <c r="R671" s="332"/>
      <c r="S671" s="332"/>
      <c r="T671" s="332"/>
      <c r="U671" s="332"/>
      <c r="V671" s="332"/>
      <c r="W671" s="332"/>
      <c r="X671" s="332"/>
      <c r="Y671" s="332"/>
      <c r="Z671" s="332"/>
    </row>
    <row r="672">
      <c r="A672" s="332"/>
      <c r="B672" s="332"/>
      <c r="C672" s="332"/>
      <c r="D672" s="332"/>
      <c r="E672" s="332"/>
      <c r="F672" s="332"/>
      <c r="G672" s="332"/>
      <c r="H672" s="342"/>
      <c r="I672" s="332"/>
      <c r="J672" s="332"/>
      <c r="K672" s="332"/>
      <c r="L672" s="332"/>
      <c r="M672" s="332"/>
      <c r="N672" s="332"/>
      <c r="O672" s="332"/>
      <c r="P672" s="332"/>
      <c r="Q672" s="332"/>
      <c r="R672" s="332"/>
      <c r="S672" s="332"/>
      <c r="T672" s="332"/>
      <c r="U672" s="332"/>
      <c r="V672" s="332"/>
      <c r="W672" s="332"/>
      <c r="X672" s="332"/>
      <c r="Y672" s="332"/>
      <c r="Z672" s="332"/>
    </row>
    <row r="673">
      <c r="A673" s="332"/>
      <c r="B673" s="332"/>
      <c r="C673" s="332"/>
      <c r="D673" s="332"/>
      <c r="E673" s="332"/>
      <c r="F673" s="332"/>
      <c r="G673" s="332"/>
      <c r="H673" s="342"/>
      <c r="I673" s="332"/>
      <c r="J673" s="332"/>
      <c r="K673" s="332"/>
      <c r="L673" s="332"/>
      <c r="M673" s="332"/>
      <c r="N673" s="332"/>
      <c r="O673" s="332"/>
      <c r="P673" s="332"/>
      <c r="Q673" s="332"/>
      <c r="R673" s="332"/>
      <c r="S673" s="332"/>
      <c r="T673" s="332"/>
      <c r="U673" s="332"/>
      <c r="V673" s="332"/>
      <c r="W673" s="332"/>
      <c r="X673" s="332"/>
      <c r="Y673" s="332"/>
      <c r="Z673" s="332"/>
    </row>
    <row r="674">
      <c r="A674" s="332"/>
      <c r="B674" s="332"/>
      <c r="C674" s="332"/>
      <c r="D674" s="332"/>
      <c r="E674" s="332"/>
      <c r="F674" s="332"/>
      <c r="G674" s="332"/>
      <c r="H674" s="342"/>
      <c r="I674" s="332"/>
      <c r="J674" s="332"/>
      <c r="K674" s="332"/>
      <c r="L674" s="332"/>
      <c r="M674" s="332"/>
      <c r="N674" s="332"/>
      <c r="O674" s="332"/>
      <c r="P674" s="332"/>
      <c r="Q674" s="332"/>
      <c r="R674" s="332"/>
      <c r="S674" s="332"/>
      <c r="T674" s="332"/>
      <c r="U674" s="332"/>
      <c r="V674" s="332"/>
      <c r="W674" s="332"/>
      <c r="X674" s="332"/>
      <c r="Y674" s="332"/>
      <c r="Z674" s="332"/>
    </row>
    <row r="675">
      <c r="A675" s="332"/>
      <c r="B675" s="332"/>
      <c r="C675" s="332"/>
      <c r="D675" s="332"/>
      <c r="E675" s="332"/>
      <c r="F675" s="332"/>
      <c r="G675" s="332"/>
      <c r="H675" s="342"/>
      <c r="I675" s="332"/>
      <c r="J675" s="332"/>
      <c r="K675" s="332"/>
      <c r="L675" s="332"/>
      <c r="M675" s="332"/>
      <c r="N675" s="332"/>
      <c r="O675" s="332"/>
      <c r="P675" s="332"/>
      <c r="Q675" s="332"/>
      <c r="R675" s="332"/>
      <c r="S675" s="332"/>
      <c r="T675" s="332"/>
      <c r="U675" s="332"/>
      <c r="V675" s="332"/>
      <c r="W675" s="332"/>
      <c r="X675" s="332"/>
      <c r="Y675" s="332"/>
      <c r="Z675" s="332"/>
    </row>
    <row r="676">
      <c r="A676" s="332"/>
      <c r="B676" s="332"/>
      <c r="C676" s="332"/>
      <c r="D676" s="332"/>
      <c r="E676" s="332"/>
      <c r="F676" s="332"/>
      <c r="G676" s="332"/>
      <c r="H676" s="342"/>
      <c r="I676" s="332"/>
      <c r="J676" s="332"/>
      <c r="K676" s="332"/>
      <c r="L676" s="332"/>
      <c r="M676" s="332"/>
      <c r="N676" s="332"/>
      <c r="O676" s="332"/>
      <c r="P676" s="332"/>
      <c r="Q676" s="332"/>
      <c r="R676" s="332"/>
      <c r="S676" s="332"/>
      <c r="T676" s="332"/>
      <c r="U676" s="332"/>
      <c r="V676" s="332"/>
      <c r="W676" s="332"/>
      <c r="X676" s="332"/>
      <c r="Y676" s="332"/>
      <c r="Z676" s="332"/>
    </row>
    <row r="677">
      <c r="A677" s="332"/>
      <c r="B677" s="332"/>
      <c r="C677" s="332"/>
      <c r="D677" s="332"/>
      <c r="E677" s="332"/>
      <c r="F677" s="332"/>
      <c r="G677" s="332"/>
      <c r="H677" s="342"/>
      <c r="I677" s="332"/>
      <c r="J677" s="332"/>
      <c r="K677" s="332"/>
      <c r="L677" s="332"/>
      <c r="M677" s="332"/>
      <c r="N677" s="332"/>
      <c r="O677" s="332"/>
      <c r="P677" s="332"/>
      <c r="Q677" s="332"/>
      <c r="R677" s="332"/>
      <c r="S677" s="332"/>
      <c r="T677" s="332"/>
      <c r="U677" s="332"/>
      <c r="V677" s="332"/>
      <c r="W677" s="332"/>
      <c r="X677" s="332"/>
      <c r="Y677" s="332"/>
      <c r="Z677" s="332"/>
    </row>
    <row r="678">
      <c r="A678" s="332"/>
      <c r="B678" s="332"/>
      <c r="C678" s="332"/>
      <c r="D678" s="332"/>
      <c r="E678" s="332"/>
      <c r="F678" s="332"/>
      <c r="G678" s="332"/>
      <c r="H678" s="342"/>
      <c r="I678" s="332"/>
      <c r="J678" s="332"/>
      <c r="K678" s="332"/>
      <c r="L678" s="332"/>
      <c r="M678" s="332"/>
      <c r="N678" s="332"/>
      <c r="O678" s="332"/>
      <c r="P678" s="332"/>
      <c r="Q678" s="332"/>
      <c r="R678" s="332"/>
      <c r="S678" s="332"/>
      <c r="T678" s="332"/>
      <c r="U678" s="332"/>
      <c r="V678" s="332"/>
      <c r="W678" s="332"/>
      <c r="X678" s="332"/>
      <c r="Y678" s="332"/>
      <c r="Z678" s="332"/>
    </row>
    <row r="679">
      <c r="A679" s="332"/>
      <c r="B679" s="332"/>
      <c r="C679" s="332"/>
      <c r="D679" s="332"/>
      <c r="E679" s="332"/>
      <c r="F679" s="332"/>
      <c r="G679" s="332"/>
      <c r="H679" s="342"/>
      <c r="I679" s="332"/>
      <c r="J679" s="332"/>
      <c r="K679" s="332"/>
      <c r="L679" s="332"/>
      <c r="M679" s="332"/>
      <c r="N679" s="332"/>
      <c r="O679" s="332"/>
      <c r="P679" s="332"/>
      <c r="Q679" s="332"/>
      <c r="R679" s="332"/>
      <c r="S679" s="332"/>
      <c r="T679" s="332"/>
      <c r="U679" s="332"/>
      <c r="V679" s="332"/>
      <c r="W679" s="332"/>
      <c r="X679" s="332"/>
      <c r="Y679" s="332"/>
      <c r="Z679" s="332"/>
    </row>
    <row r="680">
      <c r="A680" s="332"/>
      <c r="B680" s="332"/>
      <c r="C680" s="332"/>
      <c r="D680" s="332"/>
      <c r="E680" s="332"/>
      <c r="F680" s="332"/>
      <c r="G680" s="332"/>
      <c r="H680" s="342"/>
      <c r="I680" s="332"/>
      <c r="J680" s="332"/>
      <c r="K680" s="332"/>
      <c r="L680" s="332"/>
      <c r="M680" s="332"/>
      <c r="N680" s="332"/>
      <c r="O680" s="332"/>
      <c r="P680" s="332"/>
      <c r="Q680" s="332"/>
      <c r="R680" s="332"/>
      <c r="S680" s="332"/>
      <c r="T680" s="332"/>
      <c r="U680" s="332"/>
      <c r="V680" s="332"/>
      <c r="W680" s="332"/>
      <c r="X680" s="332"/>
      <c r="Y680" s="332"/>
      <c r="Z680" s="332"/>
    </row>
    <row r="681">
      <c r="A681" s="332"/>
      <c r="B681" s="332"/>
      <c r="C681" s="332"/>
      <c r="D681" s="332"/>
      <c r="E681" s="332"/>
      <c r="F681" s="332"/>
      <c r="G681" s="332"/>
      <c r="H681" s="342"/>
      <c r="I681" s="332"/>
      <c r="J681" s="332"/>
      <c r="K681" s="332"/>
      <c r="L681" s="332"/>
      <c r="M681" s="332"/>
      <c r="N681" s="332"/>
      <c r="O681" s="332"/>
      <c r="P681" s="332"/>
      <c r="Q681" s="332"/>
      <c r="R681" s="332"/>
      <c r="S681" s="332"/>
      <c r="T681" s="332"/>
      <c r="U681" s="332"/>
      <c r="V681" s="332"/>
      <c r="W681" s="332"/>
      <c r="X681" s="332"/>
      <c r="Y681" s="332"/>
      <c r="Z681" s="332"/>
    </row>
    <row r="682">
      <c r="A682" s="332"/>
      <c r="B682" s="332"/>
      <c r="C682" s="332"/>
      <c r="D682" s="332"/>
      <c r="E682" s="332"/>
      <c r="F682" s="332"/>
      <c r="G682" s="332"/>
      <c r="H682" s="342"/>
      <c r="I682" s="332"/>
      <c r="J682" s="332"/>
      <c r="K682" s="332"/>
      <c r="L682" s="332"/>
      <c r="M682" s="332"/>
      <c r="N682" s="332"/>
      <c r="O682" s="332"/>
      <c r="P682" s="332"/>
      <c r="Q682" s="332"/>
      <c r="R682" s="332"/>
      <c r="S682" s="332"/>
      <c r="T682" s="332"/>
      <c r="U682" s="332"/>
      <c r="V682" s="332"/>
      <c r="W682" s="332"/>
      <c r="X682" s="332"/>
      <c r="Y682" s="332"/>
      <c r="Z682" s="332"/>
    </row>
    <row r="683">
      <c r="A683" s="332"/>
      <c r="B683" s="332"/>
      <c r="C683" s="332"/>
      <c r="D683" s="332"/>
      <c r="E683" s="332"/>
      <c r="F683" s="332"/>
      <c r="G683" s="332"/>
      <c r="H683" s="342"/>
      <c r="I683" s="332"/>
      <c r="J683" s="332"/>
      <c r="K683" s="332"/>
      <c r="L683" s="332"/>
      <c r="M683" s="332"/>
      <c r="N683" s="332"/>
      <c r="O683" s="332"/>
      <c r="P683" s="332"/>
      <c r="Q683" s="332"/>
      <c r="R683" s="332"/>
      <c r="S683" s="332"/>
      <c r="T683" s="332"/>
      <c r="U683" s="332"/>
      <c r="V683" s="332"/>
      <c r="W683" s="332"/>
      <c r="X683" s="332"/>
      <c r="Y683" s="332"/>
      <c r="Z683" s="332"/>
    </row>
    <row r="684">
      <c r="A684" s="332"/>
      <c r="B684" s="332"/>
      <c r="C684" s="332"/>
      <c r="D684" s="332"/>
      <c r="E684" s="332"/>
      <c r="F684" s="332"/>
      <c r="G684" s="332"/>
      <c r="H684" s="342"/>
      <c r="I684" s="332"/>
      <c r="J684" s="332"/>
      <c r="K684" s="332"/>
      <c r="L684" s="332"/>
      <c r="M684" s="332"/>
      <c r="N684" s="332"/>
      <c r="O684" s="332"/>
      <c r="P684" s="332"/>
      <c r="Q684" s="332"/>
      <c r="R684" s="332"/>
      <c r="S684" s="332"/>
      <c r="T684" s="332"/>
      <c r="U684" s="332"/>
      <c r="V684" s="332"/>
      <c r="W684" s="332"/>
      <c r="X684" s="332"/>
      <c r="Y684" s="332"/>
      <c r="Z684" s="332"/>
    </row>
    <row r="685">
      <c r="A685" s="332"/>
      <c r="B685" s="332"/>
      <c r="C685" s="332"/>
      <c r="D685" s="332"/>
      <c r="E685" s="332"/>
      <c r="F685" s="332"/>
      <c r="G685" s="332"/>
      <c r="H685" s="342"/>
      <c r="I685" s="332"/>
      <c r="J685" s="332"/>
      <c r="K685" s="332"/>
      <c r="L685" s="332"/>
      <c r="M685" s="332"/>
      <c r="N685" s="332"/>
      <c r="O685" s="332"/>
      <c r="P685" s="332"/>
      <c r="Q685" s="332"/>
      <c r="R685" s="332"/>
      <c r="S685" s="332"/>
      <c r="T685" s="332"/>
      <c r="U685" s="332"/>
      <c r="V685" s="332"/>
      <c r="W685" s="332"/>
      <c r="X685" s="332"/>
      <c r="Y685" s="332"/>
      <c r="Z685" s="332"/>
    </row>
    <row r="686">
      <c r="A686" s="332"/>
      <c r="B686" s="332"/>
      <c r="C686" s="332"/>
      <c r="D686" s="332"/>
      <c r="E686" s="332"/>
      <c r="F686" s="332"/>
      <c r="G686" s="332"/>
      <c r="H686" s="342"/>
      <c r="I686" s="332"/>
      <c r="J686" s="332"/>
      <c r="K686" s="332"/>
      <c r="L686" s="332"/>
      <c r="M686" s="332"/>
      <c r="N686" s="332"/>
      <c r="O686" s="332"/>
      <c r="P686" s="332"/>
      <c r="Q686" s="332"/>
      <c r="R686" s="332"/>
      <c r="S686" s="332"/>
      <c r="T686" s="332"/>
      <c r="U686" s="332"/>
      <c r="V686" s="332"/>
      <c r="W686" s="332"/>
      <c r="X686" s="332"/>
      <c r="Y686" s="332"/>
      <c r="Z686" s="332"/>
    </row>
    <row r="687">
      <c r="A687" s="332"/>
      <c r="B687" s="332"/>
      <c r="C687" s="332"/>
      <c r="D687" s="332"/>
      <c r="E687" s="332"/>
      <c r="F687" s="332"/>
      <c r="G687" s="332"/>
      <c r="H687" s="342"/>
      <c r="I687" s="332"/>
      <c r="J687" s="332"/>
      <c r="K687" s="332"/>
      <c r="L687" s="332"/>
      <c r="M687" s="332"/>
      <c r="N687" s="332"/>
      <c r="O687" s="332"/>
      <c r="P687" s="332"/>
      <c r="Q687" s="332"/>
      <c r="R687" s="332"/>
      <c r="S687" s="332"/>
      <c r="T687" s="332"/>
      <c r="U687" s="332"/>
      <c r="V687" s="332"/>
      <c r="W687" s="332"/>
      <c r="X687" s="332"/>
      <c r="Y687" s="332"/>
      <c r="Z687" s="332"/>
    </row>
    <row r="688">
      <c r="A688" s="332"/>
      <c r="B688" s="332"/>
      <c r="C688" s="332"/>
      <c r="D688" s="332"/>
      <c r="E688" s="332"/>
      <c r="F688" s="332"/>
      <c r="G688" s="332"/>
      <c r="H688" s="342"/>
      <c r="I688" s="332"/>
      <c r="J688" s="332"/>
      <c r="K688" s="332"/>
      <c r="L688" s="332"/>
      <c r="M688" s="332"/>
      <c r="N688" s="332"/>
      <c r="O688" s="332"/>
      <c r="P688" s="332"/>
      <c r="Q688" s="332"/>
      <c r="R688" s="332"/>
      <c r="S688" s="332"/>
      <c r="T688" s="332"/>
      <c r="U688" s="332"/>
      <c r="V688" s="332"/>
      <c r="W688" s="332"/>
      <c r="X688" s="332"/>
      <c r="Y688" s="332"/>
      <c r="Z688" s="332"/>
    </row>
    <row r="689">
      <c r="A689" s="332"/>
      <c r="B689" s="332"/>
      <c r="C689" s="332"/>
      <c r="D689" s="332"/>
      <c r="E689" s="332"/>
      <c r="F689" s="332"/>
      <c r="G689" s="332"/>
      <c r="H689" s="342"/>
      <c r="I689" s="332"/>
      <c r="J689" s="332"/>
      <c r="K689" s="332"/>
      <c r="L689" s="332"/>
      <c r="M689" s="332"/>
      <c r="N689" s="332"/>
      <c r="O689" s="332"/>
      <c r="P689" s="332"/>
      <c r="Q689" s="332"/>
      <c r="R689" s="332"/>
      <c r="S689" s="332"/>
      <c r="T689" s="332"/>
      <c r="U689" s="332"/>
      <c r="V689" s="332"/>
      <c r="W689" s="332"/>
      <c r="X689" s="332"/>
      <c r="Y689" s="332"/>
      <c r="Z689" s="332"/>
    </row>
    <row r="690">
      <c r="A690" s="332"/>
      <c r="B690" s="332"/>
      <c r="C690" s="332"/>
      <c r="D690" s="332"/>
      <c r="E690" s="332"/>
      <c r="F690" s="332"/>
      <c r="G690" s="332"/>
      <c r="H690" s="342"/>
      <c r="I690" s="332"/>
      <c r="J690" s="332"/>
      <c r="K690" s="332"/>
      <c r="L690" s="332"/>
      <c r="M690" s="332"/>
      <c r="N690" s="332"/>
      <c r="O690" s="332"/>
      <c r="P690" s="332"/>
      <c r="Q690" s="332"/>
      <c r="R690" s="332"/>
      <c r="S690" s="332"/>
      <c r="T690" s="332"/>
      <c r="U690" s="332"/>
      <c r="V690" s="332"/>
      <c r="W690" s="332"/>
      <c r="X690" s="332"/>
      <c r="Y690" s="332"/>
      <c r="Z690" s="332"/>
    </row>
    <row r="691">
      <c r="A691" s="332"/>
      <c r="B691" s="332"/>
      <c r="C691" s="332"/>
      <c r="D691" s="332"/>
      <c r="E691" s="332"/>
      <c r="F691" s="332"/>
      <c r="G691" s="332"/>
      <c r="H691" s="342"/>
      <c r="I691" s="332"/>
      <c r="J691" s="332"/>
      <c r="K691" s="332"/>
      <c r="L691" s="332"/>
      <c r="M691" s="332"/>
      <c r="N691" s="332"/>
      <c r="O691" s="332"/>
      <c r="P691" s="332"/>
      <c r="Q691" s="332"/>
      <c r="R691" s="332"/>
      <c r="S691" s="332"/>
      <c r="T691" s="332"/>
      <c r="U691" s="332"/>
      <c r="V691" s="332"/>
      <c r="W691" s="332"/>
      <c r="X691" s="332"/>
      <c r="Y691" s="332"/>
      <c r="Z691" s="332"/>
    </row>
    <row r="692">
      <c r="A692" s="332"/>
      <c r="B692" s="332"/>
      <c r="C692" s="332"/>
      <c r="D692" s="332"/>
      <c r="E692" s="332"/>
      <c r="F692" s="332"/>
      <c r="G692" s="332"/>
      <c r="H692" s="342"/>
      <c r="I692" s="332"/>
      <c r="J692" s="332"/>
      <c r="K692" s="332"/>
      <c r="L692" s="332"/>
      <c r="M692" s="332"/>
      <c r="N692" s="332"/>
      <c r="O692" s="332"/>
      <c r="P692" s="332"/>
      <c r="Q692" s="332"/>
      <c r="R692" s="332"/>
      <c r="S692" s="332"/>
      <c r="T692" s="332"/>
      <c r="U692" s="332"/>
      <c r="V692" s="332"/>
      <c r="W692" s="332"/>
      <c r="X692" s="332"/>
      <c r="Y692" s="332"/>
      <c r="Z692" s="332"/>
    </row>
    <row r="693">
      <c r="A693" s="332"/>
      <c r="B693" s="332"/>
      <c r="C693" s="332"/>
      <c r="D693" s="332"/>
      <c r="E693" s="332"/>
      <c r="F693" s="332"/>
      <c r="G693" s="332"/>
      <c r="H693" s="342"/>
      <c r="I693" s="332"/>
      <c r="J693" s="332"/>
      <c r="K693" s="332"/>
      <c r="L693" s="332"/>
      <c r="M693" s="332"/>
      <c r="N693" s="332"/>
      <c r="O693" s="332"/>
      <c r="P693" s="332"/>
      <c r="Q693" s="332"/>
      <c r="R693" s="332"/>
      <c r="S693" s="332"/>
      <c r="T693" s="332"/>
      <c r="U693" s="332"/>
      <c r="V693" s="332"/>
      <c r="W693" s="332"/>
      <c r="X693" s="332"/>
      <c r="Y693" s="332"/>
      <c r="Z693" s="332"/>
    </row>
    <row r="694">
      <c r="A694" s="332"/>
      <c r="B694" s="332"/>
      <c r="C694" s="332"/>
      <c r="D694" s="332"/>
      <c r="E694" s="332"/>
      <c r="F694" s="332"/>
      <c r="G694" s="332"/>
      <c r="H694" s="342"/>
      <c r="I694" s="332"/>
      <c r="J694" s="332"/>
      <c r="K694" s="332"/>
      <c r="L694" s="332"/>
      <c r="M694" s="332"/>
      <c r="N694" s="332"/>
      <c r="O694" s="332"/>
      <c r="P694" s="332"/>
      <c r="Q694" s="332"/>
      <c r="R694" s="332"/>
      <c r="S694" s="332"/>
      <c r="T694" s="332"/>
      <c r="U694" s="332"/>
      <c r="V694" s="332"/>
      <c r="W694" s="332"/>
      <c r="X694" s="332"/>
      <c r="Y694" s="332"/>
      <c r="Z694" s="332"/>
    </row>
    <row r="695">
      <c r="A695" s="332"/>
      <c r="B695" s="332"/>
      <c r="C695" s="332"/>
      <c r="D695" s="332"/>
      <c r="E695" s="332"/>
      <c r="F695" s="332"/>
      <c r="G695" s="332"/>
      <c r="H695" s="342"/>
      <c r="I695" s="332"/>
      <c r="J695" s="332"/>
      <c r="K695" s="332"/>
      <c r="L695" s="332"/>
      <c r="M695" s="332"/>
      <c r="N695" s="332"/>
      <c r="O695" s="332"/>
      <c r="P695" s="332"/>
      <c r="Q695" s="332"/>
      <c r="R695" s="332"/>
      <c r="S695" s="332"/>
      <c r="T695" s="332"/>
      <c r="U695" s="332"/>
      <c r="V695" s="332"/>
      <c r="W695" s="332"/>
      <c r="X695" s="332"/>
      <c r="Y695" s="332"/>
      <c r="Z695" s="332"/>
    </row>
    <row r="696">
      <c r="A696" s="332"/>
      <c r="B696" s="332"/>
      <c r="C696" s="332"/>
      <c r="D696" s="332"/>
      <c r="E696" s="332"/>
      <c r="F696" s="332"/>
      <c r="G696" s="332"/>
      <c r="H696" s="342"/>
      <c r="I696" s="332"/>
      <c r="J696" s="332"/>
      <c r="K696" s="332"/>
      <c r="L696" s="332"/>
      <c r="M696" s="332"/>
      <c r="N696" s="332"/>
      <c r="O696" s="332"/>
      <c r="P696" s="332"/>
      <c r="Q696" s="332"/>
      <c r="R696" s="332"/>
      <c r="S696" s="332"/>
      <c r="T696" s="332"/>
      <c r="U696" s="332"/>
      <c r="V696" s="332"/>
      <c r="W696" s="332"/>
      <c r="X696" s="332"/>
      <c r="Y696" s="332"/>
      <c r="Z696" s="332"/>
    </row>
    <row r="697">
      <c r="A697" s="332"/>
      <c r="B697" s="332"/>
      <c r="C697" s="332"/>
      <c r="D697" s="332"/>
      <c r="E697" s="332"/>
      <c r="F697" s="332"/>
      <c r="G697" s="332"/>
      <c r="H697" s="342"/>
      <c r="I697" s="332"/>
      <c r="J697" s="332"/>
      <c r="K697" s="332"/>
      <c r="L697" s="332"/>
      <c r="M697" s="332"/>
      <c r="N697" s="332"/>
      <c r="O697" s="332"/>
      <c r="P697" s="332"/>
      <c r="Q697" s="332"/>
      <c r="R697" s="332"/>
      <c r="S697" s="332"/>
      <c r="T697" s="332"/>
      <c r="U697" s="332"/>
      <c r="V697" s="332"/>
      <c r="W697" s="332"/>
      <c r="X697" s="332"/>
      <c r="Y697" s="332"/>
      <c r="Z697" s="332"/>
    </row>
    <row r="698">
      <c r="A698" s="332"/>
      <c r="B698" s="332"/>
      <c r="C698" s="332"/>
      <c r="D698" s="332"/>
      <c r="E698" s="332"/>
      <c r="F698" s="332"/>
      <c r="G698" s="332"/>
      <c r="H698" s="342"/>
      <c r="I698" s="332"/>
      <c r="J698" s="332"/>
      <c r="K698" s="332"/>
      <c r="L698" s="332"/>
      <c r="M698" s="332"/>
      <c r="N698" s="332"/>
      <c r="O698" s="332"/>
      <c r="P698" s="332"/>
      <c r="Q698" s="332"/>
      <c r="R698" s="332"/>
      <c r="S698" s="332"/>
      <c r="T698" s="332"/>
      <c r="U698" s="332"/>
      <c r="V698" s="332"/>
      <c r="W698" s="332"/>
      <c r="X698" s="332"/>
      <c r="Y698" s="332"/>
      <c r="Z698" s="332"/>
    </row>
    <row r="699">
      <c r="A699" s="332"/>
      <c r="B699" s="332"/>
      <c r="C699" s="332"/>
      <c r="D699" s="332"/>
      <c r="E699" s="332"/>
      <c r="F699" s="332"/>
      <c r="G699" s="332"/>
      <c r="H699" s="342"/>
      <c r="I699" s="332"/>
      <c r="J699" s="332"/>
      <c r="K699" s="332"/>
      <c r="L699" s="332"/>
      <c r="M699" s="332"/>
      <c r="N699" s="332"/>
      <c r="O699" s="332"/>
      <c r="P699" s="332"/>
      <c r="Q699" s="332"/>
      <c r="R699" s="332"/>
      <c r="S699" s="332"/>
      <c r="T699" s="332"/>
      <c r="U699" s="332"/>
      <c r="V699" s="332"/>
      <c r="W699" s="332"/>
      <c r="X699" s="332"/>
      <c r="Y699" s="332"/>
      <c r="Z699" s="332"/>
    </row>
    <row r="700">
      <c r="A700" s="332"/>
      <c r="B700" s="332"/>
      <c r="C700" s="332"/>
      <c r="D700" s="332"/>
      <c r="E700" s="332"/>
      <c r="F700" s="332"/>
      <c r="G700" s="332"/>
      <c r="H700" s="342"/>
      <c r="I700" s="332"/>
      <c r="J700" s="332"/>
      <c r="K700" s="332"/>
      <c r="L700" s="332"/>
      <c r="M700" s="332"/>
      <c r="N700" s="332"/>
      <c r="O700" s="332"/>
      <c r="P700" s="332"/>
      <c r="Q700" s="332"/>
      <c r="R700" s="332"/>
      <c r="S700" s="332"/>
      <c r="T700" s="332"/>
      <c r="U700" s="332"/>
      <c r="V700" s="332"/>
      <c r="W700" s="332"/>
      <c r="X700" s="332"/>
      <c r="Y700" s="332"/>
      <c r="Z700" s="332"/>
    </row>
    <row r="701">
      <c r="A701" s="332"/>
      <c r="B701" s="332"/>
      <c r="C701" s="332"/>
      <c r="D701" s="332"/>
      <c r="E701" s="332"/>
      <c r="F701" s="332"/>
      <c r="G701" s="332"/>
      <c r="H701" s="342"/>
      <c r="I701" s="332"/>
      <c r="J701" s="332"/>
      <c r="K701" s="332"/>
      <c r="L701" s="332"/>
      <c r="M701" s="332"/>
      <c r="N701" s="332"/>
      <c r="O701" s="332"/>
      <c r="P701" s="332"/>
      <c r="Q701" s="332"/>
      <c r="R701" s="332"/>
      <c r="S701" s="332"/>
      <c r="T701" s="332"/>
      <c r="U701" s="332"/>
      <c r="V701" s="332"/>
      <c r="W701" s="332"/>
      <c r="X701" s="332"/>
      <c r="Y701" s="332"/>
      <c r="Z701" s="332"/>
    </row>
    <row r="702">
      <c r="A702" s="332"/>
      <c r="B702" s="332"/>
      <c r="C702" s="332"/>
      <c r="D702" s="332"/>
      <c r="E702" s="332"/>
      <c r="F702" s="332"/>
      <c r="G702" s="332"/>
      <c r="H702" s="342"/>
      <c r="I702" s="332"/>
      <c r="J702" s="332"/>
      <c r="K702" s="332"/>
      <c r="L702" s="332"/>
      <c r="M702" s="332"/>
      <c r="N702" s="332"/>
      <c r="O702" s="332"/>
      <c r="P702" s="332"/>
      <c r="Q702" s="332"/>
      <c r="R702" s="332"/>
      <c r="S702" s="332"/>
      <c r="T702" s="332"/>
      <c r="U702" s="332"/>
      <c r="V702" s="332"/>
      <c r="W702" s="332"/>
      <c r="X702" s="332"/>
      <c r="Y702" s="332"/>
      <c r="Z702" s="332"/>
    </row>
    <row r="703">
      <c r="A703" s="332"/>
      <c r="B703" s="332"/>
      <c r="C703" s="332"/>
      <c r="D703" s="332"/>
      <c r="E703" s="332"/>
      <c r="F703" s="332"/>
      <c r="G703" s="332"/>
      <c r="H703" s="342"/>
      <c r="I703" s="332"/>
      <c r="J703" s="332"/>
      <c r="K703" s="332"/>
      <c r="L703" s="332"/>
      <c r="M703" s="332"/>
      <c r="N703" s="332"/>
      <c r="O703" s="332"/>
      <c r="P703" s="332"/>
      <c r="Q703" s="332"/>
      <c r="R703" s="332"/>
      <c r="S703" s="332"/>
      <c r="T703" s="332"/>
      <c r="U703" s="332"/>
      <c r="V703" s="332"/>
      <c r="W703" s="332"/>
      <c r="X703" s="332"/>
      <c r="Y703" s="332"/>
      <c r="Z703" s="332"/>
    </row>
    <row r="704">
      <c r="A704" s="332"/>
      <c r="B704" s="332"/>
      <c r="C704" s="332"/>
      <c r="D704" s="332"/>
      <c r="E704" s="332"/>
      <c r="F704" s="332"/>
      <c r="G704" s="332"/>
      <c r="H704" s="342"/>
      <c r="I704" s="332"/>
      <c r="J704" s="332"/>
      <c r="K704" s="332"/>
      <c r="L704" s="332"/>
      <c r="M704" s="332"/>
      <c r="N704" s="332"/>
      <c r="O704" s="332"/>
      <c r="P704" s="332"/>
      <c r="Q704" s="332"/>
      <c r="R704" s="332"/>
      <c r="S704" s="332"/>
      <c r="T704" s="332"/>
      <c r="U704" s="332"/>
      <c r="V704" s="332"/>
      <c r="W704" s="332"/>
      <c r="X704" s="332"/>
      <c r="Y704" s="332"/>
      <c r="Z704" s="332"/>
    </row>
    <row r="705">
      <c r="A705" s="332"/>
      <c r="B705" s="332"/>
      <c r="C705" s="332"/>
      <c r="D705" s="332"/>
      <c r="E705" s="332"/>
      <c r="F705" s="332"/>
      <c r="G705" s="332"/>
      <c r="H705" s="342"/>
      <c r="I705" s="332"/>
      <c r="J705" s="332"/>
      <c r="K705" s="332"/>
      <c r="L705" s="332"/>
      <c r="M705" s="332"/>
      <c r="N705" s="332"/>
      <c r="O705" s="332"/>
      <c r="P705" s="332"/>
      <c r="Q705" s="332"/>
      <c r="R705" s="332"/>
      <c r="S705" s="332"/>
      <c r="T705" s="332"/>
      <c r="U705" s="332"/>
      <c r="V705" s="332"/>
      <c r="W705" s="332"/>
      <c r="X705" s="332"/>
      <c r="Y705" s="332"/>
      <c r="Z705" s="332"/>
    </row>
    <row r="706">
      <c r="A706" s="332"/>
      <c r="B706" s="332"/>
      <c r="C706" s="332"/>
      <c r="D706" s="332"/>
      <c r="E706" s="332"/>
      <c r="F706" s="332"/>
      <c r="G706" s="332"/>
      <c r="H706" s="342"/>
      <c r="I706" s="332"/>
      <c r="J706" s="332"/>
      <c r="K706" s="332"/>
      <c r="L706" s="332"/>
      <c r="M706" s="332"/>
      <c r="N706" s="332"/>
      <c r="O706" s="332"/>
      <c r="P706" s="332"/>
      <c r="Q706" s="332"/>
      <c r="R706" s="332"/>
      <c r="S706" s="332"/>
      <c r="T706" s="332"/>
      <c r="U706" s="332"/>
      <c r="V706" s="332"/>
      <c r="W706" s="332"/>
      <c r="X706" s="332"/>
      <c r="Y706" s="332"/>
      <c r="Z706" s="332"/>
    </row>
    <row r="707">
      <c r="A707" s="332"/>
      <c r="B707" s="332"/>
      <c r="C707" s="332"/>
      <c r="D707" s="332"/>
      <c r="E707" s="332"/>
      <c r="F707" s="332"/>
      <c r="G707" s="332"/>
      <c r="H707" s="342"/>
      <c r="I707" s="332"/>
      <c r="J707" s="332"/>
      <c r="K707" s="332"/>
      <c r="L707" s="332"/>
      <c r="M707" s="332"/>
      <c r="N707" s="332"/>
      <c r="O707" s="332"/>
      <c r="P707" s="332"/>
      <c r="Q707" s="332"/>
      <c r="R707" s="332"/>
      <c r="S707" s="332"/>
      <c r="T707" s="332"/>
      <c r="U707" s="332"/>
      <c r="V707" s="332"/>
      <c r="W707" s="332"/>
      <c r="X707" s="332"/>
      <c r="Y707" s="332"/>
      <c r="Z707" s="332"/>
    </row>
    <row r="708">
      <c r="A708" s="332"/>
      <c r="B708" s="332"/>
      <c r="C708" s="332"/>
      <c r="D708" s="332"/>
      <c r="E708" s="332"/>
      <c r="F708" s="332"/>
      <c r="G708" s="332"/>
      <c r="H708" s="342"/>
      <c r="I708" s="332"/>
      <c r="J708" s="332"/>
      <c r="K708" s="332"/>
      <c r="L708" s="332"/>
      <c r="M708" s="332"/>
      <c r="N708" s="332"/>
      <c r="O708" s="332"/>
      <c r="P708" s="332"/>
      <c r="Q708" s="332"/>
      <c r="R708" s="332"/>
      <c r="S708" s="332"/>
      <c r="T708" s="332"/>
      <c r="U708" s="332"/>
      <c r="V708" s="332"/>
      <c r="W708" s="332"/>
      <c r="X708" s="332"/>
      <c r="Y708" s="332"/>
      <c r="Z708" s="332"/>
    </row>
    <row r="709">
      <c r="A709" s="332"/>
      <c r="B709" s="332"/>
      <c r="C709" s="332"/>
      <c r="D709" s="332"/>
      <c r="E709" s="332"/>
      <c r="F709" s="332"/>
      <c r="G709" s="332"/>
      <c r="H709" s="342"/>
      <c r="I709" s="332"/>
      <c r="J709" s="332"/>
      <c r="K709" s="332"/>
      <c r="L709" s="332"/>
      <c r="M709" s="332"/>
      <c r="N709" s="332"/>
      <c r="O709" s="332"/>
      <c r="P709" s="332"/>
      <c r="Q709" s="332"/>
      <c r="R709" s="332"/>
      <c r="S709" s="332"/>
      <c r="T709" s="332"/>
      <c r="U709" s="332"/>
      <c r="V709" s="332"/>
      <c r="W709" s="332"/>
      <c r="X709" s="332"/>
      <c r="Y709" s="332"/>
      <c r="Z709" s="332"/>
    </row>
    <row r="710">
      <c r="A710" s="332"/>
      <c r="B710" s="332"/>
      <c r="C710" s="332"/>
      <c r="D710" s="332"/>
      <c r="E710" s="332"/>
      <c r="F710" s="332"/>
      <c r="G710" s="332"/>
      <c r="H710" s="342"/>
      <c r="I710" s="332"/>
      <c r="J710" s="332"/>
      <c r="K710" s="332"/>
      <c r="L710" s="332"/>
      <c r="M710" s="332"/>
      <c r="N710" s="332"/>
      <c r="O710" s="332"/>
      <c r="P710" s="332"/>
      <c r="Q710" s="332"/>
      <c r="R710" s="332"/>
      <c r="S710" s="332"/>
      <c r="T710" s="332"/>
      <c r="U710" s="332"/>
      <c r="V710" s="332"/>
      <c r="W710" s="332"/>
      <c r="X710" s="332"/>
      <c r="Y710" s="332"/>
      <c r="Z710" s="332"/>
    </row>
    <row r="711">
      <c r="A711" s="332"/>
      <c r="B711" s="332"/>
      <c r="C711" s="332"/>
      <c r="D711" s="332"/>
      <c r="E711" s="332"/>
      <c r="F711" s="332"/>
      <c r="G711" s="332"/>
      <c r="H711" s="342"/>
      <c r="I711" s="332"/>
      <c r="J711" s="332"/>
      <c r="K711" s="332"/>
      <c r="L711" s="332"/>
      <c r="M711" s="332"/>
      <c r="N711" s="332"/>
      <c r="O711" s="332"/>
      <c r="P711" s="332"/>
      <c r="Q711" s="332"/>
      <c r="R711" s="332"/>
      <c r="S711" s="332"/>
      <c r="T711" s="332"/>
      <c r="U711" s="332"/>
      <c r="V711" s="332"/>
      <c r="W711" s="332"/>
      <c r="X711" s="332"/>
      <c r="Y711" s="332"/>
      <c r="Z711" s="332"/>
    </row>
    <row r="712">
      <c r="A712" s="332"/>
      <c r="B712" s="332"/>
      <c r="C712" s="332"/>
      <c r="D712" s="332"/>
      <c r="E712" s="332"/>
      <c r="F712" s="332"/>
      <c r="G712" s="332"/>
      <c r="H712" s="342"/>
      <c r="I712" s="332"/>
      <c r="J712" s="332"/>
      <c r="K712" s="332"/>
      <c r="L712" s="332"/>
      <c r="M712" s="332"/>
      <c r="N712" s="332"/>
      <c r="O712" s="332"/>
      <c r="P712" s="332"/>
      <c r="Q712" s="332"/>
      <c r="R712" s="332"/>
      <c r="S712" s="332"/>
      <c r="T712" s="332"/>
      <c r="U712" s="332"/>
      <c r="V712" s="332"/>
      <c r="W712" s="332"/>
      <c r="X712" s="332"/>
      <c r="Y712" s="332"/>
      <c r="Z712" s="332"/>
    </row>
    <row r="713">
      <c r="A713" s="332"/>
      <c r="B713" s="332"/>
      <c r="C713" s="332"/>
      <c r="D713" s="332"/>
      <c r="E713" s="332"/>
      <c r="F713" s="332"/>
      <c r="G713" s="332"/>
      <c r="H713" s="342"/>
      <c r="I713" s="332"/>
      <c r="J713" s="332"/>
      <c r="K713" s="332"/>
      <c r="L713" s="332"/>
      <c r="M713" s="332"/>
      <c r="N713" s="332"/>
      <c r="O713" s="332"/>
      <c r="P713" s="332"/>
      <c r="Q713" s="332"/>
      <c r="R713" s="332"/>
      <c r="S713" s="332"/>
      <c r="T713" s="332"/>
      <c r="U713" s="332"/>
      <c r="V713" s="332"/>
      <c r="W713" s="332"/>
      <c r="X713" s="332"/>
      <c r="Y713" s="332"/>
      <c r="Z713" s="332"/>
    </row>
    <row r="714">
      <c r="A714" s="332"/>
      <c r="B714" s="332"/>
      <c r="C714" s="332"/>
      <c r="D714" s="332"/>
      <c r="E714" s="332"/>
      <c r="F714" s="332"/>
      <c r="G714" s="332"/>
      <c r="H714" s="342"/>
      <c r="I714" s="332"/>
      <c r="J714" s="332"/>
      <c r="K714" s="332"/>
      <c r="L714" s="332"/>
      <c r="M714" s="332"/>
      <c r="N714" s="332"/>
      <c r="O714" s="332"/>
      <c r="P714" s="332"/>
      <c r="Q714" s="332"/>
      <c r="R714" s="332"/>
      <c r="S714" s="332"/>
      <c r="T714" s="332"/>
      <c r="U714" s="332"/>
      <c r="V714" s="332"/>
      <c r="W714" s="332"/>
      <c r="X714" s="332"/>
      <c r="Y714" s="332"/>
      <c r="Z714" s="332"/>
    </row>
    <row r="715">
      <c r="A715" s="332"/>
      <c r="B715" s="332"/>
      <c r="C715" s="332"/>
      <c r="D715" s="332"/>
      <c r="E715" s="332"/>
      <c r="F715" s="332"/>
      <c r="G715" s="332"/>
      <c r="H715" s="342"/>
      <c r="I715" s="332"/>
      <c r="J715" s="332"/>
      <c r="K715" s="332"/>
      <c r="L715" s="332"/>
      <c r="M715" s="332"/>
      <c r="N715" s="332"/>
      <c r="O715" s="332"/>
      <c r="P715" s="332"/>
      <c r="Q715" s="332"/>
      <c r="R715" s="332"/>
      <c r="S715" s="332"/>
      <c r="T715" s="332"/>
      <c r="U715" s="332"/>
      <c r="V715" s="332"/>
      <c r="W715" s="332"/>
      <c r="X715" s="332"/>
      <c r="Y715" s="332"/>
      <c r="Z715" s="332"/>
    </row>
    <row r="716">
      <c r="A716" s="332"/>
      <c r="B716" s="332"/>
      <c r="C716" s="332"/>
      <c r="D716" s="332"/>
      <c r="E716" s="332"/>
      <c r="F716" s="332"/>
      <c r="G716" s="332"/>
      <c r="H716" s="342"/>
      <c r="I716" s="332"/>
      <c r="J716" s="332"/>
      <c r="K716" s="332"/>
      <c r="L716" s="332"/>
      <c r="M716" s="332"/>
      <c r="N716" s="332"/>
      <c r="O716" s="332"/>
      <c r="P716" s="332"/>
      <c r="Q716" s="332"/>
      <c r="R716" s="332"/>
      <c r="S716" s="332"/>
      <c r="T716" s="332"/>
      <c r="U716" s="332"/>
      <c r="V716" s="332"/>
      <c r="W716" s="332"/>
      <c r="X716" s="332"/>
      <c r="Y716" s="332"/>
      <c r="Z716" s="332"/>
    </row>
    <row r="717">
      <c r="A717" s="332"/>
      <c r="B717" s="332"/>
      <c r="C717" s="332"/>
      <c r="D717" s="332"/>
      <c r="E717" s="332"/>
      <c r="F717" s="332"/>
      <c r="G717" s="332"/>
      <c r="H717" s="342"/>
      <c r="I717" s="332"/>
      <c r="J717" s="332"/>
      <c r="K717" s="332"/>
      <c r="L717" s="332"/>
      <c r="M717" s="332"/>
      <c r="N717" s="332"/>
      <c r="O717" s="332"/>
      <c r="P717" s="332"/>
      <c r="Q717" s="332"/>
      <c r="R717" s="332"/>
      <c r="S717" s="332"/>
      <c r="T717" s="332"/>
      <c r="U717" s="332"/>
      <c r="V717" s="332"/>
      <c r="W717" s="332"/>
      <c r="X717" s="332"/>
      <c r="Y717" s="332"/>
      <c r="Z717" s="332"/>
    </row>
    <row r="718">
      <c r="A718" s="332"/>
      <c r="B718" s="332"/>
      <c r="C718" s="332"/>
      <c r="D718" s="332"/>
      <c r="E718" s="332"/>
      <c r="F718" s="332"/>
      <c r="G718" s="332"/>
      <c r="H718" s="342"/>
      <c r="I718" s="332"/>
      <c r="J718" s="332"/>
      <c r="K718" s="332"/>
      <c r="L718" s="332"/>
      <c r="M718" s="332"/>
      <c r="N718" s="332"/>
      <c r="O718" s="332"/>
      <c r="P718" s="332"/>
      <c r="Q718" s="332"/>
      <c r="R718" s="332"/>
      <c r="S718" s="332"/>
      <c r="T718" s="332"/>
      <c r="U718" s="332"/>
      <c r="V718" s="332"/>
      <c r="W718" s="332"/>
      <c r="X718" s="332"/>
      <c r="Y718" s="332"/>
      <c r="Z718" s="332"/>
    </row>
    <row r="719">
      <c r="A719" s="332"/>
      <c r="B719" s="332"/>
      <c r="C719" s="332"/>
      <c r="D719" s="332"/>
      <c r="E719" s="332"/>
      <c r="F719" s="332"/>
      <c r="G719" s="332"/>
      <c r="H719" s="342"/>
      <c r="I719" s="332"/>
      <c r="J719" s="332"/>
      <c r="K719" s="332"/>
      <c r="L719" s="332"/>
      <c r="M719" s="332"/>
      <c r="N719" s="332"/>
      <c r="O719" s="332"/>
      <c r="P719" s="332"/>
      <c r="Q719" s="332"/>
      <c r="R719" s="332"/>
      <c r="S719" s="332"/>
      <c r="T719" s="332"/>
      <c r="U719" s="332"/>
      <c r="V719" s="332"/>
      <c r="W719" s="332"/>
      <c r="X719" s="332"/>
      <c r="Y719" s="332"/>
      <c r="Z719" s="332"/>
    </row>
    <row r="720">
      <c r="A720" s="332"/>
      <c r="B720" s="332"/>
      <c r="C720" s="332"/>
      <c r="D720" s="332"/>
      <c r="E720" s="332"/>
      <c r="F720" s="332"/>
      <c r="G720" s="332"/>
      <c r="H720" s="342"/>
      <c r="I720" s="332"/>
      <c r="J720" s="332"/>
      <c r="K720" s="332"/>
      <c r="L720" s="332"/>
      <c r="M720" s="332"/>
      <c r="N720" s="332"/>
      <c r="O720" s="332"/>
      <c r="P720" s="332"/>
      <c r="Q720" s="332"/>
      <c r="R720" s="332"/>
      <c r="S720" s="332"/>
      <c r="T720" s="332"/>
      <c r="U720" s="332"/>
      <c r="V720" s="332"/>
      <c r="W720" s="332"/>
      <c r="X720" s="332"/>
      <c r="Y720" s="332"/>
      <c r="Z720" s="332"/>
    </row>
    <row r="721">
      <c r="A721" s="332"/>
      <c r="B721" s="332"/>
      <c r="C721" s="332"/>
      <c r="D721" s="332"/>
      <c r="E721" s="332"/>
      <c r="F721" s="332"/>
      <c r="G721" s="332"/>
      <c r="H721" s="342"/>
      <c r="I721" s="332"/>
      <c r="J721" s="332"/>
      <c r="K721" s="332"/>
      <c r="L721" s="332"/>
      <c r="M721" s="332"/>
      <c r="N721" s="332"/>
      <c r="O721" s="332"/>
      <c r="P721" s="332"/>
      <c r="Q721" s="332"/>
      <c r="R721" s="332"/>
      <c r="S721" s="332"/>
      <c r="T721" s="332"/>
      <c r="U721" s="332"/>
      <c r="V721" s="332"/>
      <c r="W721" s="332"/>
      <c r="X721" s="332"/>
      <c r="Y721" s="332"/>
      <c r="Z721" s="332"/>
    </row>
    <row r="722">
      <c r="A722" s="332"/>
      <c r="B722" s="332"/>
      <c r="C722" s="332"/>
      <c r="D722" s="332"/>
      <c r="E722" s="332"/>
      <c r="F722" s="332"/>
      <c r="G722" s="332"/>
      <c r="H722" s="342"/>
      <c r="I722" s="332"/>
      <c r="J722" s="332"/>
      <c r="K722" s="332"/>
      <c r="L722" s="332"/>
      <c r="M722" s="332"/>
      <c r="N722" s="332"/>
      <c r="O722" s="332"/>
      <c r="P722" s="332"/>
      <c r="Q722" s="332"/>
      <c r="R722" s="332"/>
      <c r="S722" s="332"/>
      <c r="T722" s="332"/>
      <c r="U722" s="332"/>
      <c r="V722" s="332"/>
      <c r="W722" s="332"/>
      <c r="X722" s="332"/>
      <c r="Y722" s="332"/>
      <c r="Z722" s="332"/>
    </row>
    <row r="723">
      <c r="A723" s="332"/>
      <c r="B723" s="332"/>
      <c r="C723" s="332"/>
      <c r="D723" s="332"/>
      <c r="E723" s="332"/>
      <c r="F723" s="332"/>
      <c r="G723" s="332"/>
      <c r="H723" s="342"/>
      <c r="I723" s="332"/>
      <c r="J723" s="332"/>
      <c r="K723" s="332"/>
      <c r="L723" s="332"/>
      <c r="M723" s="332"/>
      <c r="N723" s="332"/>
      <c r="O723" s="332"/>
      <c r="P723" s="332"/>
      <c r="Q723" s="332"/>
      <c r="R723" s="332"/>
      <c r="S723" s="332"/>
      <c r="T723" s="332"/>
      <c r="U723" s="332"/>
      <c r="V723" s="332"/>
      <c r="W723" s="332"/>
      <c r="X723" s="332"/>
      <c r="Y723" s="332"/>
      <c r="Z723" s="332"/>
    </row>
    <row r="724">
      <c r="A724" s="332"/>
      <c r="B724" s="332"/>
      <c r="C724" s="332"/>
      <c r="D724" s="332"/>
      <c r="E724" s="332"/>
      <c r="F724" s="332"/>
      <c r="G724" s="332"/>
      <c r="H724" s="342"/>
      <c r="I724" s="332"/>
      <c r="J724" s="332"/>
      <c r="K724" s="332"/>
      <c r="L724" s="332"/>
      <c r="M724" s="332"/>
      <c r="N724" s="332"/>
      <c r="O724" s="332"/>
      <c r="P724" s="332"/>
      <c r="Q724" s="332"/>
      <c r="R724" s="332"/>
      <c r="S724" s="332"/>
      <c r="T724" s="332"/>
      <c r="U724" s="332"/>
      <c r="V724" s="332"/>
      <c r="W724" s="332"/>
      <c r="X724" s="332"/>
      <c r="Y724" s="332"/>
      <c r="Z724" s="332"/>
    </row>
    <row r="725">
      <c r="A725" s="332"/>
      <c r="B725" s="332"/>
      <c r="C725" s="332"/>
      <c r="D725" s="332"/>
      <c r="E725" s="332"/>
      <c r="F725" s="332"/>
      <c r="G725" s="332"/>
      <c r="H725" s="342"/>
      <c r="I725" s="332"/>
      <c r="J725" s="332"/>
      <c r="K725" s="332"/>
      <c r="L725" s="332"/>
      <c r="M725" s="332"/>
      <c r="N725" s="332"/>
      <c r="O725" s="332"/>
      <c r="P725" s="332"/>
      <c r="Q725" s="332"/>
      <c r="R725" s="332"/>
      <c r="S725" s="332"/>
      <c r="T725" s="332"/>
      <c r="U725" s="332"/>
      <c r="V725" s="332"/>
      <c r="W725" s="332"/>
      <c r="X725" s="332"/>
      <c r="Y725" s="332"/>
      <c r="Z725" s="332"/>
    </row>
    <row r="726">
      <c r="A726" s="332"/>
      <c r="B726" s="332"/>
      <c r="C726" s="332"/>
      <c r="D726" s="332"/>
      <c r="E726" s="332"/>
      <c r="F726" s="332"/>
      <c r="G726" s="332"/>
      <c r="H726" s="342"/>
      <c r="I726" s="332"/>
      <c r="J726" s="332"/>
      <c r="K726" s="332"/>
      <c r="L726" s="332"/>
      <c r="M726" s="332"/>
      <c r="N726" s="332"/>
      <c r="O726" s="332"/>
      <c r="P726" s="332"/>
      <c r="Q726" s="332"/>
      <c r="R726" s="332"/>
      <c r="S726" s="332"/>
      <c r="T726" s="332"/>
      <c r="U726" s="332"/>
      <c r="V726" s="332"/>
      <c r="W726" s="332"/>
      <c r="X726" s="332"/>
      <c r="Y726" s="332"/>
      <c r="Z726" s="332"/>
    </row>
    <row r="727">
      <c r="A727" s="332"/>
      <c r="B727" s="332"/>
      <c r="C727" s="332"/>
      <c r="D727" s="332"/>
      <c r="E727" s="332"/>
      <c r="F727" s="332"/>
      <c r="G727" s="332"/>
      <c r="H727" s="342"/>
      <c r="I727" s="332"/>
      <c r="J727" s="332"/>
      <c r="K727" s="332"/>
      <c r="L727" s="332"/>
      <c r="M727" s="332"/>
      <c r="N727" s="332"/>
      <c r="O727" s="332"/>
      <c r="P727" s="332"/>
      <c r="Q727" s="332"/>
      <c r="R727" s="332"/>
      <c r="S727" s="332"/>
      <c r="T727" s="332"/>
      <c r="U727" s="332"/>
      <c r="V727" s="332"/>
      <c r="W727" s="332"/>
      <c r="X727" s="332"/>
      <c r="Y727" s="332"/>
      <c r="Z727" s="332"/>
    </row>
    <row r="728">
      <c r="A728" s="332"/>
      <c r="B728" s="332"/>
      <c r="C728" s="332"/>
      <c r="D728" s="332"/>
      <c r="E728" s="332"/>
      <c r="F728" s="332"/>
      <c r="G728" s="332"/>
      <c r="H728" s="342"/>
      <c r="I728" s="332"/>
      <c r="J728" s="332"/>
      <c r="K728" s="332"/>
      <c r="L728" s="332"/>
      <c r="M728" s="332"/>
      <c r="N728" s="332"/>
      <c r="O728" s="332"/>
      <c r="P728" s="332"/>
      <c r="Q728" s="332"/>
      <c r="R728" s="332"/>
      <c r="S728" s="332"/>
      <c r="T728" s="332"/>
      <c r="U728" s="332"/>
      <c r="V728" s="332"/>
      <c r="W728" s="332"/>
      <c r="X728" s="332"/>
      <c r="Y728" s="332"/>
      <c r="Z728" s="332"/>
    </row>
    <row r="729">
      <c r="A729" s="332"/>
      <c r="B729" s="332"/>
      <c r="C729" s="332"/>
      <c r="D729" s="332"/>
      <c r="E729" s="332"/>
      <c r="F729" s="332"/>
      <c r="G729" s="332"/>
      <c r="H729" s="342"/>
      <c r="I729" s="332"/>
      <c r="J729" s="332"/>
      <c r="K729" s="332"/>
      <c r="L729" s="332"/>
      <c r="M729" s="332"/>
      <c r="N729" s="332"/>
      <c r="O729" s="332"/>
      <c r="P729" s="332"/>
      <c r="Q729" s="332"/>
      <c r="R729" s="332"/>
      <c r="S729" s="332"/>
      <c r="T729" s="332"/>
      <c r="U729" s="332"/>
      <c r="V729" s="332"/>
      <c r="W729" s="332"/>
      <c r="X729" s="332"/>
      <c r="Y729" s="332"/>
      <c r="Z729" s="332"/>
    </row>
    <row r="730">
      <c r="A730" s="332"/>
      <c r="B730" s="332"/>
      <c r="C730" s="332"/>
      <c r="D730" s="332"/>
      <c r="E730" s="332"/>
      <c r="F730" s="332"/>
      <c r="G730" s="332"/>
      <c r="H730" s="342"/>
      <c r="I730" s="332"/>
      <c r="J730" s="332"/>
      <c r="K730" s="332"/>
      <c r="L730" s="332"/>
      <c r="M730" s="332"/>
      <c r="N730" s="332"/>
      <c r="O730" s="332"/>
      <c r="P730" s="332"/>
      <c r="Q730" s="332"/>
      <c r="R730" s="332"/>
      <c r="S730" s="332"/>
      <c r="T730" s="332"/>
      <c r="U730" s="332"/>
      <c r="V730" s="332"/>
      <c r="W730" s="332"/>
      <c r="X730" s="332"/>
      <c r="Y730" s="332"/>
      <c r="Z730" s="332"/>
    </row>
    <row r="731">
      <c r="A731" s="332"/>
      <c r="B731" s="332"/>
      <c r="C731" s="332"/>
      <c r="D731" s="332"/>
      <c r="E731" s="332"/>
      <c r="F731" s="332"/>
      <c r="G731" s="332"/>
      <c r="H731" s="342"/>
      <c r="I731" s="332"/>
      <c r="J731" s="332"/>
      <c r="K731" s="332"/>
      <c r="L731" s="332"/>
      <c r="M731" s="332"/>
      <c r="N731" s="332"/>
      <c r="O731" s="332"/>
      <c r="P731" s="332"/>
      <c r="Q731" s="332"/>
      <c r="R731" s="332"/>
      <c r="S731" s="332"/>
      <c r="T731" s="332"/>
      <c r="U731" s="332"/>
      <c r="V731" s="332"/>
      <c r="W731" s="332"/>
      <c r="X731" s="332"/>
      <c r="Y731" s="332"/>
      <c r="Z731" s="332"/>
    </row>
    <row r="732">
      <c r="A732" s="332"/>
      <c r="B732" s="332"/>
      <c r="C732" s="332"/>
      <c r="D732" s="332"/>
      <c r="E732" s="332"/>
      <c r="F732" s="332"/>
      <c r="G732" s="332"/>
      <c r="H732" s="342"/>
      <c r="I732" s="332"/>
      <c r="J732" s="332"/>
      <c r="K732" s="332"/>
      <c r="L732" s="332"/>
      <c r="M732" s="332"/>
      <c r="N732" s="332"/>
      <c r="O732" s="332"/>
      <c r="P732" s="332"/>
      <c r="Q732" s="332"/>
      <c r="R732" s="332"/>
      <c r="S732" s="332"/>
      <c r="T732" s="332"/>
      <c r="U732" s="332"/>
      <c r="V732" s="332"/>
      <c r="W732" s="332"/>
      <c r="X732" s="332"/>
      <c r="Y732" s="332"/>
      <c r="Z732" s="332"/>
    </row>
    <row r="733">
      <c r="A733" s="332"/>
      <c r="B733" s="332"/>
      <c r="C733" s="332"/>
      <c r="D733" s="332"/>
      <c r="E733" s="332"/>
      <c r="F733" s="332"/>
      <c r="G733" s="332"/>
      <c r="H733" s="342"/>
      <c r="I733" s="332"/>
      <c r="J733" s="332"/>
      <c r="K733" s="332"/>
      <c r="L733" s="332"/>
      <c r="M733" s="332"/>
      <c r="N733" s="332"/>
      <c r="O733" s="332"/>
      <c r="P733" s="332"/>
      <c r="Q733" s="332"/>
      <c r="R733" s="332"/>
      <c r="S733" s="332"/>
      <c r="T733" s="332"/>
      <c r="U733" s="332"/>
      <c r="V733" s="332"/>
      <c r="W733" s="332"/>
      <c r="X733" s="332"/>
      <c r="Y733" s="332"/>
      <c r="Z733" s="332"/>
    </row>
    <row r="734">
      <c r="A734" s="332"/>
      <c r="B734" s="332"/>
      <c r="C734" s="332"/>
      <c r="D734" s="332"/>
      <c r="E734" s="332"/>
      <c r="F734" s="332"/>
      <c r="G734" s="332"/>
      <c r="H734" s="342"/>
      <c r="I734" s="332"/>
      <c r="J734" s="332"/>
      <c r="K734" s="332"/>
      <c r="L734" s="332"/>
      <c r="M734" s="332"/>
      <c r="N734" s="332"/>
      <c r="O734" s="332"/>
      <c r="P734" s="332"/>
      <c r="Q734" s="332"/>
      <c r="R734" s="332"/>
      <c r="S734" s="332"/>
      <c r="T734" s="332"/>
      <c r="U734" s="332"/>
      <c r="V734" s="332"/>
      <c r="W734" s="332"/>
      <c r="X734" s="332"/>
      <c r="Y734" s="332"/>
      <c r="Z734" s="332"/>
    </row>
    <row r="735">
      <c r="A735" s="332"/>
      <c r="B735" s="332"/>
      <c r="C735" s="332"/>
      <c r="D735" s="332"/>
      <c r="E735" s="332"/>
      <c r="F735" s="332"/>
      <c r="G735" s="332"/>
      <c r="H735" s="342"/>
      <c r="I735" s="332"/>
      <c r="J735" s="332"/>
      <c r="K735" s="332"/>
      <c r="L735" s="332"/>
      <c r="M735" s="332"/>
      <c r="N735" s="332"/>
      <c r="O735" s="332"/>
      <c r="P735" s="332"/>
      <c r="Q735" s="332"/>
      <c r="R735" s="332"/>
      <c r="S735" s="332"/>
      <c r="T735" s="332"/>
      <c r="U735" s="332"/>
      <c r="V735" s="332"/>
      <c r="W735" s="332"/>
      <c r="X735" s="332"/>
      <c r="Y735" s="332"/>
      <c r="Z735" s="332"/>
    </row>
    <row r="736">
      <c r="A736" s="332"/>
      <c r="B736" s="332"/>
      <c r="C736" s="332"/>
      <c r="D736" s="332"/>
      <c r="E736" s="332"/>
      <c r="F736" s="332"/>
      <c r="G736" s="332"/>
      <c r="H736" s="342"/>
      <c r="I736" s="332"/>
      <c r="J736" s="332"/>
      <c r="K736" s="332"/>
      <c r="L736" s="332"/>
      <c r="M736" s="332"/>
      <c r="N736" s="332"/>
      <c r="O736" s="332"/>
      <c r="P736" s="332"/>
      <c r="Q736" s="332"/>
      <c r="R736" s="332"/>
      <c r="S736" s="332"/>
      <c r="T736" s="332"/>
      <c r="U736" s="332"/>
      <c r="V736" s="332"/>
      <c r="W736" s="332"/>
      <c r="X736" s="332"/>
      <c r="Y736" s="332"/>
      <c r="Z736" s="332"/>
    </row>
    <row r="737">
      <c r="A737" s="332"/>
      <c r="B737" s="332"/>
      <c r="C737" s="332"/>
      <c r="D737" s="332"/>
      <c r="E737" s="332"/>
      <c r="F737" s="332"/>
      <c r="G737" s="332"/>
      <c r="H737" s="342"/>
      <c r="I737" s="332"/>
      <c r="J737" s="332"/>
      <c r="K737" s="332"/>
      <c r="L737" s="332"/>
      <c r="M737" s="332"/>
      <c r="N737" s="332"/>
      <c r="O737" s="332"/>
      <c r="P737" s="332"/>
      <c r="Q737" s="332"/>
      <c r="R737" s="332"/>
      <c r="S737" s="332"/>
      <c r="T737" s="332"/>
      <c r="U737" s="332"/>
      <c r="V737" s="332"/>
      <c r="W737" s="332"/>
      <c r="X737" s="332"/>
      <c r="Y737" s="332"/>
      <c r="Z737" s="332"/>
    </row>
    <row r="738">
      <c r="A738" s="332"/>
      <c r="B738" s="332"/>
      <c r="C738" s="332"/>
      <c r="D738" s="332"/>
      <c r="E738" s="332"/>
      <c r="F738" s="332"/>
      <c r="G738" s="332"/>
      <c r="H738" s="342"/>
      <c r="I738" s="332"/>
      <c r="J738" s="332"/>
      <c r="K738" s="332"/>
      <c r="L738" s="332"/>
      <c r="M738" s="332"/>
      <c r="N738" s="332"/>
      <c r="O738" s="332"/>
      <c r="P738" s="332"/>
      <c r="Q738" s="332"/>
      <c r="R738" s="332"/>
      <c r="S738" s="332"/>
      <c r="T738" s="332"/>
      <c r="U738" s="332"/>
      <c r="V738" s="332"/>
      <c r="W738" s="332"/>
      <c r="X738" s="332"/>
      <c r="Y738" s="332"/>
      <c r="Z738" s="332"/>
    </row>
    <row r="739">
      <c r="A739" s="332"/>
      <c r="B739" s="332"/>
      <c r="C739" s="332"/>
      <c r="D739" s="332"/>
      <c r="E739" s="332"/>
      <c r="F739" s="332"/>
      <c r="G739" s="332"/>
      <c r="H739" s="342"/>
      <c r="I739" s="332"/>
      <c r="J739" s="332"/>
      <c r="K739" s="332"/>
      <c r="L739" s="332"/>
      <c r="M739" s="332"/>
      <c r="N739" s="332"/>
      <c r="O739" s="332"/>
      <c r="P739" s="332"/>
      <c r="Q739" s="332"/>
      <c r="R739" s="332"/>
      <c r="S739" s="332"/>
      <c r="T739" s="332"/>
      <c r="U739" s="332"/>
      <c r="V739" s="332"/>
      <c r="W739" s="332"/>
      <c r="X739" s="332"/>
      <c r="Y739" s="332"/>
      <c r="Z739" s="332"/>
    </row>
    <row r="740">
      <c r="A740" s="332"/>
      <c r="B740" s="332"/>
      <c r="C740" s="332"/>
      <c r="D740" s="332"/>
      <c r="E740" s="332"/>
      <c r="F740" s="332"/>
      <c r="G740" s="332"/>
      <c r="H740" s="342"/>
      <c r="I740" s="332"/>
      <c r="J740" s="332"/>
      <c r="K740" s="332"/>
      <c r="L740" s="332"/>
      <c r="M740" s="332"/>
      <c r="N740" s="332"/>
      <c r="O740" s="332"/>
      <c r="P740" s="332"/>
      <c r="Q740" s="332"/>
      <c r="R740" s="332"/>
      <c r="S740" s="332"/>
      <c r="T740" s="332"/>
      <c r="U740" s="332"/>
      <c r="V740" s="332"/>
      <c r="W740" s="332"/>
      <c r="X740" s="332"/>
      <c r="Y740" s="332"/>
      <c r="Z740" s="332"/>
    </row>
    <row r="741">
      <c r="A741" s="332"/>
      <c r="B741" s="332"/>
      <c r="C741" s="332"/>
      <c r="D741" s="332"/>
      <c r="E741" s="332"/>
      <c r="F741" s="332"/>
      <c r="G741" s="332"/>
      <c r="H741" s="342"/>
      <c r="I741" s="332"/>
      <c r="J741" s="332"/>
      <c r="K741" s="332"/>
      <c r="L741" s="332"/>
      <c r="M741" s="332"/>
      <c r="N741" s="332"/>
      <c r="O741" s="332"/>
      <c r="P741" s="332"/>
      <c r="Q741" s="332"/>
      <c r="R741" s="332"/>
      <c r="S741" s="332"/>
      <c r="T741" s="332"/>
      <c r="U741" s="332"/>
      <c r="V741" s="332"/>
      <c r="W741" s="332"/>
      <c r="X741" s="332"/>
      <c r="Y741" s="332"/>
      <c r="Z741" s="332"/>
    </row>
    <row r="742">
      <c r="A742" s="332"/>
      <c r="B742" s="332"/>
      <c r="C742" s="332"/>
      <c r="D742" s="332"/>
      <c r="E742" s="332"/>
      <c r="F742" s="332"/>
      <c r="G742" s="332"/>
      <c r="H742" s="342"/>
      <c r="I742" s="332"/>
      <c r="J742" s="332"/>
      <c r="K742" s="332"/>
      <c r="L742" s="332"/>
      <c r="M742" s="332"/>
      <c r="N742" s="332"/>
      <c r="O742" s="332"/>
      <c r="P742" s="332"/>
      <c r="Q742" s="332"/>
      <c r="R742" s="332"/>
      <c r="S742" s="332"/>
      <c r="T742" s="332"/>
      <c r="U742" s="332"/>
      <c r="V742" s="332"/>
      <c r="W742" s="332"/>
      <c r="X742" s="332"/>
      <c r="Y742" s="332"/>
      <c r="Z742" s="332"/>
    </row>
    <row r="743">
      <c r="A743" s="332"/>
      <c r="B743" s="332"/>
      <c r="C743" s="332"/>
      <c r="D743" s="332"/>
      <c r="E743" s="332"/>
      <c r="F743" s="332"/>
      <c r="G743" s="332"/>
      <c r="H743" s="342"/>
      <c r="I743" s="332"/>
      <c r="J743" s="332"/>
      <c r="K743" s="332"/>
      <c r="L743" s="332"/>
      <c r="M743" s="332"/>
      <c r="N743" s="332"/>
      <c r="O743" s="332"/>
      <c r="P743" s="332"/>
      <c r="Q743" s="332"/>
      <c r="R743" s="332"/>
      <c r="S743" s="332"/>
      <c r="T743" s="332"/>
      <c r="U743" s="332"/>
      <c r="V743" s="332"/>
      <c r="W743" s="332"/>
      <c r="X743" s="332"/>
      <c r="Y743" s="332"/>
      <c r="Z743" s="332"/>
    </row>
    <row r="744">
      <c r="A744" s="332"/>
      <c r="B744" s="332"/>
      <c r="C744" s="332"/>
      <c r="D744" s="332"/>
      <c r="E744" s="332"/>
      <c r="F744" s="332"/>
      <c r="G744" s="332"/>
      <c r="H744" s="342"/>
      <c r="I744" s="332"/>
      <c r="J744" s="332"/>
      <c r="K744" s="332"/>
      <c r="L744" s="332"/>
      <c r="M744" s="332"/>
      <c r="N744" s="332"/>
      <c r="O744" s="332"/>
      <c r="P744" s="332"/>
      <c r="Q744" s="332"/>
      <c r="R744" s="332"/>
      <c r="S744" s="332"/>
      <c r="T744" s="332"/>
      <c r="U744" s="332"/>
      <c r="V744" s="332"/>
      <c r="W744" s="332"/>
      <c r="X744" s="332"/>
      <c r="Y744" s="332"/>
      <c r="Z744" s="332"/>
    </row>
    <row r="745">
      <c r="A745" s="332"/>
      <c r="B745" s="332"/>
      <c r="C745" s="332"/>
      <c r="D745" s="332"/>
      <c r="E745" s="332"/>
      <c r="F745" s="332"/>
      <c r="G745" s="332"/>
      <c r="H745" s="342"/>
      <c r="I745" s="332"/>
      <c r="J745" s="332"/>
      <c r="K745" s="332"/>
      <c r="L745" s="332"/>
      <c r="M745" s="332"/>
      <c r="N745" s="332"/>
      <c r="O745" s="332"/>
      <c r="P745" s="332"/>
      <c r="Q745" s="332"/>
      <c r="R745" s="332"/>
      <c r="S745" s="332"/>
      <c r="T745" s="332"/>
      <c r="U745" s="332"/>
      <c r="V745" s="332"/>
      <c r="W745" s="332"/>
      <c r="X745" s="332"/>
      <c r="Y745" s="332"/>
      <c r="Z745" s="332"/>
    </row>
    <row r="746">
      <c r="A746" s="332"/>
      <c r="B746" s="332"/>
      <c r="C746" s="332"/>
      <c r="D746" s="332"/>
      <c r="E746" s="332"/>
      <c r="F746" s="332"/>
      <c r="G746" s="332"/>
      <c r="H746" s="342"/>
      <c r="I746" s="332"/>
      <c r="J746" s="332"/>
      <c r="K746" s="332"/>
      <c r="L746" s="332"/>
      <c r="M746" s="332"/>
      <c r="N746" s="332"/>
      <c r="O746" s="332"/>
      <c r="P746" s="332"/>
      <c r="Q746" s="332"/>
      <c r="R746" s="332"/>
      <c r="S746" s="332"/>
      <c r="T746" s="332"/>
      <c r="U746" s="332"/>
      <c r="V746" s="332"/>
      <c r="W746" s="332"/>
      <c r="X746" s="332"/>
      <c r="Y746" s="332"/>
      <c r="Z746" s="332"/>
    </row>
    <row r="747">
      <c r="A747" s="332"/>
      <c r="B747" s="332"/>
      <c r="C747" s="332"/>
      <c r="D747" s="332"/>
      <c r="E747" s="332"/>
      <c r="F747" s="332"/>
      <c r="G747" s="332"/>
      <c r="H747" s="342"/>
      <c r="I747" s="332"/>
      <c r="J747" s="332"/>
      <c r="K747" s="332"/>
      <c r="L747" s="332"/>
      <c r="M747" s="332"/>
      <c r="N747" s="332"/>
      <c r="O747" s="332"/>
      <c r="P747" s="332"/>
      <c r="Q747" s="332"/>
      <c r="R747" s="332"/>
      <c r="S747" s="332"/>
      <c r="T747" s="332"/>
      <c r="U747" s="332"/>
      <c r="V747" s="332"/>
      <c r="W747" s="332"/>
      <c r="X747" s="332"/>
      <c r="Y747" s="332"/>
      <c r="Z747" s="332"/>
    </row>
    <row r="748">
      <c r="A748" s="332"/>
      <c r="B748" s="332"/>
      <c r="C748" s="332"/>
      <c r="D748" s="332"/>
      <c r="E748" s="332"/>
      <c r="F748" s="332"/>
      <c r="G748" s="332"/>
      <c r="H748" s="342"/>
      <c r="I748" s="332"/>
      <c r="J748" s="332"/>
      <c r="K748" s="332"/>
      <c r="L748" s="332"/>
      <c r="M748" s="332"/>
      <c r="N748" s="332"/>
      <c r="O748" s="332"/>
      <c r="P748" s="332"/>
      <c r="Q748" s="332"/>
      <c r="R748" s="332"/>
      <c r="S748" s="332"/>
      <c r="T748" s="332"/>
      <c r="U748" s="332"/>
      <c r="V748" s="332"/>
      <c r="W748" s="332"/>
      <c r="X748" s="332"/>
      <c r="Y748" s="332"/>
      <c r="Z748" s="332"/>
    </row>
    <row r="749">
      <c r="A749" s="332"/>
      <c r="B749" s="332"/>
      <c r="C749" s="332"/>
      <c r="D749" s="332"/>
      <c r="E749" s="332"/>
      <c r="F749" s="332"/>
      <c r="G749" s="332"/>
      <c r="H749" s="342"/>
      <c r="I749" s="332"/>
      <c r="J749" s="332"/>
      <c r="K749" s="332"/>
      <c r="L749" s="332"/>
      <c r="M749" s="332"/>
      <c r="N749" s="332"/>
      <c r="O749" s="332"/>
      <c r="P749" s="332"/>
      <c r="Q749" s="332"/>
      <c r="R749" s="332"/>
      <c r="S749" s="332"/>
      <c r="T749" s="332"/>
      <c r="U749" s="332"/>
      <c r="V749" s="332"/>
      <c r="W749" s="332"/>
      <c r="X749" s="332"/>
      <c r="Y749" s="332"/>
      <c r="Z749" s="332"/>
    </row>
    <row r="750">
      <c r="A750" s="332"/>
      <c r="B750" s="332"/>
      <c r="C750" s="332"/>
      <c r="D750" s="332"/>
      <c r="E750" s="332"/>
      <c r="F750" s="332"/>
      <c r="G750" s="332"/>
      <c r="H750" s="342"/>
      <c r="I750" s="332"/>
      <c r="J750" s="332"/>
      <c r="K750" s="332"/>
      <c r="L750" s="332"/>
      <c r="M750" s="332"/>
      <c r="N750" s="332"/>
      <c r="O750" s="332"/>
      <c r="P750" s="332"/>
      <c r="Q750" s="332"/>
      <c r="R750" s="332"/>
      <c r="S750" s="332"/>
      <c r="T750" s="332"/>
      <c r="U750" s="332"/>
      <c r="V750" s="332"/>
      <c r="W750" s="332"/>
      <c r="X750" s="332"/>
      <c r="Y750" s="332"/>
      <c r="Z750" s="332"/>
    </row>
    <row r="751">
      <c r="A751" s="332"/>
      <c r="B751" s="332"/>
      <c r="C751" s="332"/>
      <c r="D751" s="332"/>
      <c r="E751" s="332"/>
      <c r="F751" s="332"/>
      <c r="G751" s="332"/>
      <c r="H751" s="342"/>
      <c r="I751" s="332"/>
      <c r="J751" s="332"/>
      <c r="K751" s="332"/>
      <c r="L751" s="332"/>
      <c r="M751" s="332"/>
      <c r="N751" s="332"/>
      <c r="O751" s="332"/>
      <c r="P751" s="332"/>
      <c r="Q751" s="332"/>
      <c r="R751" s="332"/>
      <c r="S751" s="332"/>
      <c r="T751" s="332"/>
      <c r="U751" s="332"/>
      <c r="V751" s="332"/>
      <c r="W751" s="332"/>
      <c r="X751" s="332"/>
      <c r="Y751" s="332"/>
      <c r="Z751" s="332"/>
    </row>
    <row r="752">
      <c r="A752" s="332"/>
      <c r="B752" s="332"/>
      <c r="C752" s="332"/>
      <c r="D752" s="332"/>
      <c r="E752" s="332"/>
      <c r="F752" s="332"/>
      <c r="G752" s="332"/>
      <c r="H752" s="342"/>
      <c r="I752" s="332"/>
      <c r="J752" s="332"/>
      <c r="K752" s="332"/>
      <c r="L752" s="332"/>
      <c r="M752" s="332"/>
      <c r="N752" s="332"/>
      <c r="O752" s="332"/>
      <c r="P752" s="332"/>
      <c r="Q752" s="332"/>
      <c r="R752" s="332"/>
      <c r="S752" s="332"/>
      <c r="T752" s="332"/>
      <c r="U752" s="332"/>
      <c r="V752" s="332"/>
      <c r="W752" s="332"/>
      <c r="X752" s="332"/>
      <c r="Y752" s="332"/>
      <c r="Z752" s="332"/>
    </row>
    <row r="753">
      <c r="A753" s="332"/>
      <c r="B753" s="332"/>
      <c r="C753" s="332"/>
      <c r="D753" s="332"/>
      <c r="E753" s="332"/>
      <c r="F753" s="332"/>
      <c r="G753" s="332"/>
      <c r="H753" s="342"/>
      <c r="I753" s="332"/>
      <c r="J753" s="332"/>
      <c r="K753" s="332"/>
      <c r="L753" s="332"/>
      <c r="M753" s="332"/>
      <c r="N753" s="332"/>
      <c r="O753" s="332"/>
      <c r="P753" s="332"/>
      <c r="Q753" s="332"/>
      <c r="R753" s="332"/>
      <c r="S753" s="332"/>
      <c r="T753" s="332"/>
      <c r="U753" s="332"/>
      <c r="V753" s="332"/>
      <c r="W753" s="332"/>
      <c r="X753" s="332"/>
      <c r="Y753" s="332"/>
      <c r="Z753" s="332"/>
    </row>
    <row r="754">
      <c r="A754" s="332"/>
      <c r="B754" s="332"/>
      <c r="C754" s="332"/>
      <c r="D754" s="332"/>
      <c r="E754" s="332"/>
      <c r="F754" s="332"/>
      <c r="G754" s="332"/>
      <c r="H754" s="342"/>
      <c r="I754" s="332"/>
      <c r="J754" s="332"/>
      <c r="K754" s="332"/>
      <c r="L754" s="332"/>
      <c r="M754" s="332"/>
      <c r="N754" s="332"/>
      <c r="O754" s="332"/>
      <c r="P754" s="332"/>
      <c r="Q754" s="332"/>
      <c r="R754" s="332"/>
      <c r="S754" s="332"/>
      <c r="T754" s="332"/>
      <c r="U754" s="332"/>
      <c r="V754" s="332"/>
      <c r="W754" s="332"/>
      <c r="X754" s="332"/>
      <c r="Y754" s="332"/>
      <c r="Z754" s="332"/>
    </row>
    <row r="755">
      <c r="A755" s="332"/>
      <c r="B755" s="332"/>
      <c r="C755" s="332"/>
      <c r="D755" s="332"/>
      <c r="E755" s="332"/>
      <c r="F755" s="332"/>
      <c r="G755" s="332"/>
      <c r="H755" s="342"/>
      <c r="I755" s="332"/>
      <c r="J755" s="332"/>
      <c r="K755" s="332"/>
      <c r="L755" s="332"/>
      <c r="M755" s="332"/>
      <c r="N755" s="332"/>
      <c r="O755" s="332"/>
      <c r="P755" s="332"/>
      <c r="Q755" s="332"/>
      <c r="R755" s="332"/>
      <c r="S755" s="332"/>
      <c r="T755" s="332"/>
      <c r="U755" s="332"/>
      <c r="V755" s="332"/>
      <c r="W755" s="332"/>
      <c r="X755" s="332"/>
      <c r="Y755" s="332"/>
      <c r="Z755" s="332"/>
    </row>
    <row r="756">
      <c r="A756" s="332"/>
      <c r="B756" s="332"/>
      <c r="C756" s="332"/>
      <c r="D756" s="332"/>
      <c r="E756" s="332"/>
      <c r="F756" s="332"/>
      <c r="G756" s="332"/>
      <c r="H756" s="342"/>
      <c r="I756" s="332"/>
      <c r="J756" s="332"/>
      <c r="K756" s="332"/>
      <c r="L756" s="332"/>
      <c r="M756" s="332"/>
      <c r="N756" s="332"/>
      <c r="O756" s="332"/>
      <c r="P756" s="332"/>
      <c r="Q756" s="332"/>
      <c r="R756" s="332"/>
      <c r="S756" s="332"/>
      <c r="T756" s="332"/>
      <c r="U756" s="332"/>
      <c r="V756" s="332"/>
      <c r="W756" s="332"/>
      <c r="X756" s="332"/>
      <c r="Y756" s="332"/>
      <c r="Z756" s="332"/>
    </row>
    <row r="757">
      <c r="A757" s="332"/>
      <c r="B757" s="332"/>
      <c r="C757" s="332"/>
      <c r="D757" s="332"/>
      <c r="E757" s="332"/>
      <c r="F757" s="332"/>
      <c r="G757" s="332"/>
      <c r="H757" s="342"/>
      <c r="I757" s="332"/>
      <c r="J757" s="332"/>
      <c r="K757" s="332"/>
      <c r="L757" s="332"/>
      <c r="M757" s="332"/>
      <c r="N757" s="332"/>
      <c r="O757" s="332"/>
      <c r="P757" s="332"/>
      <c r="Q757" s="332"/>
      <c r="R757" s="332"/>
      <c r="S757" s="332"/>
      <c r="T757" s="332"/>
      <c r="U757" s="332"/>
      <c r="V757" s="332"/>
      <c r="W757" s="332"/>
      <c r="X757" s="332"/>
      <c r="Y757" s="332"/>
      <c r="Z757" s="332"/>
    </row>
    <row r="758">
      <c r="A758" s="332"/>
      <c r="B758" s="332"/>
      <c r="C758" s="332"/>
      <c r="D758" s="332"/>
      <c r="E758" s="332"/>
      <c r="F758" s="332"/>
      <c r="G758" s="332"/>
      <c r="H758" s="342"/>
      <c r="I758" s="332"/>
      <c r="J758" s="332"/>
      <c r="K758" s="332"/>
      <c r="L758" s="332"/>
      <c r="M758" s="332"/>
      <c r="N758" s="332"/>
      <c r="O758" s="332"/>
      <c r="P758" s="332"/>
      <c r="Q758" s="332"/>
      <c r="R758" s="332"/>
      <c r="S758" s="332"/>
      <c r="T758" s="332"/>
      <c r="U758" s="332"/>
      <c r="V758" s="332"/>
      <c r="W758" s="332"/>
      <c r="X758" s="332"/>
      <c r="Y758" s="332"/>
      <c r="Z758" s="332"/>
    </row>
    <row r="759">
      <c r="A759" s="332"/>
      <c r="B759" s="332"/>
      <c r="C759" s="332"/>
      <c r="D759" s="332"/>
      <c r="E759" s="332"/>
      <c r="F759" s="332"/>
      <c r="G759" s="332"/>
      <c r="H759" s="342"/>
      <c r="I759" s="332"/>
      <c r="J759" s="332"/>
      <c r="K759" s="332"/>
      <c r="L759" s="332"/>
      <c r="M759" s="332"/>
      <c r="N759" s="332"/>
      <c r="O759" s="332"/>
      <c r="P759" s="332"/>
      <c r="Q759" s="332"/>
      <c r="R759" s="332"/>
      <c r="S759" s="332"/>
      <c r="T759" s="332"/>
      <c r="U759" s="332"/>
      <c r="V759" s="332"/>
      <c r="W759" s="332"/>
      <c r="X759" s="332"/>
      <c r="Y759" s="332"/>
      <c r="Z759" s="332"/>
    </row>
    <row r="760">
      <c r="A760" s="332"/>
      <c r="B760" s="332"/>
      <c r="C760" s="332"/>
      <c r="D760" s="332"/>
      <c r="E760" s="332"/>
      <c r="F760" s="332"/>
      <c r="G760" s="332"/>
      <c r="H760" s="342"/>
      <c r="I760" s="332"/>
      <c r="J760" s="332"/>
      <c r="K760" s="332"/>
      <c r="L760" s="332"/>
      <c r="M760" s="332"/>
      <c r="N760" s="332"/>
      <c r="O760" s="332"/>
      <c r="P760" s="332"/>
      <c r="Q760" s="332"/>
      <c r="R760" s="332"/>
      <c r="S760" s="332"/>
      <c r="T760" s="332"/>
      <c r="U760" s="332"/>
      <c r="V760" s="332"/>
      <c r="W760" s="332"/>
      <c r="X760" s="332"/>
      <c r="Y760" s="332"/>
      <c r="Z760" s="332"/>
    </row>
    <row r="761">
      <c r="A761" s="332"/>
      <c r="B761" s="332"/>
      <c r="C761" s="332"/>
      <c r="D761" s="332"/>
      <c r="E761" s="332"/>
      <c r="F761" s="332"/>
      <c r="G761" s="332"/>
      <c r="H761" s="342"/>
      <c r="I761" s="332"/>
      <c r="J761" s="332"/>
      <c r="K761" s="332"/>
      <c r="L761" s="332"/>
      <c r="M761" s="332"/>
      <c r="N761" s="332"/>
      <c r="O761" s="332"/>
      <c r="P761" s="332"/>
      <c r="Q761" s="332"/>
      <c r="R761" s="332"/>
      <c r="S761" s="332"/>
      <c r="T761" s="332"/>
      <c r="U761" s="332"/>
      <c r="V761" s="332"/>
      <c r="W761" s="332"/>
      <c r="X761" s="332"/>
      <c r="Y761" s="332"/>
      <c r="Z761" s="332"/>
    </row>
    <row r="762">
      <c r="A762" s="332"/>
      <c r="B762" s="332"/>
      <c r="C762" s="332"/>
      <c r="D762" s="332"/>
      <c r="E762" s="332"/>
      <c r="F762" s="332"/>
      <c r="G762" s="332"/>
      <c r="H762" s="342"/>
      <c r="I762" s="332"/>
      <c r="J762" s="332"/>
      <c r="K762" s="332"/>
      <c r="L762" s="332"/>
      <c r="M762" s="332"/>
      <c r="N762" s="332"/>
      <c r="O762" s="332"/>
      <c r="P762" s="332"/>
      <c r="Q762" s="332"/>
      <c r="R762" s="332"/>
      <c r="S762" s="332"/>
      <c r="T762" s="332"/>
      <c r="U762" s="332"/>
      <c r="V762" s="332"/>
      <c r="W762" s="332"/>
      <c r="X762" s="332"/>
      <c r="Y762" s="332"/>
      <c r="Z762" s="332"/>
    </row>
    <row r="763">
      <c r="A763" s="332"/>
      <c r="B763" s="332"/>
      <c r="C763" s="332"/>
      <c r="D763" s="332"/>
      <c r="E763" s="332"/>
      <c r="F763" s="332"/>
      <c r="G763" s="332"/>
      <c r="H763" s="342"/>
      <c r="I763" s="332"/>
      <c r="J763" s="332"/>
      <c r="K763" s="332"/>
      <c r="L763" s="332"/>
      <c r="M763" s="332"/>
      <c r="N763" s="332"/>
      <c r="O763" s="332"/>
      <c r="P763" s="332"/>
      <c r="Q763" s="332"/>
      <c r="R763" s="332"/>
      <c r="S763" s="332"/>
      <c r="T763" s="332"/>
      <c r="U763" s="332"/>
      <c r="V763" s="332"/>
      <c r="W763" s="332"/>
      <c r="X763" s="332"/>
      <c r="Y763" s="332"/>
      <c r="Z763" s="332"/>
    </row>
    <row r="764">
      <c r="A764" s="332"/>
      <c r="B764" s="332"/>
      <c r="C764" s="332"/>
      <c r="D764" s="332"/>
      <c r="E764" s="332"/>
      <c r="F764" s="332"/>
      <c r="G764" s="332"/>
      <c r="H764" s="342"/>
      <c r="I764" s="332"/>
      <c r="J764" s="332"/>
      <c r="K764" s="332"/>
      <c r="L764" s="332"/>
      <c r="M764" s="332"/>
      <c r="N764" s="332"/>
      <c r="O764" s="332"/>
      <c r="P764" s="332"/>
      <c r="Q764" s="332"/>
      <c r="R764" s="332"/>
      <c r="S764" s="332"/>
      <c r="T764" s="332"/>
      <c r="U764" s="332"/>
      <c r="V764" s="332"/>
      <c r="W764" s="332"/>
      <c r="X764" s="332"/>
      <c r="Y764" s="332"/>
      <c r="Z764" s="332"/>
    </row>
    <row r="765">
      <c r="A765" s="332"/>
      <c r="B765" s="332"/>
      <c r="C765" s="332"/>
      <c r="D765" s="332"/>
      <c r="E765" s="332"/>
      <c r="F765" s="332"/>
      <c r="G765" s="332"/>
      <c r="H765" s="342"/>
      <c r="I765" s="332"/>
      <c r="J765" s="332"/>
      <c r="K765" s="332"/>
      <c r="L765" s="332"/>
      <c r="M765" s="332"/>
      <c r="N765" s="332"/>
      <c r="O765" s="332"/>
      <c r="P765" s="332"/>
      <c r="Q765" s="332"/>
      <c r="R765" s="332"/>
      <c r="S765" s="332"/>
      <c r="T765" s="332"/>
      <c r="U765" s="332"/>
      <c r="V765" s="332"/>
      <c r="W765" s="332"/>
      <c r="X765" s="332"/>
      <c r="Y765" s="332"/>
      <c r="Z765" s="332"/>
    </row>
    <row r="766">
      <c r="A766" s="332"/>
      <c r="B766" s="332"/>
      <c r="C766" s="332"/>
      <c r="D766" s="332"/>
      <c r="E766" s="332"/>
      <c r="F766" s="332"/>
      <c r="G766" s="332"/>
      <c r="H766" s="342"/>
      <c r="I766" s="332"/>
      <c r="J766" s="332"/>
      <c r="K766" s="332"/>
      <c r="L766" s="332"/>
      <c r="M766" s="332"/>
      <c r="N766" s="332"/>
      <c r="O766" s="332"/>
      <c r="P766" s="332"/>
      <c r="Q766" s="332"/>
      <c r="R766" s="332"/>
      <c r="S766" s="332"/>
      <c r="T766" s="332"/>
      <c r="U766" s="332"/>
      <c r="V766" s="332"/>
      <c r="W766" s="332"/>
      <c r="X766" s="332"/>
      <c r="Y766" s="332"/>
      <c r="Z766" s="332"/>
    </row>
    <row r="767">
      <c r="A767" s="332"/>
      <c r="B767" s="332"/>
      <c r="C767" s="332"/>
      <c r="D767" s="332"/>
      <c r="E767" s="332"/>
      <c r="F767" s="332"/>
      <c r="G767" s="332"/>
      <c r="H767" s="342"/>
      <c r="I767" s="332"/>
      <c r="J767" s="332"/>
      <c r="K767" s="332"/>
      <c r="L767" s="332"/>
      <c r="M767" s="332"/>
      <c r="N767" s="332"/>
      <c r="O767" s="332"/>
      <c r="P767" s="332"/>
      <c r="Q767" s="332"/>
      <c r="R767" s="332"/>
      <c r="S767" s="332"/>
      <c r="T767" s="332"/>
      <c r="U767" s="332"/>
      <c r="V767" s="332"/>
      <c r="W767" s="332"/>
      <c r="X767" s="332"/>
      <c r="Y767" s="332"/>
      <c r="Z767" s="332"/>
    </row>
    <row r="768">
      <c r="A768" s="332"/>
      <c r="B768" s="332"/>
      <c r="C768" s="332"/>
      <c r="D768" s="332"/>
      <c r="E768" s="332"/>
      <c r="F768" s="332"/>
      <c r="G768" s="332"/>
      <c r="H768" s="342"/>
      <c r="I768" s="332"/>
      <c r="J768" s="332"/>
      <c r="K768" s="332"/>
      <c r="L768" s="332"/>
      <c r="M768" s="332"/>
      <c r="N768" s="332"/>
      <c r="O768" s="332"/>
      <c r="P768" s="332"/>
      <c r="Q768" s="332"/>
      <c r="R768" s="332"/>
      <c r="S768" s="332"/>
      <c r="T768" s="332"/>
      <c r="U768" s="332"/>
      <c r="V768" s="332"/>
      <c r="W768" s="332"/>
      <c r="X768" s="332"/>
      <c r="Y768" s="332"/>
      <c r="Z768" s="332"/>
    </row>
    <row r="769">
      <c r="A769" s="332"/>
      <c r="B769" s="332"/>
      <c r="C769" s="332"/>
      <c r="D769" s="332"/>
      <c r="E769" s="332"/>
      <c r="F769" s="332"/>
      <c r="G769" s="332"/>
      <c r="H769" s="342"/>
      <c r="I769" s="332"/>
      <c r="J769" s="332"/>
      <c r="K769" s="332"/>
      <c r="L769" s="332"/>
      <c r="M769" s="332"/>
      <c r="N769" s="332"/>
      <c r="O769" s="332"/>
      <c r="P769" s="332"/>
      <c r="Q769" s="332"/>
      <c r="R769" s="332"/>
      <c r="S769" s="332"/>
      <c r="T769" s="332"/>
      <c r="U769" s="332"/>
      <c r="V769" s="332"/>
      <c r="W769" s="332"/>
      <c r="X769" s="332"/>
      <c r="Y769" s="332"/>
      <c r="Z769" s="332"/>
    </row>
    <row r="770">
      <c r="A770" s="332"/>
      <c r="B770" s="332"/>
      <c r="C770" s="332"/>
      <c r="D770" s="332"/>
      <c r="E770" s="332"/>
      <c r="F770" s="332"/>
      <c r="G770" s="332"/>
      <c r="H770" s="342"/>
      <c r="I770" s="332"/>
      <c r="J770" s="332"/>
      <c r="K770" s="332"/>
      <c r="L770" s="332"/>
      <c r="M770" s="332"/>
      <c r="N770" s="332"/>
      <c r="O770" s="332"/>
      <c r="P770" s="332"/>
      <c r="Q770" s="332"/>
      <c r="R770" s="332"/>
      <c r="S770" s="332"/>
      <c r="T770" s="332"/>
      <c r="U770" s="332"/>
      <c r="V770" s="332"/>
      <c r="W770" s="332"/>
      <c r="X770" s="332"/>
      <c r="Y770" s="332"/>
      <c r="Z770" s="332"/>
    </row>
    <row r="771">
      <c r="A771" s="332"/>
      <c r="B771" s="332"/>
      <c r="C771" s="332"/>
      <c r="D771" s="332"/>
      <c r="E771" s="332"/>
      <c r="F771" s="332"/>
      <c r="G771" s="332"/>
      <c r="H771" s="342"/>
      <c r="I771" s="332"/>
      <c r="J771" s="332"/>
      <c r="K771" s="332"/>
      <c r="L771" s="332"/>
      <c r="M771" s="332"/>
      <c r="N771" s="332"/>
      <c r="O771" s="332"/>
      <c r="P771" s="332"/>
      <c r="Q771" s="332"/>
      <c r="R771" s="332"/>
      <c r="S771" s="332"/>
      <c r="T771" s="332"/>
      <c r="U771" s="332"/>
      <c r="V771" s="332"/>
      <c r="W771" s="332"/>
      <c r="X771" s="332"/>
      <c r="Y771" s="332"/>
      <c r="Z771" s="332"/>
    </row>
    <row r="772">
      <c r="A772" s="332"/>
      <c r="B772" s="332"/>
      <c r="C772" s="332"/>
      <c r="D772" s="332"/>
      <c r="E772" s="332"/>
      <c r="F772" s="332"/>
      <c r="G772" s="332"/>
      <c r="H772" s="342"/>
      <c r="I772" s="332"/>
      <c r="J772" s="332"/>
      <c r="K772" s="332"/>
      <c r="L772" s="332"/>
      <c r="M772" s="332"/>
      <c r="N772" s="332"/>
      <c r="O772" s="332"/>
      <c r="P772" s="332"/>
      <c r="Q772" s="332"/>
      <c r="R772" s="332"/>
      <c r="S772" s="332"/>
      <c r="T772" s="332"/>
      <c r="U772" s="332"/>
      <c r="V772" s="332"/>
      <c r="W772" s="332"/>
      <c r="X772" s="332"/>
      <c r="Y772" s="332"/>
      <c r="Z772" s="332"/>
    </row>
    <row r="773">
      <c r="A773" s="332"/>
      <c r="B773" s="332"/>
      <c r="C773" s="332"/>
      <c r="D773" s="332"/>
      <c r="E773" s="332"/>
      <c r="F773" s="332"/>
      <c r="G773" s="332"/>
      <c r="H773" s="342"/>
      <c r="I773" s="332"/>
      <c r="J773" s="332"/>
      <c r="K773" s="332"/>
      <c r="L773" s="332"/>
      <c r="M773" s="332"/>
      <c r="N773" s="332"/>
      <c r="O773" s="332"/>
      <c r="P773" s="332"/>
      <c r="Q773" s="332"/>
      <c r="R773" s="332"/>
      <c r="S773" s="332"/>
      <c r="T773" s="332"/>
      <c r="U773" s="332"/>
      <c r="V773" s="332"/>
      <c r="W773" s="332"/>
      <c r="X773" s="332"/>
      <c r="Y773" s="332"/>
      <c r="Z773" s="332"/>
    </row>
    <row r="774">
      <c r="A774" s="332"/>
      <c r="B774" s="332"/>
      <c r="C774" s="332"/>
      <c r="D774" s="332"/>
      <c r="E774" s="332"/>
      <c r="F774" s="332"/>
      <c r="G774" s="332"/>
      <c r="H774" s="342"/>
      <c r="I774" s="332"/>
      <c r="J774" s="332"/>
      <c r="K774" s="332"/>
      <c r="L774" s="332"/>
      <c r="M774" s="332"/>
      <c r="N774" s="332"/>
      <c r="O774" s="332"/>
      <c r="P774" s="332"/>
      <c r="Q774" s="332"/>
      <c r="R774" s="332"/>
      <c r="S774" s="332"/>
      <c r="T774" s="332"/>
      <c r="U774" s="332"/>
      <c r="V774" s="332"/>
      <c r="W774" s="332"/>
      <c r="X774" s="332"/>
      <c r="Y774" s="332"/>
      <c r="Z774" s="332"/>
    </row>
    <row r="775">
      <c r="A775" s="332"/>
      <c r="B775" s="332"/>
      <c r="C775" s="332"/>
      <c r="D775" s="332"/>
      <c r="E775" s="332"/>
      <c r="F775" s="332"/>
      <c r="G775" s="332"/>
      <c r="H775" s="342"/>
      <c r="I775" s="332"/>
      <c r="J775" s="332"/>
      <c r="K775" s="332"/>
      <c r="L775" s="332"/>
      <c r="M775" s="332"/>
      <c r="N775" s="332"/>
      <c r="O775" s="332"/>
      <c r="P775" s="332"/>
      <c r="Q775" s="332"/>
      <c r="R775" s="332"/>
      <c r="S775" s="332"/>
      <c r="T775" s="332"/>
      <c r="U775" s="332"/>
      <c r="V775" s="332"/>
      <c r="W775" s="332"/>
      <c r="X775" s="332"/>
      <c r="Y775" s="332"/>
      <c r="Z775" s="332"/>
    </row>
    <row r="776">
      <c r="A776" s="332"/>
      <c r="B776" s="332"/>
      <c r="C776" s="332"/>
      <c r="D776" s="332"/>
      <c r="E776" s="332"/>
      <c r="F776" s="332"/>
      <c r="G776" s="332"/>
      <c r="H776" s="342"/>
      <c r="I776" s="332"/>
      <c r="J776" s="332"/>
      <c r="K776" s="332"/>
      <c r="L776" s="332"/>
      <c r="M776" s="332"/>
      <c r="N776" s="332"/>
      <c r="O776" s="332"/>
      <c r="P776" s="332"/>
      <c r="Q776" s="332"/>
      <c r="R776" s="332"/>
      <c r="S776" s="332"/>
      <c r="T776" s="332"/>
      <c r="U776" s="332"/>
      <c r="V776" s="332"/>
      <c r="W776" s="332"/>
      <c r="X776" s="332"/>
      <c r="Y776" s="332"/>
      <c r="Z776" s="332"/>
    </row>
    <row r="777">
      <c r="A777" s="332"/>
      <c r="B777" s="332"/>
      <c r="C777" s="332"/>
      <c r="D777" s="332"/>
      <c r="E777" s="332"/>
      <c r="F777" s="332"/>
      <c r="G777" s="332"/>
      <c r="H777" s="342"/>
      <c r="I777" s="332"/>
      <c r="J777" s="332"/>
      <c r="K777" s="332"/>
      <c r="L777" s="332"/>
      <c r="M777" s="332"/>
      <c r="N777" s="332"/>
      <c r="O777" s="332"/>
      <c r="P777" s="332"/>
      <c r="Q777" s="332"/>
      <c r="R777" s="332"/>
      <c r="S777" s="332"/>
      <c r="T777" s="332"/>
      <c r="U777" s="332"/>
      <c r="V777" s="332"/>
      <c r="W777" s="332"/>
      <c r="X777" s="332"/>
      <c r="Y777" s="332"/>
      <c r="Z777" s="332"/>
    </row>
    <row r="778">
      <c r="A778" s="332"/>
      <c r="B778" s="332"/>
      <c r="C778" s="332"/>
      <c r="D778" s="332"/>
      <c r="E778" s="332"/>
      <c r="F778" s="332"/>
      <c r="G778" s="332"/>
      <c r="H778" s="342"/>
      <c r="I778" s="332"/>
      <c r="J778" s="332"/>
      <c r="K778" s="332"/>
      <c r="L778" s="332"/>
      <c r="M778" s="332"/>
      <c r="N778" s="332"/>
      <c r="O778" s="332"/>
      <c r="P778" s="332"/>
      <c r="Q778" s="332"/>
      <c r="R778" s="332"/>
      <c r="S778" s="332"/>
      <c r="T778" s="332"/>
      <c r="U778" s="332"/>
      <c r="V778" s="332"/>
      <c r="W778" s="332"/>
      <c r="X778" s="332"/>
      <c r="Y778" s="332"/>
      <c r="Z778" s="332"/>
    </row>
    <row r="779">
      <c r="A779" s="332"/>
      <c r="B779" s="332"/>
      <c r="C779" s="332"/>
      <c r="D779" s="332"/>
      <c r="E779" s="332"/>
      <c r="F779" s="332"/>
      <c r="G779" s="332"/>
      <c r="H779" s="342"/>
      <c r="I779" s="332"/>
      <c r="J779" s="332"/>
      <c r="K779" s="332"/>
      <c r="L779" s="332"/>
      <c r="M779" s="332"/>
      <c r="N779" s="332"/>
      <c r="O779" s="332"/>
      <c r="P779" s="332"/>
      <c r="Q779" s="332"/>
      <c r="R779" s="332"/>
      <c r="S779" s="332"/>
      <c r="T779" s="332"/>
      <c r="U779" s="332"/>
      <c r="V779" s="332"/>
      <c r="W779" s="332"/>
      <c r="X779" s="332"/>
      <c r="Y779" s="332"/>
      <c r="Z779" s="332"/>
    </row>
    <row r="780">
      <c r="A780" s="332"/>
      <c r="B780" s="332"/>
      <c r="C780" s="332"/>
      <c r="D780" s="332"/>
      <c r="E780" s="332"/>
      <c r="F780" s="332"/>
      <c r="G780" s="332"/>
      <c r="H780" s="342"/>
      <c r="I780" s="332"/>
      <c r="J780" s="332"/>
      <c r="K780" s="332"/>
      <c r="L780" s="332"/>
      <c r="M780" s="332"/>
      <c r="N780" s="332"/>
      <c r="O780" s="332"/>
      <c r="P780" s="332"/>
      <c r="Q780" s="332"/>
      <c r="R780" s="332"/>
      <c r="S780" s="332"/>
      <c r="T780" s="332"/>
      <c r="U780" s="332"/>
      <c r="V780" s="332"/>
      <c r="W780" s="332"/>
      <c r="X780" s="332"/>
      <c r="Y780" s="332"/>
      <c r="Z780" s="332"/>
    </row>
    <row r="781">
      <c r="A781" s="332"/>
      <c r="B781" s="332"/>
      <c r="C781" s="332"/>
      <c r="D781" s="332"/>
      <c r="E781" s="332"/>
      <c r="F781" s="332"/>
      <c r="G781" s="332"/>
      <c r="H781" s="342"/>
      <c r="I781" s="332"/>
      <c r="J781" s="332"/>
      <c r="K781" s="332"/>
      <c r="L781" s="332"/>
      <c r="M781" s="332"/>
      <c r="N781" s="332"/>
      <c r="O781" s="332"/>
      <c r="P781" s="332"/>
      <c r="Q781" s="332"/>
      <c r="R781" s="332"/>
      <c r="S781" s="332"/>
      <c r="T781" s="332"/>
      <c r="U781" s="332"/>
      <c r="V781" s="332"/>
      <c r="W781" s="332"/>
      <c r="X781" s="332"/>
      <c r="Y781" s="332"/>
      <c r="Z781" s="332"/>
    </row>
    <row r="782">
      <c r="A782" s="332"/>
      <c r="B782" s="332"/>
      <c r="C782" s="332"/>
      <c r="D782" s="332"/>
      <c r="E782" s="332"/>
      <c r="F782" s="332"/>
      <c r="G782" s="332"/>
      <c r="H782" s="342"/>
      <c r="I782" s="332"/>
      <c r="J782" s="332"/>
      <c r="K782" s="332"/>
      <c r="L782" s="332"/>
      <c r="M782" s="332"/>
      <c r="N782" s="332"/>
      <c r="O782" s="332"/>
      <c r="P782" s="332"/>
      <c r="Q782" s="332"/>
      <c r="R782" s="332"/>
      <c r="S782" s="332"/>
      <c r="T782" s="332"/>
      <c r="U782" s="332"/>
      <c r="V782" s="332"/>
      <c r="W782" s="332"/>
      <c r="X782" s="332"/>
      <c r="Y782" s="332"/>
      <c r="Z782" s="332"/>
    </row>
    <row r="783">
      <c r="A783" s="332"/>
      <c r="B783" s="332"/>
      <c r="C783" s="332"/>
      <c r="D783" s="332"/>
      <c r="E783" s="332"/>
      <c r="F783" s="332"/>
      <c r="G783" s="332"/>
      <c r="H783" s="342"/>
      <c r="I783" s="332"/>
      <c r="J783" s="332"/>
      <c r="K783" s="332"/>
      <c r="L783" s="332"/>
      <c r="M783" s="332"/>
      <c r="N783" s="332"/>
      <c r="O783" s="332"/>
      <c r="P783" s="332"/>
      <c r="Q783" s="332"/>
      <c r="R783" s="332"/>
      <c r="S783" s="332"/>
      <c r="T783" s="332"/>
      <c r="U783" s="332"/>
      <c r="V783" s="332"/>
      <c r="W783" s="332"/>
      <c r="X783" s="332"/>
      <c r="Y783" s="332"/>
      <c r="Z783" s="332"/>
    </row>
    <row r="784">
      <c r="A784" s="332"/>
      <c r="B784" s="332"/>
      <c r="C784" s="332"/>
      <c r="D784" s="332"/>
      <c r="E784" s="332"/>
      <c r="F784" s="332"/>
      <c r="G784" s="332"/>
      <c r="H784" s="342"/>
      <c r="I784" s="332"/>
      <c r="J784" s="332"/>
      <c r="K784" s="332"/>
      <c r="L784" s="332"/>
      <c r="M784" s="332"/>
      <c r="N784" s="332"/>
      <c r="O784" s="332"/>
      <c r="P784" s="332"/>
      <c r="Q784" s="332"/>
      <c r="R784" s="332"/>
      <c r="S784" s="332"/>
      <c r="T784" s="332"/>
      <c r="U784" s="332"/>
      <c r="V784" s="332"/>
      <c r="W784" s="332"/>
      <c r="X784" s="332"/>
      <c r="Y784" s="332"/>
      <c r="Z784" s="332"/>
    </row>
    <row r="785">
      <c r="A785" s="332"/>
      <c r="B785" s="332"/>
      <c r="C785" s="332"/>
      <c r="D785" s="332"/>
      <c r="E785" s="332"/>
      <c r="F785" s="332"/>
      <c r="G785" s="332"/>
      <c r="H785" s="342"/>
      <c r="I785" s="332"/>
      <c r="J785" s="332"/>
      <c r="K785" s="332"/>
      <c r="L785" s="332"/>
      <c r="M785" s="332"/>
      <c r="N785" s="332"/>
      <c r="O785" s="332"/>
      <c r="P785" s="332"/>
      <c r="Q785" s="332"/>
      <c r="R785" s="332"/>
      <c r="S785" s="332"/>
      <c r="T785" s="332"/>
      <c r="U785" s="332"/>
      <c r="V785" s="332"/>
      <c r="W785" s="332"/>
      <c r="X785" s="332"/>
      <c r="Y785" s="332"/>
      <c r="Z785" s="332"/>
    </row>
    <row r="786">
      <c r="A786" s="332"/>
      <c r="B786" s="332"/>
      <c r="C786" s="332"/>
      <c r="D786" s="332"/>
      <c r="E786" s="332"/>
      <c r="F786" s="332"/>
      <c r="G786" s="332"/>
      <c r="H786" s="342"/>
      <c r="I786" s="332"/>
      <c r="J786" s="332"/>
      <c r="K786" s="332"/>
      <c r="L786" s="332"/>
      <c r="M786" s="332"/>
      <c r="N786" s="332"/>
      <c r="O786" s="332"/>
      <c r="P786" s="332"/>
      <c r="Q786" s="332"/>
      <c r="R786" s="332"/>
      <c r="S786" s="332"/>
      <c r="T786" s="332"/>
      <c r="U786" s="332"/>
      <c r="V786" s="332"/>
      <c r="W786" s="332"/>
      <c r="X786" s="332"/>
      <c r="Y786" s="332"/>
      <c r="Z786" s="332"/>
    </row>
    <row r="787">
      <c r="A787" s="332"/>
      <c r="B787" s="332"/>
      <c r="C787" s="332"/>
      <c r="D787" s="332"/>
      <c r="E787" s="332"/>
      <c r="F787" s="332"/>
      <c r="G787" s="332"/>
      <c r="H787" s="342"/>
      <c r="I787" s="332"/>
      <c r="J787" s="332"/>
      <c r="K787" s="332"/>
      <c r="L787" s="332"/>
      <c r="M787" s="332"/>
      <c r="N787" s="332"/>
      <c r="O787" s="332"/>
      <c r="P787" s="332"/>
      <c r="Q787" s="332"/>
      <c r="R787" s="332"/>
      <c r="S787" s="332"/>
      <c r="T787" s="332"/>
      <c r="U787" s="332"/>
      <c r="V787" s="332"/>
      <c r="W787" s="332"/>
      <c r="X787" s="332"/>
      <c r="Y787" s="332"/>
      <c r="Z787" s="332"/>
    </row>
    <row r="788">
      <c r="A788" s="332"/>
      <c r="B788" s="332"/>
      <c r="C788" s="332"/>
      <c r="D788" s="332"/>
      <c r="E788" s="332"/>
      <c r="F788" s="332"/>
      <c r="G788" s="332"/>
      <c r="H788" s="342"/>
      <c r="I788" s="332"/>
      <c r="J788" s="332"/>
      <c r="K788" s="332"/>
      <c r="L788" s="332"/>
      <c r="M788" s="332"/>
      <c r="N788" s="332"/>
      <c r="O788" s="332"/>
      <c r="P788" s="332"/>
      <c r="Q788" s="332"/>
      <c r="R788" s="332"/>
      <c r="S788" s="332"/>
      <c r="T788" s="332"/>
      <c r="U788" s="332"/>
      <c r="V788" s="332"/>
      <c r="W788" s="332"/>
      <c r="X788" s="332"/>
      <c r="Y788" s="332"/>
      <c r="Z788" s="332"/>
    </row>
    <row r="789">
      <c r="A789" s="332"/>
      <c r="B789" s="332"/>
      <c r="C789" s="332"/>
      <c r="D789" s="332"/>
      <c r="E789" s="332"/>
      <c r="F789" s="332"/>
      <c r="G789" s="332"/>
      <c r="H789" s="342"/>
      <c r="I789" s="332"/>
      <c r="J789" s="332"/>
      <c r="K789" s="332"/>
      <c r="L789" s="332"/>
      <c r="M789" s="332"/>
      <c r="N789" s="332"/>
      <c r="O789" s="332"/>
      <c r="P789" s="332"/>
      <c r="Q789" s="332"/>
      <c r="R789" s="332"/>
      <c r="S789" s="332"/>
      <c r="T789" s="332"/>
      <c r="U789" s="332"/>
      <c r="V789" s="332"/>
      <c r="W789" s="332"/>
      <c r="X789" s="332"/>
      <c r="Y789" s="332"/>
      <c r="Z789" s="332"/>
    </row>
    <row r="790">
      <c r="A790" s="332"/>
      <c r="B790" s="332"/>
      <c r="C790" s="332"/>
      <c r="D790" s="332"/>
      <c r="E790" s="332"/>
      <c r="F790" s="332"/>
      <c r="G790" s="332"/>
      <c r="H790" s="342"/>
      <c r="I790" s="332"/>
      <c r="J790" s="332"/>
      <c r="K790" s="332"/>
      <c r="L790" s="332"/>
      <c r="M790" s="332"/>
      <c r="N790" s="332"/>
      <c r="O790" s="332"/>
      <c r="P790" s="332"/>
      <c r="Q790" s="332"/>
      <c r="R790" s="332"/>
      <c r="S790" s="332"/>
      <c r="T790" s="332"/>
      <c r="U790" s="332"/>
      <c r="V790" s="332"/>
      <c r="W790" s="332"/>
      <c r="X790" s="332"/>
      <c r="Y790" s="332"/>
      <c r="Z790" s="332"/>
    </row>
    <row r="791">
      <c r="A791" s="332"/>
      <c r="B791" s="332"/>
      <c r="C791" s="332"/>
      <c r="D791" s="332"/>
      <c r="E791" s="332"/>
      <c r="F791" s="332"/>
      <c r="G791" s="332"/>
      <c r="H791" s="342"/>
      <c r="I791" s="332"/>
      <c r="J791" s="332"/>
      <c r="K791" s="332"/>
      <c r="L791" s="332"/>
      <c r="M791" s="332"/>
      <c r="N791" s="332"/>
      <c r="O791" s="332"/>
      <c r="P791" s="332"/>
      <c r="Q791" s="332"/>
      <c r="R791" s="332"/>
      <c r="S791" s="332"/>
      <c r="T791" s="332"/>
      <c r="U791" s="332"/>
      <c r="V791" s="332"/>
      <c r="W791" s="332"/>
      <c r="X791" s="332"/>
      <c r="Y791" s="332"/>
      <c r="Z791" s="332"/>
    </row>
    <row r="792">
      <c r="A792" s="332"/>
      <c r="B792" s="332"/>
      <c r="C792" s="332"/>
      <c r="D792" s="332"/>
      <c r="E792" s="332"/>
      <c r="F792" s="332"/>
      <c r="G792" s="332"/>
      <c r="H792" s="342"/>
      <c r="I792" s="332"/>
      <c r="J792" s="332"/>
      <c r="K792" s="332"/>
      <c r="L792" s="332"/>
      <c r="M792" s="332"/>
      <c r="N792" s="332"/>
      <c r="O792" s="332"/>
      <c r="P792" s="332"/>
      <c r="Q792" s="332"/>
      <c r="R792" s="332"/>
      <c r="S792" s="332"/>
      <c r="T792" s="332"/>
      <c r="U792" s="332"/>
      <c r="V792" s="332"/>
      <c r="W792" s="332"/>
      <c r="X792" s="332"/>
      <c r="Y792" s="332"/>
      <c r="Z792" s="332"/>
    </row>
    <row r="793">
      <c r="A793" s="332"/>
      <c r="B793" s="332"/>
      <c r="C793" s="332"/>
      <c r="D793" s="332"/>
      <c r="E793" s="332"/>
      <c r="F793" s="332"/>
      <c r="G793" s="332"/>
      <c r="H793" s="342"/>
      <c r="I793" s="332"/>
      <c r="J793" s="332"/>
      <c r="K793" s="332"/>
      <c r="L793" s="332"/>
      <c r="M793" s="332"/>
      <c r="N793" s="332"/>
      <c r="O793" s="332"/>
      <c r="P793" s="332"/>
      <c r="Q793" s="332"/>
      <c r="R793" s="332"/>
      <c r="S793" s="332"/>
      <c r="T793" s="332"/>
      <c r="U793" s="332"/>
      <c r="V793" s="332"/>
      <c r="W793" s="332"/>
      <c r="X793" s="332"/>
      <c r="Y793" s="332"/>
      <c r="Z793" s="332"/>
    </row>
    <row r="794">
      <c r="A794" s="332"/>
      <c r="B794" s="332"/>
      <c r="C794" s="332"/>
      <c r="D794" s="332"/>
      <c r="E794" s="332"/>
      <c r="F794" s="332"/>
      <c r="G794" s="332"/>
      <c r="H794" s="342"/>
      <c r="I794" s="332"/>
      <c r="J794" s="332"/>
      <c r="K794" s="332"/>
      <c r="L794" s="332"/>
      <c r="M794" s="332"/>
      <c r="N794" s="332"/>
      <c r="O794" s="332"/>
      <c r="P794" s="332"/>
      <c r="Q794" s="332"/>
      <c r="R794" s="332"/>
      <c r="S794" s="332"/>
      <c r="T794" s="332"/>
      <c r="U794" s="332"/>
      <c r="V794" s="332"/>
      <c r="W794" s="332"/>
      <c r="X794" s="332"/>
      <c r="Y794" s="332"/>
      <c r="Z794" s="332"/>
    </row>
    <row r="795">
      <c r="A795" s="332"/>
      <c r="B795" s="332"/>
      <c r="C795" s="332"/>
      <c r="D795" s="332"/>
      <c r="E795" s="332"/>
      <c r="F795" s="332"/>
      <c r="G795" s="332"/>
      <c r="H795" s="342"/>
      <c r="I795" s="332"/>
      <c r="J795" s="332"/>
      <c r="K795" s="332"/>
      <c r="L795" s="332"/>
      <c r="M795" s="332"/>
      <c r="N795" s="332"/>
      <c r="O795" s="332"/>
      <c r="P795" s="332"/>
      <c r="Q795" s="332"/>
      <c r="R795" s="332"/>
      <c r="S795" s="332"/>
      <c r="T795" s="332"/>
      <c r="U795" s="332"/>
      <c r="V795" s="332"/>
      <c r="W795" s="332"/>
      <c r="X795" s="332"/>
      <c r="Y795" s="332"/>
      <c r="Z795" s="332"/>
    </row>
    <row r="796">
      <c r="A796" s="332"/>
      <c r="B796" s="332"/>
      <c r="C796" s="332"/>
      <c r="D796" s="332"/>
      <c r="E796" s="332"/>
      <c r="F796" s="332"/>
      <c r="G796" s="332"/>
      <c r="H796" s="342"/>
      <c r="I796" s="332"/>
      <c r="J796" s="332"/>
      <c r="K796" s="332"/>
      <c r="L796" s="332"/>
      <c r="M796" s="332"/>
      <c r="N796" s="332"/>
      <c r="O796" s="332"/>
      <c r="P796" s="332"/>
      <c r="Q796" s="332"/>
      <c r="R796" s="332"/>
      <c r="S796" s="332"/>
      <c r="T796" s="332"/>
      <c r="U796" s="332"/>
      <c r="V796" s="332"/>
      <c r="W796" s="332"/>
      <c r="X796" s="332"/>
      <c r="Y796" s="332"/>
      <c r="Z796" s="332"/>
    </row>
    <row r="797">
      <c r="A797" s="332"/>
      <c r="B797" s="332"/>
      <c r="C797" s="332"/>
      <c r="D797" s="332"/>
      <c r="E797" s="332"/>
      <c r="F797" s="332"/>
      <c r="G797" s="332"/>
      <c r="H797" s="342"/>
      <c r="I797" s="332"/>
      <c r="J797" s="332"/>
      <c r="K797" s="332"/>
      <c r="L797" s="332"/>
      <c r="M797" s="332"/>
      <c r="N797" s="332"/>
      <c r="O797" s="332"/>
      <c r="P797" s="332"/>
      <c r="Q797" s="332"/>
      <c r="R797" s="332"/>
      <c r="S797" s="332"/>
      <c r="T797" s="332"/>
      <c r="U797" s="332"/>
      <c r="V797" s="332"/>
      <c r="W797" s="332"/>
      <c r="X797" s="332"/>
      <c r="Y797" s="332"/>
      <c r="Z797" s="332"/>
    </row>
    <row r="798">
      <c r="A798" s="332"/>
      <c r="B798" s="332"/>
      <c r="C798" s="332"/>
      <c r="D798" s="332"/>
      <c r="E798" s="332"/>
      <c r="F798" s="332"/>
      <c r="G798" s="332"/>
      <c r="H798" s="342"/>
      <c r="I798" s="332"/>
      <c r="J798" s="332"/>
      <c r="K798" s="332"/>
      <c r="L798" s="332"/>
      <c r="M798" s="332"/>
      <c r="N798" s="332"/>
      <c r="O798" s="332"/>
      <c r="P798" s="332"/>
      <c r="Q798" s="332"/>
      <c r="R798" s="332"/>
      <c r="S798" s="332"/>
      <c r="T798" s="332"/>
      <c r="U798" s="332"/>
      <c r="V798" s="332"/>
      <c r="W798" s="332"/>
      <c r="X798" s="332"/>
      <c r="Y798" s="332"/>
      <c r="Z798" s="332"/>
    </row>
    <row r="799">
      <c r="A799" s="332"/>
      <c r="B799" s="332"/>
      <c r="C799" s="332"/>
      <c r="D799" s="332"/>
      <c r="E799" s="332"/>
      <c r="F799" s="332"/>
      <c r="G799" s="332"/>
      <c r="H799" s="342"/>
      <c r="I799" s="332"/>
      <c r="J799" s="332"/>
      <c r="K799" s="332"/>
      <c r="L799" s="332"/>
      <c r="M799" s="332"/>
      <c r="N799" s="332"/>
      <c r="O799" s="332"/>
      <c r="P799" s="332"/>
      <c r="Q799" s="332"/>
      <c r="R799" s="332"/>
      <c r="S799" s="332"/>
      <c r="T799" s="332"/>
      <c r="U799" s="332"/>
      <c r="V799" s="332"/>
      <c r="W799" s="332"/>
      <c r="X799" s="332"/>
      <c r="Y799" s="332"/>
      <c r="Z799" s="332"/>
    </row>
    <row r="800">
      <c r="A800" s="332"/>
      <c r="B800" s="332"/>
      <c r="C800" s="332"/>
      <c r="D800" s="332"/>
      <c r="E800" s="332"/>
      <c r="F800" s="332"/>
      <c r="G800" s="332"/>
      <c r="H800" s="342"/>
      <c r="I800" s="332"/>
      <c r="J800" s="332"/>
      <c r="K800" s="332"/>
      <c r="L800" s="332"/>
      <c r="M800" s="332"/>
      <c r="N800" s="332"/>
      <c r="O800" s="332"/>
      <c r="P800" s="332"/>
      <c r="Q800" s="332"/>
      <c r="R800" s="332"/>
      <c r="S800" s="332"/>
      <c r="T800" s="332"/>
      <c r="U800" s="332"/>
      <c r="V800" s="332"/>
      <c r="W800" s="332"/>
      <c r="X800" s="332"/>
      <c r="Y800" s="332"/>
      <c r="Z800" s="332"/>
    </row>
    <row r="801">
      <c r="A801" s="332"/>
      <c r="B801" s="332"/>
      <c r="C801" s="332"/>
      <c r="D801" s="332"/>
      <c r="E801" s="332"/>
      <c r="F801" s="332"/>
      <c r="G801" s="332"/>
      <c r="H801" s="342"/>
      <c r="I801" s="332"/>
      <c r="J801" s="332"/>
      <c r="K801" s="332"/>
      <c r="L801" s="332"/>
      <c r="M801" s="332"/>
      <c r="N801" s="332"/>
      <c r="O801" s="332"/>
      <c r="P801" s="332"/>
      <c r="Q801" s="332"/>
      <c r="R801" s="332"/>
      <c r="S801" s="332"/>
      <c r="T801" s="332"/>
      <c r="U801" s="332"/>
      <c r="V801" s="332"/>
      <c r="W801" s="332"/>
      <c r="X801" s="332"/>
      <c r="Y801" s="332"/>
      <c r="Z801" s="332"/>
    </row>
    <row r="802">
      <c r="A802" s="332"/>
      <c r="B802" s="332"/>
      <c r="C802" s="332"/>
      <c r="D802" s="332"/>
      <c r="E802" s="332"/>
      <c r="F802" s="332"/>
      <c r="G802" s="332"/>
      <c r="H802" s="342"/>
      <c r="I802" s="332"/>
      <c r="J802" s="332"/>
      <c r="K802" s="332"/>
      <c r="L802" s="332"/>
      <c r="M802" s="332"/>
      <c r="N802" s="332"/>
      <c r="O802" s="332"/>
      <c r="P802" s="332"/>
      <c r="Q802" s="332"/>
      <c r="R802" s="332"/>
      <c r="S802" s="332"/>
      <c r="T802" s="332"/>
      <c r="U802" s="332"/>
      <c r="V802" s="332"/>
      <c r="W802" s="332"/>
      <c r="X802" s="332"/>
      <c r="Y802" s="332"/>
      <c r="Z802" s="332"/>
    </row>
    <row r="803">
      <c r="A803" s="332"/>
      <c r="B803" s="332"/>
      <c r="C803" s="332"/>
      <c r="D803" s="332"/>
      <c r="E803" s="332"/>
      <c r="F803" s="332"/>
      <c r="G803" s="332"/>
      <c r="H803" s="342"/>
      <c r="I803" s="332"/>
      <c r="J803" s="332"/>
      <c r="K803" s="332"/>
      <c r="L803" s="332"/>
      <c r="M803" s="332"/>
      <c r="N803" s="332"/>
      <c r="O803" s="332"/>
      <c r="P803" s="332"/>
      <c r="Q803" s="332"/>
      <c r="R803" s="332"/>
      <c r="S803" s="332"/>
      <c r="T803" s="332"/>
      <c r="U803" s="332"/>
      <c r="V803" s="332"/>
      <c r="W803" s="332"/>
      <c r="X803" s="332"/>
      <c r="Y803" s="332"/>
      <c r="Z803" s="332"/>
    </row>
    <row r="804">
      <c r="A804" s="332"/>
      <c r="B804" s="332"/>
      <c r="C804" s="332"/>
      <c r="D804" s="332"/>
      <c r="E804" s="332"/>
      <c r="F804" s="332"/>
      <c r="G804" s="332"/>
      <c r="H804" s="342"/>
      <c r="I804" s="332"/>
      <c r="J804" s="332"/>
      <c r="K804" s="332"/>
      <c r="L804" s="332"/>
      <c r="M804" s="332"/>
      <c r="N804" s="332"/>
      <c r="O804" s="332"/>
      <c r="P804" s="332"/>
      <c r="Q804" s="332"/>
      <c r="R804" s="332"/>
      <c r="S804" s="332"/>
      <c r="T804" s="332"/>
      <c r="U804" s="332"/>
      <c r="V804" s="332"/>
      <c r="W804" s="332"/>
      <c r="X804" s="332"/>
      <c r="Y804" s="332"/>
      <c r="Z804" s="332"/>
    </row>
    <row r="805">
      <c r="A805" s="332"/>
      <c r="B805" s="332"/>
      <c r="C805" s="332"/>
      <c r="D805" s="332"/>
      <c r="E805" s="332"/>
      <c r="F805" s="332"/>
      <c r="G805" s="332"/>
      <c r="H805" s="342"/>
      <c r="I805" s="332"/>
      <c r="J805" s="332"/>
      <c r="K805" s="332"/>
      <c r="L805" s="332"/>
      <c r="M805" s="332"/>
      <c r="N805" s="332"/>
      <c r="O805" s="332"/>
      <c r="P805" s="332"/>
      <c r="Q805" s="332"/>
      <c r="R805" s="332"/>
      <c r="S805" s="332"/>
      <c r="T805" s="332"/>
      <c r="U805" s="332"/>
      <c r="V805" s="332"/>
      <c r="W805" s="332"/>
      <c r="X805" s="332"/>
      <c r="Y805" s="332"/>
      <c r="Z805" s="332"/>
    </row>
    <row r="806">
      <c r="A806" s="332"/>
      <c r="B806" s="332"/>
      <c r="C806" s="332"/>
      <c r="D806" s="332"/>
      <c r="E806" s="332"/>
      <c r="F806" s="332"/>
      <c r="G806" s="332"/>
      <c r="H806" s="342"/>
      <c r="I806" s="332"/>
      <c r="J806" s="332"/>
      <c r="K806" s="332"/>
      <c r="L806" s="332"/>
      <c r="M806" s="332"/>
      <c r="N806" s="332"/>
      <c r="O806" s="332"/>
      <c r="P806" s="332"/>
      <c r="Q806" s="332"/>
      <c r="R806" s="332"/>
      <c r="S806" s="332"/>
      <c r="T806" s="332"/>
      <c r="U806" s="332"/>
      <c r="V806" s="332"/>
      <c r="W806" s="332"/>
      <c r="X806" s="332"/>
      <c r="Y806" s="332"/>
      <c r="Z806" s="332"/>
    </row>
    <row r="807">
      <c r="A807" s="332"/>
      <c r="B807" s="332"/>
      <c r="C807" s="332"/>
      <c r="D807" s="332"/>
      <c r="E807" s="332"/>
      <c r="F807" s="332"/>
      <c r="G807" s="332"/>
      <c r="H807" s="342"/>
      <c r="I807" s="332"/>
      <c r="J807" s="332"/>
      <c r="K807" s="332"/>
      <c r="L807" s="332"/>
      <c r="M807" s="332"/>
      <c r="N807" s="332"/>
      <c r="O807" s="332"/>
      <c r="P807" s="332"/>
      <c r="Q807" s="332"/>
      <c r="R807" s="332"/>
      <c r="S807" s="332"/>
      <c r="T807" s="332"/>
      <c r="U807" s="332"/>
      <c r="V807" s="332"/>
      <c r="W807" s="332"/>
      <c r="X807" s="332"/>
      <c r="Y807" s="332"/>
      <c r="Z807" s="332"/>
    </row>
    <row r="808">
      <c r="A808" s="332"/>
      <c r="B808" s="332"/>
      <c r="C808" s="332"/>
      <c r="D808" s="332"/>
      <c r="E808" s="332"/>
      <c r="F808" s="332"/>
      <c r="G808" s="332"/>
      <c r="H808" s="342"/>
      <c r="I808" s="332"/>
      <c r="J808" s="332"/>
      <c r="K808" s="332"/>
      <c r="L808" s="332"/>
      <c r="M808" s="332"/>
      <c r="N808" s="332"/>
      <c r="O808" s="332"/>
      <c r="P808" s="332"/>
      <c r="Q808" s="332"/>
      <c r="R808" s="332"/>
      <c r="S808" s="332"/>
      <c r="T808" s="332"/>
      <c r="U808" s="332"/>
      <c r="V808" s="332"/>
      <c r="W808" s="332"/>
      <c r="X808" s="332"/>
      <c r="Y808" s="332"/>
      <c r="Z808" s="332"/>
    </row>
    <row r="809">
      <c r="A809" s="332"/>
      <c r="B809" s="332"/>
      <c r="C809" s="332"/>
      <c r="D809" s="332"/>
      <c r="E809" s="332"/>
      <c r="F809" s="332"/>
      <c r="G809" s="332"/>
      <c r="H809" s="342"/>
      <c r="I809" s="332"/>
      <c r="J809" s="332"/>
      <c r="K809" s="332"/>
      <c r="L809" s="332"/>
      <c r="M809" s="332"/>
      <c r="N809" s="332"/>
      <c r="O809" s="332"/>
      <c r="P809" s="332"/>
      <c r="Q809" s="332"/>
      <c r="R809" s="332"/>
      <c r="S809" s="332"/>
      <c r="T809" s="332"/>
      <c r="U809" s="332"/>
      <c r="V809" s="332"/>
      <c r="W809" s="332"/>
      <c r="X809" s="332"/>
      <c r="Y809" s="332"/>
      <c r="Z809" s="332"/>
    </row>
    <row r="810">
      <c r="A810" s="332"/>
      <c r="B810" s="332"/>
      <c r="C810" s="332"/>
      <c r="D810" s="332"/>
      <c r="E810" s="332"/>
      <c r="F810" s="332"/>
      <c r="G810" s="332"/>
      <c r="H810" s="342"/>
      <c r="I810" s="332"/>
      <c r="J810" s="332"/>
      <c r="K810" s="332"/>
      <c r="L810" s="332"/>
      <c r="M810" s="332"/>
      <c r="N810" s="332"/>
      <c r="O810" s="332"/>
      <c r="P810" s="332"/>
      <c r="Q810" s="332"/>
      <c r="R810" s="332"/>
      <c r="S810" s="332"/>
      <c r="T810" s="332"/>
      <c r="U810" s="332"/>
      <c r="V810" s="332"/>
      <c r="W810" s="332"/>
      <c r="X810" s="332"/>
      <c r="Y810" s="332"/>
      <c r="Z810" s="332"/>
    </row>
    <row r="811">
      <c r="A811" s="332"/>
      <c r="B811" s="332"/>
      <c r="C811" s="332"/>
      <c r="D811" s="332"/>
      <c r="E811" s="332"/>
      <c r="F811" s="332"/>
      <c r="G811" s="332"/>
      <c r="H811" s="342"/>
      <c r="I811" s="332"/>
      <c r="J811" s="332"/>
      <c r="K811" s="332"/>
      <c r="L811" s="332"/>
      <c r="M811" s="332"/>
      <c r="N811" s="332"/>
      <c r="O811" s="332"/>
      <c r="P811" s="332"/>
      <c r="Q811" s="332"/>
      <c r="R811" s="332"/>
      <c r="S811" s="332"/>
      <c r="T811" s="332"/>
      <c r="U811" s="332"/>
      <c r="V811" s="332"/>
      <c r="W811" s="332"/>
      <c r="X811" s="332"/>
      <c r="Y811" s="332"/>
      <c r="Z811" s="332"/>
    </row>
    <row r="812">
      <c r="A812" s="332"/>
      <c r="B812" s="332"/>
      <c r="C812" s="332"/>
      <c r="D812" s="332"/>
      <c r="E812" s="332"/>
      <c r="F812" s="332"/>
      <c r="G812" s="332"/>
      <c r="H812" s="342"/>
      <c r="I812" s="332"/>
      <c r="J812" s="332"/>
      <c r="K812" s="332"/>
      <c r="L812" s="332"/>
      <c r="M812" s="332"/>
      <c r="N812" s="332"/>
      <c r="O812" s="332"/>
      <c r="P812" s="332"/>
      <c r="Q812" s="332"/>
      <c r="R812" s="332"/>
      <c r="S812" s="332"/>
      <c r="T812" s="332"/>
      <c r="U812" s="332"/>
      <c r="V812" s="332"/>
      <c r="W812" s="332"/>
      <c r="X812" s="332"/>
      <c r="Y812" s="332"/>
      <c r="Z812" s="332"/>
    </row>
    <row r="813">
      <c r="A813" s="332"/>
      <c r="B813" s="332"/>
      <c r="C813" s="332"/>
      <c r="D813" s="332"/>
      <c r="E813" s="332"/>
      <c r="F813" s="332"/>
      <c r="G813" s="332"/>
      <c r="H813" s="342"/>
      <c r="I813" s="332"/>
      <c r="J813" s="332"/>
      <c r="K813" s="332"/>
      <c r="L813" s="332"/>
      <c r="M813" s="332"/>
      <c r="N813" s="332"/>
      <c r="O813" s="332"/>
      <c r="P813" s="332"/>
      <c r="Q813" s="332"/>
      <c r="R813" s="332"/>
      <c r="S813" s="332"/>
      <c r="T813" s="332"/>
      <c r="U813" s="332"/>
      <c r="V813" s="332"/>
      <c r="W813" s="332"/>
      <c r="X813" s="332"/>
      <c r="Y813" s="332"/>
      <c r="Z813" s="332"/>
    </row>
    <row r="814">
      <c r="A814" s="332"/>
      <c r="B814" s="332"/>
      <c r="C814" s="332"/>
      <c r="D814" s="332"/>
      <c r="E814" s="332"/>
      <c r="F814" s="332"/>
      <c r="G814" s="332"/>
      <c r="H814" s="342"/>
      <c r="I814" s="332"/>
      <c r="J814" s="332"/>
      <c r="K814" s="332"/>
      <c r="L814" s="332"/>
      <c r="M814" s="332"/>
      <c r="N814" s="332"/>
      <c r="O814" s="332"/>
      <c r="P814" s="332"/>
      <c r="Q814" s="332"/>
      <c r="R814" s="332"/>
      <c r="S814" s="332"/>
      <c r="T814" s="332"/>
      <c r="U814" s="332"/>
      <c r="V814" s="332"/>
      <c r="W814" s="332"/>
      <c r="X814" s="332"/>
      <c r="Y814" s="332"/>
      <c r="Z814" s="332"/>
    </row>
    <row r="815">
      <c r="A815" s="332"/>
      <c r="B815" s="332"/>
      <c r="C815" s="332"/>
      <c r="D815" s="332"/>
      <c r="E815" s="332"/>
      <c r="F815" s="332"/>
      <c r="G815" s="332"/>
      <c r="H815" s="342"/>
      <c r="I815" s="332"/>
      <c r="J815" s="332"/>
      <c r="K815" s="332"/>
      <c r="L815" s="332"/>
      <c r="M815" s="332"/>
      <c r="N815" s="332"/>
      <c r="O815" s="332"/>
      <c r="P815" s="332"/>
      <c r="Q815" s="332"/>
      <c r="R815" s="332"/>
      <c r="S815" s="332"/>
      <c r="T815" s="332"/>
      <c r="U815" s="332"/>
      <c r="V815" s="332"/>
      <c r="W815" s="332"/>
      <c r="X815" s="332"/>
      <c r="Y815" s="332"/>
      <c r="Z815" s="332"/>
    </row>
    <row r="816">
      <c r="A816" s="332"/>
      <c r="B816" s="332"/>
      <c r="C816" s="332"/>
      <c r="D816" s="332"/>
      <c r="E816" s="332"/>
      <c r="F816" s="332"/>
      <c r="G816" s="332"/>
      <c r="H816" s="342"/>
      <c r="I816" s="332"/>
      <c r="J816" s="332"/>
      <c r="K816" s="332"/>
      <c r="L816" s="332"/>
      <c r="M816" s="332"/>
      <c r="N816" s="332"/>
      <c r="O816" s="332"/>
      <c r="P816" s="332"/>
      <c r="Q816" s="332"/>
      <c r="R816" s="332"/>
      <c r="S816" s="332"/>
      <c r="T816" s="332"/>
      <c r="U816" s="332"/>
      <c r="V816" s="332"/>
      <c r="W816" s="332"/>
      <c r="X816" s="332"/>
      <c r="Y816" s="332"/>
      <c r="Z816" s="332"/>
    </row>
    <row r="817">
      <c r="A817" s="332"/>
      <c r="B817" s="332"/>
      <c r="C817" s="332"/>
      <c r="D817" s="332"/>
      <c r="E817" s="332"/>
      <c r="F817" s="332"/>
      <c r="G817" s="332"/>
      <c r="H817" s="342"/>
      <c r="I817" s="332"/>
      <c r="J817" s="332"/>
      <c r="K817" s="332"/>
      <c r="L817" s="332"/>
      <c r="M817" s="332"/>
      <c r="N817" s="332"/>
      <c r="O817" s="332"/>
      <c r="P817" s="332"/>
      <c r="Q817" s="332"/>
      <c r="R817" s="332"/>
      <c r="S817" s="332"/>
      <c r="T817" s="332"/>
      <c r="U817" s="332"/>
      <c r="V817" s="332"/>
      <c r="W817" s="332"/>
      <c r="X817" s="332"/>
      <c r="Y817" s="332"/>
      <c r="Z817" s="332"/>
    </row>
    <row r="818">
      <c r="A818" s="332"/>
      <c r="B818" s="332"/>
      <c r="C818" s="332"/>
      <c r="D818" s="332"/>
      <c r="E818" s="332"/>
      <c r="F818" s="332"/>
      <c r="G818" s="332"/>
      <c r="H818" s="342"/>
      <c r="I818" s="332"/>
      <c r="J818" s="332"/>
      <c r="K818" s="332"/>
      <c r="L818" s="332"/>
      <c r="M818" s="332"/>
      <c r="N818" s="332"/>
      <c r="O818" s="332"/>
      <c r="P818" s="332"/>
      <c r="Q818" s="332"/>
      <c r="R818" s="332"/>
      <c r="S818" s="332"/>
      <c r="T818" s="332"/>
      <c r="U818" s="332"/>
      <c r="V818" s="332"/>
      <c r="W818" s="332"/>
      <c r="X818" s="332"/>
      <c r="Y818" s="332"/>
      <c r="Z818" s="332"/>
    </row>
    <row r="819">
      <c r="A819" s="332"/>
      <c r="B819" s="332"/>
      <c r="C819" s="332"/>
      <c r="D819" s="332"/>
      <c r="E819" s="332"/>
      <c r="F819" s="332"/>
      <c r="G819" s="332"/>
      <c r="H819" s="342"/>
      <c r="I819" s="332"/>
      <c r="J819" s="332"/>
      <c r="K819" s="332"/>
      <c r="L819" s="332"/>
      <c r="M819" s="332"/>
      <c r="N819" s="332"/>
      <c r="O819" s="332"/>
      <c r="P819" s="332"/>
      <c r="Q819" s="332"/>
      <c r="R819" s="332"/>
      <c r="S819" s="332"/>
      <c r="T819" s="332"/>
      <c r="U819" s="332"/>
      <c r="V819" s="332"/>
      <c r="W819" s="332"/>
      <c r="X819" s="332"/>
      <c r="Y819" s="332"/>
      <c r="Z819" s="332"/>
    </row>
    <row r="820">
      <c r="A820" s="332"/>
      <c r="B820" s="332"/>
      <c r="C820" s="332"/>
      <c r="D820" s="332"/>
      <c r="E820" s="332"/>
      <c r="F820" s="332"/>
      <c r="G820" s="332"/>
      <c r="H820" s="342"/>
      <c r="I820" s="332"/>
      <c r="J820" s="332"/>
      <c r="K820" s="332"/>
      <c r="L820" s="332"/>
      <c r="M820" s="332"/>
      <c r="N820" s="332"/>
      <c r="O820" s="332"/>
      <c r="P820" s="332"/>
      <c r="Q820" s="332"/>
      <c r="R820" s="332"/>
      <c r="S820" s="332"/>
      <c r="T820" s="332"/>
      <c r="U820" s="332"/>
      <c r="V820" s="332"/>
      <c r="W820" s="332"/>
      <c r="X820" s="332"/>
      <c r="Y820" s="332"/>
      <c r="Z820" s="332"/>
    </row>
    <row r="821">
      <c r="A821" s="332"/>
      <c r="B821" s="332"/>
      <c r="C821" s="332"/>
      <c r="D821" s="332"/>
      <c r="E821" s="332"/>
      <c r="F821" s="332"/>
      <c r="G821" s="332"/>
      <c r="H821" s="342"/>
      <c r="I821" s="332"/>
      <c r="J821" s="332"/>
      <c r="K821" s="332"/>
      <c r="L821" s="332"/>
      <c r="M821" s="332"/>
      <c r="N821" s="332"/>
      <c r="O821" s="332"/>
      <c r="P821" s="332"/>
      <c r="Q821" s="332"/>
      <c r="R821" s="332"/>
      <c r="S821" s="332"/>
      <c r="T821" s="332"/>
      <c r="U821" s="332"/>
      <c r="V821" s="332"/>
      <c r="W821" s="332"/>
      <c r="X821" s="332"/>
      <c r="Y821" s="332"/>
      <c r="Z821" s="332"/>
    </row>
    <row r="822">
      <c r="A822" s="332"/>
      <c r="B822" s="332"/>
      <c r="C822" s="332"/>
      <c r="D822" s="332"/>
      <c r="E822" s="332"/>
      <c r="F822" s="332"/>
      <c r="G822" s="332"/>
      <c r="H822" s="342"/>
      <c r="I822" s="332"/>
      <c r="J822" s="332"/>
      <c r="K822" s="332"/>
      <c r="L822" s="332"/>
      <c r="M822" s="332"/>
      <c r="N822" s="332"/>
      <c r="O822" s="332"/>
      <c r="P822" s="332"/>
      <c r="Q822" s="332"/>
      <c r="R822" s="332"/>
      <c r="S822" s="332"/>
      <c r="T822" s="332"/>
      <c r="U822" s="332"/>
      <c r="V822" s="332"/>
      <c r="W822" s="332"/>
      <c r="X822" s="332"/>
      <c r="Y822" s="332"/>
      <c r="Z822" s="332"/>
    </row>
    <row r="823">
      <c r="A823" s="332"/>
      <c r="B823" s="332"/>
      <c r="C823" s="332"/>
      <c r="D823" s="332"/>
      <c r="E823" s="332"/>
      <c r="F823" s="332"/>
      <c r="G823" s="332"/>
      <c r="H823" s="342"/>
      <c r="I823" s="332"/>
      <c r="J823" s="332"/>
      <c r="K823" s="332"/>
      <c r="L823" s="332"/>
      <c r="M823" s="332"/>
      <c r="N823" s="332"/>
      <c r="O823" s="332"/>
      <c r="P823" s="332"/>
      <c r="Q823" s="332"/>
      <c r="R823" s="332"/>
      <c r="S823" s="332"/>
      <c r="T823" s="332"/>
      <c r="U823" s="332"/>
      <c r="V823" s="332"/>
      <c r="W823" s="332"/>
      <c r="X823" s="332"/>
      <c r="Y823" s="332"/>
      <c r="Z823" s="332"/>
    </row>
    <row r="824">
      <c r="A824" s="332"/>
      <c r="B824" s="332"/>
      <c r="C824" s="332"/>
      <c r="D824" s="332"/>
      <c r="E824" s="332"/>
      <c r="F824" s="332"/>
      <c r="G824" s="332"/>
      <c r="H824" s="342"/>
      <c r="I824" s="332"/>
      <c r="J824" s="332"/>
      <c r="K824" s="332"/>
      <c r="L824" s="332"/>
      <c r="M824" s="332"/>
      <c r="N824" s="332"/>
      <c r="O824" s="332"/>
      <c r="P824" s="332"/>
      <c r="Q824" s="332"/>
      <c r="R824" s="332"/>
      <c r="S824" s="332"/>
      <c r="T824" s="332"/>
      <c r="U824" s="332"/>
      <c r="V824" s="332"/>
      <c r="W824" s="332"/>
      <c r="X824" s="332"/>
      <c r="Y824" s="332"/>
      <c r="Z824" s="332"/>
    </row>
    <row r="825">
      <c r="A825" s="332"/>
      <c r="B825" s="332"/>
      <c r="C825" s="332"/>
      <c r="D825" s="332"/>
      <c r="E825" s="332"/>
      <c r="F825" s="332"/>
      <c r="G825" s="332"/>
      <c r="H825" s="342"/>
      <c r="I825" s="332"/>
      <c r="J825" s="332"/>
      <c r="K825" s="332"/>
      <c r="L825" s="332"/>
      <c r="M825" s="332"/>
      <c r="N825" s="332"/>
      <c r="O825" s="332"/>
      <c r="P825" s="332"/>
      <c r="Q825" s="332"/>
      <c r="R825" s="332"/>
      <c r="S825" s="332"/>
      <c r="T825" s="332"/>
      <c r="U825" s="332"/>
      <c r="V825" s="332"/>
      <c r="W825" s="332"/>
      <c r="X825" s="332"/>
      <c r="Y825" s="332"/>
      <c r="Z825" s="332"/>
    </row>
    <row r="826">
      <c r="A826" s="332"/>
      <c r="B826" s="332"/>
      <c r="C826" s="332"/>
      <c r="D826" s="332"/>
      <c r="E826" s="332"/>
      <c r="F826" s="332"/>
      <c r="G826" s="332"/>
      <c r="H826" s="342"/>
      <c r="I826" s="332"/>
      <c r="J826" s="332"/>
      <c r="K826" s="332"/>
      <c r="L826" s="332"/>
      <c r="M826" s="332"/>
      <c r="N826" s="332"/>
      <c r="O826" s="332"/>
      <c r="P826" s="332"/>
      <c r="Q826" s="332"/>
      <c r="R826" s="332"/>
      <c r="S826" s="332"/>
      <c r="T826" s="332"/>
      <c r="U826" s="332"/>
      <c r="V826" s="332"/>
      <c r="W826" s="332"/>
      <c r="X826" s="332"/>
      <c r="Y826" s="332"/>
      <c r="Z826" s="332"/>
    </row>
    <row r="827">
      <c r="A827" s="332"/>
      <c r="B827" s="332"/>
      <c r="C827" s="332"/>
      <c r="D827" s="332"/>
      <c r="E827" s="332"/>
      <c r="F827" s="332"/>
      <c r="G827" s="332"/>
      <c r="H827" s="342"/>
      <c r="I827" s="332"/>
      <c r="J827" s="332"/>
      <c r="K827" s="332"/>
      <c r="L827" s="332"/>
      <c r="M827" s="332"/>
      <c r="N827" s="332"/>
      <c r="O827" s="332"/>
      <c r="P827" s="332"/>
      <c r="Q827" s="332"/>
      <c r="R827" s="332"/>
      <c r="S827" s="332"/>
      <c r="T827" s="332"/>
      <c r="U827" s="332"/>
      <c r="V827" s="332"/>
      <c r="W827" s="332"/>
      <c r="X827" s="332"/>
      <c r="Y827" s="332"/>
      <c r="Z827" s="332"/>
    </row>
    <row r="828">
      <c r="A828" s="332"/>
      <c r="B828" s="332"/>
      <c r="C828" s="332"/>
      <c r="D828" s="332"/>
      <c r="E828" s="332"/>
      <c r="F828" s="332"/>
      <c r="G828" s="332"/>
      <c r="H828" s="342"/>
      <c r="I828" s="332"/>
      <c r="J828" s="332"/>
      <c r="K828" s="332"/>
      <c r="L828" s="332"/>
      <c r="M828" s="332"/>
      <c r="N828" s="332"/>
      <c r="O828" s="332"/>
      <c r="P828" s="332"/>
      <c r="Q828" s="332"/>
      <c r="R828" s="332"/>
      <c r="S828" s="332"/>
      <c r="T828" s="332"/>
      <c r="U828" s="332"/>
      <c r="V828" s="332"/>
      <c r="W828" s="332"/>
      <c r="X828" s="332"/>
      <c r="Y828" s="332"/>
      <c r="Z828" s="332"/>
    </row>
    <row r="829">
      <c r="A829" s="332"/>
      <c r="B829" s="332"/>
      <c r="C829" s="332"/>
      <c r="D829" s="332"/>
      <c r="E829" s="332"/>
      <c r="F829" s="332"/>
      <c r="G829" s="332"/>
      <c r="H829" s="342"/>
      <c r="I829" s="332"/>
      <c r="J829" s="332"/>
      <c r="K829" s="332"/>
      <c r="L829" s="332"/>
      <c r="M829" s="332"/>
      <c r="N829" s="332"/>
      <c r="O829" s="332"/>
      <c r="P829" s="332"/>
      <c r="Q829" s="332"/>
      <c r="R829" s="332"/>
      <c r="S829" s="332"/>
      <c r="T829" s="332"/>
      <c r="U829" s="332"/>
      <c r="V829" s="332"/>
      <c r="W829" s="332"/>
      <c r="X829" s="332"/>
      <c r="Y829" s="332"/>
      <c r="Z829" s="332"/>
    </row>
    <row r="830">
      <c r="A830" s="332"/>
      <c r="B830" s="332"/>
      <c r="C830" s="332"/>
      <c r="D830" s="332"/>
      <c r="E830" s="332"/>
      <c r="F830" s="332"/>
      <c r="G830" s="332"/>
      <c r="H830" s="342"/>
      <c r="I830" s="332"/>
      <c r="J830" s="332"/>
      <c r="K830" s="332"/>
      <c r="L830" s="332"/>
      <c r="M830" s="332"/>
      <c r="N830" s="332"/>
      <c r="O830" s="332"/>
      <c r="P830" s="332"/>
      <c r="Q830" s="332"/>
      <c r="R830" s="332"/>
      <c r="S830" s="332"/>
      <c r="T830" s="332"/>
      <c r="U830" s="332"/>
      <c r="V830" s="332"/>
      <c r="W830" s="332"/>
      <c r="X830" s="332"/>
      <c r="Y830" s="332"/>
      <c r="Z830" s="332"/>
    </row>
    <row r="831">
      <c r="A831" s="332"/>
      <c r="B831" s="332"/>
      <c r="C831" s="332"/>
      <c r="D831" s="332"/>
      <c r="E831" s="332"/>
      <c r="F831" s="332"/>
      <c r="G831" s="332"/>
      <c r="H831" s="342"/>
      <c r="I831" s="332"/>
      <c r="J831" s="332"/>
      <c r="K831" s="332"/>
      <c r="L831" s="332"/>
      <c r="M831" s="332"/>
      <c r="N831" s="332"/>
      <c r="O831" s="332"/>
      <c r="P831" s="332"/>
      <c r="Q831" s="332"/>
      <c r="R831" s="332"/>
      <c r="S831" s="332"/>
      <c r="T831" s="332"/>
      <c r="U831" s="332"/>
      <c r="V831" s="332"/>
      <c r="W831" s="332"/>
      <c r="X831" s="332"/>
      <c r="Y831" s="332"/>
      <c r="Z831" s="332"/>
    </row>
    <row r="832">
      <c r="A832" s="332"/>
      <c r="B832" s="332"/>
      <c r="C832" s="332"/>
      <c r="D832" s="332"/>
      <c r="E832" s="332"/>
      <c r="F832" s="332"/>
      <c r="G832" s="332"/>
      <c r="H832" s="342"/>
      <c r="I832" s="332"/>
      <c r="J832" s="332"/>
      <c r="K832" s="332"/>
      <c r="L832" s="332"/>
      <c r="M832" s="332"/>
      <c r="N832" s="332"/>
      <c r="O832" s="332"/>
      <c r="P832" s="332"/>
      <c r="Q832" s="332"/>
      <c r="R832" s="332"/>
      <c r="S832" s="332"/>
      <c r="T832" s="332"/>
      <c r="U832" s="332"/>
      <c r="V832" s="332"/>
      <c r="W832" s="332"/>
      <c r="X832" s="332"/>
      <c r="Y832" s="332"/>
      <c r="Z832" s="332"/>
    </row>
    <row r="833">
      <c r="A833" s="332"/>
      <c r="B833" s="332"/>
      <c r="C833" s="332"/>
      <c r="D833" s="332"/>
      <c r="E833" s="332"/>
      <c r="F833" s="332"/>
      <c r="G833" s="332"/>
      <c r="H833" s="342"/>
      <c r="I833" s="332"/>
      <c r="J833" s="332"/>
      <c r="K833" s="332"/>
      <c r="L833" s="332"/>
      <c r="M833" s="332"/>
      <c r="N833" s="332"/>
      <c r="O833" s="332"/>
      <c r="P833" s="332"/>
      <c r="Q833" s="332"/>
      <c r="R833" s="332"/>
      <c r="S833" s="332"/>
      <c r="T833" s="332"/>
      <c r="U833" s="332"/>
      <c r="V833" s="332"/>
      <c r="W833" s="332"/>
      <c r="X833" s="332"/>
      <c r="Y833" s="332"/>
      <c r="Z833" s="332"/>
    </row>
    <row r="834">
      <c r="A834" s="332"/>
      <c r="B834" s="332"/>
      <c r="C834" s="332"/>
      <c r="D834" s="332"/>
      <c r="E834" s="332"/>
      <c r="F834" s="332"/>
      <c r="G834" s="332"/>
      <c r="H834" s="342"/>
      <c r="I834" s="332"/>
      <c r="J834" s="332"/>
      <c r="K834" s="332"/>
      <c r="L834" s="332"/>
      <c r="M834" s="332"/>
      <c r="N834" s="332"/>
      <c r="O834" s="332"/>
      <c r="P834" s="332"/>
      <c r="Q834" s="332"/>
      <c r="R834" s="332"/>
      <c r="S834" s="332"/>
      <c r="T834" s="332"/>
      <c r="U834" s="332"/>
      <c r="V834" s="332"/>
      <c r="W834" s="332"/>
      <c r="X834" s="332"/>
      <c r="Y834" s="332"/>
      <c r="Z834" s="332"/>
    </row>
    <row r="835">
      <c r="A835" s="332"/>
      <c r="B835" s="332"/>
      <c r="C835" s="332"/>
      <c r="D835" s="332"/>
      <c r="E835" s="332"/>
      <c r="F835" s="332"/>
      <c r="G835" s="332"/>
      <c r="H835" s="342"/>
      <c r="I835" s="332"/>
      <c r="J835" s="332"/>
      <c r="K835" s="332"/>
      <c r="L835" s="332"/>
      <c r="M835" s="332"/>
      <c r="N835" s="332"/>
      <c r="O835" s="332"/>
      <c r="P835" s="332"/>
      <c r="Q835" s="332"/>
      <c r="R835" s="332"/>
      <c r="S835" s="332"/>
      <c r="T835" s="332"/>
      <c r="U835" s="332"/>
      <c r="V835" s="332"/>
      <c r="W835" s="332"/>
      <c r="X835" s="332"/>
      <c r="Y835" s="332"/>
      <c r="Z835" s="332"/>
    </row>
    <row r="836">
      <c r="A836" s="332"/>
      <c r="B836" s="332"/>
      <c r="C836" s="332"/>
      <c r="D836" s="332"/>
      <c r="E836" s="332"/>
      <c r="F836" s="332"/>
      <c r="G836" s="332"/>
      <c r="H836" s="342"/>
      <c r="I836" s="332"/>
      <c r="J836" s="332"/>
      <c r="K836" s="332"/>
      <c r="L836" s="332"/>
      <c r="M836" s="332"/>
      <c r="N836" s="332"/>
      <c r="O836" s="332"/>
      <c r="P836" s="332"/>
      <c r="Q836" s="332"/>
      <c r="R836" s="332"/>
      <c r="S836" s="332"/>
      <c r="T836" s="332"/>
      <c r="U836" s="332"/>
      <c r="V836" s="332"/>
      <c r="W836" s="332"/>
      <c r="X836" s="332"/>
      <c r="Y836" s="332"/>
      <c r="Z836" s="332"/>
    </row>
    <row r="837">
      <c r="A837" s="332"/>
      <c r="B837" s="332"/>
      <c r="C837" s="332"/>
      <c r="D837" s="332"/>
      <c r="E837" s="332"/>
      <c r="F837" s="332"/>
      <c r="G837" s="332"/>
      <c r="H837" s="342"/>
      <c r="I837" s="332"/>
      <c r="J837" s="332"/>
      <c r="K837" s="332"/>
      <c r="L837" s="332"/>
      <c r="M837" s="332"/>
      <c r="N837" s="332"/>
      <c r="O837" s="332"/>
      <c r="P837" s="332"/>
      <c r="Q837" s="332"/>
      <c r="R837" s="332"/>
      <c r="S837" s="332"/>
      <c r="T837" s="332"/>
      <c r="U837" s="332"/>
      <c r="V837" s="332"/>
      <c r="W837" s="332"/>
      <c r="X837" s="332"/>
      <c r="Y837" s="332"/>
      <c r="Z837" s="332"/>
    </row>
    <row r="838">
      <c r="A838" s="332"/>
      <c r="B838" s="332"/>
      <c r="C838" s="332"/>
      <c r="D838" s="332"/>
      <c r="E838" s="332"/>
      <c r="F838" s="332"/>
      <c r="G838" s="332"/>
      <c r="H838" s="342"/>
      <c r="I838" s="332"/>
      <c r="J838" s="332"/>
      <c r="K838" s="332"/>
      <c r="L838" s="332"/>
      <c r="M838" s="332"/>
      <c r="N838" s="332"/>
      <c r="O838" s="332"/>
      <c r="P838" s="332"/>
      <c r="Q838" s="332"/>
      <c r="R838" s="332"/>
      <c r="S838" s="332"/>
      <c r="T838" s="332"/>
      <c r="U838" s="332"/>
      <c r="V838" s="332"/>
      <c r="W838" s="332"/>
      <c r="X838" s="332"/>
      <c r="Y838" s="332"/>
      <c r="Z838" s="332"/>
    </row>
    <row r="839">
      <c r="A839" s="332"/>
      <c r="B839" s="332"/>
      <c r="C839" s="332"/>
      <c r="D839" s="332"/>
      <c r="E839" s="332"/>
      <c r="F839" s="332"/>
      <c r="G839" s="332"/>
      <c r="H839" s="342"/>
      <c r="I839" s="332"/>
      <c r="J839" s="332"/>
      <c r="K839" s="332"/>
      <c r="L839" s="332"/>
      <c r="M839" s="332"/>
      <c r="N839" s="332"/>
      <c r="O839" s="332"/>
      <c r="P839" s="332"/>
      <c r="Q839" s="332"/>
      <c r="R839" s="332"/>
      <c r="S839" s="332"/>
      <c r="T839" s="332"/>
      <c r="U839" s="332"/>
      <c r="V839" s="332"/>
      <c r="W839" s="332"/>
      <c r="X839" s="332"/>
      <c r="Y839" s="332"/>
      <c r="Z839" s="332"/>
    </row>
    <row r="840">
      <c r="A840" s="332"/>
      <c r="B840" s="332"/>
      <c r="C840" s="332"/>
      <c r="D840" s="332"/>
      <c r="E840" s="332"/>
      <c r="F840" s="332"/>
      <c r="G840" s="332"/>
      <c r="H840" s="342"/>
      <c r="I840" s="332"/>
      <c r="J840" s="332"/>
      <c r="K840" s="332"/>
      <c r="L840" s="332"/>
      <c r="M840" s="332"/>
      <c r="N840" s="332"/>
      <c r="O840" s="332"/>
      <c r="P840" s="332"/>
      <c r="Q840" s="332"/>
      <c r="R840" s="332"/>
      <c r="S840" s="332"/>
      <c r="T840" s="332"/>
      <c r="U840" s="332"/>
      <c r="V840" s="332"/>
      <c r="W840" s="332"/>
      <c r="X840" s="332"/>
      <c r="Y840" s="332"/>
      <c r="Z840" s="332"/>
    </row>
    <row r="841">
      <c r="A841" s="332"/>
      <c r="B841" s="332"/>
      <c r="C841" s="332"/>
      <c r="D841" s="332"/>
      <c r="E841" s="332"/>
      <c r="F841" s="332"/>
      <c r="G841" s="332"/>
      <c r="H841" s="342"/>
      <c r="I841" s="332"/>
      <c r="J841" s="332"/>
      <c r="K841" s="332"/>
      <c r="L841" s="332"/>
      <c r="M841" s="332"/>
      <c r="N841" s="332"/>
      <c r="O841" s="332"/>
      <c r="P841" s="332"/>
      <c r="Q841" s="332"/>
      <c r="R841" s="332"/>
      <c r="S841" s="332"/>
      <c r="T841" s="332"/>
      <c r="U841" s="332"/>
      <c r="V841" s="332"/>
      <c r="W841" s="332"/>
      <c r="X841" s="332"/>
      <c r="Y841" s="332"/>
      <c r="Z841" s="332"/>
    </row>
    <row r="842">
      <c r="A842" s="332"/>
      <c r="B842" s="332"/>
      <c r="C842" s="332"/>
      <c r="D842" s="332"/>
      <c r="E842" s="332"/>
      <c r="F842" s="332"/>
      <c r="G842" s="332"/>
      <c r="H842" s="342"/>
      <c r="I842" s="332"/>
      <c r="J842" s="332"/>
      <c r="K842" s="332"/>
      <c r="L842" s="332"/>
      <c r="M842" s="332"/>
      <c r="N842" s="332"/>
      <c r="O842" s="332"/>
      <c r="P842" s="332"/>
      <c r="Q842" s="332"/>
      <c r="R842" s="332"/>
      <c r="S842" s="332"/>
      <c r="T842" s="332"/>
      <c r="U842" s="332"/>
      <c r="V842" s="332"/>
      <c r="W842" s="332"/>
      <c r="X842" s="332"/>
      <c r="Y842" s="332"/>
      <c r="Z842" s="332"/>
    </row>
    <row r="843">
      <c r="A843" s="332"/>
      <c r="B843" s="332"/>
      <c r="C843" s="332"/>
      <c r="D843" s="332"/>
      <c r="E843" s="332"/>
      <c r="F843" s="332"/>
      <c r="G843" s="332"/>
      <c r="H843" s="342"/>
      <c r="I843" s="332"/>
      <c r="J843" s="332"/>
      <c r="K843" s="332"/>
      <c r="L843" s="332"/>
      <c r="M843" s="332"/>
      <c r="N843" s="332"/>
      <c r="O843" s="332"/>
      <c r="P843" s="332"/>
      <c r="Q843" s="332"/>
      <c r="R843" s="332"/>
      <c r="S843" s="332"/>
      <c r="T843" s="332"/>
      <c r="U843" s="332"/>
      <c r="V843" s="332"/>
      <c r="W843" s="332"/>
      <c r="X843" s="332"/>
      <c r="Y843" s="332"/>
      <c r="Z843" s="332"/>
    </row>
    <row r="844">
      <c r="A844" s="332"/>
      <c r="B844" s="332"/>
      <c r="C844" s="332"/>
      <c r="D844" s="332"/>
      <c r="E844" s="332"/>
      <c r="F844" s="332"/>
      <c r="G844" s="332"/>
      <c r="H844" s="342"/>
      <c r="I844" s="332"/>
      <c r="J844" s="332"/>
      <c r="K844" s="332"/>
      <c r="L844" s="332"/>
      <c r="M844" s="332"/>
      <c r="N844" s="332"/>
      <c r="O844" s="332"/>
      <c r="P844" s="332"/>
      <c r="Q844" s="332"/>
      <c r="R844" s="332"/>
      <c r="S844" s="332"/>
      <c r="T844" s="332"/>
      <c r="U844" s="332"/>
      <c r="V844" s="332"/>
      <c r="W844" s="332"/>
      <c r="X844" s="332"/>
      <c r="Y844" s="332"/>
      <c r="Z844" s="332"/>
    </row>
    <row r="845">
      <c r="A845" s="332"/>
      <c r="B845" s="332"/>
      <c r="C845" s="332"/>
      <c r="D845" s="332"/>
      <c r="E845" s="332"/>
      <c r="F845" s="332"/>
      <c r="G845" s="332"/>
      <c r="H845" s="342"/>
      <c r="I845" s="332"/>
      <c r="J845" s="332"/>
      <c r="K845" s="332"/>
      <c r="L845" s="332"/>
      <c r="M845" s="332"/>
      <c r="N845" s="332"/>
      <c r="O845" s="332"/>
      <c r="P845" s="332"/>
      <c r="Q845" s="332"/>
      <c r="R845" s="332"/>
      <c r="S845" s="332"/>
      <c r="T845" s="332"/>
      <c r="U845" s="332"/>
      <c r="V845" s="332"/>
      <c r="W845" s="332"/>
      <c r="X845" s="332"/>
      <c r="Y845" s="332"/>
      <c r="Z845" s="332"/>
    </row>
    <row r="846">
      <c r="A846" s="332"/>
      <c r="B846" s="332"/>
      <c r="C846" s="332"/>
      <c r="D846" s="332"/>
      <c r="E846" s="332"/>
      <c r="F846" s="332"/>
      <c r="G846" s="332"/>
      <c r="H846" s="342"/>
      <c r="I846" s="332"/>
      <c r="J846" s="332"/>
      <c r="K846" s="332"/>
      <c r="L846" s="332"/>
      <c r="M846" s="332"/>
      <c r="N846" s="332"/>
      <c r="O846" s="332"/>
      <c r="P846" s="332"/>
      <c r="Q846" s="332"/>
      <c r="R846" s="332"/>
      <c r="S846" s="332"/>
      <c r="T846" s="332"/>
      <c r="U846" s="332"/>
      <c r="V846" s="332"/>
      <c r="W846" s="332"/>
      <c r="X846" s="332"/>
      <c r="Y846" s="332"/>
      <c r="Z846" s="332"/>
    </row>
    <row r="847">
      <c r="A847" s="332"/>
      <c r="B847" s="332"/>
      <c r="C847" s="332"/>
      <c r="D847" s="332"/>
      <c r="E847" s="332"/>
      <c r="F847" s="332"/>
      <c r="G847" s="332"/>
      <c r="H847" s="342"/>
      <c r="I847" s="332"/>
      <c r="J847" s="332"/>
      <c r="K847" s="332"/>
      <c r="L847" s="332"/>
      <c r="M847" s="332"/>
      <c r="N847" s="332"/>
      <c r="O847" s="332"/>
      <c r="P847" s="332"/>
      <c r="Q847" s="332"/>
      <c r="R847" s="332"/>
      <c r="S847" s="332"/>
      <c r="T847" s="332"/>
      <c r="U847" s="332"/>
      <c r="V847" s="332"/>
      <c r="W847" s="332"/>
      <c r="X847" s="332"/>
      <c r="Y847" s="332"/>
      <c r="Z847" s="332"/>
    </row>
    <row r="848">
      <c r="A848" s="332"/>
      <c r="B848" s="332"/>
      <c r="C848" s="332"/>
      <c r="D848" s="332"/>
      <c r="E848" s="332"/>
      <c r="F848" s="332"/>
      <c r="G848" s="332"/>
      <c r="H848" s="342"/>
      <c r="I848" s="332"/>
      <c r="J848" s="332"/>
      <c r="K848" s="332"/>
      <c r="L848" s="332"/>
      <c r="M848" s="332"/>
      <c r="N848" s="332"/>
      <c r="O848" s="332"/>
      <c r="P848" s="332"/>
      <c r="Q848" s="332"/>
      <c r="R848" s="332"/>
      <c r="S848" s="332"/>
      <c r="T848" s="332"/>
      <c r="U848" s="332"/>
      <c r="V848" s="332"/>
      <c r="W848" s="332"/>
      <c r="X848" s="332"/>
      <c r="Y848" s="332"/>
      <c r="Z848" s="332"/>
    </row>
    <row r="849">
      <c r="A849" s="332"/>
      <c r="B849" s="332"/>
      <c r="C849" s="332"/>
      <c r="D849" s="332"/>
      <c r="E849" s="332"/>
      <c r="F849" s="332"/>
      <c r="G849" s="332"/>
      <c r="H849" s="342"/>
      <c r="I849" s="332"/>
      <c r="J849" s="332"/>
      <c r="K849" s="332"/>
      <c r="L849" s="332"/>
      <c r="M849" s="332"/>
      <c r="N849" s="332"/>
      <c r="O849" s="332"/>
      <c r="P849" s="332"/>
      <c r="Q849" s="332"/>
      <c r="R849" s="332"/>
      <c r="S849" s="332"/>
      <c r="T849" s="332"/>
      <c r="U849" s="332"/>
      <c r="V849" s="332"/>
      <c r="W849" s="332"/>
      <c r="X849" s="332"/>
      <c r="Y849" s="332"/>
      <c r="Z849" s="332"/>
    </row>
    <row r="850">
      <c r="A850" s="332"/>
      <c r="B850" s="332"/>
      <c r="C850" s="332"/>
      <c r="D850" s="332"/>
      <c r="E850" s="332"/>
      <c r="F850" s="332"/>
      <c r="G850" s="332"/>
      <c r="H850" s="342"/>
      <c r="I850" s="332"/>
      <c r="J850" s="332"/>
      <c r="K850" s="332"/>
      <c r="L850" s="332"/>
      <c r="M850" s="332"/>
      <c r="N850" s="332"/>
      <c r="O850" s="332"/>
      <c r="P850" s="332"/>
      <c r="Q850" s="332"/>
      <c r="R850" s="332"/>
      <c r="S850" s="332"/>
      <c r="T850" s="332"/>
      <c r="U850" s="332"/>
      <c r="V850" s="332"/>
      <c r="W850" s="332"/>
      <c r="X850" s="332"/>
      <c r="Y850" s="332"/>
      <c r="Z850" s="332"/>
    </row>
    <row r="851">
      <c r="A851" s="332"/>
      <c r="B851" s="332"/>
      <c r="C851" s="332"/>
      <c r="D851" s="332"/>
      <c r="E851" s="332"/>
      <c r="F851" s="332"/>
      <c r="G851" s="332"/>
      <c r="H851" s="342"/>
      <c r="I851" s="332"/>
      <c r="J851" s="332"/>
      <c r="K851" s="332"/>
      <c r="L851" s="332"/>
      <c r="M851" s="332"/>
      <c r="N851" s="332"/>
      <c r="O851" s="332"/>
      <c r="P851" s="332"/>
      <c r="Q851" s="332"/>
      <c r="R851" s="332"/>
      <c r="S851" s="332"/>
      <c r="T851" s="332"/>
      <c r="U851" s="332"/>
      <c r="V851" s="332"/>
      <c r="W851" s="332"/>
      <c r="X851" s="332"/>
      <c r="Y851" s="332"/>
      <c r="Z851" s="332"/>
    </row>
    <row r="852">
      <c r="A852" s="332"/>
      <c r="B852" s="332"/>
      <c r="C852" s="332"/>
      <c r="D852" s="332"/>
      <c r="E852" s="332"/>
      <c r="F852" s="332"/>
      <c r="G852" s="332"/>
      <c r="H852" s="342"/>
      <c r="I852" s="332"/>
      <c r="J852" s="332"/>
      <c r="K852" s="332"/>
      <c r="L852" s="332"/>
      <c r="M852" s="332"/>
      <c r="N852" s="332"/>
      <c r="O852" s="332"/>
      <c r="P852" s="332"/>
      <c r="Q852" s="332"/>
      <c r="R852" s="332"/>
      <c r="S852" s="332"/>
      <c r="T852" s="332"/>
      <c r="U852" s="332"/>
      <c r="V852" s="332"/>
      <c r="W852" s="332"/>
      <c r="X852" s="332"/>
      <c r="Y852" s="332"/>
      <c r="Z852" s="332"/>
    </row>
    <row r="853">
      <c r="A853" s="332"/>
      <c r="B853" s="332"/>
      <c r="C853" s="332"/>
      <c r="D853" s="332"/>
      <c r="E853" s="332"/>
      <c r="F853" s="332"/>
      <c r="G853" s="332"/>
      <c r="H853" s="342"/>
      <c r="I853" s="332"/>
      <c r="J853" s="332"/>
      <c r="K853" s="332"/>
      <c r="L853" s="332"/>
      <c r="M853" s="332"/>
      <c r="N853" s="332"/>
      <c r="O853" s="332"/>
      <c r="P853" s="332"/>
      <c r="Q853" s="332"/>
      <c r="R853" s="332"/>
      <c r="S853" s="332"/>
      <c r="T853" s="332"/>
      <c r="U853" s="332"/>
      <c r="V853" s="332"/>
      <c r="W853" s="332"/>
      <c r="X853" s="332"/>
      <c r="Y853" s="332"/>
      <c r="Z853" s="332"/>
    </row>
    <row r="854">
      <c r="A854" s="332"/>
      <c r="B854" s="332"/>
      <c r="C854" s="332"/>
      <c r="D854" s="332"/>
      <c r="E854" s="332"/>
      <c r="F854" s="332"/>
      <c r="G854" s="332"/>
      <c r="H854" s="342"/>
      <c r="I854" s="332"/>
      <c r="J854" s="332"/>
      <c r="K854" s="332"/>
      <c r="L854" s="332"/>
      <c r="M854" s="332"/>
      <c r="N854" s="332"/>
      <c r="O854" s="332"/>
      <c r="P854" s="332"/>
      <c r="Q854" s="332"/>
      <c r="R854" s="332"/>
      <c r="S854" s="332"/>
      <c r="T854" s="332"/>
      <c r="U854" s="332"/>
      <c r="V854" s="332"/>
      <c r="W854" s="332"/>
      <c r="X854" s="332"/>
      <c r="Y854" s="332"/>
      <c r="Z854" s="332"/>
    </row>
    <row r="855">
      <c r="A855" s="332"/>
      <c r="B855" s="332"/>
      <c r="C855" s="332"/>
      <c r="D855" s="332"/>
      <c r="E855" s="332"/>
      <c r="F855" s="332"/>
      <c r="G855" s="332"/>
      <c r="H855" s="342"/>
      <c r="I855" s="332"/>
      <c r="J855" s="332"/>
      <c r="K855" s="332"/>
      <c r="L855" s="332"/>
      <c r="M855" s="332"/>
      <c r="N855" s="332"/>
      <c r="O855" s="332"/>
      <c r="P855" s="332"/>
      <c r="Q855" s="332"/>
      <c r="R855" s="332"/>
      <c r="S855" s="332"/>
      <c r="T855" s="332"/>
      <c r="U855" s="332"/>
      <c r="V855" s="332"/>
      <c r="W855" s="332"/>
      <c r="X855" s="332"/>
      <c r="Y855" s="332"/>
      <c r="Z855" s="332"/>
    </row>
    <row r="856">
      <c r="A856" s="332"/>
      <c r="B856" s="332"/>
      <c r="C856" s="332"/>
      <c r="D856" s="332"/>
      <c r="E856" s="332"/>
      <c r="F856" s="332"/>
      <c r="G856" s="332"/>
      <c r="H856" s="342"/>
      <c r="I856" s="332"/>
      <c r="J856" s="332"/>
      <c r="K856" s="332"/>
      <c r="L856" s="332"/>
      <c r="M856" s="332"/>
      <c r="N856" s="332"/>
      <c r="O856" s="332"/>
      <c r="P856" s="332"/>
      <c r="Q856" s="332"/>
      <c r="R856" s="332"/>
      <c r="S856" s="332"/>
      <c r="T856" s="332"/>
      <c r="U856" s="332"/>
      <c r="V856" s="332"/>
      <c r="W856" s="332"/>
      <c r="X856" s="332"/>
      <c r="Y856" s="332"/>
      <c r="Z856" s="332"/>
    </row>
    <row r="857">
      <c r="A857" s="332"/>
      <c r="B857" s="332"/>
      <c r="C857" s="332"/>
      <c r="D857" s="332"/>
      <c r="E857" s="332"/>
      <c r="F857" s="332"/>
      <c r="G857" s="332"/>
      <c r="H857" s="342"/>
      <c r="I857" s="332"/>
      <c r="J857" s="332"/>
      <c r="K857" s="332"/>
      <c r="L857" s="332"/>
      <c r="M857" s="332"/>
      <c r="N857" s="332"/>
      <c r="O857" s="332"/>
      <c r="P857" s="332"/>
      <c r="Q857" s="332"/>
      <c r="R857" s="332"/>
      <c r="S857" s="332"/>
      <c r="T857" s="332"/>
      <c r="U857" s="332"/>
      <c r="V857" s="332"/>
      <c r="W857" s="332"/>
      <c r="X857" s="332"/>
      <c r="Y857" s="332"/>
      <c r="Z857" s="332"/>
    </row>
    <row r="858">
      <c r="A858" s="332"/>
      <c r="B858" s="332"/>
      <c r="C858" s="332"/>
      <c r="D858" s="332"/>
      <c r="E858" s="332"/>
      <c r="F858" s="332"/>
      <c r="G858" s="332"/>
      <c r="H858" s="342"/>
      <c r="I858" s="332"/>
      <c r="J858" s="332"/>
      <c r="K858" s="332"/>
      <c r="L858" s="332"/>
      <c r="M858" s="332"/>
      <c r="N858" s="332"/>
      <c r="O858" s="332"/>
      <c r="P858" s="332"/>
      <c r="Q858" s="332"/>
      <c r="R858" s="332"/>
      <c r="S858" s="332"/>
      <c r="T858" s="332"/>
      <c r="U858" s="332"/>
      <c r="V858" s="332"/>
      <c r="W858" s="332"/>
      <c r="X858" s="332"/>
      <c r="Y858" s="332"/>
      <c r="Z858" s="332"/>
    </row>
    <row r="859">
      <c r="A859" s="332"/>
      <c r="B859" s="332"/>
      <c r="C859" s="332"/>
      <c r="D859" s="332"/>
      <c r="E859" s="332"/>
      <c r="F859" s="332"/>
      <c r="G859" s="332"/>
      <c r="H859" s="342"/>
      <c r="I859" s="332"/>
      <c r="J859" s="332"/>
      <c r="K859" s="332"/>
      <c r="L859" s="332"/>
      <c r="M859" s="332"/>
      <c r="N859" s="332"/>
      <c r="O859" s="332"/>
      <c r="P859" s="332"/>
      <c r="Q859" s="332"/>
      <c r="R859" s="332"/>
      <c r="S859" s="332"/>
      <c r="T859" s="332"/>
      <c r="U859" s="332"/>
      <c r="V859" s="332"/>
      <c r="W859" s="332"/>
      <c r="X859" s="332"/>
      <c r="Y859" s="332"/>
      <c r="Z859" s="332"/>
    </row>
    <row r="860">
      <c r="A860" s="332"/>
      <c r="B860" s="332"/>
      <c r="C860" s="332"/>
      <c r="D860" s="332"/>
      <c r="E860" s="332"/>
      <c r="F860" s="332"/>
      <c r="G860" s="332"/>
      <c r="H860" s="342"/>
      <c r="I860" s="332"/>
      <c r="J860" s="332"/>
      <c r="K860" s="332"/>
      <c r="L860" s="332"/>
      <c r="M860" s="332"/>
      <c r="N860" s="332"/>
      <c r="O860" s="332"/>
      <c r="P860" s="332"/>
      <c r="Q860" s="332"/>
      <c r="R860" s="332"/>
      <c r="S860" s="332"/>
      <c r="T860" s="332"/>
      <c r="U860" s="332"/>
      <c r="V860" s="332"/>
      <c r="W860" s="332"/>
      <c r="X860" s="332"/>
      <c r="Y860" s="332"/>
      <c r="Z860" s="332"/>
    </row>
    <row r="861">
      <c r="A861" s="332"/>
      <c r="B861" s="332"/>
      <c r="C861" s="332"/>
      <c r="D861" s="332"/>
      <c r="E861" s="332"/>
      <c r="F861" s="332"/>
      <c r="G861" s="332"/>
      <c r="H861" s="342"/>
      <c r="I861" s="332"/>
      <c r="J861" s="332"/>
      <c r="K861" s="332"/>
      <c r="L861" s="332"/>
      <c r="M861" s="332"/>
      <c r="N861" s="332"/>
      <c r="O861" s="332"/>
      <c r="P861" s="332"/>
      <c r="Q861" s="332"/>
      <c r="R861" s="332"/>
      <c r="S861" s="332"/>
      <c r="T861" s="332"/>
      <c r="U861" s="332"/>
      <c r="V861" s="332"/>
      <c r="W861" s="332"/>
      <c r="X861" s="332"/>
      <c r="Y861" s="332"/>
      <c r="Z861" s="332"/>
    </row>
    <row r="862">
      <c r="A862" s="332"/>
      <c r="B862" s="332"/>
      <c r="C862" s="332"/>
      <c r="D862" s="332"/>
      <c r="E862" s="332"/>
      <c r="F862" s="332"/>
      <c r="G862" s="332"/>
      <c r="H862" s="342"/>
      <c r="I862" s="332"/>
      <c r="J862" s="332"/>
      <c r="K862" s="332"/>
      <c r="L862" s="332"/>
      <c r="M862" s="332"/>
      <c r="N862" s="332"/>
      <c r="O862" s="332"/>
      <c r="P862" s="332"/>
      <c r="Q862" s="332"/>
      <c r="R862" s="332"/>
      <c r="S862" s="332"/>
      <c r="T862" s="332"/>
      <c r="U862" s="332"/>
      <c r="V862" s="332"/>
      <c r="W862" s="332"/>
      <c r="X862" s="332"/>
      <c r="Y862" s="332"/>
      <c r="Z862" s="332"/>
    </row>
    <row r="863">
      <c r="A863" s="332"/>
      <c r="B863" s="332"/>
      <c r="C863" s="332"/>
      <c r="D863" s="332"/>
      <c r="E863" s="332"/>
      <c r="F863" s="332"/>
      <c r="G863" s="332"/>
      <c r="H863" s="342"/>
      <c r="I863" s="332"/>
      <c r="J863" s="332"/>
      <c r="K863" s="332"/>
      <c r="L863" s="332"/>
      <c r="M863" s="332"/>
      <c r="N863" s="332"/>
      <c r="O863" s="332"/>
      <c r="P863" s="332"/>
      <c r="Q863" s="332"/>
      <c r="R863" s="332"/>
      <c r="S863" s="332"/>
      <c r="T863" s="332"/>
      <c r="U863" s="332"/>
      <c r="V863" s="332"/>
      <c r="W863" s="332"/>
      <c r="X863" s="332"/>
      <c r="Y863" s="332"/>
      <c r="Z863" s="332"/>
    </row>
    <row r="864">
      <c r="A864" s="332"/>
      <c r="B864" s="332"/>
      <c r="C864" s="332"/>
      <c r="D864" s="332"/>
      <c r="E864" s="332"/>
      <c r="F864" s="332"/>
      <c r="G864" s="332"/>
      <c r="H864" s="342"/>
      <c r="I864" s="332"/>
      <c r="J864" s="332"/>
      <c r="K864" s="332"/>
      <c r="L864" s="332"/>
      <c r="M864" s="332"/>
      <c r="N864" s="332"/>
      <c r="O864" s="332"/>
      <c r="P864" s="332"/>
      <c r="Q864" s="332"/>
      <c r="R864" s="332"/>
      <c r="S864" s="332"/>
      <c r="T864" s="332"/>
      <c r="U864" s="332"/>
      <c r="V864" s="332"/>
      <c r="W864" s="332"/>
      <c r="X864" s="332"/>
      <c r="Y864" s="332"/>
      <c r="Z864" s="332"/>
    </row>
    <row r="865">
      <c r="A865" s="332"/>
      <c r="B865" s="332"/>
      <c r="C865" s="332"/>
      <c r="D865" s="332"/>
      <c r="E865" s="332"/>
      <c r="F865" s="332"/>
      <c r="G865" s="332"/>
      <c r="H865" s="342"/>
      <c r="I865" s="332"/>
      <c r="J865" s="332"/>
      <c r="K865" s="332"/>
      <c r="L865" s="332"/>
      <c r="M865" s="332"/>
      <c r="N865" s="332"/>
      <c r="O865" s="332"/>
      <c r="P865" s="332"/>
      <c r="Q865" s="332"/>
      <c r="R865" s="332"/>
      <c r="S865" s="332"/>
      <c r="T865" s="332"/>
      <c r="U865" s="332"/>
      <c r="V865" s="332"/>
      <c r="W865" s="332"/>
      <c r="X865" s="332"/>
      <c r="Y865" s="332"/>
      <c r="Z865" s="332"/>
    </row>
    <row r="866">
      <c r="A866" s="332"/>
      <c r="B866" s="332"/>
      <c r="C866" s="332"/>
      <c r="D866" s="332"/>
      <c r="E866" s="332"/>
      <c r="F866" s="332"/>
      <c r="G866" s="332"/>
      <c r="H866" s="342"/>
      <c r="I866" s="332"/>
      <c r="J866" s="332"/>
      <c r="K866" s="332"/>
      <c r="L866" s="332"/>
      <c r="M866" s="332"/>
      <c r="N866" s="332"/>
      <c r="O866" s="332"/>
      <c r="P866" s="332"/>
      <c r="Q866" s="332"/>
      <c r="R866" s="332"/>
      <c r="S866" s="332"/>
      <c r="T866" s="332"/>
      <c r="U866" s="332"/>
      <c r="V866" s="332"/>
      <c r="W866" s="332"/>
      <c r="X866" s="332"/>
      <c r="Y866" s="332"/>
      <c r="Z866" s="332"/>
    </row>
    <row r="867">
      <c r="A867" s="332"/>
      <c r="B867" s="332"/>
      <c r="C867" s="332"/>
      <c r="D867" s="332"/>
      <c r="E867" s="332"/>
      <c r="F867" s="332"/>
      <c r="G867" s="332"/>
      <c r="H867" s="342"/>
      <c r="I867" s="332"/>
      <c r="J867" s="332"/>
      <c r="K867" s="332"/>
      <c r="L867" s="332"/>
      <c r="M867" s="332"/>
      <c r="N867" s="332"/>
      <c r="O867" s="332"/>
      <c r="P867" s="332"/>
      <c r="Q867" s="332"/>
      <c r="R867" s="332"/>
      <c r="S867" s="332"/>
      <c r="T867" s="332"/>
      <c r="U867" s="332"/>
      <c r="V867" s="332"/>
      <c r="W867" s="332"/>
      <c r="X867" s="332"/>
      <c r="Y867" s="332"/>
      <c r="Z867" s="332"/>
    </row>
    <row r="868">
      <c r="A868" s="332"/>
      <c r="B868" s="332"/>
      <c r="C868" s="332"/>
      <c r="D868" s="332"/>
      <c r="E868" s="332"/>
      <c r="F868" s="332"/>
      <c r="G868" s="332"/>
      <c r="H868" s="342"/>
      <c r="I868" s="332"/>
      <c r="J868" s="332"/>
      <c r="K868" s="332"/>
      <c r="L868" s="332"/>
      <c r="M868" s="332"/>
      <c r="N868" s="332"/>
      <c r="O868" s="332"/>
      <c r="P868" s="332"/>
      <c r="Q868" s="332"/>
      <c r="R868" s="332"/>
      <c r="S868" s="332"/>
      <c r="T868" s="332"/>
      <c r="U868" s="332"/>
      <c r="V868" s="332"/>
      <c r="W868" s="332"/>
      <c r="X868" s="332"/>
      <c r="Y868" s="332"/>
      <c r="Z868" s="332"/>
    </row>
    <row r="869">
      <c r="A869" s="332"/>
      <c r="B869" s="332"/>
      <c r="C869" s="332"/>
      <c r="D869" s="332"/>
      <c r="E869" s="332"/>
      <c r="F869" s="332"/>
      <c r="G869" s="332"/>
      <c r="H869" s="342"/>
      <c r="I869" s="332"/>
      <c r="J869" s="332"/>
      <c r="K869" s="332"/>
      <c r="L869" s="332"/>
      <c r="M869" s="332"/>
      <c r="N869" s="332"/>
      <c r="O869" s="332"/>
      <c r="P869" s="332"/>
      <c r="Q869" s="332"/>
      <c r="R869" s="332"/>
      <c r="S869" s="332"/>
      <c r="T869" s="332"/>
      <c r="U869" s="332"/>
      <c r="V869" s="332"/>
      <c r="W869" s="332"/>
      <c r="X869" s="332"/>
      <c r="Y869" s="332"/>
      <c r="Z869" s="332"/>
    </row>
    <row r="870">
      <c r="A870" s="332"/>
      <c r="B870" s="332"/>
      <c r="C870" s="332"/>
      <c r="D870" s="332"/>
      <c r="E870" s="332"/>
      <c r="F870" s="332"/>
      <c r="G870" s="332"/>
      <c r="H870" s="342"/>
      <c r="I870" s="332"/>
      <c r="J870" s="332"/>
      <c r="K870" s="332"/>
      <c r="L870" s="332"/>
      <c r="M870" s="332"/>
      <c r="N870" s="332"/>
      <c r="O870" s="332"/>
      <c r="P870" s="332"/>
      <c r="Q870" s="332"/>
      <c r="R870" s="332"/>
      <c r="S870" s="332"/>
      <c r="T870" s="332"/>
      <c r="U870" s="332"/>
      <c r="V870" s="332"/>
      <c r="W870" s="332"/>
      <c r="X870" s="332"/>
      <c r="Y870" s="332"/>
      <c r="Z870" s="332"/>
    </row>
    <row r="871">
      <c r="A871" s="332"/>
      <c r="B871" s="332"/>
      <c r="C871" s="332"/>
      <c r="D871" s="332"/>
      <c r="E871" s="332"/>
      <c r="F871" s="332"/>
      <c r="G871" s="332"/>
      <c r="H871" s="342"/>
      <c r="I871" s="332"/>
      <c r="J871" s="332"/>
      <c r="K871" s="332"/>
      <c r="L871" s="332"/>
      <c r="M871" s="332"/>
      <c r="N871" s="332"/>
      <c r="O871" s="332"/>
      <c r="P871" s="332"/>
      <c r="Q871" s="332"/>
      <c r="R871" s="332"/>
      <c r="S871" s="332"/>
      <c r="T871" s="332"/>
      <c r="U871" s="332"/>
      <c r="V871" s="332"/>
      <c r="W871" s="332"/>
      <c r="X871" s="332"/>
      <c r="Y871" s="332"/>
      <c r="Z871" s="332"/>
    </row>
    <row r="872">
      <c r="A872" s="332"/>
      <c r="B872" s="332"/>
      <c r="C872" s="332"/>
      <c r="D872" s="332"/>
      <c r="E872" s="332"/>
      <c r="F872" s="332"/>
      <c r="G872" s="332"/>
      <c r="H872" s="342"/>
      <c r="I872" s="332"/>
      <c r="J872" s="332"/>
      <c r="K872" s="332"/>
      <c r="L872" s="332"/>
      <c r="M872" s="332"/>
      <c r="N872" s="332"/>
      <c r="O872" s="332"/>
      <c r="P872" s="332"/>
      <c r="Q872" s="332"/>
      <c r="R872" s="332"/>
      <c r="S872" s="332"/>
      <c r="T872" s="332"/>
      <c r="U872" s="332"/>
      <c r="V872" s="332"/>
      <c r="W872" s="332"/>
      <c r="X872" s="332"/>
      <c r="Y872" s="332"/>
      <c r="Z872" s="332"/>
    </row>
    <row r="873">
      <c r="A873" s="332"/>
      <c r="B873" s="332"/>
      <c r="C873" s="332"/>
      <c r="D873" s="332"/>
      <c r="E873" s="332"/>
      <c r="F873" s="332"/>
      <c r="G873" s="332"/>
      <c r="H873" s="342"/>
      <c r="I873" s="332"/>
      <c r="J873" s="332"/>
      <c r="K873" s="332"/>
      <c r="L873" s="332"/>
      <c r="M873" s="332"/>
      <c r="N873" s="332"/>
      <c r="O873" s="332"/>
      <c r="P873" s="332"/>
      <c r="Q873" s="332"/>
      <c r="R873" s="332"/>
      <c r="S873" s="332"/>
      <c r="T873" s="332"/>
      <c r="U873" s="332"/>
      <c r="V873" s="332"/>
      <c r="W873" s="332"/>
      <c r="X873" s="332"/>
      <c r="Y873" s="332"/>
      <c r="Z873" s="332"/>
    </row>
    <row r="874">
      <c r="A874" s="332"/>
      <c r="B874" s="332"/>
      <c r="C874" s="332"/>
      <c r="D874" s="332"/>
      <c r="E874" s="332"/>
      <c r="F874" s="332"/>
      <c r="G874" s="332"/>
      <c r="H874" s="342"/>
      <c r="I874" s="332"/>
      <c r="J874" s="332"/>
      <c r="K874" s="332"/>
      <c r="L874" s="332"/>
      <c r="M874" s="332"/>
      <c r="N874" s="332"/>
      <c r="O874" s="332"/>
      <c r="P874" s="332"/>
      <c r="Q874" s="332"/>
      <c r="R874" s="332"/>
      <c r="S874" s="332"/>
      <c r="T874" s="332"/>
      <c r="U874" s="332"/>
      <c r="V874" s="332"/>
      <c r="W874" s="332"/>
      <c r="X874" s="332"/>
      <c r="Y874" s="332"/>
      <c r="Z874" s="332"/>
    </row>
    <row r="875">
      <c r="A875" s="332"/>
      <c r="B875" s="332"/>
      <c r="C875" s="332"/>
      <c r="D875" s="332"/>
      <c r="E875" s="332"/>
      <c r="F875" s="332"/>
      <c r="G875" s="332"/>
      <c r="H875" s="342"/>
      <c r="I875" s="332"/>
      <c r="J875" s="332"/>
      <c r="K875" s="332"/>
      <c r="L875" s="332"/>
      <c r="M875" s="332"/>
      <c r="N875" s="332"/>
      <c r="O875" s="332"/>
      <c r="P875" s="332"/>
      <c r="Q875" s="332"/>
      <c r="R875" s="332"/>
      <c r="S875" s="332"/>
      <c r="T875" s="332"/>
      <c r="U875" s="332"/>
      <c r="V875" s="332"/>
      <c r="W875" s="332"/>
      <c r="X875" s="332"/>
      <c r="Y875" s="332"/>
      <c r="Z875" s="332"/>
    </row>
    <row r="876">
      <c r="A876" s="332"/>
      <c r="B876" s="332"/>
      <c r="C876" s="332"/>
      <c r="D876" s="332"/>
      <c r="E876" s="332"/>
      <c r="F876" s="332"/>
      <c r="G876" s="332"/>
      <c r="H876" s="342"/>
      <c r="I876" s="332"/>
      <c r="J876" s="332"/>
      <c r="K876" s="332"/>
      <c r="L876" s="332"/>
      <c r="M876" s="332"/>
      <c r="N876" s="332"/>
      <c r="O876" s="332"/>
      <c r="P876" s="332"/>
      <c r="Q876" s="332"/>
      <c r="R876" s="332"/>
      <c r="S876" s="332"/>
      <c r="T876" s="332"/>
      <c r="U876" s="332"/>
      <c r="V876" s="332"/>
      <c r="W876" s="332"/>
      <c r="X876" s="332"/>
      <c r="Y876" s="332"/>
      <c r="Z876" s="332"/>
    </row>
    <row r="877">
      <c r="A877" s="332"/>
      <c r="B877" s="332"/>
      <c r="C877" s="332"/>
      <c r="D877" s="332"/>
      <c r="E877" s="332"/>
      <c r="F877" s="332"/>
      <c r="G877" s="332"/>
      <c r="H877" s="342"/>
      <c r="I877" s="332"/>
      <c r="J877" s="332"/>
      <c r="K877" s="332"/>
      <c r="L877" s="332"/>
      <c r="M877" s="332"/>
      <c r="N877" s="332"/>
      <c r="O877" s="332"/>
      <c r="P877" s="332"/>
      <c r="Q877" s="332"/>
      <c r="R877" s="332"/>
      <c r="S877" s="332"/>
      <c r="T877" s="332"/>
      <c r="U877" s="332"/>
      <c r="V877" s="332"/>
      <c r="W877" s="332"/>
      <c r="X877" s="332"/>
      <c r="Y877" s="332"/>
      <c r="Z877" s="332"/>
    </row>
    <row r="878">
      <c r="A878" s="332"/>
      <c r="B878" s="332"/>
      <c r="C878" s="332"/>
      <c r="D878" s="332"/>
      <c r="E878" s="332"/>
      <c r="F878" s="332"/>
      <c r="G878" s="332"/>
      <c r="H878" s="342"/>
      <c r="I878" s="332"/>
      <c r="J878" s="332"/>
      <c r="K878" s="332"/>
      <c r="L878" s="332"/>
      <c r="M878" s="332"/>
      <c r="N878" s="332"/>
      <c r="O878" s="332"/>
      <c r="P878" s="332"/>
      <c r="Q878" s="332"/>
      <c r="R878" s="332"/>
      <c r="S878" s="332"/>
      <c r="T878" s="332"/>
      <c r="U878" s="332"/>
      <c r="V878" s="332"/>
      <c r="W878" s="332"/>
      <c r="X878" s="332"/>
      <c r="Y878" s="332"/>
      <c r="Z878" s="332"/>
    </row>
    <row r="879">
      <c r="A879" s="332"/>
      <c r="B879" s="332"/>
      <c r="C879" s="332"/>
      <c r="D879" s="332"/>
      <c r="E879" s="332"/>
      <c r="F879" s="332"/>
      <c r="G879" s="332"/>
      <c r="H879" s="342"/>
      <c r="I879" s="332"/>
      <c r="J879" s="332"/>
      <c r="K879" s="332"/>
      <c r="L879" s="332"/>
      <c r="M879" s="332"/>
      <c r="N879" s="332"/>
      <c r="O879" s="332"/>
      <c r="P879" s="332"/>
      <c r="Q879" s="332"/>
      <c r="R879" s="332"/>
      <c r="S879" s="332"/>
      <c r="T879" s="332"/>
      <c r="U879" s="332"/>
      <c r="V879" s="332"/>
      <c r="W879" s="332"/>
      <c r="X879" s="332"/>
      <c r="Y879" s="332"/>
      <c r="Z879" s="332"/>
    </row>
    <row r="880">
      <c r="A880" s="332"/>
      <c r="B880" s="332"/>
      <c r="C880" s="332"/>
      <c r="D880" s="332"/>
      <c r="E880" s="332"/>
      <c r="F880" s="332"/>
      <c r="G880" s="332"/>
      <c r="H880" s="342"/>
      <c r="I880" s="332"/>
      <c r="J880" s="332"/>
      <c r="K880" s="332"/>
      <c r="L880" s="332"/>
      <c r="M880" s="332"/>
      <c r="N880" s="332"/>
      <c r="O880" s="332"/>
      <c r="P880" s="332"/>
      <c r="Q880" s="332"/>
      <c r="R880" s="332"/>
      <c r="S880" s="332"/>
      <c r="T880" s="332"/>
      <c r="U880" s="332"/>
      <c r="V880" s="332"/>
      <c r="W880" s="332"/>
      <c r="X880" s="332"/>
      <c r="Y880" s="332"/>
      <c r="Z880" s="332"/>
    </row>
    <row r="881">
      <c r="A881" s="332"/>
      <c r="B881" s="332"/>
      <c r="C881" s="332"/>
      <c r="D881" s="332"/>
      <c r="E881" s="332"/>
      <c r="F881" s="332"/>
      <c r="G881" s="332"/>
      <c r="H881" s="342"/>
      <c r="I881" s="332"/>
      <c r="J881" s="332"/>
      <c r="K881" s="332"/>
      <c r="L881" s="332"/>
      <c r="M881" s="332"/>
      <c r="N881" s="332"/>
      <c r="O881" s="332"/>
      <c r="P881" s="332"/>
      <c r="Q881" s="332"/>
      <c r="R881" s="332"/>
      <c r="S881" s="332"/>
      <c r="T881" s="332"/>
      <c r="U881" s="332"/>
      <c r="V881" s="332"/>
      <c r="W881" s="332"/>
      <c r="X881" s="332"/>
      <c r="Y881" s="332"/>
      <c r="Z881" s="332"/>
    </row>
    <row r="882">
      <c r="A882" s="332"/>
      <c r="B882" s="332"/>
      <c r="C882" s="332"/>
      <c r="D882" s="332"/>
      <c r="E882" s="332"/>
      <c r="F882" s="332"/>
      <c r="G882" s="332"/>
      <c r="H882" s="342"/>
      <c r="I882" s="332"/>
      <c r="J882" s="332"/>
      <c r="K882" s="332"/>
      <c r="L882" s="332"/>
      <c r="M882" s="332"/>
      <c r="N882" s="332"/>
      <c r="O882" s="332"/>
      <c r="P882" s="332"/>
      <c r="Q882" s="332"/>
      <c r="R882" s="332"/>
      <c r="S882" s="332"/>
      <c r="T882" s="332"/>
      <c r="U882" s="332"/>
      <c r="V882" s="332"/>
      <c r="W882" s="332"/>
      <c r="X882" s="332"/>
      <c r="Y882" s="332"/>
      <c r="Z882" s="332"/>
    </row>
    <row r="883">
      <c r="A883" s="332"/>
      <c r="B883" s="332"/>
      <c r="C883" s="332"/>
      <c r="D883" s="332"/>
      <c r="E883" s="332"/>
      <c r="F883" s="332"/>
      <c r="G883" s="332"/>
      <c r="H883" s="342"/>
      <c r="I883" s="332"/>
      <c r="J883" s="332"/>
      <c r="K883" s="332"/>
      <c r="L883" s="332"/>
      <c r="M883" s="332"/>
      <c r="N883" s="332"/>
      <c r="O883" s="332"/>
      <c r="P883" s="332"/>
      <c r="Q883" s="332"/>
      <c r="R883" s="332"/>
      <c r="S883" s="332"/>
      <c r="T883" s="332"/>
      <c r="U883" s="332"/>
      <c r="V883" s="332"/>
      <c r="W883" s="332"/>
      <c r="X883" s="332"/>
      <c r="Y883" s="332"/>
      <c r="Z883" s="332"/>
    </row>
    <row r="884">
      <c r="A884" s="332"/>
      <c r="B884" s="332"/>
      <c r="C884" s="332"/>
      <c r="D884" s="332"/>
      <c r="E884" s="332"/>
      <c r="F884" s="332"/>
      <c r="G884" s="332"/>
      <c r="H884" s="342"/>
      <c r="I884" s="332"/>
      <c r="J884" s="332"/>
      <c r="K884" s="332"/>
      <c r="L884" s="332"/>
      <c r="M884" s="332"/>
      <c r="N884" s="332"/>
      <c r="O884" s="332"/>
      <c r="P884" s="332"/>
      <c r="Q884" s="332"/>
      <c r="R884" s="332"/>
      <c r="S884" s="332"/>
      <c r="T884" s="332"/>
      <c r="U884" s="332"/>
      <c r="V884" s="332"/>
      <c r="W884" s="332"/>
      <c r="X884" s="332"/>
      <c r="Y884" s="332"/>
      <c r="Z884" s="332"/>
    </row>
    <row r="885">
      <c r="A885" s="332"/>
      <c r="B885" s="332"/>
      <c r="C885" s="332"/>
      <c r="D885" s="332"/>
      <c r="E885" s="332"/>
      <c r="F885" s="332"/>
      <c r="G885" s="332"/>
      <c r="H885" s="342"/>
      <c r="I885" s="332"/>
      <c r="J885" s="332"/>
      <c r="K885" s="332"/>
      <c r="L885" s="332"/>
      <c r="M885" s="332"/>
      <c r="N885" s="332"/>
      <c r="O885" s="332"/>
      <c r="P885" s="332"/>
      <c r="Q885" s="332"/>
      <c r="R885" s="332"/>
      <c r="S885" s="332"/>
      <c r="T885" s="332"/>
      <c r="U885" s="332"/>
      <c r="V885" s="332"/>
      <c r="W885" s="332"/>
      <c r="X885" s="332"/>
      <c r="Y885" s="332"/>
      <c r="Z885" s="332"/>
    </row>
    <row r="886">
      <c r="A886" s="332"/>
      <c r="B886" s="332"/>
      <c r="C886" s="332"/>
      <c r="D886" s="332"/>
      <c r="E886" s="332"/>
      <c r="F886" s="332"/>
      <c r="G886" s="332"/>
      <c r="H886" s="342"/>
      <c r="I886" s="332"/>
      <c r="J886" s="332"/>
      <c r="K886" s="332"/>
      <c r="L886" s="332"/>
      <c r="M886" s="332"/>
      <c r="N886" s="332"/>
      <c r="O886" s="332"/>
      <c r="P886" s="332"/>
      <c r="Q886" s="332"/>
      <c r="R886" s="332"/>
      <c r="S886" s="332"/>
      <c r="T886" s="332"/>
      <c r="U886" s="332"/>
      <c r="V886" s="332"/>
      <c r="W886" s="332"/>
      <c r="X886" s="332"/>
      <c r="Y886" s="332"/>
      <c r="Z886" s="332"/>
    </row>
    <row r="887">
      <c r="A887" s="332"/>
      <c r="B887" s="332"/>
      <c r="C887" s="332"/>
      <c r="D887" s="332"/>
      <c r="E887" s="332"/>
      <c r="F887" s="332"/>
      <c r="G887" s="332"/>
      <c r="H887" s="342"/>
      <c r="I887" s="332"/>
      <c r="J887" s="332"/>
      <c r="K887" s="332"/>
      <c r="L887" s="332"/>
      <c r="M887" s="332"/>
      <c r="N887" s="332"/>
      <c r="O887" s="332"/>
      <c r="P887" s="332"/>
      <c r="Q887" s="332"/>
      <c r="R887" s="332"/>
      <c r="S887" s="332"/>
      <c r="T887" s="332"/>
      <c r="U887" s="332"/>
      <c r="V887" s="332"/>
      <c r="W887" s="332"/>
      <c r="X887" s="332"/>
      <c r="Y887" s="332"/>
      <c r="Z887" s="332"/>
    </row>
    <row r="888">
      <c r="A888" s="332"/>
      <c r="B888" s="332"/>
      <c r="C888" s="332"/>
      <c r="D888" s="332"/>
      <c r="E888" s="332"/>
      <c r="F888" s="332"/>
      <c r="G888" s="332"/>
      <c r="H888" s="342"/>
      <c r="I888" s="332"/>
      <c r="J888" s="332"/>
      <c r="K888" s="332"/>
      <c r="L888" s="332"/>
      <c r="M888" s="332"/>
      <c r="N888" s="332"/>
      <c r="O888" s="332"/>
      <c r="P888" s="332"/>
      <c r="Q888" s="332"/>
      <c r="R888" s="332"/>
      <c r="S888" s="332"/>
      <c r="T888" s="332"/>
      <c r="U888" s="332"/>
      <c r="V888" s="332"/>
      <c r="W888" s="332"/>
      <c r="X888" s="332"/>
      <c r="Y888" s="332"/>
      <c r="Z888" s="332"/>
    </row>
    <row r="889">
      <c r="A889" s="332"/>
      <c r="B889" s="332"/>
      <c r="C889" s="332"/>
      <c r="D889" s="332"/>
      <c r="E889" s="332"/>
      <c r="F889" s="332"/>
      <c r="G889" s="332"/>
      <c r="H889" s="342"/>
      <c r="I889" s="332"/>
      <c r="J889" s="332"/>
      <c r="K889" s="332"/>
      <c r="L889" s="332"/>
      <c r="M889" s="332"/>
      <c r="N889" s="332"/>
      <c r="O889" s="332"/>
      <c r="P889" s="332"/>
      <c r="Q889" s="332"/>
      <c r="R889" s="332"/>
      <c r="S889" s="332"/>
      <c r="T889" s="332"/>
      <c r="U889" s="332"/>
      <c r="V889" s="332"/>
      <c r="W889" s="332"/>
      <c r="X889" s="332"/>
      <c r="Y889" s="332"/>
      <c r="Z889" s="332"/>
    </row>
    <row r="890">
      <c r="A890" s="332"/>
      <c r="B890" s="332"/>
      <c r="C890" s="332"/>
      <c r="D890" s="332"/>
      <c r="E890" s="332"/>
      <c r="F890" s="332"/>
      <c r="G890" s="332"/>
      <c r="H890" s="342"/>
      <c r="I890" s="332"/>
      <c r="J890" s="332"/>
      <c r="K890" s="332"/>
      <c r="L890" s="332"/>
      <c r="M890" s="332"/>
      <c r="N890" s="332"/>
      <c r="O890" s="332"/>
      <c r="P890" s="332"/>
      <c r="Q890" s="332"/>
      <c r="R890" s="332"/>
      <c r="S890" s="332"/>
      <c r="T890" s="332"/>
      <c r="U890" s="332"/>
      <c r="V890" s="332"/>
      <c r="W890" s="332"/>
      <c r="X890" s="332"/>
      <c r="Y890" s="332"/>
      <c r="Z890" s="332"/>
    </row>
    <row r="891">
      <c r="A891" s="332"/>
      <c r="B891" s="332"/>
      <c r="C891" s="332"/>
      <c r="D891" s="332"/>
      <c r="E891" s="332"/>
      <c r="F891" s="332"/>
      <c r="G891" s="332"/>
      <c r="H891" s="342"/>
      <c r="I891" s="332"/>
      <c r="J891" s="332"/>
      <c r="K891" s="332"/>
      <c r="L891" s="332"/>
      <c r="M891" s="332"/>
      <c r="N891" s="332"/>
      <c r="O891" s="332"/>
      <c r="P891" s="332"/>
      <c r="Q891" s="332"/>
      <c r="R891" s="332"/>
      <c r="S891" s="332"/>
      <c r="T891" s="332"/>
      <c r="U891" s="332"/>
      <c r="V891" s="332"/>
      <c r="W891" s="332"/>
      <c r="X891" s="332"/>
      <c r="Y891" s="332"/>
      <c r="Z891" s="332"/>
    </row>
    <row r="892">
      <c r="A892" s="332"/>
      <c r="B892" s="332"/>
      <c r="C892" s="332"/>
      <c r="D892" s="332"/>
      <c r="E892" s="332"/>
      <c r="F892" s="332"/>
      <c r="G892" s="332"/>
      <c r="H892" s="342"/>
      <c r="I892" s="332"/>
      <c r="J892" s="332"/>
      <c r="K892" s="332"/>
      <c r="L892" s="332"/>
      <c r="M892" s="332"/>
      <c r="N892" s="332"/>
      <c r="O892" s="332"/>
      <c r="P892" s="332"/>
      <c r="Q892" s="332"/>
      <c r="R892" s="332"/>
      <c r="S892" s="332"/>
      <c r="T892" s="332"/>
      <c r="U892" s="332"/>
      <c r="V892" s="332"/>
      <c r="W892" s="332"/>
      <c r="X892" s="332"/>
      <c r="Y892" s="332"/>
      <c r="Z892" s="332"/>
    </row>
    <row r="893">
      <c r="A893" s="332"/>
      <c r="B893" s="332"/>
      <c r="C893" s="332"/>
      <c r="D893" s="332"/>
      <c r="E893" s="332"/>
      <c r="F893" s="332"/>
      <c r="G893" s="332"/>
      <c r="H893" s="342"/>
      <c r="I893" s="332"/>
      <c r="J893" s="332"/>
      <c r="K893" s="332"/>
      <c r="L893" s="332"/>
      <c r="M893" s="332"/>
      <c r="N893" s="332"/>
      <c r="O893" s="332"/>
      <c r="P893" s="332"/>
      <c r="Q893" s="332"/>
      <c r="R893" s="332"/>
      <c r="S893" s="332"/>
      <c r="T893" s="332"/>
      <c r="U893" s="332"/>
      <c r="V893" s="332"/>
      <c r="W893" s="332"/>
      <c r="X893" s="332"/>
      <c r="Y893" s="332"/>
      <c r="Z893" s="332"/>
    </row>
    <row r="894">
      <c r="A894" s="332"/>
      <c r="B894" s="332"/>
      <c r="C894" s="332"/>
      <c r="D894" s="332"/>
      <c r="E894" s="332"/>
      <c r="F894" s="332"/>
      <c r="G894" s="332"/>
      <c r="H894" s="342"/>
      <c r="I894" s="332"/>
      <c r="J894" s="332"/>
      <c r="K894" s="332"/>
      <c r="L894" s="332"/>
      <c r="M894" s="332"/>
      <c r="N894" s="332"/>
      <c r="O894" s="332"/>
      <c r="P894" s="332"/>
      <c r="Q894" s="332"/>
      <c r="R894" s="332"/>
      <c r="S894" s="332"/>
      <c r="T894" s="332"/>
      <c r="U894" s="332"/>
      <c r="V894" s="332"/>
      <c r="W894" s="332"/>
      <c r="X894" s="332"/>
      <c r="Y894" s="332"/>
      <c r="Z894" s="332"/>
    </row>
    <row r="895">
      <c r="A895" s="332"/>
      <c r="B895" s="332"/>
      <c r="C895" s="332"/>
      <c r="D895" s="332"/>
      <c r="E895" s="332"/>
      <c r="F895" s="332"/>
      <c r="G895" s="332"/>
      <c r="H895" s="342"/>
      <c r="I895" s="332"/>
      <c r="J895" s="332"/>
      <c r="K895" s="332"/>
      <c r="L895" s="332"/>
      <c r="M895" s="332"/>
      <c r="N895" s="332"/>
      <c r="O895" s="332"/>
      <c r="P895" s="332"/>
      <c r="Q895" s="332"/>
      <c r="R895" s="332"/>
      <c r="S895" s="332"/>
      <c r="T895" s="332"/>
      <c r="U895" s="332"/>
      <c r="V895" s="332"/>
      <c r="W895" s="332"/>
      <c r="X895" s="332"/>
      <c r="Y895" s="332"/>
      <c r="Z895" s="332"/>
    </row>
    <row r="896">
      <c r="A896" s="332"/>
      <c r="B896" s="332"/>
      <c r="C896" s="332"/>
      <c r="D896" s="332"/>
      <c r="E896" s="332"/>
      <c r="F896" s="332"/>
      <c r="G896" s="332"/>
      <c r="H896" s="342"/>
      <c r="I896" s="332"/>
      <c r="J896" s="332"/>
      <c r="K896" s="332"/>
      <c r="L896" s="332"/>
      <c r="M896" s="332"/>
      <c r="N896" s="332"/>
      <c r="O896" s="332"/>
      <c r="P896" s="332"/>
      <c r="Q896" s="332"/>
      <c r="R896" s="332"/>
      <c r="S896" s="332"/>
      <c r="T896" s="332"/>
      <c r="U896" s="332"/>
      <c r="V896" s="332"/>
      <c r="W896" s="332"/>
      <c r="X896" s="332"/>
      <c r="Y896" s="332"/>
      <c r="Z896" s="332"/>
    </row>
    <row r="897">
      <c r="A897" s="332"/>
      <c r="B897" s="332"/>
      <c r="C897" s="332"/>
      <c r="D897" s="332"/>
      <c r="E897" s="332"/>
      <c r="F897" s="332"/>
      <c r="G897" s="332"/>
      <c r="H897" s="342"/>
      <c r="I897" s="332"/>
      <c r="J897" s="332"/>
      <c r="K897" s="332"/>
      <c r="L897" s="332"/>
      <c r="M897" s="332"/>
      <c r="N897" s="332"/>
      <c r="O897" s="332"/>
      <c r="P897" s="332"/>
      <c r="Q897" s="332"/>
      <c r="R897" s="332"/>
      <c r="S897" s="332"/>
      <c r="T897" s="332"/>
      <c r="U897" s="332"/>
      <c r="V897" s="332"/>
      <c r="W897" s="332"/>
      <c r="X897" s="332"/>
      <c r="Y897" s="332"/>
      <c r="Z897" s="332"/>
    </row>
    <row r="898">
      <c r="A898" s="332"/>
      <c r="B898" s="332"/>
      <c r="C898" s="332"/>
      <c r="D898" s="332"/>
      <c r="E898" s="332"/>
      <c r="F898" s="332"/>
      <c r="G898" s="332"/>
      <c r="H898" s="342"/>
      <c r="I898" s="332"/>
      <c r="J898" s="332"/>
      <c r="K898" s="332"/>
      <c r="L898" s="332"/>
      <c r="M898" s="332"/>
      <c r="N898" s="332"/>
      <c r="O898" s="332"/>
      <c r="P898" s="332"/>
      <c r="Q898" s="332"/>
      <c r="R898" s="332"/>
      <c r="S898" s="332"/>
      <c r="T898" s="332"/>
      <c r="U898" s="332"/>
      <c r="V898" s="332"/>
      <c r="W898" s="332"/>
      <c r="X898" s="332"/>
      <c r="Y898" s="332"/>
      <c r="Z898" s="332"/>
    </row>
    <row r="899">
      <c r="A899" s="332"/>
      <c r="B899" s="332"/>
      <c r="C899" s="332"/>
      <c r="D899" s="332"/>
      <c r="E899" s="332"/>
      <c r="F899" s="332"/>
      <c r="G899" s="332"/>
      <c r="H899" s="342"/>
      <c r="I899" s="332"/>
      <c r="J899" s="332"/>
      <c r="K899" s="332"/>
      <c r="L899" s="332"/>
      <c r="M899" s="332"/>
      <c r="N899" s="332"/>
      <c r="O899" s="332"/>
      <c r="P899" s="332"/>
      <c r="Q899" s="332"/>
      <c r="R899" s="332"/>
      <c r="S899" s="332"/>
      <c r="T899" s="332"/>
      <c r="U899" s="332"/>
      <c r="V899" s="332"/>
      <c r="W899" s="332"/>
      <c r="X899" s="332"/>
      <c r="Y899" s="332"/>
      <c r="Z899" s="332"/>
    </row>
    <row r="900">
      <c r="A900" s="332"/>
      <c r="B900" s="332"/>
      <c r="C900" s="332"/>
      <c r="D900" s="332"/>
      <c r="E900" s="332"/>
      <c r="F900" s="332"/>
      <c r="G900" s="332"/>
      <c r="H900" s="342"/>
      <c r="I900" s="332"/>
      <c r="J900" s="332"/>
      <c r="K900" s="332"/>
      <c r="L900" s="332"/>
      <c r="M900" s="332"/>
      <c r="N900" s="332"/>
      <c r="O900" s="332"/>
      <c r="P900" s="332"/>
      <c r="Q900" s="332"/>
      <c r="R900" s="332"/>
      <c r="S900" s="332"/>
      <c r="T900" s="332"/>
      <c r="U900" s="332"/>
      <c r="V900" s="332"/>
      <c r="W900" s="332"/>
      <c r="X900" s="332"/>
      <c r="Y900" s="332"/>
      <c r="Z900" s="332"/>
    </row>
    <row r="901">
      <c r="A901" s="332"/>
      <c r="B901" s="332"/>
      <c r="C901" s="332"/>
      <c r="D901" s="332"/>
      <c r="E901" s="332"/>
      <c r="F901" s="332"/>
      <c r="G901" s="332"/>
      <c r="H901" s="342"/>
      <c r="I901" s="332"/>
      <c r="J901" s="332"/>
      <c r="K901" s="332"/>
      <c r="L901" s="332"/>
      <c r="M901" s="332"/>
      <c r="N901" s="332"/>
      <c r="O901" s="332"/>
      <c r="P901" s="332"/>
      <c r="Q901" s="332"/>
      <c r="R901" s="332"/>
      <c r="S901" s="332"/>
      <c r="T901" s="332"/>
      <c r="U901" s="332"/>
      <c r="V901" s="332"/>
      <c r="W901" s="332"/>
      <c r="X901" s="332"/>
      <c r="Y901" s="332"/>
      <c r="Z901" s="332"/>
    </row>
    <row r="902">
      <c r="A902" s="332"/>
      <c r="B902" s="332"/>
      <c r="C902" s="332"/>
      <c r="D902" s="332"/>
      <c r="E902" s="332"/>
      <c r="F902" s="332"/>
      <c r="G902" s="332"/>
      <c r="H902" s="342"/>
      <c r="I902" s="332"/>
      <c r="J902" s="332"/>
      <c r="K902" s="332"/>
      <c r="L902" s="332"/>
      <c r="M902" s="332"/>
      <c r="N902" s="332"/>
      <c r="O902" s="332"/>
      <c r="P902" s="332"/>
      <c r="Q902" s="332"/>
      <c r="R902" s="332"/>
      <c r="S902" s="332"/>
      <c r="T902" s="332"/>
      <c r="U902" s="332"/>
      <c r="V902" s="332"/>
      <c r="W902" s="332"/>
      <c r="X902" s="332"/>
      <c r="Y902" s="332"/>
      <c r="Z902" s="332"/>
    </row>
    <row r="903">
      <c r="A903" s="332"/>
      <c r="B903" s="332"/>
      <c r="C903" s="332"/>
      <c r="D903" s="332"/>
      <c r="E903" s="332"/>
      <c r="F903" s="332"/>
      <c r="G903" s="332"/>
      <c r="H903" s="342"/>
      <c r="I903" s="332"/>
      <c r="J903" s="332"/>
      <c r="K903" s="332"/>
      <c r="L903" s="332"/>
      <c r="M903" s="332"/>
      <c r="N903" s="332"/>
      <c r="O903" s="332"/>
      <c r="P903" s="332"/>
      <c r="Q903" s="332"/>
      <c r="R903" s="332"/>
      <c r="S903" s="332"/>
      <c r="T903" s="332"/>
      <c r="U903" s="332"/>
      <c r="V903" s="332"/>
      <c r="W903" s="332"/>
      <c r="X903" s="332"/>
      <c r="Y903" s="332"/>
      <c r="Z903" s="332"/>
    </row>
    <row r="904">
      <c r="A904" s="332"/>
      <c r="B904" s="332"/>
      <c r="C904" s="332"/>
      <c r="D904" s="332"/>
      <c r="E904" s="332"/>
      <c r="F904" s="332"/>
      <c r="G904" s="332"/>
      <c r="H904" s="342"/>
      <c r="I904" s="332"/>
      <c r="J904" s="332"/>
      <c r="K904" s="332"/>
      <c r="L904" s="332"/>
      <c r="M904" s="332"/>
      <c r="N904" s="332"/>
      <c r="O904" s="332"/>
      <c r="P904" s="332"/>
      <c r="Q904" s="332"/>
      <c r="R904" s="332"/>
      <c r="S904" s="332"/>
      <c r="T904" s="332"/>
      <c r="U904" s="332"/>
      <c r="V904" s="332"/>
      <c r="W904" s="332"/>
      <c r="X904" s="332"/>
      <c r="Y904" s="332"/>
      <c r="Z904" s="332"/>
    </row>
    <row r="905">
      <c r="A905" s="332"/>
      <c r="B905" s="332"/>
      <c r="C905" s="332"/>
      <c r="D905" s="332"/>
      <c r="E905" s="332"/>
      <c r="F905" s="332"/>
      <c r="G905" s="332"/>
      <c r="H905" s="342"/>
      <c r="I905" s="332"/>
      <c r="J905" s="332"/>
      <c r="K905" s="332"/>
      <c r="L905" s="332"/>
      <c r="M905" s="332"/>
      <c r="N905" s="332"/>
      <c r="O905" s="332"/>
      <c r="P905" s="332"/>
      <c r="Q905" s="332"/>
      <c r="R905" s="332"/>
      <c r="S905" s="332"/>
      <c r="T905" s="332"/>
      <c r="U905" s="332"/>
      <c r="V905" s="332"/>
      <c r="W905" s="332"/>
      <c r="X905" s="332"/>
      <c r="Y905" s="332"/>
      <c r="Z905" s="332"/>
    </row>
    <row r="906">
      <c r="A906" s="332"/>
      <c r="B906" s="332"/>
      <c r="C906" s="332"/>
      <c r="D906" s="332"/>
      <c r="E906" s="332"/>
      <c r="F906" s="332"/>
      <c r="G906" s="332"/>
      <c r="H906" s="342"/>
      <c r="I906" s="332"/>
      <c r="J906" s="332"/>
      <c r="K906" s="332"/>
      <c r="L906" s="332"/>
      <c r="M906" s="332"/>
      <c r="N906" s="332"/>
      <c r="O906" s="332"/>
      <c r="P906" s="332"/>
      <c r="Q906" s="332"/>
      <c r="R906" s="332"/>
      <c r="S906" s="332"/>
      <c r="T906" s="332"/>
      <c r="U906" s="332"/>
      <c r="V906" s="332"/>
      <c r="W906" s="332"/>
      <c r="X906" s="332"/>
      <c r="Y906" s="332"/>
      <c r="Z906" s="332"/>
    </row>
    <row r="907">
      <c r="A907" s="332"/>
      <c r="B907" s="332"/>
      <c r="C907" s="332"/>
      <c r="D907" s="332"/>
      <c r="E907" s="332"/>
      <c r="F907" s="332"/>
      <c r="G907" s="332"/>
      <c r="H907" s="342"/>
      <c r="I907" s="332"/>
      <c r="J907" s="332"/>
      <c r="K907" s="332"/>
      <c r="L907" s="332"/>
      <c r="M907" s="332"/>
      <c r="N907" s="332"/>
      <c r="O907" s="332"/>
      <c r="P907" s="332"/>
      <c r="Q907" s="332"/>
      <c r="R907" s="332"/>
      <c r="S907" s="332"/>
      <c r="T907" s="332"/>
      <c r="U907" s="332"/>
      <c r="V907" s="332"/>
      <c r="W907" s="332"/>
      <c r="X907" s="332"/>
      <c r="Y907" s="332"/>
      <c r="Z907" s="332"/>
    </row>
    <row r="908">
      <c r="A908" s="332"/>
      <c r="B908" s="332"/>
      <c r="C908" s="332"/>
      <c r="D908" s="332"/>
      <c r="E908" s="332"/>
      <c r="F908" s="332"/>
      <c r="G908" s="332"/>
      <c r="H908" s="342"/>
      <c r="I908" s="332"/>
      <c r="J908" s="332"/>
      <c r="K908" s="332"/>
      <c r="L908" s="332"/>
      <c r="M908" s="332"/>
      <c r="N908" s="332"/>
      <c r="O908" s="332"/>
      <c r="P908" s="332"/>
      <c r="Q908" s="332"/>
      <c r="R908" s="332"/>
      <c r="S908" s="332"/>
      <c r="T908" s="332"/>
      <c r="U908" s="332"/>
      <c r="V908" s="332"/>
      <c r="W908" s="332"/>
      <c r="X908" s="332"/>
      <c r="Y908" s="332"/>
      <c r="Z908" s="332"/>
    </row>
    <row r="909">
      <c r="A909" s="332"/>
      <c r="B909" s="332"/>
      <c r="C909" s="332"/>
      <c r="D909" s="332"/>
      <c r="E909" s="332"/>
      <c r="F909" s="332"/>
      <c r="G909" s="332"/>
      <c r="H909" s="342"/>
      <c r="I909" s="332"/>
      <c r="J909" s="332"/>
      <c r="K909" s="332"/>
      <c r="L909" s="332"/>
      <c r="M909" s="332"/>
      <c r="N909" s="332"/>
      <c r="O909" s="332"/>
      <c r="P909" s="332"/>
      <c r="Q909" s="332"/>
      <c r="R909" s="332"/>
      <c r="S909" s="332"/>
      <c r="T909" s="332"/>
      <c r="U909" s="332"/>
      <c r="V909" s="332"/>
      <c r="W909" s="332"/>
      <c r="X909" s="332"/>
      <c r="Y909" s="332"/>
      <c r="Z909" s="332"/>
    </row>
    <row r="910">
      <c r="A910" s="332"/>
      <c r="B910" s="332"/>
      <c r="C910" s="332"/>
      <c r="D910" s="332"/>
      <c r="E910" s="332"/>
      <c r="F910" s="332"/>
      <c r="G910" s="332"/>
      <c r="H910" s="342"/>
      <c r="I910" s="332"/>
      <c r="J910" s="332"/>
      <c r="K910" s="332"/>
      <c r="L910" s="332"/>
      <c r="M910" s="332"/>
      <c r="N910" s="332"/>
      <c r="O910" s="332"/>
      <c r="P910" s="332"/>
      <c r="Q910" s="332"/>
      <c r="R910" s="332"/>
      <c r="S910" s="332"/>
      <c r="T910" s="332"/>
      <c r="U910" s="332"/>
      <c r="V910" s="332"/>
      <c r="W910" s="332"/>
      <c r="X910" s="332"/>
      <c r="Y910" s="332"/>
      <c r="Z910" s="332"/>
    </row>
    <row r="911">
      <c r="A911" s="332"/>
      <c r="B911" s="332"/>
      <c r="C911" s="332"/>
      <c r="D911" s="332"/>
      <c r="E911" s="332"/>
      <c r="F911" s="332"/>
      <c r="G911" s="332"/>
      <c r="H911" s="342"/>
      <c r="I911" s="332"/>
      <c r="J911" s="332"/>
      <c r="K911" s="332"/>
      <c r="L911" s="332"/>
      <c r="M911" s="332"/>
      <c r="N911" s="332"/>
      <c r="O911" s="332"/>
      <c r="P911" s="332"/>
      <c r="Q911" s="332"/>
      <c r="R911" s="332"/>
      <c r="S911" s="332"/>
      <c r="T911" s="332"/>
      <c r="U911" s="332"/>
      <c r="V911" s="332"/>
      <c r="W911" s="332"/>
      <c r="X911" s="332"/>
      <c r="Y911" s="332"/>
      <c r="Z911" s="332"/>
    </row>
    <row r="912">
      <c r="A912" s="332"/>
      <c r="B912" s="332"/>
      <c r="C912" s="332"/>
      <c r="D912" s="332"/>
      <c r="E912" s="332"/>
      <c r="F912" s="332"/>
      <c r="G912" s="332"/>
      <c r="H912" s="342"/>
      <c r="I912" s="332"/>
      <c r="J912" s="332"/>
      <c r="K912" s="332"/>
      <c r="L912" s="332"/>
      <c r="M912" s="332"/>
      <c r="N912" s="332"/>
      <c r="O912" s="332"/>
      <c r="P912" s="332"/>
      <c r="Q912" s="332"/>
      <c r="R912" s="332"/>
      <c r="S912" s="332"/>
      <c r="T912" s="332"/>
      <c r="U912" s="332"/>
      <c r="V912" s="332"/>
      <c r="W912" s="332"/>
      <c r="X912" s="332"/>
      <c r="Y912" s="332"/>
      <c r="Z912" s="332"/>
    </row>
    <row r="913">
      <c r="A913" s="332"/>
      <c r="B913" s="332"/>
      <c r="C913" s="332"/>
      <c r="D913" s="332"/>
      <c r="E913" s="332"/>
      <c r="F913" s="332"/>
      <c r="G913" s="332"/>
      <c r="H913" s="342"/>
      <c r="I913" s="332"/>
      <c r="J913" s="332"/>
      <c r="K913" s="332"/>
      <c r="L913" s="332"/>
      <c r="M913" s="332"/>
      <c r="N913" s="332"/>
      <c r="O913" s="332"/>
      <c r="P913" s="332"/>
      <c r="Q913" s="332"/>
      <c r="R913" s="332"/>
      <c r="S913" s="332"/>
      <c r="T913" s="332"/>
      <c r="U913" s="332"/>
      <c r="V913" s="332"/>
      <c r="W913" s="332"/>
      <c r="X913" s="332"/>
      <c r="Y913" s="332"/>
      <c r="Z913" s="332"/>
    </row>
    <row r="914">
      <c r="A914" s="332"/>
      <c r="B914" s="332"/>
      <c r="C914" s="332"/>
      <c r="D914" s="332"/>
      <c r="E914" s="332"/>
      <c r="F914" s="332"/>
      <c r="G914" s="332"/>
      <c r="H914" s="342"/>
      <c r="I914" s="332"/>
      <c r="J914" s="332"/>
      <c r="K914" s="332"/>
      <c r="L914" s="332"/>
      <c r="M914" s="332"/>
      <c r="N914" s="332"/>
      <c r="O914" s="332"/>
      <c r="P914" s="332"/>
      <c r="Q914" s="332"/>
      <c r="R914" s="332"/>
      <c r="S914" s="332"/>
      <c r="T914" s="332"/>
      <c r="U914" s="332"/>
      <c r="V914" s="332"/>
      <c r="W914" s="332"/>
      <c r="X914" s="332"/>
      <c r="Y914" s="332"/>
      <c r="Z914" s="332"/>
    </row>
    <row r="915">
      <c r="A915" s="332"/>
      <c r="B915" s="332"/>
      <c r="C915" s="332"/>
      <c r="D915" s="332"/>
      <c r="E915" s="332"/>
      <c r="F915" s="332"/>
      <c r="G915" s="332"/>
      <c r="H915" s="342"/>
      <c r="I915" s="332"/>
      <c r="J915" s="332"/>
      <c r="K915" s="332"/>
      <c r="L915" s="332"/>
      <c r="M915" s="332"/>
      <c r="N915" s="332"/>
      <c r="O915" s="332"/>
      <c r="P915" s="332"/>
      <c r="Q915" s="332"/>
      <c r="R915" s="332"/>
      <c r="S915" s="332"/>
      <c r="T915" s="332"/>
      <c r="U915" s="332"/>
      <c r="V915" s="332"/>
      <c r="W915" s="332"/>
      <c r="X915" s="332"/>
      <c r="Y915" s="332"/>
      <c r="Z915" s="332"/>
    </row>
    <row r="916">
      <c r="A916" s="332"/>
      <c r="B916" s="332"/>
      <c r="C916" s="332"/>
      <c r="D916" s="332"/>
      <c r="E916" s="332"/>
      <c r="F916" s="332"/>
      <c r="G916" s="332"/>
      <c r="H916" s="342"/>
      <c r="I916" s="332"/>
      <c r="J916" s="332"/>
      <c r="K916" s="332"/>
      <c r="L916" s="332"/>
      <c r="M916" s="332"/>
      <c r="N916" s="332"/>
      <c r="O916" s="332"/>
      <c r="P916" s="332"/>
      <c r="Q916" s="332"/>
      <c r="R916" s="332"/>
      <c r="S916" s="332"/>
      <c r="T916" s="332"/>
      <c r="U916" s="332"/>
      <c r="V916" s="332"/>
      <c r="W916" s="332"/>
      <c r="X916" s="332"/>
      <c r="Y916" s="332"/>
      <c r="Z916" s="332"/>
    </row>
    <row r="917">
      <c r="A917" s="332"/>
      <c r="B917" s="332"/>
      <c r="C917" s="332"/>
      <c r="D917" s="332"/>
      <c r="E917" s="332"/>
      <c r="F917" s="332"/>
      <c r="G917" s="332"/>
      <c r="H917" s="342"/>
      <c r="I917" s="332"/>
      <c r="J917" s="332"/>
      <c r="K917" s="332"/>
      <c r="L917" s="332"/>
      <c r="M917" s="332"/>
      <c r="N917" s="332"/>
      <c r="O917" s="332"/>
      <c r="P917" s="332"/>
      <c r="Q917" s="332"/>
      <c r="R917" s="332"/>
      <c r="S917" s="332"/>
      <c r="T917" s="332"/>
      <c r="U917" s="332"/>
      <c r="V917" s="332"/>
      <c r="W917" s="332"/>
      <c r="X917" s="332"/>
      <c r="Y917" s="332"/>
      <c r="Z917" s="332"/>
    </row>
    <row r="918">
      <c r="A918" s="332"/>
      <c r="B918" s="332"/>
      <c r="C918" s="332"/>
      <c r="D918" s="332"/>
      <c r="E918" s="332"/>
      <c r="F918" s="332"/>
      <c r="G918" s="332"/>
      <c r="H918" s="342"/>
      <c r="I918" s="332"/>
      <c r="J918" s="332"/>
      <c r="K918" s="332"/>
      <c r="L918" s="332"/>
      <c r="M918" s="332"/>
      <c r="N918" s="332"/>
      <c r="O918" s="332"/>
      <c r="P918" s="332"/>
      <c r="Q918" s="332"/>
      <c r="R918" s="332"/>
      <c r="S918" s="332"/>
      <c r="T918" s="332"/>
      <c r="U918" s="332"/>
      <c r="V918" s="332"/>
      <c r="W918" s="332"/>
      <c r="X918" s="332"/>
      <c r="Y918" s="332"/>
      <c r="Z918" s="332"/>
    </row>
    <row r="919">
      <c r="A919" s="332"/>
      <c r="B919" s="332"/>
      <c r="C919" s="332"/>
      <c r="D919" s="332"/>
      <c r="E919" s="332"/>
      <c r="F919" s="332"/>
      <c r="G919" s="332"/>
      <c r="H919" s="342"/>
      <c r="I919" s="332"/>
      <c r="J919" s="332"/>
      <c r="K919" s="332"/>
      <c r="L919" s="332"/>
      <c r="M919" s="332"/>
      <c r="N919" s="332"/>
      <c r="O919" s="332"/>
      <c r="P919" s="332"/>
      <c r="Q919" s="332"/>
      <c r="R919" s="332"/>
      <c r="S919" s="332"/>
      <c r="T919" s="332"/>
      <c r="U919" s="332"/>
      <c r="V919" s="332"/>
      <c r="W919" s="332"/>
      <c r="X919" s="332"/>
      <c r="Y919" s="332"/>
      <c r="Z919" s="332"/>
    </row>
    <row r="920">
      <c r="A920" s="332"/>
      <c r="B920" s="332"/>
      <c r="C920" s="332"/>
      <c r="D920" s="332"/>
      <c r="E920" s="332"/>
      <c r="F920" s="332"/>
      <c r="G920" s="332"/>
      <c r="H920" s="342"/>
      <c r="I920" s="332"/>
      <c r="J920" s="332"/>
      <c r="K920" s="332"/>
      <c r="L920" s="332"/>
      <c r="M920" s="332"/>
      <c r="N920" s="332"/>
      <c r="O920" s="332"/>
      <c r="P920" s="332"/>
      <c r="Q920" s="332"/>
      <c r="R920" s="332"/>
      <c r="S920" s="332"/>
      <c r="T920" s="332"/>
      <c r="U920" s="332"/>
      <c r="V920" s="332"/>
      <c r="W920" s="332"/>
      <c r="X920" s="332"/>
      <c r="Y920" s="332"/>
      <c r="Z920" s="332"/>
    </row>
    <row r="921">
      <c r="A921" s="332"/>
      <c r="B921" s="332"/>
      <c r="C921" s="332"/>
      <c r="D921" s="332"/>
      <c r="E921" s="332"/>
      <c r="F921" s="332"/>
      <c r="G921" s="332"/>
      <c r="H921" s="342"/>
      <c r="I921" s="332"/>
      <c r="J921" s="332"/>
      <c r="K921" s="332"/>
      <c r="L921" s="332"/>
      <c r="M921" s="332"/>
      <c r="N921" s="332"/>
      <c r="O921" s="332"/>
      <c r="P921" s="332"/>
      <c r="Q921" s="332"/>
      <c r="R921" s="332"/>
      <c r="S921" s="332"/>
      <c r="T921" s="332"/>
      <c r="U921" s="332"/>
      <c r="V921" s="332"/>
      <c r="W921" s="332"/>
      <c r="X921" s="332"/>
      <c r="Y921" s="332"/>
      <c r="Z921" s="332"/>
    </row>
    <row r="922">
      <c r="A922" s="332"/>
      <c r="B922" s="332"/>
      <c r="C922" s="332"/>
      <c r="D922" s="332"/>
      <c r="E922" s="332"/>
      <c r="F922" s="332"/>
      <c r="G922" s="332"/>
      <c r="H922" s="342"/>
      <c r="I922" s="332"/>
      <c r="J922" s="332"/>
      <c r="K922" s="332"/>
      <c r="L922" s="332"/>
      <c r="M922" s="332"/>
      <c r="N922" s="332"/>
      <c r="O922" s="332"/>
      <c r="P922" s="332"/>
      <c r="Q922" s="332"/>
      <c r="R922" s="332"/>
      <c r="S922" s="332"/>
      <c r="T922" s="332"/>
      <c r="U922" s="332"/>
      <c r="V922" s="332"/>
      <c r="W922" s="332"/>
      <c r="X922" s="332"/>
      <c r="Y922" s="332"/>
      <c r="Z922" s="332"/>
    </row>
    <row r="923">
      <c r="A923" s="332"/>
      <c r="B923" s="332"/>
      <c r="C923" s="332"/>
      <c r="D923" s="332"/>
      <c r="E923" s="332"/>
      <c r="F923" s="332"/>
      <c r="G923" s="332"/>
      <c r="H923" s="342"/>
      <c r="I923" s="332"/>
      <c r="J923" s="332"/>
      <c r="K923" s="332"/>
      <c r="L923" s="332"/>
      <c r="M923" s="332"/>
      <c r="N923" s="332"/>
      <c r="O923" s="332"/>
      <c r="P923" s="332"/>
      <c r="Q923" s="332"/>
      <c r="R923" s="332"/>
      <c r="S923" s="332"/>
      <c r="T923" s="332"/>
      <c r="U923" s="332"/>
      <c r="V923" s="332"/>
      <c r="W923" s="332"/>
      <c r="X923" s="332"/>
      <c r="Y923" s="332"/>
      <c r="Z923" s="332"/>
    </row>
    <row r="924">
      <c r="A924" s="332"/>
      <c r="B924" s="332"/>
      <c r="C924" s="332"/>
      <c r="D924" s="332"/>
      <c r="E924" s="332"/>
      <c r="F924" s="332"/>
      <c r="G924" s="332"/>
      <c r="H924" s="342"/>
      <c r="I924" s="332"/>
      <c r="J924" s="332"/>
      <c r="K924" s="332"/>
      <c r="L924" s="332"/>
      <c r="M924" s="332"/>
      <c r="N924" s="332"/>
      <c r="O924" s="332"/>
      <c r="P924" s="332"/>
      <c r="Q924" s="332"/>
      <c r="R924" s="332"/>
      <c r="S924" s="332"/>
      <c r="T924" s="332"/>
      <c r="U924" s="332"/>
      <c r="V924" s="332"/>
      <c r="W924" s="332"/>
      <c r="X924" s="332"/>
      <c r="Y924" s="332"/>
      <c r="Z924" s="332"/>
    </row>
    <row r="925">
      <c r="A925" s="332"/>
      <c r="B925" s="332"/>
      <c r="C925" s="332"/>
      <c r="D925" s="332"/>
      <c r="E925" s="332"/>
      <c r="F925" s="332"/>
      <c r="G925" s="332"/>
      <c r="H925" s="342"/>
      <c r="I925" s="332"/>
      <c r="J925" s="332"/>
      <c r="K925" s="332"/>
      <c r="L925" s="332"/>
      <c r="M925" s="332"/>
      <c r="N925" s="332"/>
      <c r="O925" s="332"/>
      <c r="P925" s="332"/>
      <c r="Q925" s="332"/>
      <c r="R925" s="332"/>
      <c r="S925" s="332"/>
      <c r="T925" s="332"/>
      <c r="U925" s="332"/>
      <c r="V925" s="332"/>
      <c r="W925" s="332"/>
      <c r="X925" s="332"/>
      <c r="Y925" s="332"/>
      <c r="Z925" s="332"/>
    </row>
    <row r="926">
      <c r="A926" s="332"/>
      <c r="B926" s="332"/>
      <c r="C926" s="332"/>
      <c r="D926" s="332"/>
      <c r="E926" s="332"/>
      <c r="F926" s="332"/>
      <c r="G926" s="332"/>
      <c r="H926" s="342"/>
      <c r="I926" s="332"/>
      <c r="J926" s="332"/>
      <c r="K926" s="332"/>
      <c r="L926" s="332"/>
      <c r="M926" s="332"/>
      <c r="N926" s="332"/>
      <c r="O926" s="332"/>
      <c r="P926" s="332"/>
      <c r="Q926" s="332"/>
      <c r="R926" s="332"/>
      <c r="S926" s="332"/>
      <c r="T926" s="332"/>
      <c r="U926" s="332"/>
      <c r="V926" s="332"/>
      <c r="W926" s="332"/>
      <c r="X926" s="332"/>
      <c r="Y926" s="332"/>
      <c r="Z926" s="332"/>
    </row>
    <row r="927">
      <c r="A927" s="332"/>
      <c r="B927" s="332"/>
      <c r="C927" s="332"/>
      <c r="D927" s="332"/>
      <c r="E927" s="332"/>
      <c r="F927" s="332"/>
      <c r="G927" s="332"/>
      <c r="H927" s="342"/>
      <c r="I927" s="332"/>
      <c r="J927" s="332"/>
      <c r="K927" s="332"/>
      <c r="L927" s="332"/>
      <c r="M927" s="332"/>
      <c r="N927" s="332"/>
      <c r="O927" s="332"/>
      <c r="P927" s="332"/>
      <c r="Q927" s="332"/>
      <c r="R927" s="332"/>
      <c r="S927" s="332"/>
      <c r="T927" s="332"/>
      <c r="U927" s="332"/>
      <c r="V927" s="332"/>
      <c r="W927" s="332"/>
      <c r="X927" s="332"/>
      <c r="Y927" s="332"/>
      <c r="Z927" s="332"/>
    </row>
    <row r="928">
      <c r="A928" s="332"/>
      <c r="B928" s="332"/>
      <c r="C928" s="332"/>
      <c r="D928" s="332"/>
      <c r="E928" s="332"/>
      <c r="F928" s="332"/>
      <c r="G928" s="332"/>
      <c r="H928" s="342"/>
      <c r="I928" s="332"/>
      <c r="J928" s="332"/>
      <c r="K928" s="332"/>
      <c r="L928" s="332"/>
      <c r="M928" s="332"/>
      <c r="N928" s="332"/>
      <c r="O928" s="332"/>
      <c r="P928" s="332"/>
      <c r="Q928" s="332"/>
      <c r="R928" s="332"/>
      <c r="S928" s="332"/>
      <c r="T928" s="332"/>
      <c r="U928" s="332"/>
      <c r="V928" s="332"/>
      <c r="W928" s="332"/>
      <c r="X928" s="332"/>
      <c r="Y928" s="332"/>
      <c r="Z928" s="332"/>
    </row>
    <row r="929">
      <c r="A929" s="332"/>
      <c r="B929" s="332"/>
      <c r="C929" s="332"/>
      <c r="D929" s="332"/>
      <c r="E929" s="332"/>
      <c r="F929" s="332"/>
      <c r="G929" s="332"/>
      <c r="H929" s="342"/>
      <c r="I929" s="332"/>
      <c r="J929" s="332"/>
      <c r="K929" s="332"/>
      <c r="L929" s="332"/>
      <c r="M929" s="332"/>
      <c r="N929" s="332"/>
      <c r="O929" s="332"/>
      <c r="P929" s="332"/>
      <c r="Q929" s="332"/>
      <c r="R929" s="332"/>
      <c r="S929" s="332"/>
      <c r="T929" s="332"/>
      <c r="U929" s="332"/>
      <c r="V929" s="332"/>
      <c r="W929" s="332"/>
      <c r="X929" s="332"/>
      <c r="Y929" s="332"/>
      <c r="Z929" s="332"/>
    </row>
    <row r="930">
      <c r="A930" s="332"/>
      <c r="B930" s="332"/>
      <c r="C930" s="332"/>
      <c r="D930" s="332"/>
      <c r="E930" s="332"/>
      <c r="F930" s="332"/>
      <c r="G930" s="332"/>
      <c r="H930" s="342"/>
      <c r="I930" s="332"/>
      <c r="J930" s="332"/>
      <c r="K930" s="332"/>
      <c r="L930" s="332"/>
      <c r="M930" s="332"/>
      <c r="N930" s="332"/>
      <c r="O930" s="332"/>
      <c r="P930" s="332"/>
      <c r="Q930" s="332"/>
      <c r="R930" s="332"/>
      <c r="S930" s="332"/>
      <c r="T930" s="332"/>
      <c r="U930" s="332"/>
      <c r="V930" s="332"/>
      <c r="W930" s="332"/>
      <c r="X930" s="332"/>
      <c r="Y930" s="332"/>
      <c r="Z930" s="332"/>
    </row>
    <row r="931">
      <c r="A931" s="332"/>
      <c r="B931" s="332"/>
      <c r="C931" s="332"/>
      <c r="D931" s="332"/>
      <c r="E931" s="332"/>
      <c r="F931" s="332"/>
      <c r="G931" s="332"/>
      <c r="H931" s="342"/>
      <c r="I931" s="332"/>
      <c r="J931" s="332"/>
      <c r="K931" s="332"/>
      <c r="L931" s="332"/>
      <c r="M931" s="332"/>
      <c r="N931" s="332"/>
      <c r="O931" s="332"/>
      <c r="P931" s="332"/>
      <c r="Q931" s="332"/>
      <c r="R931" s="332"/>
      <c r="S931" s="332"/>
      <c r="T931" s="332"/>
      <c r="U931" s="332"/>
      <c r="V931" s="332"/>
      <c r="W931" s="332"/>
      <c r="X931" s="332"/>
      <c r="Y931" s="332"/>
      <c r="Z931" s="332"/>
    </row>
    <row r="932">
      <c r="A932" s="332"/>
      <c r="B932" s="332"/>
      <c r="C932" s="332"/>
      <c r="D932" s="332"/>
      <c r="E932" s="332"/>
      <c r="F932" s="332"/>
      <c r="G932" s="332"/>
      <c r="H932" s="342"/>
      <c r="I932" s="332"/>
      <c r="J932" s="332"/>
      <c r="K932" s="332"/>
      <c r="L932" s="332"/>
      <c r="M932" s="332"/>
      <c r="N932" s="332"/>
      <c r="O932" s="332"/>
      <c r="P932" s="332"/>
      <c r="Q932" s="332"/>
      <c r="R932" s="332"/>
      <c r="S932" s="332"/>
      <c r="T932" s="332"/>
      <c r="U932" s="332"/>
      <c r="V932" s="332"/>
      <c r="W932" s="332"/>
      <c r="X932" s="332"/>
      <c r="Y932" s="332"/>
      <c r="Z932" s="332"/>
    </row>
    <row r="933">
      <c r="A933" s="332"/>
      <c r="B933" s="332"/>
      <c r="C933" s="332"/>
      <c r="D933" s="332"/>
      <c r="E933" s="332"/>
      <c r="F933" s="332"/>
      <c r="G933" s="332"/>
      <c r="H933" s="342"/>
      <c r="I933" s="332"/>
      <c r="J933" s="332"/>
      <c r="K933" s="332"/>
      <c r="L933" s="332"/>
      <c r="M933" s="332"/>
      <c r="N933" s="332"/>
      <c r="O933" s="332"/>
      <c r="P933" s="332"/>
      <c r="Q933" s="332"/>
      <c r="R933" s="332"/>
      <c r="S933" s="332"/>
      <c r="T933" s="332"/>
      <c r="U933" s="332"/>
      <c r="V933" s="332"/>
      <c r="W933" s="332"/>
      <c r="X933" s="332"/>
      <c r="Y933" s="332"/>
      <c r="Z933" s="332"/>
    </row>
    <row r="934">
      <c r="A934" s="332"/>
      <c r="B934" s="332"/>
      <c r="C934" s="332"/>
      <c r="D934" s="332"/>
      <c r="E934" s="332"/>
      <c r="F934" s="332"/>
      <c r="G934" s="332"/>
      <c r="H934" s="342"/>
      <c r="I934" s="332"/>
      <c r="J934" s="332"/>
      <c r="K934" s="332"/>
      <c r="L934" s="332"/>
      <c r="M934" s="332"/>
      <c r="N934" s="332"/>
      <c r="O934" s="332"/>
      <c r="P934" s="332"/>
      <c r="Q934" s="332"/>
      <c r="R934" s="332"/>
      <c r="S934" s="332"/>
      <c r="T934" s="332"/>
      <c r="U934" s="332"/>
      <c r="V934" s="332"/>
      <c r="W934" s="332"/>
      <c r="X934" s="332"/>
      <c r="Y934" s="332"/>
      <c r="Z934" s="332"/>
    </row>
    <row r="935">
      <c r="A935" s="332"/>
      <c r="B935" s="332"/>
      <c r="C935" s="332"/>
      <c r="D935" s="332"/>
      <c r="E935" s="332"/>
      <c r="F935" s="332"/>
      <c r="G935" s="332"/>
      <c r="H935" s="342"/>
      <c r="I935" s="332"/>
      <c r="J935" s="332"/>
      <c r="K935" s="332"/>
      <c r="L935" s="332"/>
      <c r="M935" s="332"/>
      <c r="N935" s="332"/>
      <c r="O935" s="332"/>
      <c r="P935" s="332"/>
      <c r="Q935" s="332"/>
      <c r="R935" s="332"/>
      <c r="S935" s="332"/>
      <c r="T935" s="332"/>
      <c r="U935" s="332"/>
      <c r="V935" s="332"/>
      <c r="W935" s="332"/>
      <c r="X935" s="332"/>
      <c r="Y935" s="332"/>
      <c r="Z935" s="332"/>
    </row>
    <row r="936">
      <c r="A936" s="332"/>
      <c r="B936" s="332"/>
      <c r="C936" s="332"/>
      <c r="D936" s="332"/>
      <c r="E936" s="332"/>
      <c r="F936" s="332"/>
      <c r="G936" s="332"/>
      <c r="H936" s="342"/>
      <c r="I936" s="332"/>
      <c r="J936" s="332"/>
      <c r="K936" s="332"/>
      <c r="L936" s="332"/>
      <c r="M936" s="332"/>
      <c r="N936" s="332"/>
      <c r="O936" s="332"/>
      <c r="P936" s="332"/>
      <c r="Q936" s="332"/>
      <c r="R936" s="332"/>
      <c r="S936" s="332"/>
      <c r="T936" s="332"/>
      <c r="U936" s="332"/>
      <c r="V936" s="332"/>
      <c r="W936" s="332"/>
      <c r="X936" s="332"/>
      <c r="Y936" s="332"/>
      <c r="Z936" s="332"/>
    </row>
    <row r="937">
      <c r="A937" s="332"/>
      <c r="B937" s="332"/>
      <c r="C937" s="332"/>
      <c r="D937" s="332"/>
      <c r="E937" s="332"/>
      <c r="F937" s="332"/>
      <c r="G937" s="332"/>
      <c r="H937" s="342"/>
      <c r="I937" s="332"/>
      <c r="J937" s="332"/>
      <c r="K937" s="332"/>
      <c r="L937" s="332"/>
      <c r="M937" s="332"/>
      <c r="N937" s="332"/>
      <c r="O937" s="332"/>
      <c r="P937" s="332"/>
      <c r="Q937" s="332"/>
      <c r="R937" s="332"/>
      <c r="S937" s="332"/>
      <c r="T937" s="332"/>
      <c r="U937" s="332"/>
      <c r="V937" s="332"/>
      <c r="W937" s="332"/>
      <c r="X937" s="332"/>
      <c r="Y937" s="332"/>
      <c r="Z937" s="332"/>
    </row>
    <row r="938">
      <c r="A938" s="332"/>
      <c r="B938" s="332"/>
      <c r="C938" s="332"/>
      <c r="D938" s="332"/>
      <c r="E938" s="332"/>
      <c r="F938" s="332"/>
      <c r="G938" s="332"/>
      <c r="H938" s="342"/>
      <c r="I938" s="332"/>
      <c r="J938" s="332"/>
      <c r="K938" s="332"/>
      <c r="L938" s="332"/>
      <c r="M938" s="332"/>
      <c r="N938" s="332"/>
      <c r="O938" s="332"/>
      <c r="P938" s="332"/>
      <c r="Q938" s="332"/>
      <c r="R938" s="332"/>
      <c r="S938" s="332"/>
      <c r="T938" s="332"/>
      <c r="U938" s="332"/>
      <c r="V938" s="332"/>
      <c r="W938" s="332"/>
      <c r="X938" s="332"/>
      <c r="Y938" s="332"/>
      <c r="Z938" s="332"/>
    </row>
    <row r="939">
      <c r="A939" s="332"/>
      <c r="B939" s="332"/>
      <c r="C939" s="332"/>
      <c r="D939" s="332"/>
      <c r="E939" s="332"/>
      <c r="F939" s="332"/>
      <c r="G939" s="332"/>
      <c r="H939" s="342"/>
      <c r="I939" s="332"/>
      <c r="J939" s="332"/>
      <c r="K939" s="332"/>
      <c r="L939" s="332"/>
      <c r="M939" s="332"/>
      <c r="N939" s="332"/>
      <c r="O939" s="332"/>
      <c r="P939" s="332"/>
      <c r="Q939" s="332"/>
      <c r="R939" s="332"/>
      <c r="S939" s="332"/>
      <c r="T939" s="332"/>
      <c r="U939" s="332"/>
      <c r="V939" s="332"/>
      <c r="W939" s="332"/>
      <c r="X939" s="332"/>
      <c r="Y939" s="332"/>
      <c r="Z939" s="332"/>
    </row>
    <row r="940">
      <c r="A940" s="332"/>
      <c r="B940" s="332"/>
      <c r="C940" s="332"/>
      <c r="D940" s="332"/>
      <c r="E940" s="332"/>
      <c r="F940" s="332"/>
      <c r="G940" s="332"/>
      <c r="H940" s="342"/>
      <c r="I940" s="332"/>
      <c r="J940" s="332"/>
      <c r="K940" s="332"/>
      <c r="L940" s="332"/>
      <c r="M940" s="332"/>
      <c r="N940" s="332"/>
      <c r="O940" s="332"/>
      <c r="P940" s="332"/>
      <c r="Q940" s="332"/>
      <c r="R940" s="332"/>
      <c r="S940" s="332"/>
      <c r="T940" s="332"/>
      <c r="U940" s="332"/>
      <c r="V940" s="332"/>
      <c r="W940" s="332"/>
      <c r="X940" s="332"/>
      <c r="Y940" s="332"/>
      <c r="Z940" s="332"/>
    </row>
    <row r="941">
      <c r="A941" s="332"/>
      <c r="B941" s="332"/>
      <c r="C941" s="332"/>
      <c r="D941" s="332"/>
      <c r="E941" s="332"/>
      <c r="F941" s="332"/>
      <c r="G941" s="332"/>
      <c r="H941" s="342"/>
      <c r="I941" s="332"/>
      <c r="J941" s="332"/>
      <c r="K941" s="332"/>
      <c r="L941" s="332"/>
      <c r="M941" s="332"/>
      <c r="N941" s="332"/>
      <c r="O941" s="332"/>
      <c r="P941" s="332"/>
      <c r="Q941" s="332"/>
      <c r="R941" s="332"/>
      <c r="S941" s="332"/>
      <c r="T941" s="332"/>
      <c r="U941" s="332"/>
      <c r="V941" s="332"/>
      <c r="W941" s="332"/>
      <c r="X941" s="332"/>
      <c r="Y941" s="332"/>
      <c r="Z941" s="332"/>
    </row>
    <row r="942">
      <c r="A942" s="332"/>
      <c r="B942" s="332"/>
      <c r="C942" s="332"/>
      <c r="D942" s="332"/>
      <c r="E942" s="332"/>
      <c r="F942" s="332"/>
      <c r="G942" s="332"/>
      <c r="H942" s="342"/>
      <c r="I942" s="332"/>
      <c r="J942" s="332"/>
      <c r="K942" s="332"/>
      <c r="L942" s="332"/>
      <c r="M942" s="332"/>
      <c r="N942" s="332"/>
      <c r="O942" s="332"/>
      <c r="P942" s="332"/>
      <c r="Q942" s="332"/>
      <c r="R942" s="332"/>
      <c r="S942" s="332"/>
      <c r="T942" s="332"/>
      <c r="U942" s="332"/>
      <c r="V942" s="332"/>
      <c r="W942" s="332"/>
      <c r="X942" s="332"/>
      <c r="Y942" s="332"/>
      <c r="Z942" s="332"/>
    </row>
    <row r="943">
      <c r="A943" s="332"/>
      <c r="B943" s="332"/>
      <c r="C943" s="332"/>
      <c r="D943" s="332"/>
      <c r="E943" s="332"/>
      <c r="F943" s="332"/>
      <c r="G943" s="332"/>
      <c r="H943" s="342"/>
      <c r="I943" s="332"/>
      <c r="J943" s="332"/>
      <c r="K943" s="332"/>
      <c r="L943" s="332"/>
      <c r="M943" s="332"/>
      <c r="N943" s="332"/>
      <c r="O943" s="332"/>
      <c r="P943" s="332"/>
      <c r="Q943" s="332"/>
      <c r="R943" s="332"/>
      <c r="S943" s="332"/>
      <c r="T943" s="332"/>
      <c r="U943" s="332"/>
      <c r="V943" s="332"/>
      <c r="W943" s="332"/>
      <c r="X943" s="332"/>
      <c r="Y943" s="332"/>
      <c r="Z943" s="332"/>
    </row>
    <row r="944">
      <c r="A944" s="332"/>
      <c r="B944" s="332"/>
      <c r="C944" s="332"/>
      <c r="D944" s="332"/>
      <c r="E944" s="332"/>
      <c r="F944" s="332"/>
      <c r="G944" s="332"/>
      <c r="H944" s="342"/>
      <c r="I944" s="332"/>
      <c r="J944" s="332"/>
      <c r="K944" s="332"/>
      <c r="L944" s="332"/>
      <c r="M944" s="332"/>
      <c r="N944" s="332"/>
      <c r="O944" s="332"/>
      <c r="P944" s="332"/>
      <c r="Q944" s="332"/>
      <c r="R944" s="332"/>
      <c r="S944" s="332"/>
      <c r="T944" s="332"/>
      <c r="U944" s="332"/>
      <c r="V944" s="332"/>
      <c r="W944" s="332"/>
      <c r="X944" s="332"/>
      <c r="Y944" s="332"/>
      <c r="Z944" s="332"/>
    </row>
    <row r="945">
      <c r="A945" s="332"/>
      <c r="B945" s="332"/>
      <c r="C945" s="332"/>
      <c r="D945" s="332"/>
      <c r="E945" s="332"/>
      <c r="F945" s="332"/>
      <c r="G945" s="332"/>
      <c r="H945" s="342"/>
      <c r="I945" s="332"/>
      <c r="J945" s="332"/>
      <c r="K945" s="332"/>
      <c r="L945" s="332"/>
      <c r="M945" s="332"/>
      <c r="N945" s="332"/>
      <c r="O945" s="332"/>
      <c r="P945" s="332"/>
      <c r="Q945" s="332"/>
      <c r="R945" s="332"/>
      <c r="S945" s="332"/>
      <c r="T945" s="332"/>
      <c r="U945" s="332"/>
      <c r="V945" s="332"/>
      <c r="W945" s="332"/>
      <c r="X945" s="332"/>
      <c r="Y945" s="332"/>
      <c r="Z945" s="332"/>
    </row>
    <row r="946">
      <c r="A946" s="332"/>
      <c r="B946" s="332"/>
      <c r="C946" s="332"/>
      <c r="D946" s="332"/>
      <c r="E946" s="332"/>
      <c r="F946" s="332"/>
      <c r="G946" s="332"/>
      <c r="H946" s="342"/>
      <c r="I946" s="332"/>
      <c r="J946" s="332"/>
      <c r="K946" s="332"/>
      <c r="L946" s="332"/>
      <c r="M946" s="332"/>
      <c r="N946" s="332"/>
      <c r="O946" s="332"/>
      <c r="P946" s="332"/>
      <c r="Q946" s="332"/>
      <c r="R946" s="332"/>
      <c r="S946" s="332"/>
      <c r="T946" s="332"/>
      <c r="U946" s="332"/>
      <c r="V946" s="332"/>
      <c r="W946" s="332"/>
      <c r="X946" s="332"/>
      <c r="Y946" s="332"/>
      <c r="Z946" s="332"/>
    </row>
    <row r="947">
      <c r="A947" s="332"/>
      <c r="B947" s="332"/>
      <c r="C947" s="332"/>
      <c r="D947" s="332"/>
      <c r="E947" s="332"/>
      <c r="F947" s="332"/>
      <c r="G947" s="332"/>
      <c r="H947" s="342"/>
      <c r="I947" s="332"/>
      <c r="J947" s="332"/>
      <c r="K947" s="332"/>
      <c r="L947" s="332"/>
      <c r="M947" s="332"/>
      <c r="N947" s="332"/>
      <c r="O947" s="332"/>
      <c r="P947" s="332"/>
      <c r="Q947" s="332"/>
      <c r="R947" s="332"/>
      <c r="S947" s="332"/>
      <c r="T947" s="332"/>
      <c r="U947" s="332"/>
      <c r="V947" s="332"/>
      <c r="W947" s="332"/>
      <c r="X947" s="332"/>
      <c r="Y947" s="332"/>
      <c r="Z947" s="332"/>
    </row>
    <row r="948">
      <c r="A948" s="332"/>
      <c r="B948" s="332"/>
      <c r="C948" s="332"/>
      <c r="D948" s="332"/>
      <c r="E948" s="332"/>
      <c r="F948" s="332"/>
      <c r="G948" s="332"/>
      <c r="H948" s="342"/>
      <c r="I948" s="332"/>
      <c r="J948" s="332"/>
      <c r="K948" s="332"/>
      <c r="L948" s="332"/>
      <c r="M948" s="332"/>
      <c r="N948" s="332"/>
      <c r="O948" s="332"/>
      <c r="P948" s="332"/>
      <c r="Q948" s="332"/>
      <c r="R948" s="332"/>
      <c r="S948" s="332"/>
      <c r="T948" s="332"/>
      <c r="U948" s="332"/>
      <c r="V948" s="332"/>
      <c r="W948" s="332"/>
      <c r="X948" s="332"/>
      <c r="Y948" s="332"/>
      <c r="Z948" s="332"/>
    </row>
    <row r="949">
      <c r="A949" s="332"/>
      <c r="B949" s="332"/>
      <c r="C949" s="332"/>
      <c r="D949" s="332"/>
      <c r="E949" s="332"/>
      <c r="F949" s="332"/>
      <c r="G949" s="332"/>
      <c r="H949" s="342"/>
      <c r="I949" s="332"/>
      <c r="J949" s="332"/>
      <c r="K949" s="332"/>
      <c r="L949" s="332"/>
      <c r="M949" s="332"/>
      <c r="N949" s="332"/>
      <c r="O949" s="332"/>
      <c r="P949" s="332"/>
      <c r="Q949" s="332"/>
      <c r="R949" s="332"/>
      <c r="S949" s="332"/>
      <c r="T949" s="332"/>
      <c r="U949" s="332"/>
      <c r="V949" s="332"/>
      <c r="W949" s="332"/>
      <c r="X949" s="332"/>
      <c r="Y949" s="332"/>
      <c r="Z949" s="332"/>
    </row>
    <row r="950">
      <c r="A950" s="332"/>
      <c r="B950" s="332"/>
      <c r="C950" s="332"/>
      <c r="D950" s="332"/>
      <c r="E950" s="332"/>
      <c r="F950" s="332"/>
      <c r="G950" s="332"/>
      <c r="H950" s="342"/>
      <c r="I950" s="332"/>
      <c r="J950" s="332"/>
      <c r="K950" s="332"/>
      <c r="L950" s="332"/>
      <c r="M950" s="332"/>
      <c r="N950" s="332"/>
      <c r="O950" s="332"/>
      <c r="P950" s="332"/>
      <c r="Q950" s="332"/>
      <c r="R950" s="332"/>
      <c r="S950" s="332"/>
      <c r="T950" s="332"/>
      <c r="U950" s="332"/>
      <c r="V950" s="332"/>
      <c r="W950" s="332"/>
      <c r="X950" s="332"/>
      <c r="Y950" s="332"/>
      <c r="Z950" s="332"/>
    </row>
    <row r="951">
      <c r="A951" s="332"/>
      <c r="B951" s="332"/>
      <c r="C951" s="332"/>
      <c r="D951" s="332"/>
      <c r="E951" s="332"/>
      <c r="F951" s="332"/>
      <c r="G951" s="332"/>
      <c r="H951" s="342"/>
      <c r="I951" s="332"/>
      <c r="J951" s="332"/>
      <c r="K951" s="332"/>
      <c r="L951" s="332"/>
      <c r="M951" s="332"/>
      <c r="N951" s="332"/>
      <c r="O951" s="332"/>
      <c r="P951" s="332"/>
      <c r="Q951" s="332"/>
      <c r="R951" s="332"/>
      <c r="S951" s="332"/>
      <c r="T951" s="332"/>
      <c r="U951" s="332"/>
      <c r="V951" s="332"/>
      <c r="W951" s="332"/>
      <c r="X951" s="332"/>
      <c r="Y951" s="332"/>
      <c r="Z951" s="332"/>
    </row>
    <row r="952">
      <c r="A952" s="332"/>
      <c r="B952" s="332"/>
      <c r="C952" s="332"/>
      <c r="D952" s="332"/>
      <c r="E952" s="332"/>
      <c r="F952" s="332"/>
      <c r="G952" s="332"/>
      <c r="H952" s="342"/>
      <c r="I952" s="332"/>
      <c r="J952" s="332"/>
      <c r="K952" s="332"/>
      <c r="L952" s="332"/>
      <c r="M952" s="332"/>
      <c r="N952" s="332"/>
      <c r="O952" s="332"/>
      <c r="P952" s="332"/>
      <c r="Q952" s="332"/>
      <c r="R952" s="332"/>
      <c r="S952" s="332"/>
      <c r="T952" s="332"/>
      <c r="U952" s="332"/>
      <c r="V952" s="332"/>
      <c r="W952" s="332"/>
      <c r="X952" s="332"/>
      <c r="Y952" s="332"/>
      <c r="Z952" s="332"/>
    </row>
    <row r="953">
      <c r="A953" s="332"/>
      <c r="B953" s="332"/>
      <c r="C953" s="332"/>
      <c r="D953" s="332"/>
      <c r="E953" s="332"/>
      <c r="F953" s="332"/>
      <c r="G953" s="332"/>
      <c r="H953" s="342"/>
      <c r="I953" s="332"/>
      <c r="J953" s="332"/>
      <c r="K953" s="332"/>
      <c r="L953" s="332"/>
      <c r="M953" s="332"/>
      <c r="N953" s="332"/>
      <c r="O953" s="332"/>
      <c r="P953" s="332"/>
      <c r="Q953" s="332"/>
      <c r="R953" s="332"/>
      <c r="S953" s="332"/>
      <c r="T953" s="332"/>
      <c r="U953" s="332"/>
      <c r="V953" s="332"/>
      <c r="W953" s="332"/>
      <c r="X953" s="332"/>
      <c r="Y953" s="332"/>
      <c r="Z953" s="332"/>
    </row>
    <row r="954">
      <c r="A954" s="332"/>
      <c r="B954" s="332"/>
      <c r="C954" s="332"/>
      <c r="D954" s="332"/>
      <c r="E954" s="332"/>
      <c r="F954" s="332"/>
      <c r="G954" s="332"/>
      <c r="H954" s="342"/>
      <c r="I954" s="332"/>
      <c r="J954" s="332"/>
      <c r="K954" s="332"/>
      <c r="L954" s="332"/>
      <c r="M954" s="332"/>
      <c r="N954" s="332"/>
      <c r="O954" s="332"/>
      <c r="P954" s="332"/>
      <c r="Q954" s="332"/>
      <c r="R954" s="332"/>
      <c r="S954" s="332"/>
      <c r="T954" s="332"/>
      <c r="U954" s="332"/>
      <c r="V954" s="332"/>
      <c r="W954" s="332"/>
      <c r="X954" s="332"/>
      <c r="Y954" s="332"/>
      <c r="Z954" s="332"/>
    </row>
    <row r="955">
      <c r="A955" s="332"/>
      <c r="B955" s="332"/>
      <c r="C955" s="332"/>
      <c r="D955" s="332"/>
      <c r="E955" s="332"/>
      <c r="F955" s="332"/>
      <c r="G955" s="332"/>
      <c r="H955" s="342"/>
      <c r="I955" s="332"/>
      <c r="J955" s="332"/>
      <c r="K955" s="332"/>
      <c r="L955" s="332"/>
      <c r="M955" s="332"/>
      <c r="N955" s="332"/>
      <c r="O955" s="332"/>
      <c r="P955" s="332"/>
      <c r="Q955" s="332"/>
      <c r="R955" s="332"/>
      <c r="S955" s="332"/>
      <c r="T955" s="332"/>
      <c r="U955" s="332"/>
      <c r="V955" s="332"/>
      <c r="W955" s="332"/>
      <c r="X955" s="332"/>
      <c r="Y955" s="332"/>
      <c r="Z955" s="332"/>
    </row>
    <row r="956">
      <c r="A956" s="332"/>
      <c r="B956" s="332"/>
      <c r="C956" s="332"/>
      <c r="D956" s="332"/>
      <c r="E956" s="332"/>
      <c r="F956" s="332"/>
      <c r="G956" s="332"/>
      <c r="H956" s="342"/>
      <c r="I956" s="332"/>
      <c r="J956" s="332"/>
      <c r="K956" s="332"/>
      <c r="L956" s="332"/>
      <c r="M956" s="332"/>
      <c r="N956" s="332"/>
      <c r="O956" s="332"/>
      <c r="P956" s="332"/>
      <c r="Q956" s="332"/>
      <c r="R956" s="332"/>
      <c r="S956" s="332"/>
      <c r="T956" s="332"/>
      <c r="U956" s="332"/>
      <c r="V956" s="332"/>
      <c r="W956" s="332"/>
      <c r="X956" s="332"/>
      <c r="Y956" s="332"/>
      <c r="Z956" s="332"/>
    </row>
    <row r="957">
      <c r="A957" s="332"/>
      <c r="B957" s="332"/>
      <c r="C957" s="332"/>
      <c r="D957" s="332"/>
      <c r="E957" s="332"/>
      <c r="F957" s="332"/>
      <c r="G957" s="332"/>
      <c r="H957" s="342"/>
      <c r="I957" s="332"/>
      <c r="J957" s="332"/>
      <c r="K957" s="332"/>
      <c r="L957" s="332"/>
      <c r="M957" s="332"/>
      <c r="N957" s="332"/>
      <c r="O957" s="332"/>
      <c r="P957" s="332"/>
      <c r="Q957" s="332"/>
      <c r="R957" s="332"/>
      <c r="S957" s="332"/>
      <c r="T957" s="332"/>
      <c r="U957" s="332"/>
      <c r="V957" s="332"/>
      <c r="W957" s="332"/>
      <c r="X957" s="332"/>
      <c r="Y957" s="332"/>
      <c r="Z957" s="332"/>
    </row>
    <row r="958">
      <c r="A958" s="332"/>
      <c r="B958" s="332"/>
      <c r="C958" s="332"/>
      <c r="D958" s="332"/>
      <c r="E958" s="332"/>
      <c r="F958" s="332"/>
      <c r="G958" s="332"/>
      <c r="H958" s="342"/>
      <c r="I958" s="332"/>
      <c r="J958" s="332"/>
      <c r="K958" s="332"/>
      <c r="L958" s="332"/>
      <c r="M958" s="332"/>
      <c r="N958" s="332"/>
      <c r="O958" s="332"/>
      <c r="P958" s="332"/>
      <c r="Q958" s="332"/>
      <c r="R958" s="332"/>
      <c r="S958" s="332"/>
      <c r="T958" s="332"/>
      <c r="U958" s="332"/>
      <c r="V958" s="332"/>
      <c r="W958" s="332"/>
      <c r="X958" s="332"/>
      <c r="Y958" s="332"/>
      <c r="Z958" s="332"/>
    </row>
    <row r="959">
      <c r="A959" s="332"/>
      <c r="B959" s="332"/>
      <c r="C959" s="332"/>
      <c r="D959" s="332"/>
      <c r="E959" s="332"/>
      <c r="F959" s="332"/>
      <c r="G959" s="332"/>
      <c r="H959" s="342"/>
      <c r="I959" s="332"/>
      <c r="J959" s="332"/>
      <c r="K959" s="332"/>
      <c r="L959" s="332"/>
      <c r="M959" s="332"/>
      <c r="N959" s="332"/>
      <c r="O959" s="332"/>
      <c r="P959" s="332"/>
      <c r="Q959" s="332"/>
      <c r="R959" s="332"/>
      <c r="S959" s="332"/>
      <c r="T959" s="332"/>
      <c r="U959" s="332"/>
      <c r="V959" s="332"/>
      <c r="W959" s="332"/>
      <c r="X959" s="332"/>
      <c r="Y959" s="332"/>
      <c r="Z959" s="332"/>
    </row>
    <row r="960">
      <c r="A960" s="332"/>
      <c r="B960" s="332"/>
      <c r="C960" s="332"/>
      <c r="D960" s="332"/>
      <c r="E960" s="332"/>
      <c r="F960" s="332"/>
      <c r="G960" s="332"/>
      <c r="H960" s="342"/>
      <c r="I960" s="332"/>
      <c r="J960" s="332"/>
      <c r="K960" s="332"/>
      <c r="L960" s="332"/>
      <c r="M960" s="332"/>
      <c r="N960" s="332"/>
      <c r="O960" s="332"/>
      <c r="P960" s="332"/>
      <c r="Q960" s="332"/>
      <c r="R960" s="332"/>
      <c r="S960" s="332"/>
      <c r="T960" s="332"/>
      <c r="U960" s="332"/>
      <c r="V960" s="332"/>
      <c r="W960" s="332"/>
      <c r="X960" s="332"/>
      <c r="Y960" s="332"/>
      <c r="Z960" s="332"/>
    </row>
    <row r="961">
      <c r="A961" s="332"/>
      <c r="B961" s="332"/>
      <c r="C961" s="332"/>
      <c r="D961" s="332"/>
      <c r="E961" s="332"/>
      <c r="F961" s="332"/>
      <c r="G961" s="332"/>
      <c r="H961" s="342"/>
      <c r="I961" s="332"/>
      <c r="J961" s="332"/>
      <c r="K961" s="332"/>
      <c r="L961" s="332"/>
      <c r="M961" s="332"/>
      <c r="N961" s="332"/>
      <c r="O961" s="332"/>
      <c r="P961" s="332"/>
      <c r="Q961" s="332"/>
      <c r="R961" s="332"/>
      <c r="S961" s="332"/>
      <c r="T961" s="332"/>
      <c r="U961" s="332"/>
      <c r="V961" s="332"/>
      <c r="W961" s="332"/>
      <c r="X961" s="332"/>
      <c r="Y961" s="332"/>
      <c r="Z961" s="332"/>
    </row>
    <row r="962">
      <c r="A962" s="332"/>
      <c r="B962" s="332"/>
      <c r="C962" s="332"/>
      <c r="D962" s="332"/>
      <c r="E962" s="332"/>
      <c r="F962" s="332"/>
      <c r="G962" s="332"/>
      <c r="H962" s="342"/>
      <c r="I962" s="332"/>
      <c r="J962" s="332"/>
      <c r="K962" s="332"/>
      <c r="L962" s="332"/>
      <c r="M962" s="332"/>
      <c r="N962" s="332"/>
      <c r="O962" s="332"/>
      <c r="P962" s="332"/>
      <c r="Q962" s="332"/>
      <c r="R962" s="332"/>
      <c r="S962" s="332"/>
      <c r="T962" s="332"/>
      <c r="U962" s="332"/>
      <c r="V962" s="332"/>
      <c r="W962" s="332"/>
      <c r="X962" s="332"/>
      <c r="Y962" s="332"/>
      <c r="Z962" s="332"/>
    </row>
    <row r="963">
      <c r="A963" s="332"/>
      <c r="B963" s="332"/>
      <c r="C963" s="332"/>
      <c r="D963" s="332"/>
      <c r="E963" s="332"/>
      <c r="F963" s="332"/>
      <c r="G963" s="332"/>
      <c r="H963" s="342"/>
      <c r="I963" s="332"/>
      <c r="J963" s="332"/>
      <c r="K963" s="332"/>
      <c r="L963" s="332"/>
      <c r="M963" s="332"/>
      <c r="N963" s="332"/>
      <c r="O963" s="332"/>
      <c r="P963" s="332"/>
      <c r="Q963" s="332"/>
      <c r="R963" s="332"/>
      <c r="S963" s="332"/>
      <c r="T963" s="332"/>
      <c r="U963" s="332"/>
      <c r="V963" s="332"/>
      <c r="W963" s="332"/>
      <c r="X963" s="332"/>
      <c r="Y963" s="332"/>
      <c r="Z963" s="332"/>
    </row>
    <row r="964">
      <c r="A964" s="332"/>
      <c r="B964" s="332"/>
      <c r="C964" s="332"/>
      <c r="D964" s="332"/>
      <c r="E964" s="332"/>
      <c r="F964" s="332"/>
      <c r="G964" s="332"/>
      <c r="H964" s="342"/>
      <c r="I964" s="332"/>
      <c r="J964" s="332"/>
      <c r="K964" s="332"/>
      <c r="L964" s="332"/>
      <c r="M964" s="332"/>
      <c r="N964" s="332"/>
      <c r="O964" s="332"/>
      <c r="P964" s="332"/>
      <c r="Q964" s="332"/>
      <c r="R964" s="332"/>
      <c r="S964" s="332"/>
      <c r="T964" s="332"/>
      <c r="U964" s="332"/>
      <c r="V964" s="332"/>
      <c r="W964" s="332"/>
      <c r="X964" s="332"/>
      <c r="Y964" s="332"/>
      <c r="Z964" s="332"/>
    </row>
    <row r="965">
      <c r="A965" s="332"/>
      <c r="B965" s="332"/>
      <c r="C965" s="332"/>
      <c r="D965" s="332"/>
      <c r="E965" s="332"/>
      <c r="F965" s="332"/>
      <c r="G965" s="332"/>
      <c r="H965" s="342"/>
      <c r="I965" s="332"/>
      <c r="J965" s="332"/>
      <c r="K965" s="332"/>
      <c r="L965" s="332"/>
      <c r="M965" s="332"/>
      <c r="N965" s="332"/>
      <c r="O965" s="332"/>
      <c r="P965" s="332"/>
      <c r="Q965" s="332"/>
      <c r="R965" s="332"/>
      <c r="S965" s="332"/>
      <c r="T965" s="332"/>
      <c r="U965" s="332"/>
      <c r="V965" s="332"/>
      <c r="W965" s="332"/>
      <c r="X965" s="332"/>
      <c r="Y965" s="332"/>
      <c r="Z965" s="332"/>
    </row>
    <row r="966">
      <c r="A966" s="332"/>
      <c r="B966" s="332"/>
      <c r="C966" s="332"/>
      <c r="D966" s="332"/>
      <c r="E966" s="332"/>
      <c r="F966" s="332"/>
      <c r="G966" s="332"/>
      <c r="H966" s="342"/>
      <c r="I966" s="332"/>
      <c r="J966" s="332"/>
      <c r="K966" s="332"/>
      <c r="L966" s="332"/>
      <c r="M966" s="332"/>
      <c r="N966" s="332"/>
      <c r="O966" s="332"/>
      <c r="P966" s="332"/>
      <c r="Q966" s="332"/>
      <c r="R966" s="332"/>
      <c r="S966" s="332"/>
      <c r="T966" s="332"/>
      <c r="U966" s="332"/>
      <c r="V966" s="332"/>
      <c r="W966" s="332"/>
      <c r="X966" s="332"/>
      <c r="Y966" s="332"/>
      <c r="Z966" s="332"/>
    </row>
    <row r="967">
      <c r="A967" s="332"/>
      <c r="B967" s="332"/>
      <c r="C967" s="332"/>
      <c r="D967" s="332"/>
      <c r="E967" s="332"/>
      <c r="F967" s="332"/>
      <c r="G967" s="332"/>
      <c r="H967" s="342"/>
      <c r="I967" s="332"/>
      <c r="J967" s="332"/>
      <c r="K967" s="332"/>
      <c r="L967" s="332"/>
      <c r="M967" s="332"/>
      <c r="N967" s="332"/>
      <c r="O967" s="332"/>
      <c r="P967" s="332"/>
      <c r="Q967" s="332"/>
      <c r="R967" s="332"/>
      <c r="S967" s="332"/>
      <c r="T967" s="332"/>
      <c r="U967" s="332"/>
      <c r="V967" s="332"/>
      <c r="W967" s="332"/>
      <c r="X967" s="332"/>
      <c r="Y967" s="332"/>
      <c r="Z967" s="332"/>
    </row>
    <row r="968">
      <c r="A968" s="332"/>
      <c r="B968" s="332"/>
      <c r="C968" s="332"/>
      <c r="D968" s="332"/>
      <c r="E968" s="332"/>
      <c r="F968" s="332"/>
      <c r="G968" s="332"/>
      <c r="H968" s="342"/>
      <c r="I968" s="332"/>
      <c r="J968" s="332"/>
      <c r="K968" s="332"/>
      <c r="L968" s="332"/>
      <c r="M968" s="332"/>
      <c r="N968" s="332"/>
      <c r="O968" s="332"/>
      <c r="P968" s="332"/>
      <c r="Q968" s="332"/>
      <c r="R968" s="332"/>
      <c r="S968" s="332"/>
      <c r="T968" s="332"/>
      <c r="U968" s="332"/>
      <c r="V968" s="332"/>
      <c r="W968" s="332"/>
      <c r="X968" s="332"/>
      <c r="Y968" s="332"/>
      <c r="Z968" s="332"/>
    </row>
    <row r="969">
      <c r="A969" s="332"/>
      <c r="B969" s="332"/>
      <c r="C969" s="332"/>
      <c r="D969" s="332"/>
      <c r="E969" s="332"/>
      <c r="F969" s="332"/>
      <c r="G969" s="332"/>
      <c r="H969" s="342"/>
      <c r="I969" s="332"/>
      <c r="J969" s="332"/>
      <c r="K969" s="332"/>
      <c r="L969" s="332"/>
      <c r="M969" s="332"/>
      <c r="N969" s="332"/>
      <c r="O969" s="332"/>
      <c r="P969" s="332"/>
      <c r="Q969" s="332"/>
      <c r="R969" s="332"/>
      <c r="S969" s="332"/>
      <c r="T969" s="332"/>
      <c r="U969" s="332"/>
      <c r="V969" s="332"/>
      <c r="W969" s="332"/>
      <c r="X969" s="332"/>
      <c r="Y969" s="332"/>
      <c r="Z969" s="332"/>
    </row>
    <row r="970">
      <c r="A970" s="332"/>
      <c r="B970" s="332"/>
      <c r="C970" s="332"/>
      <c r="D970" s="332"/>
      <c r="E970" s="332"/>
      <c r="F970" s="332"/>
      <c r="G970" s="332"/>
      <c r="H970" s="342"/>
      <c r="I970" s="332"/>
      <c r="J970" s="332"/>
      <c r="K970" s="332"/>
      <c r="L970" s="332"/>
      <c r="M970" s="332"/>
      <c r="N970" s="332"/>
      <c r="O970" s="332"/>
      <c r="P970" s="332"/>
      <c r="Q970" s="332"/>
      <c r="R970" s="332"/>
      <c r="S970" s="332"/>
      <c r="T970" s="332"/>
      <c r="U970" s="332"/>
      <c r="V970" s="332"/>
      <c r="W970" s="332"/>
      <c r="X970" s="332"/>
      <c r="Y970" s="332"/>
      <c r="Z970" s="332"/>
    </row>
    <row r="971">
      <c r="A971" s="332"/>
      <c r="B971" s="332"/>
      <c r="C971" s="332"/>
      <c r="D971" s="332"/>
      <c r="E971" s="332"/>
      <c r="F971" s="332"/>
      <c r="G971" s="332"/>
      <c r="H971" s="342"/>
      <c r="I971" s="332"/>
      <c r="J971" s="332"/>
      <c r="K971" s="332"/>
      <c r="L971" s="332"/>
      <c r="M971" s="332"/>
      <c r="N971" s="332"/>
      <c r="O971" s="332"/>
      <c r="P971" s="332"/>
      <c r="Q971" s="332"/>
      <c r="R971" s="332"/>
      <c r="S971" s="332"/>
      <c r="T971" s="332"/>
      <c r="U971" s="332"/>
      <c r="V971" s="332"/>
      <c r="W971" s="332"/>
      <c r="X971" s="332"/>
      <c r="Y971" s="332"/>
      <c r="Z971" s="332"/>
    </row>
    <row r="972">
      <c r="A972" s="332"/>
      <c r="B972" s="332"/>
      <c r="C972" s="332"/>
      <c r="D972" s="332"/>
      <c r="E972" s="332"/>
      <c r="F972" s="332"/>
      <c r="G972" s="332"/>
      <c r="H972" s="342"/>
      <c r="I972" s="332"/>
      <c r="J972" s="332"/>
      <c r="K972" s="332"/>
      <c r="L972" s="332"/>
      <c r="M972" s="332"/>
      <c r="N972" s="332"/>
      <c r="O972" s="332"/>
      <c r="P972" s="332"/>
      <c r="Q972" s="332"/>
      <c r="R972" s="332"/>
      <c r="S972" s="332"/>
      <c r="T972" s="332"/>
      <c r="U972" s="332"/>
      <c r="V972" s="332"/>
      <c r="W972" s="332"/>
      <c r="X972" s="332"/>
      <c r="Y972" s="332"/>
      <c r="Z972" s="332"/>
    </row>
    <row r="973">
      <c r="A973" s="332"/>
      <c r="B973" s="332"/>
      <c r="C973" s="332"/>
      <c r="D973" s="332"/>
      <c r="E973" s="332"/>
      <c r="F973" s="332"/>
      <c r="G973" s="332"/>
      <c r="H973" s="342"/>
      <c r="I973" s="332"/>
      <c r="J973" s="332"/>
      <c r="K973" s="332"/>
      <c r="L973" s="332"/>
      <c r="M973" s="332"/>
      <c r="N973" s="332"/>
      <c r="O973" s="332"/>
      <c r="P973" s="332"/>
      <c r="Q973" s="332"/>
      <c r="R973" s="332"/>
      <c r="S973" s="332"/>
      <c r="T973" s="332"/>
      <c r="U973" s="332"/>
      <c r="V973" s="332"/>
      <c r="W973" s="332"/>
      <c r="X973" s="332"/>
      <c r="Y973" s="332"/>
      <c r="Z973" s="332"/>
    </row>
    <row r="974">
      <c r="A974" s="332"/>
      <c r="B974" s="332"/>
      <c r="C974" s="332"/>
      <c r="D974" s="332"/>
      <c r="E974" s="332"/>
      <c r="F974" s="332"/>
      <c r="G974" s="332"/>
      <c r="H974" s="342"/>
      <c r="I974" s="332"/>
      <c r="J974" s="332"/>
      <c r="K974" s="332"/>
      <c r="L974" s="332"/>
      <c r="M974" s="332"/>
      <c r="N974" s="332"/>
      <c r="O974" s="332"/>
      <c r="P974" s="332"/>
      <c r="Q974" s="332"/>
      <c r="R974" s="332"/>
      <c r="S974" s="332"/>
      <c r="T974" s="332"/>
      <c r="U974" s="332"/>
      <c r="V974" s="332"/>
      <c r="W974" s="332"/>
      <c r="X974" s="332"/>
      <c r="Y974" s="332"/>
      <c r="Z974" s="332"/>
    </row>
    <row r="975">
      <c r="A975" s="332"/>
      <c r="B975" s="332"/>
      <c r="C975" s="332"/>
      <c r="D975" s="332"/>
      <c r="E975" s="332"/>
      <c r="F975" s="332"/>
      <c r="G975" s="332"/>
      <c r="H975" s="342"/>
      <c r="I975" s="332"/>
      <c r="J975" s="332"/>
      <c r="K975" s="332"/>
      <c r="L975" s="332"/>
      <c r="M975" s="332"/>
      <c r="N975" s="332"/>
      <c r="O975" s="332"/>
      <c r="P975" s="332"/>
      <c r="Q975" s="332"/>
      <c r="R975" s="332"/>
      <c r="S975" s="332"/>
      <c r="T975" s="332"/>
      <c r="U975" s="332"/>
      <c r="V975" s="332"/>
      <c r="W975" s="332"/>
      <c r="X975" s="332"/>
      <c r="Y975" s="332"/>
      <c r="Z975" s="332"/>
    </row>
    <row r="976">
      <c r="A976" s="332"/>
      <c r="B976" s="332"/>
      <c r="C976" s="332"/>
      <c r="D976" s="332"/>
      <c r="E976" s="332"/>
      <c r="F976" s="332"/>
      <c r="G976" s="332"/>
      <c r="H976" s="342"/>
      <c r="I976" s="332"/>
      <c r="J976" s="332"/>
      <c r="K976" s="332"/>
      <c r="L976" s="332"/>
      <c r="M976" s="332"/>
      <c r="N976" s="332"/>
      <c r="O976" s="332"/>
      <c r="P976" s="332"/>
      <c r="Q976" s="332"/>
      <c r="R976" s="332"/>
      <c r="S976" s="332"/>
      <c r="T976" s="332"/>
      <c r="U976" s="332"/>
      <c r="V976" s="332"/>
      <c r="W976" s="332"/>
      <c r="X976" s="332"/>
      <c r="Y976" s="332"/>
      <c r="Z976" s="332"/>
    </row>
    <row r="977">
      <c r="A977" s="332"/>
      <c r="B977" s="332"/>
      <c r="C977" s="332"/>
      <c r="D977" s="332"/>
      <c r="E977" s="332"/>
      <c r="F977" s="332"/>
      <c r="G977" s="332"/>
      <c r="H977" s="342"/>
      <c r="I977" s="332"/>
      <c r="J977" s="332"/>
      <c r="K977" s="332"/>
      <c r="L977" s="332"/>
      <c r="M977" s="332"/>
      <c r="N977" s="332"/>
      <c r="O977" s="332"/>
      <c r="P977" s="332"/>
      <c r="Q977" s="332"/>
      <c r="R977" s="332"/>
      <c r="S977" s="332"/>
      <c r="T977" s="332"/>
      <c r="U977" s="332"/>
      <c r="V977" s="332"/>
      <c r="W977" s="332"/>
      <c r="X977" s="332"/>
      <c r="Y977" s="332"/>
      <c r="Z977" s="332"/>
    </row>
    <row r="978">
      <c r="A978" s="332"/>
      <c r="B978" s="332"/>
      <c r="C978" s="332"/>
      <c r="D978" s="332"/>
      <c r="E978" s="332"/>
      <c r="F978" s="332"/>
      <c r="G978" s="332"/>
      <c r="H978" s="342"/>
      <c r="I978" s="332"/>
      <c r="J978" s="332"/>
      <c r="K978" s="332"/>
      <c r="L978" s="332"/>
      <c r="M978" s="332"/>
      <c r="N978" s="332"/>
      <c r="O978" s="332"/>
      <c r="P978" s="332"/>
      <c r="Q978" s="332"/>
      <c r="R978" s="332"/>
      <c r="S978" s="332"/>
      <c r="T978" s="332"/>
      <c r="U978" s="332"/>
      <c r="V978" s="332"/>
      <c r="W978" s="332"/>
      <c r="X978" s="332"/>
      <c r="Y978" s="332"/>
      <c r="Z978" s="332"/>
    </row>
    <row r="979">
      <c r="A979" s="332"/>
      <c r="B979" s="332"/>
      <c r="C979" s="332"/>
      <c r="D979" s="332"/>
      <c r="E979" s="332"/>
      <c r="F979" s="332"/>
      <c r="G979" s="332"/>
      <c r="H979" s="342"/>
      <c r="I979" s="332"/>
      <c r="J979" s="332"/>
      <c r="K979" s="332"/>
      <c r="L979" s="332"/>
      <c r="M979" s="332"/>
      <c r="N979" s="332"/>
      <c r="O979" s="332"/>
      <c r="P979" s="332"/>
      <c r="Q979" s="332"/>
      <c r="R979" s="332"/>
      <c r="S979" s="332"/>
      <c r="T979" s="332"/>
      <c r="U979" s="332"/>
      <c r="V979" s="332"/>
      <c r="W979" s="332"/>
      <c r="X979" s="332"/>
      <c r="Y979" s="332"/>
      <c r="Z979" s="332"/>
    </row>
    <row r="980">
      <c r="A980" s="332"/>
      <c r="B980" s="332"/>
      <c r="C980" s="332"/>
      <c r="D980" s="332"/>
      <c r="E980" s="332"/>
      <c r="F980" s="332"/>
      <c r="G980" s="332"/>
      <c r="H980" s="342"/>
      <c r="I980" s="332"/>
      <c r="J980" s="332"/>
      <c r="K980" s="332"/>
      <c r="L980" s="332"/>
      <c r="M980" s="332"/>
      <c r="N980" s="332"/>
      <c r="O980" s="332"/>
      <c r="P980" s="332"/>
      <c r="Q980" s="332"/>
      <c r="R980" s="332"/>
      <c r="S980" s="332"/>
      <c r="T980" s="332"/>
      <c r="U980" s="332"/>
      <c r="V980" s="332"/>
      <c r="W980" s="332"/>
      <c r="X980" s="332"/>
      <c r="Y980" s="332"/>
      <c r="Z980" s="332"/>
    </row>
    <row r="981">
      <c r="A981" s="332"/>
      <c r="B981" s="332"/>
      <c r="C981" s="332"/>
      <c r="D981" s="332"/>
      <c r="E981" s="332"/>
      <c r="F981" s="332"/>
      <c r="G981" s="332"/>
      <c r="H981" s="342"/>
      <c r="I981" s="332"/>
      <c r="J981" s="332"/>
      <c r="K981" s="332"/>
      <c r="L981" s="332"/>
      <c r="M981" s="332"/>
      <c r="N981" s="332"/>
      <c r="O981" s="332"/>
      <c r="P981" s="332"/>
      <c r="Q981" s="332"/>
      <c r="R981" s="332"/>
      <c r="S981" s="332"/>
      <c r="T981" s="332"/>
      <c r="U981" s="332"/>
      <c r="V981" s="332"/>
      <c r="W981" s="332"/>
      <c r="X981" s="332"/>
      <c r="Y981" s="332"/>
      <c r="Z981" s="332"/>
    </row>
    <row r="982">
      <c r="A982" s="332"/>
      <c r="B982" s="332"/>
      <c r="C982" s="332"/>
      <c r="D982" s="332"/>
      <c r="E982" s="332"/>
      <c r="F982" s="332"/>
      <c r="G982" s="332"/>
      <c r="H982" s="342"/>
      <c r="I982" s="332"/>
      <c r="J982" s="332"/>
      <c r="K982" s="332"/>
      <c r="L982" s="332"/>
      <c r="M982" s="332"/>
      <c r="N982" s="332"/>
      <c r="O982" s="332"/>
      <c r="P982" s="332"/>
      <c r="Q982" s="332"/>
      <c r="R982" s="332"/>
      <c r="S982" s="332"/>
      <c r="T982" s="332"/>
      <c r="U982" s="332"/>
      <c r="V982" s="332"/>
      <c r="W982" s="332"/>
      <c r="X982" s="332"/>
      <c r="Y982" s="332"/>
      <c r="Z982" s="332"/>
    </row>
    <row r="983">
      <c r="A983" s="332"/>
      <c r="B983" s="332"/>
      <c r="C983" s="332"/>
      <c r="D983" s="332"/>
      <c r="E983" s="332"/>
      <c r="F983" s="332"/>
      <c r="G983" s="332"/>
      <c r="H983" s="342"/>
      <c r="I983" s="332"/>
      <c r="J983" s="332"/>
      <c r="K983" s="332"/>
      <c r="L983" s="332"/>
      <c r="M983" s="332"/>
      <c r="N983" s="332"/>
      <c r="O983" s="332"/>
      <c r="P983" s="332"/>
      <c r="Q983" s="332"/>
      <c r="R983" s="332"/>
      <c r="S983" s="332"/>
      <c r="T983" s="332"/>
      <c r="U983" s="332"/>
      <c r="V983" s="332"/>
      <c r="W983" s="332"/>
      <c r="X983" s="332"/>
      <c r="Y983" s="332"/>
      <c r="Z983" s="332"/>
    </row>
    <row r="984">
      <c r="A984" s="332"/>
      <c r="B984" s="332"/>
      <c r="C984" s="332"/>
      <c r="D984" s="332"/>
      <c r="E984" s="332"/>
      <c r="F984" s="332"/>
      <c r="G984" s="332"/>
      <c r="H984" s="342"/>
      <c r="I984" s="332"/>
      <c r="J984" s="332"/>
      <c r="K984" s="332"/>
      <c r="L984" s="332"/>
      <c r="M984" s="332"/>
      <c r="N984" s="332"/>
      <c r="O984" s="332"/>
      <c r="P984" s="332"/>
      <c r="Q984" s="332"/>
      <c r="R984" s="332"/>
      <c r="S984" s="332"/>
      <c r="T984" s="332"/>
      <c r="U984" s="332"/>
      <c r="V984" s="332"/>
      <c r="W984" s="332"/>
      <c r="X984" s="332"/>
      <c r="Y984" s="332"/>
      <c r="Z984" s="332"/>
    </row>
    <row r="985">
      <c r="A985" s="332"/>
      <c r="B985" s="332"/>
      <c r="C985" s="332"/>
      <c r="D985" s="332"/>
      <c r="E985" s="332"/>
      <c r="F985" s="332"/>
      <c r="G985" s="332"/>
      <c r="H985" s="342"/>
      <c r="I985" s="332"/>
      <c r="J985" s="332"/>
      <c r="K985" s="332"/>
      <c r="L985" s="332"/>
      <c r="M985" s="332"/>
      <c r="N985" s="332"/>
      <c r="O985" s="332"/>
      <c r="P985" s="332"/>
      <c r="Q985" s="332"/>
      <c r="R985" s="332"/>
      <c r="S985" s="332"/>
      <c r="T985" s="332"/>
      <c r="U985" s="332"/>
      <c r="V985" s="332"/>
      <c r="W985" s="332"/>
      <c r="X985" s="332"/>
      <c r="Y985" s="332"/>
      <c r="Z985" s="332"/>
    </row>
    <row r="986">
      <c r="A986" s="332"/>
      <c r="B986" s="332"/>
      <c r="C986" s="332"/>
      <c r="D986" s="332"/>
      <c r="E986" s="332"/>
      <c r="F986" s="332"/>
      <c r="G986" s="332"/>
      <c r="H986" s="342"/>
      <c r="I986" s="332"/>
      <c r="J986" s="332"/>
      <c r="K986" s="332"/>
      <c r="L986" s="332"/>
      <c r="M986" s="332"/>
      <c r="N986" s="332"/>
      <c r="O986" s="332"/>
      <c r="P986" s="332"/>
      <c r="Q986" s="332"/>
      <c r="R986" s="332"/>
      <c r="S986" s="332"/>
      <c r="T986" s="332"/>
      <c r="U986" s="332"/>
      <c r="V986" s="332"/>
      <c r="W986" s="332"/>
      <c r="X986" s="332"/>
      <c r="Y986" s="332"/>
      <c r="Z986" s="332"/>
    </row>
    <row r="987">
      <c r="A987" s="332"/>
      <c r="B987" s="332"/>
      <c r="C987" s="332"/>
      <c r="D987" s="332"/>
      <c r="E987" s="332"/>
      <c r="F987" s="332"/>
      <c r="G987" s="332"/>
      <c r="H987" s="342"/>
      <c r="I987" s="332"/>
      <c r="J987" s="332"/>
      <c r="K987" s="332"/>
      <c r="L987" s="332"/>
      <c r="M987" s="332"/>
      <c r="N987" s="332"/>
      <c r="O987" s="332"/>
      <c r="P987" s="332"/>
      <c r="Q987" s="332"/>
      <c r="R987" s="332"/>
      <c r="S987" s="332"/>
      <c r="T987" s="332"/>
      <c r="U987" s="332"/>
      <c r="V987" s="332"/>
      <c r="W987" s="332"/>
      <c r="X987" s="332"/>
      <c r="Y987" s="332"/>
      <c r="Z987" s="332"/>
    </row>
    <row r="988">
      <c r="A988" s="332"/>
      <c r="B988" s="332"/>
      <c r="C988" s="332"/>
      <c r="D988" s="332"/>
      <c r="E988" s="332"/>
      <c r="F988" s="332"/>
      <c r="G988" s="332"/>
      <c r="H988" s="342"/>
      <c r="I988" s="332"/>
      <c r="J988" s="332"/>
      <c r="K988" s="332"/>
      <c r="L988" s="332"/>
      <c r="M988" s="332"/>
      <c r="N988" s="332"/>
      <c r="O988" s="332"/>
      <c r="P988" s="332"/>
      <c r="Q988" s="332"/>
      <c r="R988" s="332"/>
      <c r="S988" s="332"/>
      <c r="T988" s="332"/>
      <c r="U988" s="332"/>
      <c r="V988" s="332"/>
      <c r="W988" s="332"/>
      <c r="X988" s="332"/>
      <c r="Y988" s="332"/>
      <c r="Z988" s="332"/>
    </row>
    <row r="989">
      <c r="A989" s="332"/>
      <c r="B989" s="332"/>
      <c r="C989" s="332"/>
      <c r="D989" s="332"/>
      <c r="E989" s="332"/>
      <c r="F989" s="332"/>
      <c r="G989" s="332"/>
      <c r="H989" s="342"/>
      <c r="I989" s="332"/>
      <c r="J989" s="332"/>
      <c r="K989" s="332"/>
      <c r="L989" s="332"/>
      <c r="M989" s="332"/>
      <c r="N989" s="332"/>
      <c r="O989" s="332"/>
      <c r="P989" s="332"/>
      <c r="Q989" s="332"/>
      <c r="R989" s="332"/>
      <c r="S989" s="332"/>
      <c r="T989" s="332"/>
      <c r="U989" s="332"/>
      <c r="V989" s="332"/>
      <c r="W989" s="332"/>
      <c r="X989" s="332"/>
      <c r="Y989" s="332"/>
      <c r="Z989" s="332"/>
    </row>
    <row r="990">
      <c r="A990" s="332"/>
      <c r="B990" s="332"/>
      <c r="C990" s="332"/>
      <c r="D990" s="332"/>
      <c r="E990" s="332"/>
      <c r="F990" s="332"/>
      <c r="G990" s="332"/>
      <c r="H990" s="342"/>
      <c r="I990" s="332"/>
      <c r="J990" s="332"/>
      <c r="K990" s="332"/>
      <c r="L990" s="332"/>
      <c r="M990" s="332"/>
      <c r="N990" s="332"/>
      <c r="O990" s="332"/>
      <c r="P990" s="332"/>
      <c r="Q990" s="332"/>
      <c r="R990" s="332"/>
      <c r="S990" s="332"/>
      <c r="T990" s="332"/>
      <c r="U990" s="332"/>
      <c r="V990" s="332"/>
      <c r="W990" s="332"/>
      <c r="X990" s="332"/>
      <c r="Y990" s="332"/>
      <c r="Z990" s="332"/>
    </row>
    <row r="991">
      <c r="A991" s="332"/>
      <c r="B991" s="332"/>
      <c r="C991" s="332"/>
      <c r="D991" s="332"/>
      <c r="E991" s="332"/>
      <c r="F991" s="332"/>
      <c r="G991" s="332"/>
      <c r="H991" s="342"/>
      <c r="I991" s="332"/>
      <c r="J991" s="332"/>
      <c r="K991" s="332"/>
      <c r="L991" s="332"/>
      <c r="M991" s="332"/>
      <c r="N991" s="332"/>
      <c r="O991" s="332"/>
      <c r="P991" s="332"/>
      <c r="Q991" s="332"/>
      <c r="R991" s="332"/>
      <c r="S991" s="332"/>
      <c r="T991" s="332"/>
      <c r="U991" s="332"/>
      <c r="V991" s="332"/>
      <c r="W991" s="332"/>
      <c r="X991" s="332"/>
      <c r="Y991" s="332"/>
      <c r="Z991" s="332"/>
    </row>
    <row r="992">
      <c r="A992" s="332"/>
      <c r="B992" s="332"/>
      <c r="C992" s="332"/>
      <c r="D992" s="332"/>
      <c r="E992" s="332"/>
      <c r="F992" s="332"/>
      <c r="G992" s="332"/>
      <c r="H992" s="342"/>
      <c r="I992" s="332"/>
      <c r="J992" s="332"/>
      <c r="K992" s="332"/>
      <c r="L992" s="332"/>
      <c r="M992" s="332"/>
      <c r="N992" s="332"/>
      <c r="O992" s="332"/>
      <c r="P992" s="332"/>
      <c r="Q992" s="332"/>
      <c r="R992" s="332"/>
      <c r="S992" s="332"/>
      <c r="T992" s="332"/>
      <c r="U992" s="332"/>
      <c r="V992" s="332"/>
      <c r="W992" s="332"/>
      <c r="X992" s="332"/>
      <c r="Y992" s="332"/>
      <c r="Z992" s="332"/>
    </row>
    <row r="993">
      <c r="A993" s="332"/>
      <c r="B993" s="332"/>
      <c r="C993" s="332"/>
      <c r="D993" s="332"/>
      <c r="E993" s="332"/>
      <c r="F993" s="332"/>
      <c r="G993" s="332"/>
      <c r="H993" s="342"/>
      <c r="I993" s="332"/>
      <c r="J993" s="332"/>
      <c r="K993" s="332"/>
      <c r="L993" s="332"/>
      <c r="M993" s="332"/>
      <c r="N993" s="332"/>
      <c r="O993" s="332"/>
      <c r="P993" s="332"/>
      <c r="Q993" s="332"/>
      <c r="R993" s="332"/>
      <c r="S993" s="332"/>
      <c r="T993" s="332"/>
      <c r="U993" s="332"/>
      <c r="V993" s="332"/>
      <c r="W993" s="332"/>
      <c r="X993" s="332"/>
      <c r="Y993" s="332"/>
      <c r="Z993" s="332"/>
    </row>
    <row r="994">
      <c r="A994" s="332"/>
      <c r="B994" s="332"/>
      <c r="C994" s="332"/>
      <c r="D994" s="332"/>
      <c r="E994" s="332"/>
      <c r="F994" s="332"/>
      <c r="G994" s="332"/>
      <c r="H994" s="342"/>
      <c r="I994" s="332"/>
      <c r="J994" s="332"/>
      <c r="K994" s="332"/>
      <c r="L994" s="332"/>
      <c r="M994" s="332"/>
      <c r="N994" s="332"/>
      <c r="O994" s="332"/>
      <c r="P994" s="332"/>
      <c r="Q994" s="332"/>
      <c r="R994" s="332"/>
      <c r="S994" s="332"/>
      <c r="T994" s="332"/>
      <c r="U994" s="332"/>
      <c r="V994" s="332"/>
      <c r="W994" s="332"/>
      <c r="X994" s="332"/>
      <c r="Y994" s="332"/>
      <c r="Z994" s="332"/>
    </row>
    <row r="995">
      <c r="A995" s="332"/>
      <c r="B995" s="332"/>
      <c r="C995" s="332"/>
      <c r="D995" s="332"/>
      <c r="E995" s="332"/>
      <c r="F995" s="332"/>
      <c r="G995" s="332"/>
      <c r="H995" s="342"/>
      <c r="I995" s="332"/>
      <c r="J995" s="332"/>
      <c r="K995" s="332"/>
      <c r="L995" s="332"/>
      <c r="M995" s="332"/>
      <c r="N995" s="332"/>
      <c r="O995" s="332"/>
      <c r="P995" s="332"/>
      <c r="Q995" s="332"/>
      <c r="R995" s="332"/>
      <c r="S995" s="332"/>
      <c r="T995" s="332"/>
      <c r="U995" s="332"/>
      <c r="V995" s="332"/>
      <c r="W995" s="332"/>
      <c r="X995" s="332"/>
      <c r="Y995" s="332"/>
      <c r="Z995" s="332"/>
    </row>
    <row r="996">
      <c r="A996" s="332"/>
      <c r="B996" s="332"/>
      <c r="C996" s="332"/>
      <c r="D996" s="332"/>
      <c r="E996" s="332"/>
      <c r="F996" s="332"/>
      <c r="G996" s="332"/>
      <c r="H996" s="342"/>
      <c r="I996" s="332"/>
      <c r="J996" s="332"/>
      <c r="K996" s="332"/>
      <c r="L996" s="332"/>
      <c r="M996" s="332"/>
      <c r="N996" s="332"/>
      <c r="O996" s="332"/>
      <c r="P996" s="332"/>
      <c r="Q996" s="332"/>
      <c r="R996" s="332"/>
      <c r="S996" s="332"/>
      <c r="T996" s="332"/>
      <c r="U996" s="332"/>
      <c r="V996" s="332"/>
      <c r="W996" s="332"/>
      <c r="X996" s="332"/>
      <c r="Y996" s="332"/>
      <c r="Z996" s="332"/>
    </row>
    <row r="997">
      <c r="A997" s="332"/>
      <c r="B997" s="332"/>
      <c r="C997" s="332"/>
      <c r="D997" s="332"/>
      <c r="E997" s="332"/>
      <c r="F997" s="332"/>
      <c r="G997" s="332"/>
      <c r="H997" s="342"/>
      <c r="I997" s="332"/>
      <c r="J997" s="332"/>
      <c r="K997" s="332"/>
      <c r="L997" s="332"/>
      <c r="M997" s="332"/>
      <c r="N997" s="332"/>
      <c r="O997" s="332"/>
      <c r="P997" s="332"/>
      <c r="Q997" s="332"/>
      <c r="R997" s="332"/>
      <c r="S997" s="332"/>
      <c r="T997" s="332"/>
      <c r="U997" s="332"/>
      <c r="V997" s="332"/>
      <c r="W997" s="332"/>
      <c r="X997" s="332"/>
      <c r="Y997" s="332"/>
      <c r="Z997" s="332"/>
    </row>
    <row r="998">
      <c r="A998" s="332"/>
      <c r="B998" s="332"/>
      <c r="C998" s="332"/>
      <c r="D998" s="332"/>
      <c r="E998" s="332"/>
      <c r="F998" s="332"/>
      <c r="G998" s="332"/>
      <c r="H998" s="342"/>
      <c r="I998" s="332"/>
      <c r="J998" s="332"/>
      <c r="K998" s="332"/>
      <c r="L998" s="332"/>
      <c r="M998" s="332"/>
      <c r="N998" s="332"/>
      <c r="O998" s="332"/>
      <c r="P998" s="332"/>
      <c r="Q998" s="332"/>
      <c r="R998" s="332"/>
      <c r="S998" s="332"/>
      <c r="T998" s="332"/>
      <c r="U998" s="332"/>
      <c r="V998" s="332"/>
      <c r="W998" s="332"/>
      <c r="X998" s="332"/>
      <c r="Y998" s="332"/>
      <c r="Z998" s="332"/>
    </row>
    <row r="999">
      <c r="A999" s="332"/>
      <c r="B999" s="332"/>
      <c r="C999" s="332"/>
      <c r="D999" s="332"/>
      <c r="E999" s="332"/>
      <c r="F999" s="332"/>
      <c r="G999" s="332"/>
      <c r="H999" s="342"/>
      <c r="I999" s="332"/>
      <c r="J999" s="332"/>
      <c r="K999" s="332"/>
      <c r="L999" s="332"/>
      <c r="M999" s="332"/>
      <c r="N999" s="332"/>
      <c r="O999" s="332"/>
      <c r="P999" s="332"/>
      <c r="Q999" s="332"/>
      <c r="R999" s="332"/>
      <c r="S999" s="332"/>
      <c r="T999" s="332"/>
      <c r="U999" s="332"/>
      <c r="V999" s="332"/>
      <c r="W999" s="332"/>
      <c r="X999" s="332"/>
      <c r="Y999" s="332"/>
      <c r="Z999" s="332"/>
    </row>
    <row r="1000">
      <c r="A1000" s="332"/>
      <c r="B1000" s="332"/>
      <c r="C1000" s="332"/>
      <c r="D1000" s="332"/>
      <c r="E1000" s="332"/>
      <c r="F1000" s="332"/>
      <c r="G1000" s="332"/>
      <c r="H1000" s="342"/>
      <c r="I1000" s="332"/>
      <c r="J1000" s="332"/>
      <c r="K1000" s="332"/>
      <c r="L1000" s="332"/>
      <c r="M1000" s="332"/>
      <c r="N1000" s="332"/>
      <c r="O1000" s="332"/>
      <c r="P1000" s="332"/>
      <c r="Q1000" s="332"/>
      <c r="R1000" s="332"/>
      <c r="S1000" s="332"/>
      <c r="T1000" s="332"/>
      <c r="U1000" s="332"/>
      <c r="V1000" s="332"/>
      <c r="W1000" s="332"/>
      <c r="X1000" s="332"/>
      <c r="Y1000" s="332"/>
      <c r="Z1000" s="332"/>
    </row>
  </sheetData>
  <mergeCells count="2">
    <mergeCell ref="A2:F2"/>
    <mergeCell ref="G2:I2"/>
  </mergeCells>
  <hyperlinks>
    <hyperlink r:id="rId1" ref="O1"/>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03" t="s">
        <v>1406</v>
      </c>
    </row>
    <row r="2">
      <c r="A2" s="343">
        <v>41939.0</v>
      </c>
      <c r="B2" s="203" t="s">
        <v>1407</v>
      </c>
      <c r="E2" s="251" t="s">
        <v>677</v>
      </c>
    </row>
    <row r="3">
      <c r="A3" s="343">
        <v>41941.0</v>
      </c>
      <c r="B3" s="203" t="s">
        <v>1408</v>
      </c>
      <c r="E3" s="251" t="s">
        <v>1409</v>
      </c>
    </row>
    <row r="4">
      <c r="A4" s="344">
        <v>42668.0</v>
      </c>
      <c r="B4" s="203" t="s">
        <v>1410</v>
      </c>
    </row>
  </sheetData>
  <hyperlinks>
    <hyperlink r:id="rId1" ref="E2"/>
    <hyperlink r:id="rId2" ref="E3"/>
  </hyperlinks>
  <drawing r:id="rId3"/>
</worksheet>
</file>