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ison\Documents\APM\"/>
    </mc:Choice>
  </mc:AlternateContent>
  <xr:revisionPtr revIDLastSave="0" documentId="13_ncr:1_{3EDEB2F7-D5FF-4300-8211-B6F5B04538BA}" xr6:coauthVersionLast="47" xr6:coauthVersionMax="47" xr10:uidLastSave="{00000000-0000-0000-0000-000000000000}"/>
  <bookViews>
    <workbookView xWindow="-120" yWindow="-120" windowWidth="29040" windowHeight="15840" activeTab="3" xr2:uid="{5C7C91DE-BFF6-4FC9-97A8-24A4843CEF5D}"/>
  </bookViews>
  <sheets>
    <sheet name="Confiabilidad" sheetId="1" r:id="rId1"/>
    <sheet name="KPIS actual" sheetId="2" r:id="rId2"/>
    <sheet name="KPIS nuestro" sheetId="4" r:id="rId3"/>
    <sheet name="Numero de sillas con turn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F29" i="2"/>
  <c r="F35" i="2" s="1"/>
  <c r="E29" i="2"/>
  <c r="D29" i="2"/>
  <c r="C29" i="2"/>
  <c r="E33" i="2" s="1"/>
  <c r="E34" i="4"/>
  <c r="B29" i="2"/>
  <c r="F29" i="4"/>
  <c r="F35" i="4" s="1"/>
  <c r="E29" i="4"/>
  <c r="D29" i="4"/>
  <c r="C29" i="4"/>
  <c r="B29" i="4"/>
  <c r="F3" i="1"/>
  <c r="F4" i="1"/>
  <c r="F5" i="1"/>
  <c r="F6" i="1"/>
  <c r="F7" i="1"/>
  <c r="F8" i="1"/>
  <c r="F2" i="1"/>
  <c r="F10" i="1" s="1"/>
  <c r="D8" i="1"/>
  <c r="E8" i="1" s="1"/>
  <c r="E2" i="1"/>
  <c r="D7" i="1"/>
  <c r="E7" i="1" s="1"/>
  <c r="D6" i="1"/>
  <c r="E6" i="1" s="1"/>
  <c r="D5" i="1"/>
  <c r="E5" i="1" s="1"/>
  <c r="D4" i="1"/>
  <c r="E4" i="1" s="1"/>
  <c r="D3" i="1"/>
  <c r="E3" i="1" s="1"/>
  <c r="D2" i="1"/>
  <c r="E34" i="2" l="1"/>
  <c r="E33" i="4"/>
  <c r="F33" i="4" s="1"/>
  <c r="F36" i="4" s="1"/>
  <c r="F32" i="2"/>
  <c r="F32" i="4"/>
  <c r="F33" i="2" l="1"/>
  <c r="F36" i="2" s="1"/>
</calcChain>
</file>

<file path=xl/sharedStrings.xml><?xml version="1.0" encoding="utf-8"?>
<sst xmlns="http://schemas.openxmlformats.org/spreadsheetml/2006/main" count="119" uniqueCount="62">
  <si>
    <t>Proceso</t>
  </si>
  <si>
    <t>Maquina</t>
  </si>
  <si>
    <t>MTBF en años</t>
  </si>
  <si>
    <t>Extrusión_plastico</t>
  </si>
  <si>
    <t>Extrusora_por_soplado</t>
  </si>
  <si>
    <t>Corte espuma</t>
  </si>
  <si>
    <t>Corte madera</t>
  </si>
  <si>
    <t>Hilo caliente</t>
  </si>
  <si>
    <t>Probabilidad de falla</t>
  </si>
  <si>
    <t>CNC</t>
  </si>
  <si>
    <t>Taladrado</t>
  </si>
  <si>
    <t xml:space="preserve">Inyeccion </t>
  </si>
  <si>
    <t>Fresado</t>
  </si>
  <si>
    <t>Inyección convencional</t>
  </si>
  <si>
    <t>Confiabilidad</t>
  </si>
  <si>
    <t>Robot soldador</t>
  </si>
  <si>
    <t>Object</t>
  </si>
  <si>
    <t>Working</t>
  </si>
  <si>
    <t>Set-up</t>
  </si>
  <si>
    <t>Waiting</t>
  </si>
  <si>
    <t>Blocked</t>
  </si>
  <si>
    <t>Failed</t>
  </si>
  <si>
    <t>Extrusion_plastico</t>
  </si>
  <si>
    <t>Desbarbado_plastico</t>
  </si>
  <si>
    <t>Extrusion_plastico1</t>
  </si>
  <si>
    <t>Corte_espuma</t>
  </si>
  <si>
    <t>Corte_tela</t>
  </si>
  <si>
    <t>Corte_madera</t>
  </si>
  <si>
    <t>espuma_madera_tela</t>
  </si>
  <si>
    <t>espuma_madera_tela2</t>
  </si>
  <si>
    <t>espuma_madera_tela21</t>
  </si>
  <si>
    <t>corte_p_cuadrados</t>
  </si>
  <si>
    <t>corte_p_rectangulares</t>
  </si>
  <si>
    <t>corte_laminas</t>
  </si>
  <si>
    <t>taladrado_cuadrados</t>
  </si>
  <si>
    <t>taladrado_rectangulares</t>
  </si>
  <si>
    <t>Doblado_perfiles</t>
  </si>
  <si>
    <t>inyeccion</t>
  </si>
  <si>
    <t>desbarbado_repo</t>
  </si>
  <si>
    <t>fresado_m_metalico</t>
  </si>
  <si>
    <t>ensamble_reposabrazos</t>
  </si>
  <si>
    <t>corte_perfiles</t>
  </si>
  <si>
    <t>silla_cojin</t>
  </si>
  <si>
    <t>Silla_armadura</t>
  </si>
  <si>
    <t>ensamble_base1</t>
  </si>
  <si>
    <t>ensamble_arm_repo</t>
  </si>
  <si>
    <t>Embalaje_silla</t>
  </si>
  <si>
    <t>Embalaje_base</t>
  </si>
  <si>
    <t>Producto_final</t>
  </si>
  <si>
    <t>Proceso nuestro:</t>
  </si>
  <si>
    <t>Proceso actual:</t>
  </si>
  <si>
    <t>Mensual</t>
  </si>
  <si>
    <t>MTTM</t>
  </si>
  <si>
    <t>Availability</t>
  </si>
  <si>
    <t>Availability mean</t>
  </si>
  <si>
    <t>Para el OEE</t>
  </si>
  <si>
    <t>OEE</t>
  </si>
  <si>
    <t>Rate efficiency</t>
  </si>
  <si>
    <t>Speed efficiency</t>
  </si>
  <si>
    <t>Quality rate</t>
  </si>
  <si>
    <t>PE</t>
  </si>
  <si>
    <t>Defectuosos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</si>
</sst>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64646"/>
      </left>
      <right/>
      <top style="medium">
        <color rgb="FF464646"/>
      </top>
      <bottom style="medium">
        <color rgb="FF46464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5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8" xfId="0" applyBorder="1"/>
    <xf numFmtId="0" fontId="0" fillId="0" borderId="9" xfId="0" applyBorder="1"/>
    <xf numFmtId="9" fontId="0" fillId="0" borderId="9" xfId="1" applyFont="1" applyBorder="1"/>
    <xf numFmtId="0" fontId="0" fillId="0" borderId="11" xfId="0" applyBorder="1"/>
    <xf numFmtId="0" fontId="0" fillId="0" borderId="12" xfId="0" applyBorder="1"/>
    <xf numFmtId="9" fontId="0" fillId="0" borderId="9" xfId="0" applyNumberFormat="1" applyBorder="1"/>
    <xf numFmtId="9" fontId="0" fillId="0" borderId="7" xfId="1" applyFont="1" applyBorder="1"/>
    <xf numFmtId="9" fontId="0" fillId="0" borderId="10" xfId="1" applyFont="1" applyBorder="1"/>
    <xf numFmtId="0" fontId="2" fillId="0" borderId="0" xfId="0" applyFont="1"/>
    <xf numFmtId="0" fontId="5" fillId="2" borderId="13" xfId="0" applyFont="1" applyFill="1" applyBorder="1" applyAlignment="1">
      <alignment horizontal="center" vertical="top" wrapText="1"/>
    </xf>
    <xf numFmtId="0" fontId="0" fillId="0" borderId="0" xfId="0" applyFill="1" applyBorder="1"/>
    <xf numFmtId="168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8" fontId="0" fillId="0" borderId="12" xfId="1" applyNumberFormat="1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Fill="1" applyBorder="1"/>
    <xf numFmtId="10" fontId="0" fillId="0" borderId="0" xfId="0" applyNumberFormat="1" applyAlignment="1">
      <alignment horizontal="center" vertical="center"/>
    </xf>
    <xf numFmtId="0" fontId="2" fillId="0" borderId="11" xfId="0" applyFont="1" applyBorder="1"/>
    <xf numFmtId="9" fontId="0" fillId="0" borderId="12" xfId="0" applyNumberFormat="1" applyFont="1" applyBorder="1"/>
    <xf numFmtId="10" fontId="4" fillId="0" borderId="2" xfId="0" applyNumberFormat="1" applyFont="1" applyBorder="1" applyAlignment="1">
      <alignment horizontal="right" vertical="top"/>
    </xf>
    <xf numFmtId="0" fontId="2" fillId="0" borderId="0" xfId="0" applyFont="1" applyBorder="1"/>
    <xf numFmtId="9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0</xdr:row>
      <xdr:rowOff>142875</xdr:rowOff>
    </xdr:from>
    <xdr:to>
      <xdr:col>18</xdr:col>
      <xdr:colOff>606593</xdr:colOff>
      <xdr:row>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42A46-F0BC-9B9D-A1C6-E18001082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0" y="142875"/>
          <a:ext cx="4969043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AC48-FB8F-4DD0-A702-89E6D8243F64}">
  <dimension ref="A1:F15"/>
  <sheetViews>
    <sheetView workbookViewId="0">
      <selection activeCell="F10" sqref="F10"/>
    </sheetView>
  </sheetViews>
  <sheetFormatPr defaultRowHeight="15" x14ac:dyDescent="0.25"/>
  <cols>
    <col min="1" max="1" width="17.42578125" bestFit="1" customWidth="1"/>
    <col min="2" max="2" width="21.7109375" bestFit="1" customWidth="1"/>
    <col min="3" max="3" width="13.28515625" bestFit="1" customWidth="1"/>
    <col min="4" max="4" width="19.5703125" bestFit="1" customWidth="1"/>
    <col min="5" max="5" width="16.5703125" bestFit="1" customWidth="1"/>
    <col min="6" max="6" width="11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 t="s">
        <v>8</v>
      </c>
      <c r="E1" s="8" t="s">
        <v>14</v>
      </c>
      <c r="F1" s="9" t="s">
        <v>53</v>
      </c>
    </row>
    <row r="2" spans="1:6" x14ac:dyDescent="0.25">
      <c r="A2" s="10" t="s">
        <v>3</v>
      </c>
      <c r="B2" s="2" t="s">
        <v>4</v>
      </c>
      <c r="C2" s="2">
        <v>30</v>
      </c>
      <c r="D2" s="3">
        <f>1-EXP(-1/C2)</f>
        <v>3.2783899517994097E-2</v>
      </c>
      <c r="E2" s="4">
        <f>1-D2</f>
        <v>0.9672161004820059</v>
      </c>
      <c r="F2" s="17">
        <f>C2/(C2+$B$13)</f>
        <v>0.99009900990099009</v>
      </c>
    </row>
    <row r="3" spans="1:6" x14ac:dyDescent="0.25">
      <c r="A3" s="10" t="s">
        <v>5</v>
      </c>
      <c r="B3" s="2" t="s">
        <v>7</v>
      </c>
      <c r="C3" s="2">
        <v>3</v>
      </c>
      <c r="D3" s="3">
        <f t="shared" ref="D3" si="0">1-EXP(-1/C3)</f>
        <v>0.28346868942621073</v>
      </c>
      <c r="E3" s="4">
        <f t="shared" ref="E3" si="1">1-D3</f>
        <v>0.71653131057378927</v>
      </c>
      <c r="F3" s="17">
        <f t="shared" ref="F3:F8" si="2">C3/(C3+$B$13)</f>
        <v>0.90909090909090917</v>
      </c>
    </row>
    <row r="4" spans="1:6" x14ac:dyDescent="0.25">
      <c r="A4" s="10" t="s">
        <v>6</v>
      </c>
      <c r="B4" s="2" t="s">
        <v>9</v>
      </c>
      <c r="C4" s="2">
        <v>15</v>
      </c>
      <c r="D4" s="3">
        <f>1-EXP(-1/C4)</f>
        <v>6.4493014968382223E-2</v>
      </c>
      <c r="E4" s="4">
        <f>1-D4</f>
        <v>0.93550698503161778</v>
      </c>
      <c r="F4" s="17">
        <f t="shared" si="2"/>
        <v>0.98039215686274506</v>
      </c>
    </row>
    <row r="5" spans="1:6" x14ac:dyDescent="0.25">
      <c r="A5" s="10" t="s">
        <v>10</v>
      </c>
      <c r="B5" s="2" t="s">
        <v>9</v>
      </c>
      <c r="C5" s="2">
        <v>15</v>
      </c>
      <c r="D5" s="3">
        <f>1-EXP(-1/C5)</f>
        <v>6.4493014968382223E-2</v>
      </c>
      <c r="E5" s="4">
        <f>1-D5</f>
        <v>0.93550698503161778</v>
      </c>
      <c r="F5" s="17">
        <f t="shared" si="2"/>
        <v>0.98039215686274506</v>
      </c>
    </row>
    <row r="6" spans="1:6" x14ac:dyDescent="0.25">
      <c r="A6" s="10" t="s">
        <v>11</v>
      </c>
      <c r="B6" s="2" t="s">
        <v>13</v>
      </c>
      <c r="C6" s="2">
        <v>20</v>
      </c>
      <c r="D6" s="3">
        <f>1-EXP(-1/C6)</f>
        <v>4.8770575499285984E-2</v>
      </c>
      <c r="E6" s="4">
        <f>1-D6</f>
        <v>0.95122942450071402</v>
      </c>
      <c r="F6" s="17">
        <f t="shared" si="2"/>
        <v>0.98522167487684731</v>
      </c>
    </row>
    <row r="7" spans="1:6" x14ac:dyDescent="0.25">
      <c r="A7" s="10" t="s">
        <v>12</v>
      </c>
      <c r="B7" s="2" t="s">
        <v>9</v>
      </c>
      <c r="C7" s="2">
        <v>15</v>
      </c>
      <c r="D7" s="3">
        <f>1-EXP(-1/C7)</f>
        <v>6.4493014968382223E-2</v>
      </c>
      <c r="E7" s="4">
        <f>1-D7</f>
        <v>0.93550698503161778</v>
      </c>
      <c r="F7" s="17">
        <f t="shared" si="2"/>
        <v>0.98039215686274506</v>
      </c>
    </row>
    <row r="8" spans="1:6" ht="15.75" thickBot="1" x14ac:dyDescent="0.3">
      <c r="A8" s="11" t="s">
        <v>15</v>
      </c>
      <c r="B8" s="12" t="s">
        <v>15</v>
      </c>
      <c r="C8" s="12">
        <v>10</v>
      </c>
      <c r="D8" s="13">
        <f t="shared" ref="D8" si="3">1-EXP(-1/C8)</f>
        <v>9.5162581964040482E-2</v>
      </c>
      <c r="E8" s="16">
        <f t="shared" ref="E8" si="4">1-D8</f>
        <v>0.90483741803595952</v>
      </c>
      <c r="F8" s="18">
        <f t="shared" si="2"/>
        <v>0.97087378640776689</v>
      </c>
    </row>
    <row r="9" spans="1:6" ht="15.75" thickBot="1" x14ac:dyDescent="0.3"/>
    <row r="10" spans="1:6" ht="15.75" thickBot="1" x14ac:dyDescent="0.3">
      <c r="D10" s="1"/>
      <c r="E10" s="14" t="s">
        <v>54</v>
      </c>
      <c r="F10" s="25">
        <f>SUM(F2:F8)/7</f>
        <v>0.97092312155210692</v>
      </c>
    </row>
    <row r="11" spans="1:6" x14ac:dyDescent="0.25">
      <c r="D11" s="1"/>
    </row>
    <row r="12" spans="1:6" ht="15.75" thickBot="1" x14ac:dyDescent="0.3">
      <c r="D12" s="1"/>
    </row>
    <row r="13" spans="1:6" ht="15.75" thickBot="1" x14ac:dyDescent="0.3">
      <c r="A13" s="14" t="s">
        <v>52</v>
      </c>
      <c r="B13" s="15">
        <v>0.3</v>
      </c>
      <c r="D13" s="1"/>
    </row>
    <row r="14" spans="1:6" x14ac:dyDescent="0.25">
      <c r="D14" s="1"/>
    </row>
    <row r="15" spans="1:6" x14ac:dyDescent="0.25">
      <c r="D1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7F89-BF83-4C83-9863-C32B962986F1}">
  <dimension ref="A1:F38"/>
  <sheetViews>
    <sheetView topLeftCell="A23" zoomScaleNormal="100" workbookViewId="0">
      <selection activeCell="F29" sqref="F29"/>
    </sheetView>
  </sheetViews>
  <sheetFormatPr defaultRowHeight="15" x14ac:dyDescent="0.25"/>
  <cols>
    <col min="1" max="1" width="22.7109375" bestFit="1" customWidth="1"/>
    <col min="2" max="2" width="10.140625" bestFit="1" customWidth="1"/>
    <col min="3" max="3" width="8.5703125" bestFit="1" customWidth="1"/>
    <col min="4" max="4" width="15.85546875" bestFit="1" customWidth="1"/>
    <col min="5" max="5" width="14.7109375" bestFit="1" customWidth="1"/>
    <col min="6" max="6" width="9.140625" style="21"/>
    <col min="14" max="14" width="11" customWidth="1"/>
  </cols>
  <sheetData>
    <row r="1" spans="1:6" ht="15.75" thickBot="1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ht="15.75" thickBot="1" x14ac:dyDescent="0.3">
      <c r="A2" s="6" t="s">
        <v>22</v>
      </c>
      <c r="B2" s="31">
        <v>0.26129999999999998</v>
      </c>
      <c r="C2" s="31">
        <v>2.3800000000000002E-2</v>
      </c>
      <c r="D2" s="31">
        <v>2.9999999999999997E-4</v>
      </c>
      <c r="E2" s="31">
        <v>0.68110000000000004</v>
      </c>
      <c r="F2" s="31">
        <v>3.3599999999999998E-2</v>
      </c>
    </row>
    <row r="3" spans="1:6" ht="15.75" thickBot="1" x14ac:dyDescent="0.3">
      <c r="A3" s="6" t="s">
        <v>23</v>
      </c>
      <c r="B3" s="31">
        <v>0.2404</v>
      </c>
      <c r="C3" s="31">
        <v>7.2099999999999997E-2</v>
      </c>
      <c r="D3" s="31">
        <v>5.8999999999999999E-3</v>
      </c>
      <c r="E3" s="31">
        <v>0.68159999999999998</v>
      </c>
      <c r="F3" s="31">
        <v>0</v>
      </c>
    </row>
    <row r="4" spans="1:6" ht="15.75" thickBot="1" x14ac:dyDescent="0.3">
      <c r="A4" s="6" t="s">
        <v>24</v>
      </c>
      <c r="B4" s="31">
        <v>0.26960000000000001</v>
      </c>
      <c r="C4" s="31">
        <v>2.4500000000000001E-2</v>
      </c>
      <c r="D4" s="31">
        <v>2.9999999999999997E-4</v>
      </c>
      <c r="E4" s="31">
        <v>0.68679999999999997</v>
      </c>
      <c r="F4" s="31">
        <v>1.8800000000000001E-2</v>
      </c>
    </row>
    <row r="5" spans="1:6" ht="15.75" thickBot="1" x14ac:dyDescent="0.3">
      <c r="A5" s="6" t="s">
        <v>25</v>
      </c>
      <c r="B5" s="31">
        <v>0.14729999999999999</v>
      </c>
      <c r="C5" s="31">
        <v>4.9099999999999998E-2</v>
      </c>
      <c r="D5" s="31">
        <v>0.1212</v>
      </c>
      <c r="E5" s="31">
        <v>0.43790000000000001</v>
      </c>
      <c r="F5" s="31">
        <v>0.2445</v>
      </c>
    </row>
    <row r="6" spans="1:6" ht="15.75" thickBot="1" x14ac:dyDescent="0.3">
      <c r="A6" s="6" t="s">
        <v>26</v>
      </c>
      <c r="B6" s="31">
        <v>0.442</v>
      </c>
      <c r="C6" s="31">
        <v>2.46E-2</v>
      </c>
      <c r="D6" s="31">
        <v>0.1021</v>
      </c>
      <c r="E6" s="31">
        <v>0.43140000000000001</v>
      </c>
      <c r="F6" s="31">
        <v>0</v>
      </c>
    </row>
    <row r="7" spans="1:6" ht="15.75" thickBot="1" x14ac:dyDescent="0.3">
      <c r="A7" s="6" t="s">
        <v>27</v>
      </c>
      <c r="B7" s="31">
        <v>0.14729999999999999</v>
      </c>
      <c r="C7" s="31">
        <v>4.9099999999999998E-2</v>
      </c>
      <c r="D7" s="31">
        <v>5.8400000000000001E-2</v>
      </c>
      <c r="E7" s="31">
        <v>0.68669999999999998</v>
      </c>
      <c r="F7" s="31">
        <v>5.8400000000000001E-2</v>
      </c>
    </row>
    <row r="8" spans="1:6" ht="15.75" thickBot="1" x14ac:dyDescent="0.3">
      <c r="A8" s="6" t="s">
        <v>28</v>
      </c>
      <c r="B8" s="31">
        <v>0.36530000000000001</v>
      </c>
      <c r="C8" s="31">
        <v>2.4500000000000001E-2</v>
      </c>
      <c r="D8" s="31">
        <v>7.6300000000000007E-2</v>
      </c>
      <c r="E8" s="31">
        <v>0.53390000000000004</v>
      </c>
      <c r="F8" s="31">
        <v>0</v>
      </c>
    </row>
    <row r="9" spans="1:6" ht="15.75" thickBot="1" x14ac:dyDescent="0.3">
      <c r="A9" s="6" t="s">
        <v>29</v>
      </c>
      <c r="B9" s="31">
        <v>0.3664</v>
      </c>
      <c r="C9" s="31">
        <v>2.46E-2</v>
      </c>
      <c r="D9" s="31">
        <v>7.2800000000000004E-2</v>
      </c>
      <c r="E9" s="31">
        <v>0.53620000000000001</v>
      </c>
      <c r="F9" s="31">
        <v>0</v>
      </c>
    </row>
    <row r="10" spans="1:6" ht="15.75" thickBot="1" x14ac:dyDescent="0.3">
      <c r="A10" s="6" t="s">
        <v>30</v>
      </c>
      <c r="B10" s="31">
        <v>0.36530000000000001</v>
      </c>
      <c r="C10" s="31">
        <v>2.4500000000000001E-2</v>
      </c>
      <c r="D10" s="31">
        <v>7.2900000000000006E-2</v>
      </c>
      <c r="E10" s="31">
        <v>0.5373</v>
      </c>
      <c r="F10" s="31">
        <v>0</v>
      </c>
    </row>
    <row r="11" spans="1:6" ht="15.75" thickBot="1" x14ac:dyDescent="0.3">
      <c r="A11" s="6" t="s">
        <v>31</v>
      </c>
      <c r="B11" s="31">
        <v>2.46E-2</v>
      </c>
      <c r="C11" s="31">
        <v>4.9200000000000001E-2</v>
      </c>
      <c r="D11" s="31">
        <v>5.4600000000000003E-2</v>
      </c>
      <c r="E11" s="31">
        <v>0.87160000000000004</v>
      </c>
      <c r="F11" s="31">
        <v>0</v>
      </c>
    </row>
    <row r="12" spans="1:6" ht="15.75" thickBot="1" x14ac:dyDescent="0.3">
      <c r="A12" s="6" t="s">
        <v>32</v>
      </c>
      <c r="B12" s="31">
        <v>4.8500000000000001E-2</v>
      </c>
      <c r="C12" s="31">
        <v>7.2700000000000001E-2</v>
      </c>
      <c r="D12" s="31">
        <v>5.3199999999999997E-2</v>
      </c>
      <c r="E12" s="31">
        <v>0.82569999999999999</v>
      </c>
      <c r="F12" s="31">
        <v>0</v>
      </c>
    </row>
    <row r="13" spans="1:6" ht="15.75" thickBot="1" x14ac:dyDescent="0.3">
      <c r="A13" s="6" t="s">
        <v>33</v>
      </c>
      <c r="B13" s="31">
        <v>9.4999999999999998E-3</v>
      </c>
      <c r="C13" s="31">
        <v>4.7500000000000001E-2</v>
      </c>
      <c r="D13" s="31">
        <v>0.1143</v>
      </c>
      <c r="E13" s="31">
        <v>0.82869999999999999</v>
      </c>
      <c r="F13" s="31">
        <v>0</v>
      </c>
    </row>
    <row r="14" spans="1:6" ht="15.75" thickBot="1" x14ac:dyDescent="0.3">
      <c r="A14" s="6" t="s">
        <v>34</v>
      </c>
      <c r="B14" s="31">
        <v>7.8399999999999997E-2</v>
      </c>
      <c r="C14" s="31">
        <v>4.9000000000000002E-2</v>
      </c>
      <c r="D14" s="31">
        <v>3.3999999999999998E-3</v>
      </c>
      <c r="E14" s="31">
        <v>0.86909999999999998</v>
      </c>
      <c r="F14" s="31">
        <v>0</v>
      </c>
    </row>
    <row r="15" spans="1:6" ht="15.75" thickBot="1" x14ac:dyDescent="0.3">
      <c r="A15" s="6" t="s">
        <v>35</v>
      </c>
      <c r="B15" s="31">
        <v>0.30890000000000001</v>
      </c>
      <c r="C15" s="31">
        <v>7.2400000000000006E-2</v>
      </c>
      <c r="D15" s="31">
        <v>1.2999999999999999E-3</v>
      </c>
      <c r="E15" s="31">
        <v>0.56720000000000004</v>
      </c>
      <c r="F15" s="31">
        <v>5.0200000000000002E-2</v>
      </c>
    </row>
    <row r="16" spans="1:6" ht="15.75" thickBot="1" x14ac:dyDescent="0.3">
      <c r="A16" s="6" t="s">
        <v>36</v>
      </c>
      <c r="B16" s="31">
        <v>0.14419999999999999</v>
      </c>
      <c r="C16" s="31">
        <v>4.8099999999999997E-2</v>
      </c>
      <c r="D16" s="31">
        <v>7.6E-3</v>
      </c>
      <c r="E16" s="31">
        <v>0.80010000000000003</v>
      </c>
      <c r="F16" s="31">
        <v>0</v>
      </c>
    </row>
    <row r="17" spans="1:6" ht="15.75" thickBot="1" x14ac:dyDescent="0.3">
      <c r="A17" s="6" t="s">
        <v>37</v>
      </c>
      <c r="B17" s="31">
        <v>0.28789999999999999</v>
      </c>
      <c r="C17" s="31">
        <v>4.8000000000000001E-2</v>
      </c>
      <c r="D17" s="31">
        <v>2.0000000000000001E-4</v>
      </c>
      <c r="E17" s="31">
        <v>0.62539999999999996</v>
      </c>
      <c r="F17" s="31">
        <v>3.8600000000000002E-2</v>
      </c>
    </row>
    <row r="18" spans="1:6" ht="15.75" thickBot="1" x14ac:dyDescent="0.3">
      <c r="A18" s="6" t="s">
        <v>38</v>
      </c>
      <c r="B18" s="31">
        <v>0.14369999999999999</v>
      </c>
      <c r="C18" s="31">
        <v>4.7899999999999998E-2</v>
      </c>
      <c r="D18" s="31">
        <v>1.37E-2</v>
      </c>
      <c r="E18" s="31">
        <v>0.79469999999999996</v>
      </c>
      <c r="F18" s="31">
        <v>0</v>
      </c>
    </row>
    <row r="19" spans="1:6" ht="15.75" thickBot="1" x14ac:dyDescent="0.3">
      <c r="A19" s="6" t="s">
        <v>39</v>
      </c>
      <c r="B19" s="31">
        <v>0.2873</v>
      </c>
      <c r="C19" s="31">
        <v>9.5799999999999996E-2</v>
      </c>
      <c r="D19" s="31">
        <v>2.0000000000000001E-4</v>
      </c>
      <c r="E19" s="31">
        <v>0.56130000000000002</v>
      </c>
      <c r="F19" s="31">
        <v>5.5500000000000001E-2</v>
      </c>
    </row>
    <row r="20" spans="1:6" ht="15.75" thickBot="1" x14ac:dyDescent="0.3">
      <c r="A20" s="6" t="s">
        <v>40</v>
      </c>
      <c r="B20" s="31">
        <v>0.38229999999999997</v>
      </c>
      <c r="C20" s="31">
        <v>1E-4</v>
      </c>
      <c r="D20" s="31">
        <v>2.2100000000000002E-2</v>
      </c>
      <c r="E20" s="31">
        <v>0.59540000000000004</v>
      </c>
      <c r="F20" s="31">
        <v>0</v>
      </c>
    </row>
    <row r="21" spans="1:6" ht="15.75" thickBot="1" x14ac:dyDescent="0.3">
      <c r="A21" s="6" t="s">
        <v>41</v>
      </c>
      <c r="B21" s="31">
        <v>7.1300000000000002E-2</v>
      </c>
      <c r="C21" s="31">
        <v>2.3800000000000002E-2</v>
      </c>
      <c r="D21" s="31">
        <v>1.11E-2</v>
      </c>
      <c r="E21" s="31">
        <v>0.89390000000000003</v>
      </c>
      <c r="F21" s="31">
        <v>0</v>
      </c>
    </row>
    <row r="22" spans="1:6" ht="15.75" thickBot="1" x14ac:dyDescent="0.3">
      <c r="A22" s="6" t="s">
        <v>42</v>
      </c>
      <c r="B22" s="31">
        <v>9.6000000000000002E-2</v>
      </c>
      <c r="C22" s="31">
        <v>0.19189999999999999</v>
      </c>
      <c r="D22" s="31">
        <v>2.41E-2</v>
      </c>
      <c r="E22" s="31">
        <v>0.68810000000000004</v>
      </c>
      <c r="F22" s="31">
        <v>0</v>
      </c>
    </row>
    <row r="23" spans="1:6" ht="15.75" thickBot="1" x14ac:dyDescent="0.3">
      <c r="A23" s="6" t="s">
        <v>43</v>
      </c>
      <c r="B23" s="31">
        <v>0.1915</v>
      </c>
      <c r="C23" s="31">
        <v>4.7899999999999998E-2</v>
      </c>
      <c r="D23" s="31">
        <v>0.10680000000000001</v>
      </c>
      <c r="E23" s="31">
        <v>0.65380000000000005</v>
      </c>
      <c r="F23" s="31">
        <v>0</v>
      </c>
    </row>
    <row r="24" spans="1:6" ht="15.75" thickBot="1" x14ac:dyDescent="0.3">
      <c r="A24" s="6" t="s">
        <v>44</v>
      </c>
      <c r="B24" s="31">
        <v>0.85160000000000002</v>
      </c>
      <c r="C24" s="31">
        <v>4.7300000000000002E-2</v>
      </c>
      <c r="D24" s="31">
        <v>1E-3</v>
      </c>
      <c r="E24" s="31">
        <v>0</v>
      </c>
      <c r="F24" s="31">
        <v>0.1002</v>
      </c>
    </row>
    <row r="25" spans="1:6" ht="15.75" thickBot="1" x14ac:dyDescent="0.3">
      <c r="A25" s="6" t="s">
        <v>45</v>
      </c>
      <c r="B25" s="31">
        <v>7.1499999999999994E-2</v>
      </c>
      <c r="C25" s="31">
        <v>7.1499999999999994E-2</v>
      </c>
      <c r="D25" s="31">
        <v>0.13569999999999999</v>
      </c>
      <c r="E25" s="31">
        <v>0.72119999999999995</v>
      </c>
      <c r="F25" s="31">
        <v>0</v>
      </c>
    </row>
    <row r="26" spans="1:6" ht="15.75" thickBot="1" x14ac:dyDescent="0.3">
      <c r="A26" s="6" t="s">
        <v>46</v>
      </c>
      <c r="B26" s="31">
        <v>0.1188</v>
      </c>
      <c r="C26" s="31">
        <v>4.7500000000000001E-2</v>
      </c>
      <c r="D26" s="31">
        <v>1.2999999999999999E-2</v>
      </c>
      <c r="E26" s="31">
        <v>0.82069999999999999</v>
      </c>
      <c r="F26" s="31">
        <v>0</v>
      </c>
    </row>
    <row r="27" spans="1:6" ht="15.75" thickBot="1" x14ac:dyDescent="0.3">
      <c r="A27" s="6" t="s">
        <v>47</v>
      </c>
      <c r="B27" s="31">
        <v>7.0699999999999999E-2</v>
      </c>
      <c r="C27" s="31">
        <v>4.7100000000000003E-2</v>
      </c>
      <c r="D27" s="31">
        <v>0.87919999999999998</v>
      </c>
      <c r="E27" s="31">
        <v>2.8999999999999998E-3</v>
      </c>
      <c r="F27" s="31">
        <v>0</v>
      </c>
    </row>
    <row r="28" spans="1:6" ht="15.75" thickBot="1" x14ac:dyDescent="0.3">
      <c r="A28" s="6" t="s">
        <v>48</v>
      </c>
      <c r="B28" s="31">
        <v>2.3999999999999998E-3</v>
      </c>
      <c r="C28" s="31">
        <v>0</v>
      </c>
      <c r="D28" s="31">
        <v>0.99760000000000004</v>
      </c>
      <c r="E28" s="31">
        <v>0</v>
      </c>
      <c r="F28" s="31">
        <v>0</v>
      </c>
    </row>
    <row r="29" spans="1:6" ht="15.75" thickBot="1" x14ac:dyDescent="0.3">
      <c r="B29" s="23">
        <f>AVERAGE(B2:B28)</f>
        <v>0.21459259259259264</v>
      </c>
      <c r="C29" s="23">
        <f>AVERAGE(C2:C28)</f>
        <v>4.9055555555555568E-2</v>
      </c>
      <c r="D29" s="23">
        <f>AVERAGE(D2:D28)</f>
        <v>0.10923333333333334</v>
      </c>
      <c r="E29" s="23">
        <f>AVERAGE(E2:E28)</f>
        <v>0.60491481481481479</v>
      </c>
      <c r="F29" s="23">
        <f>AVERAGE(F2:F28)</f>
        <v>2.2214814814814816E-2</v>
      </c>
    </row>
    <row r="30" spans="1:6" ht="15.75" thickBot="1" x14ac:dyDescent="0.3">
      <c r="A30" s="5" t="s">
        <v>16</v>
      </c>
      <c r="B30" s="5" t="s">
        <v>17</v>
      </c>
      <c r="C30" s="5" t="s">
        <v>18</v>
      </c>
      <c r="D30" s="5" t="s">
        <v>19</v>
      </c>
      <c r="E30" s="5" t="s">
        <v>20</v>
      </c>
      <c r="F30" s="20" t="s">
        <v>21</v>
      </c>
    </row>
    <row r="31" spans="1:6" x14ac:dyDescent="0.25">
      <c r="E31" s="19" t="s">
        <v>55</v>
      </c>
      <c r="F31"/>
    </row>
    <row r="32" spans="1:6" x14ac:dyDescent="0.25">
      <c r="E32" s="19" t="s">
        <v>53</v>
      </c>
      <c r="F32" s="24">
        <f>(1-F29)</f>
        <v>0.9777851851851852</v>
      </c>
    </row>
    <row r="33" spans="1:6" x14ac:dyDescent="0.25">
      <c r="C33" s="26" t="s">
        <v>60</v>
      </c>
      <c r="D33" s="19" t="s">
        <v>57</v>
      </c>
      <c r="E33" s="24">
        <f>B29+C29+D29</f>
        <v>0.37288148148148154</v>
      </c>
      <c r="F33" s="28">
        <f>E33*E34</f>
        <v>0.34390433462367703</v>
      </c>
    </row>
    <row r="34" spans="1:6" x14ac:dyDescent="0.25">
      <c r="C34" s="26"/>
      <c r="D34" s="27" t="s">
        <v>58</v>
      </c>
      <c r="E34" s="24">
        <f>(B29+C29)/(B29+C29+F29)</f>
        <v>0.92228858686498327</v>
      </c>
      <c r="F34" s="26"/>
    </row>
    <row r="35" spans="1:6" x14ac:dyDescent="0.25">
      <c r="E35" s="19" t="s">
        <v>59</v>
      </c>
      <c r="F35" s="24">
        <f>1-F29-B37</f>
        <v>0.87778518518518522</v>
      </c>
    </row>
    <row r="36" spans="1:6" ht="15.75" thickBot="1" x14ac:dyDescent="0.3">
      <c r="E36" s="19" t="s">
        <v>56</v>
      </c>
      <c r="F36" s="24">
        <f>F32*F33*F35</f>
        <v>0.29516805215710745</v>
      </c>
    </row>
    <row r="37" spans="1:6" ht="15.75" thickBot="1" x14ac:dyDescent="0.3">
      <c r="A37" s="29" t="s">
        <v>61</v>
      </c>
      <c r="B37" s="30">
        <v>0.1</v>
      </c>
      <c r="F37"/>
    </row>
    <row r="38" spans="1:6" x14ac:dyDescent="0.25">
      <c r="A38" s="32"/>
      <c r="B38" s="33"/>
    </row>
  </sheetData>
  <mergeCells count="2">
    <mergeCell ref="C33:C34"/>
    <mergeCell ref="F33:F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2C99-D0F7-43F7-8632-93256B53EE40}">
  <dimension ref="A1:F37"/>
  <sheetViews>
    <sheetView topLeftCell="A6" workbookViewId="0">
      <selection activeCell="C29" sqref="C29"/>
    </sheetView>
  </sheetViews>
  <sheetFormatPr defaultRowHeight="15" x14ac:dyDescent="0.25"/>
  <cols>
    <col min="1" max="1" width="22.42578125" customWidth="1"/>
    <col min="4" max="4" width="15.85546875" bestFit="1" customWidth="1"/>
    <col min="5" max="5" width="11.42578125" bestFit="1" customWidth="1"/>
  </cols>
  <sheetData>
    <row r="1" spans="1:6" ht="15.75" thickBot="1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ht="15.75" thickBot="1" x14ac:dyDescent="0.3">
      <c r="A2" s="6" t="s">
        <v>22</v>
      </c>
      <c r="B2" s="31">
        <v>0.48020000000000002</v>
      </c>
      <c r="C2" s="31">
        <v>4.3700000000000003E-2</v>
      </c>
      <c r="D2" s="31">
        <v>2.9999999999999997E-4</v>
      </c>
      <c r="E2" s="31">
        <v>0.442</v>
      </c>
      <c r="F2" s="31">
        <v>3.3799999999999997E-2</v>
      </c>
    </row>
    <row r="3" spans="1:6" ht="15.75" thickBot="1" x14ac:dyDescent="0.3">
      <c r="A3" s="6" t="s">
        <v>23</v>
      </c>
      <c r="B3" s="31">
        <v>0.42880000000000001</v>
      </c>
      <c r="C3" s="31">
        <v>0.12859999999999999</v>
      </c>
      <c r="D3" s="31">
        <v>1.6000000000000001E-3</v>
      </c>
      <c r="E3" s="31">
        <v>0.44090000000000001</v>
      </c>
      <c r="F3" s="31">
        <v>0</v>
      </c>
    </row>
    <row r="4" spans="1:6" ht="15.75" thickBot="1" x14ac:dyDescent="0.3">
      <c r="A4" s="6" t="s">
        <v>24</v>
      </c>
      <c r="B4" s="31">
        <v>0.47920000000000001</v>
      </c>
      <c r="C4" s="31">
        <v>4.36E-2</v>
      </c>
      <c r="D4" s="31">
        <v>2.9999999999999997E-4</v>
      </c>
      <c r="E4" s="31">
        <v>0.45639999999999997</v>
      </c>
      <c r="F4" s="31">
        <v>2.06E-2</v>
      </c>
    </row>
    <row r="5" spans="1:6" ht="15.75" thickBot="1" x14ac:dyDescent="0.3">
      <c r="A5" s="6" t="s">
        <v>25</v>
      </c>
      <c r="B5" s="31">
        <v>0.2515</v>
      </c>
      <c r="C5" s="31">
        <v>8.3799999999999999E-2</v>
      </c>
      <c r="D5" s="31">
        <v>0.2087</v>
      </c>
      <c r="E5" s="31">
        <v>0.20979999999999999</v>
      </c>
      <c r="F5" s="31">
        <v>0.24629999999999999</v>
      </c>
    </row>
    <row r="6" spans="1:6" ht="15.75" thickBot="1" x14ac:dyDescent="0.3">
      <c r="A6" s="6" t="s">
        <v>26</v>
      </c>
      <c r="B6" s="31">
        <v>0.75380000000000003</v>
      </c>
      <c r="C6" s="31">
        <v>4.19E-2</v>
      </c>
      <c r="D6" s="31">
        <v>0.18049999999999999</v>
      </c>
      <c r="E6" s="31">
        <v>2.3800000000000002E-2</v>
      </c>
      <c r="F6" s="31">
        <v>0</v>
      </c>
    </row>
    <row r="7" spans="1:6" ht="15.75" thickBot="1" x14ac:dyDescent="0.3">
      <c r="A7" s="6" t="s">
        <v>27</v>
      </c>
      <c r="B7" s="31">
        <v>0.2515</v>
      </c>
      <c r="C7" s="31">
        <v>8.3799999999999999E-2</v>
      </c>
      <c r="D7" s="31">
        <v>0.14099999999999999</v>
      </c>
      <c r="E7" s="31">
        <v>0.47049999999999997</v>
      </c>
      <c r="F7" s="31">
        <v>5.33E-2</v>
      </c>
    </row>
    <row r="8" spans="1:6" ht="15.75" thickBot="1" x14ac:dyDescent="0.3">
      <c r="A8" s="6" t="s">
        <v>28</v>
      </c>
      <c r="B8" s="31">
        <v>0.63080000000000003</v>
      </c>
      <c r="C8" s="31">
        <v>4.2299999999999997E-2</v>
      </c>
      <c r="D8" s="31">
        <v>0.32690000000000002</v>
      </c>
      <c r="E8" s="31">
        <v>0</v>
      </c>
      <c r="F8" s="31">
        <v>0</v>
      </c>
    </row>
    <row r="9" spans="1:6" ht="15.75" thickBot="1" x14ac:dyDescent="0.3">
      <c r="A9" s="6" t="s">
        <v>29</v>
      </c>
      <c r="B9" s="31">
        <v>0.62990000000000002</v>
      </c>
      <c r="C9" s="31">
        <v>4.2299999999999997E-2</v>
      </c>
      <c r="D9" s="31">
        <v>0.32779999999999998</v>
      </c>
      <c r="E9" s="31">
        <v>0</v>
      </c>
      <c r="F9" s="31">
        <v>0</v>
      </c>
    </row>
    <row r="10" spans="1:6" ht="15.75" thickBot="1" x14ac:dyDescent="0.3">
      <c r="A10" s="6" t="s">
        <v>30</v>
      </c>
      <c r="B10" s="31">
        <v>0.61260000000000003</v>
      </c>
      <c r="C10" s="31">
        <v>4.1099999999999998E-2</v>
      </c>
      <c r="D10" s="31">
        <v>0.34639999999999999</v>
      </c>
      <c r="E10" s="31">
        <v>0</v>
      </c>
      <c r="F10" s="31">
        <v>0</v>
      </c>
    </row>
    <row r="11" spans="1:6" ht="15.75" thickBot="1" x14ac:dyDescent="0.3">
      <c r="A11" s="6" t="s">
        <v>31</v>
      </c>
      <c r="B11" s="31">
        <v>4.8800000000000003E-2</v>
      </c>
      <c r="C11" s="31">
        <v>9.7500000000000003E-2</v>
      </c>
      <c r="D11" s="31">
        <v>0.15260000000000001</v>
      </c>
      <c r="E11" s="31">
        <v>0.70109999999999995</v>
      </c>
      <c r="F11" s="31">
        <v>0</v>
      </c>
    </row>
    <row r="12" spans="1:6" ht="15.75" thickBot="1" x14ac:dyDescent="0.3">
      <c r="A12" s="6" t="s">
        <v>32</v>
      </c>
      <c r="B12" s="31">
        <v>9.0200000000000002E-2</v>
      </c>
      <c r="C12" s="31">
        <v>0.1353</v>
      </c>
      <c r="D12" s="31">
        <v>0.1411</v>
      </c>
      <c r="E12" s="31">
        <v>0.63339999999999996</v>
      </c>
      <c r="F12" s="31">
        <v>0</v>
      </c>
    </row>
    <row r="13" spans="1:6" ht="15.75" thickBot="1" x14ac:dyDescent="0.3">
      <c r="A13" s="6" t="s">
        <v>33</v>
      </c>
      <c r="B13" s="31">
        <v>1.9400000000000001E-2</v>
      </c>
      <c r="C13" s="31">
        <v>9.7100000000000006E-2</v>
      </c>
      <c r="D13" s="31">
        <v>3.7100000000000001E-2</v>
      </c>
      <c r="E13" s="31">
        <v>0.84640000000000004</v>
      </c>
      <c r="F13" s="31">
        <v>0</v>
      </c>
    </row>
    <row r="14" spans="1:6" ht="15.75" thickBot="1" x14ac:dyDescent="0.3">
      <c r="A14" s="6" t="s">
        <v>34</v>
      </c>
      <c r="B14" s="31">
        <v>0.1542</v>
      </c>
      <c r="C14" s="31">
        <v>9.6500000000000002E-2</v>
      </c>
      <c r="D14" s="31">
        <v>4.8000000000000001E-2</v>
      </c>
      <c r="E14" s="31">
        <v>0.70130000000000003</v>
      </c>
      <c r="F14" s="31">
        <v>0</v>
      </c>
    </row>
    <row r="15" spans="1:6" ht="15.75" thickBot="1" x14ac:dyDescent="0.3">
      <c r="A15" s="6" t="s">
        <v>35</v>
      </c>
      <c r="B15" s="31">
        <v>0.17780000000000001</v>
      </c>
      <c r="C15" s="31">
        <v>8.8900000000000007E-2</v>
      </c>
      <c r="D15" s="31">
        <v>3.0800000000000001E-2</v>
      </c>
      <c r="E15" s="31">
        <v>0.64959999999999996</v>
      </c>
      <c r="F15" s="31">
        <v>5.28E-2</v>
      </c>
    </row>
    <row r="16" spans="1:6" ht="15.75" thickBot="1" x14ac:dyDescent="0.3">
      <c r="A16" s="6" t="s">
        <v>36</v>
      </c>
      <c r="B16" s="31">
        <v>0.26190000000000002</v>
      </c>
      <c r="C16" s="31">
        <v>8.7300000000000003E-2</v>
      </c>
      <c r="D16" s="31">
        <v>1.72E-2</v>
      </c>
      <c r="E16" s="31">
        <v>0.63360000000000005</v>
      </c>
      <c r="F16" s="31">
        <v>0</v>
      </c>
    </row>
    <row r="17" spans="1:6" ht="15.75" thickBot="1" x14ac:dyDescent="0.3">
      <c r="A17" s="6" t="s">
        <v>37</v>
      </c>
      <c r="B17" s="31">
        <v>0.52010000000000001</v>
      </c>
      <c r="C17" s="31">
        <v>8.6699999999999999E-2</v>
      </c>
      <c r="D17" s="31">
        <v>1E-4</v>
      </c>
      <c r="E17" s="31">
        <v>0.34660000000000002</v>
      </c>
      <c r="F17" s="31">
        <v>4.6399999999999997E-2</v>
      </c>
    </row>
    <row r="18" spans="1:6" ht="15.75" thickBot="1" x14ac:dyDescent="0.3">
      <c r="A18" s="6" t="s">
        <v>38</v>
      </c>
      <c r="B18" s="31">
        <v>0.25850000000000001</v>
      </c>
      <c r="C18" s="31">
        <v>8.6199999999999999E-2</v>
      </c>
      <c r="D18" s="31">
        <v>2.4E-2</v>
      </c>
      <c r="E18" s="31">
        <v>0.63129999999999997</v>
      </c>
      <c r="F18" s="31">
        <v>0</v>
      </c>
    </row>
    <row r="19" spans="1:6" ht="15.75" thickBot="1" x14ac:dyDescent="0.3">
      <c r="A19" s="6" t="s">
        <v>39</v>
      </c>
      <c r="B19" s="31">
        <v>0.51739999999999997</v>
      </c>
      <c r="C19" s="31">
        <v>0.17249999999999999</v>
      </c>
      <c r="D19" s="31">
        <v>1E-4</v>
      </c>
      <c r="E19" s="31">
        <v>0.25040000000000001</v>
      </c>
      <c r="F19" s="31">
        <v>5.96E-2</v>
      </c>
    </row>
    <row r="20" spans="1:6" ht="15.75" thickBot="1" x14ac:dyDescent="0.3">
      <c r="A20" s="6" t="s">
        <v>40</v>
      </c>
      <c r="B20" s="31">
        <v>0.67769999999999997</v>
      </c>
      <c r="C20" s="31">
        <v>1E-4</v>
      </c>
      <c r="D20" s="31">
        <v>1.9E-3</v>
      </c>
      <c r="E20" s="31">
        <v>0.32029999999999997</v>
      </c>
      <c r="F20" s="31">
        <v>0</v>
      </c>
    </row>
    <row r="21" spans="1:6" ht="15.75" thickBot="1" x14ac:dyDescent="0.3">
      <c r="A21" s="6" t="s">
        <v>41</v>
      </c>
      <c r="B21" s="31">
        <v>0.14749999999999999</v>
      </c>
      <c r="C21" s="31">
        <v>4.9200000000000001E-2</v>
      </c>
      <c r="D21" s="31">
        <v>0.1527</v>
      </c>
      <c r="E21" s="31">
        <v>0.65069999999999995</v>
      </c>
      <c r="F21" s="31">
        <v>0</v>
      </c>
    </row>
    <row r="22" spans="1:6" ht="15.75" thickBot="1" x14ac:dyDescent="0.3">
      <c r="A22" s="6" t="s">
        <v>42</v>
      </c>
      <c r="B22" s="31">
        <v>0.16700000000000001</v>
      </c>
      <c r="C22" s="31">
        <v>0.33429999999999999</v>
      </c>
      <c r="D22" s="31">
        <v>0.49869999999999998</v>
      </c>
      <c r="E22" s="31">
        <v>0</v>
      </c>
      <c r="F22" s="31">
        <v>0</v>
      </c>
    </row>
    <row r="23" spans="1:6" ht="15.75" thickBot="1" x14ac:dyDescent="0.3">
      <c r="A23" s="6" t="s">
        <v>43</v>
      </c>
      <c r="B23" s="31">
        <v>0.3337</v>
      </c>
      <c r="C23" s="31">
        <v>8.3599999999999994E-2</v>
      </c>
      <c r="D23" s="31">
        <v>0.58279999999999998</v>
      </c>
      <c r="E23" s="31">
        <v>0</v>
      </c>
      <c r="F23" s="31">
        <v>0</v>
      </c>
    </row>
    <row r="24" spans="1:6" ht="15.75" thickBot="1" x14ac:dyDescent="0.3">
      <c r="A24" s="6" t="s">
        <v>44</v>
      </c>
      <c r="B24" s="31">
        <v>0.44700000000000001</v>
      </c>
      <c r="C24" s="31">
        <v>9.3299999999999994E-2</v>
      </c>
      <c r="D24" s="31">
        <v>1E-3</v>
      </c>
      <c r="E24" s="31">
        <v>0.36080000000000001</v>
      </c>
      <c r="F24" s="31">
        <v>9.7900000000000001E-2</v>
      </c>
    </row>
    <row r="25" spans="1:6" ht="15.75" thickBot="1" x14ac:dyDescent="0.3">
      <c r="A25" s="6" t="s">
        <v>45</v>
      </c>
      <c r="B25" s="31">
        <v>0.12509999999999999</v>
      </c>
      <c r="C25" s="31">
        <v>0.12509999999999999</v>
      </c>
      <c r="D25" s="31">
        <v>0.74980000000000002</v>
      </c>
      <c r="E25" s="31">
        <v>0</v>
      </c>
      <c r="F25" s="31">
        <v>0</v>
      </c>
    </row>
    <row r="26" spans="1:6" ht="15.75" thickBot="1" x14ac:dyDescent="0.3">
      <c r="A26" s="6" t="s">
        <v>46</v>
      </c>
      <c r="B26" s="31">
        <v>0.20849999999999999</v>
      </c>
      <c r="C26" s="31">
        <v>8.3400000000000002E-2</v>
      </c>
      <c r="D26" s="31">
        <v>0.70799999999999996</v>
      </c>
      <c r="E26" s="31">
        <v>0</v>
      </c>
      <c r="F26" s="31">
        <v>0</v>
      </c>
    </row>
    <row r="27" spans="1:6" ht="15.75" thickBot="1" x14ac:dyDescent="0.3">
      <c r="A27" s="6" t="s">
        <v>47</v>
      </c>
      <c r="B27" s="31">
        <v>0.13339999999999999</v>
      </c>
      <c r="C27" s="31">
        <v>8.8999999999999996E-2</v>
      </c>
      <c r="D27" s="31">
        <v>4.9500000000000002E-2</v>
      </c>
      <c r="E27" s="31">
        <v>0.72799999999999998</v>
      </c>
      <c r="F27" s="31">
        <v>0</v>
      </c>
    </row>
    <row r="28" spans="1:6" ht="15.75" thickBot="1" x14ac:dyDescent="0.3">
      <c r="A28" s="6" t="s">
        <v>48</v>
      </c>
      <c r="B28" s="31">
        <v>4.1999999999999997E-3</v>
      </c>
      <c r="C28" s="31">
        <v>0</v>
      </c>
      <c r="D28" s="31">
        <v>0.99580000000000002</v>
      </c>
      <c r="E28" s="31">
        <v>0</v>
      </c>
      <c r="F28" s="31">
        <v>0</v>
      </c>
    </row>
    <row r="29" spans="1:6" ht="15.75" thickBot="1" x14ac:dyDescent="0.3">
      <c r="B29" s="23">
        <f>AVERAGE(B2:B28)</f>
        <v>0.32632222222222229</v>
      </c>
      <c r="C29" s="23">
        <f>AVERAGE(C2:C28)</f>
        <v>8.7299999999999989E-2</v>
      </c>
      <c r="D29" s="23">
        <f>AVERAGE(D2:D28)</f>
        <v>0.21202592592592595</v>
      </c>
      <c r="E29" s="23">
        <f>AVERAGE(E2:E28)</f>
        <v>0.3517370370370369</v>
      </c>
      <c r="F29" s="23">
        <f>AVERAGE(F2:F28)</f>
        <v>2.261851851851852E-2</v>
      </c>
    </row>
    <row r="30" spans="1:6" ht="15.75" thickBot="1" x14ac:dyDescent="0.3">
      <c r="A30" s="5" t="s">
        <v>16</v>
      </c>
      <c r="B30" s="5" t="s">
        <v>17</v>
      </c>
      <c r="C30" s="5" t="s">
        <v>18</v>
      </c>
      <c r="D30" s="5" t="s">
        <v>19</v>
      </c>
      <c r="E30" s="5" t="s">
        <v>20</v>
      </c>
      <c r="F30" s="20" t="s">
        <v>21</v>
      </c>
    </row>
    <row r="31" spans="1:6" x14ac:dyDescent="0.25">
      <c r="E31" s="19" t="s">
        <v>55</v>
      </c>
    </row>
    <row r="32" spans="1:6" x14ac:dyDescent="0.25">
      <c r="E32" s="19" t="s">
        <v>53</v>
      </c>
      <c r="F32" s="24">
        <f>(1-F29)</f>
        <v>0.97738148148148152</v>
      </c>
    </row>
    <row r="33" spans="1:6" x14ac:dyDescent="0.25">
      <c r="C33" s="26" t="s">
        <v>60</v>
      </c>
      <c r="D33" s="19" t="s">
        <v>57</v>
      </c>
      <c r="E33" s="24">
        <f>B29+C29+D29</f>
        <v>0.62564814814814818</v>
      </c>
      <c r="F33" s="28">
        <f>E33*E34</f>
        <v>0.59320910038535379</v>
      </c>
    </row>
    <row r="34" spans="1:6" x14ac:dyDescent="0.25">
      <c r="C34" s="26"/>
      <c r="D34" s="27" t="s">
        <v>58</v>
      </c>
      <c r="E34" s="24">
        <f>(B29+C29)/(B29+C29+F29)</f>
        <v>0.94815129260941544</v>
      </c>
      <c r="F34" s="26"/>
    </row>
    <row r="35" spans="1:6" x14ac:dyDescent="0.25">
      <c r="E35" s="19" t="s">
        <v>59</v>
      </c>
      <c r="F35" s="24">
        <f>1-F29-B37</f>
        <v>0.9573814814814815</v>
      </c>
    </row>
    <row r="36" spans="1:6" ht="15.75" thickBot="1" x14ac:dyDescent="0.3">
      <c r="E36" s="19" t="s">
        <v>56</v>
      </c>
      <c r="F36" s="24">
        <f>F32*F33*F35</f>
        <v>0.55508173077478851</v>
      </c>
    </row>
    <row r="37" spans="1:6" ht="15.75" thickBot="1" x14ac:dyDescent="0.3">
      <c r="A37" s="29" t="s">
        <v>61</v>
      </c>
      <c r="B37" s="30">
        <v>0.02</v>
      </c>
    </row>
  </sheetData>
  <mergeCells count="2">
    <mergeCell ref="C33:C34"/>
    <mergeCell ref="F33:F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792-CD86-471F-BD02-751B18EC1AC4}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6" bestFit="1" customWidth="1"/>
  </cols>
  <sheetData>
    <row r="1" spans="1:4" x14ac:dyDescent="0.25">
      <c r="A1" t="s">
        <v>50</v>
      </c>
      <c r="B1">
        <v>1713</v>
      </c>
    </row>
    <row r="2" spans="1:4" x14ac:dyDescent="0.25">
      <c r="A2" t="s">
        <v>49</v>
      </c>
      <c r="B2">
        <v>2840</v>
      </c>
      <c r="D2" s="22">
        <f>B2/B1-1</f>
        <v>0.65791009924109756</v>
      </c>
    </row>
    <row r="3" spans="1:4" x14ac:dyDescent="0.25">
      <c r="B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Confiabilidad</vt:lpstr>
      <vt:lpstr>KPIS actual</vt:lpstr>
      <vt:lpstr>KPIS nuestro</vt:lpstr>
      <vt:lpstr>Numero de sillas con 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</dc:creator>
  <cp:lastModifiedBy>Yeison</cp:lastModifiedBy>
  <dcterms:created xsi:type="dcterms:W3CDTF">2022-06-15T04:37:37Z</dcterms:created>
  <dcterms:modified xsi:type="dcterms:W3CDTF">2022-06-25T18:47:37Z</dcterms:modified>
</cp:coreProperties>
</file>