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dp-my.sharepoint.com/personal/crd_admin_undp_org/Documents/Sri Lanka CRD/Datasets/CRD datasets/"/>
    </mc:Choice>
  </mc:AlternateContent>
  <xr:revisionPtr revIDLastSave="0" documentId="8_{C2C3C5FE-3E76-4006-A6EB-698DD5B062F0}" xr6:coauthVersionLast="47" xr6:coauthVersionMax="47" xr10:uidLastSave="{00000000-0000-0000-0000-000000000000}"/>
  <bookViews>
    <workbookView xWindow="-110" yWindow="-110" windowWidth="19420" windowHeight="10420" tabRatio="883" firstSheet="10" xr2:uid="{D66488C9-CF89-4456-92FA-D2B68679489B}"/>
  </bookViews>
  <sheets>
    <sheet name="Exchange rate" sheetId="1" r:id="rId1"/>
    <sheet name="Unemployment" sheetId="2" r:id="rId2"/>
    <sheet name="PMI" sheetId="3" r:id="rId3"/>
    <sheet name="Emp per sector" sheetId="4" r:id="rId4"/>
    <sheet name="Output by Sec" sheetId="5" r:id="rId5"/>
    <sheet name="Public finance " sheetId="6" r:id="rId6"/>
    <sheet name="Current Account Balance" sheetId="7" r:id="rId7"/>
    <sheet name="Current AC forecast" sheetId="8" r:id="rId8"/>
    <sheet name="Remittances" sheetId="9" r:id="rId9"/>
    <sheet name="Trade" sheetId="10" r:id="rId10"/>
    <sheet name="Tourist" sheetId="11" r:id="rId11"/>
  </sheets>
  <definedNames>
    <definedName name="_xlnm._FilterDatabase" localSheetId="0" hidden="1">'Exchange rate'!$A$1:$Z$1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6" i="11" l="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62" i="11"/>
  <c r="F75" i="11"/>
  <c r="F76" i="11"/>
  <c r="F74" i="11"/>
  <c r="E257" i="9"/>
  <c r="D257" i="9"/>
  <c r="D254" i="9"/>
  <c r="F251" i="9"/>
  <c r="F257" i="9"/>
  <c r="F254" i="9"/>
  <c r="E254" i="9"/>
  <c r="C255" i="9"/>
  <c r="C256" i="9"/>
  <c r="C257" i="9"/>
  <c r="K413" i="1"/>
  <c r="K410" i="1"/>
  <c r="L411" i="1"/>
  <c r="L412" i="1"/>
  <c r="L413" i="1"/>
  <c r="K411" i="1"/>
  <c r="K412" i="1"/>
  <c r="P406" i="1"/>
  <c r="P407" i="1"/>
  <c r="P408" i="1"/>
  <c r="P409" i="1"/>
  <c r="P410" i="1"/>
  <c r="P411" i="1"/>
  <c r="P412" i="1"/>
  <c r="P413" i="1"/>
  <c r="O407" i="1"/>
  <c r="O408" i="1"/>
  <c r="O409" i="1"/>
  <c r="O410" i="1"/>
  <c r="O411" i="1"/>
  <c r="O412" i="1"/>
  <c r="O413" i="1"/>
  <c r="N404" i="1"/>
  <c r="N405" i="1"/>
  <c r="N406" i="1"/>
  <c r="N407" i="1"/>
  <c r="N408" i="1"/>
  <c r="N409" i="1"/>
  <c r="N410" i="1"/>
  <c r="N411" i="1"/>
  <c r="N412" i="1"/>
  <c r="N41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H393" i="1"/>
  <c r="G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393" i="1"/>
  <c r="W408" i="1"/>
  <c r="W409" i="1"/>
  <c r="W410" i="1"/>
  <c r="W411" i="1"/>
  <c r="W412" i="1"/>
  <c r="W413" i="1"/>
  <c r="V407" i="1"/>
  <c r="V408" i="1"/>
  <c r="V409" i="1"/>
  <c r="V410" i="1"/>
  <c r="V411" i="1"/>
  <c r="V412" i="1"/>
  <c r="V413" i="1"/>
  <c r="U407" i="1"/>
  <c r="U408" i="1"/>
  <c r="U409" i="1"/>
  <c r="U410" i="1"/>
  <c r="U411" i="1"/>
  <c r="U412" i="1"/>
  <c r="U413" i="1"/>
  <c r="T407" i="1"/>
  <c r="T408" i="1"/>
  <c r="T409" i="1"/>
  <c r="T410" i="1"/>
  <c r="T411" i="1"/>
  <c r="T412" i="1"/>
  <c r="T413" i="1"/>
  <c r="S407" i="1"/>
  <c r="S408" i="1"/>
  <c r="S409" i="1"/>
  <c r="S410" i="1"/>
  <c r="S411" i="1"/>
  <c r="S412" i="1"/>
  <c r="S413" i="1"/>
  <c r="R407" i="1"/>
  <c r="R408" i="1"/>
  <c r="R409" i="1"/>
  <c r="R410" i="1"/>
  <c r="R411" i="1"/>
  <c r="R412" i="1"/>
  <c r="R413" i="1"/>
  <c r="Q413" i="1"/>
  <c r="Q412" i="1"/>
  <c r="Q411" i="1"/>
  <c r="Q404" i="1"/>
  <c r="Q405" i="1"/>
  <c r="Q406" i="1"/>
  <c r="Q407" i="1"/>
  <c r="Q408" i="1"/>
  <c r="Q409" i="1"/>
  <c r="Q410" i="1"/>
  <c r="M407" i="1"/>
  <c r="M408" i="1"/>
  <c r="M409" i="1"/>
  <c r="M410" i="1"/>
  <c r="L406" i="1"/>
  <c r="L407" i="1"/>
  <c r="L408" i="1"/>
  <c r="L409" i="1"/>
  <c r="L410" i="1"/>
  <c r="K407" i="1"/>
  <c r="K408" i="1"/>
  <c r="K409" i="1"/>
  <c r="J405" i="1"/>
  <c r="J406" i="1"/>
  <c r="J407" i="1"/>
  <c r="J408" i="1"/>
  <c r="J409" i="1"/>
  <c r="J410" i="1"/>
  <c r="I405" i="1"/>
  <c r="I406" i="1"/>
  <c r="I407" i="1"/>
  <c r="I408" i="1"/>
  <c r="I409" i="1"/>
  <c r="I410" i="1"/>
  <c r="H406" i="1"/>
  <c r="H407" i="1"/>
  <c r="H408" i="1"/>
  <c r="H409" i="1"/>
  <c r="H410" i="1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18" i="6"/>
  <c r="E406" i="1"/>
  <c r="E407" i="1"/>
  <c r="E408" i="1"/>
  <c r="E409" i="1"/>
  <c r="E410" i="1"/>
  <c r="E411" i="1"/>
  <c r="E412" i="1"/>
  <c r="E413" i="1"/>
  <c r="E414" i="1"/>
  <c r="E415" i="1"/>
  <c r="C244" i="9"/>
  <c r="C245" i="9"/>
  <c r="C246" i="9"/>
  <c r="C247" i="9"/>
  <c r="C248" i="9"/>
  <c r="C249" i="9"/>
  <c r="C250" i="9"/>
  <c r="C251" i="9"/>
  <c r="C252" i="9"/>
  <c r="C253" i="9"/>
  <c r="C254" i="9"/>
  <c r="C243" i="9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249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2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45A7BD8A-0A49-0940-8C0A-A290C42C9398}">
      <text>
        <r>
          <rPr>
            <sz val="8"/>
            <color indexed="81"/>
            <rFont val="Tahoma"/>
            <family val="2"/>
          </rPr>
          <t>gB8AAB+LCAAAAAAAAAOlWVtvG8cV/isE38Xl1ZKJ9QYUKalCREkQ6cjuSzHcHUlTze6yM7OS+BwYLnJrgSYBkvYlL20e2iYt2iCwW/fPWFLy1L/QM5fdnSXXsVY1BHjnnO+cOTNzbjN037kKae0CM07i6FG91WjWazjy44BEp4/qiThZaz2ov+O5W1c+poeIoRALANdAKuL9Kx48qp8JMe87zuXlZeOy04jZqdNuNlvOk/HexD/DIapnYPJ28BqJuECRj+ueO5jPJ3HCfLwbaBWP6ruT3cYQE3+EBBqjCJ1i1thMOIkw51uRIIJgXveGo/E+vhKuY2kAdYyhxeQMY8ErqXM8dxiEYyxQALBqlrhDhpHAYNBmQmjgtRsPGq1Gy3WW6DnuPX0UGmnhUrpBwrR4SkLstZvt9lqzt9ZpTlutfq/Zb3cbvW7z56loBnT3EBcTzC6IrwgTgcK5Em/2Os1Wq9dsd12nFAS68g0ACxLGcCSUSwxjukdCIqptSxM0lijx3FF8GdEYBQO+G4JsNa0niHLsOks6cqVHKKqqUvu9EvTcbcK4eCKNN1+a8jSjPNWb/MRr6Y18osdPvXbvgaYAQnngPsSRN17UYKthHtfJia5jT+kUbDfmDHwBnlB5xy1Zo2iIKa0cC0pyh6H5mbT3/tJTImhl8e2YYR/28V6W70acnJ6JitlECvIDGpgAvJdL2grAJ0h0XjWl+UGzt4Hx+lp7HZ+sdVFvY23W3dhY6+HurAMp1F/vyOhVmj1X6wkhvsZxUNHlwXeL4p67jy8P2BG+IBwH0/kewKdnhInFCC0qH8LB7JfYF1sBEdLYe0pLJ9omFN9fhUoN/5+KQ+DfX3qSzKaLeeUA0MKVJb000eTyoIsG5lDvFU5a5R7hFZO/EYQ6Ip1rctR60F7vdjsP16EoKHcbxkkk2MKbMFLbQ9E5kgxNSnkKuPduxigIqjy6KqzTqzXYi31EvZvPv/nx+UfXz769/virAlazTbXzYYrItEmTZD6PmfAES3BayMr4rtyHGeJYWXd8cLQ3goRu0zKEsu04ZjSoTUFbUDukCc/B2nR7pI17/f3nt5999MN3H15/8J+bz769+fiv1y9+VxQzq5BtwMHJIJB9ndeElmtN/U2bzb76U0I5wh0RPqdI79kRhtqsmjLerz2ejGph1K+N40ic0UW/Zm20LZRq0IcNSam70Wp1uw/b6xkuYxWxU3TqZKTHEbQFes5MTtFsgF7j7RevXn///PbVJ9fP3i9gzRZsRYFco+mYOsXVp0x3m+FfJfI8PbNCqO0ZKeeq4xtbPH2eheEBI6ckgqmXcRkjx48w9xmZq+K8OrHNLZXRS/xJQbMLGWuHxcl8ZRk5tQRZuqBV7pKk7nVWTMt5JXgTmn/4dZlAupIkUs2MtUYnp24xFjNpFtB+hvjWlQA3Ruyce09dp0hwVTFQzqfsAXdYokAHMETUTyi4SDpBXttXWYBfhdlcnR0Dk0LyMbCg2JoEuS85+RB4j+fQgeNAE2Bh7+JFS5qr/le95oDz2CdIzpOGl6M5WrZwZ2h1rAhYwoDMIk4EXABEIqeqlgn0rlkn+bfnN39+9d9/fWkHKQzhhK9f/FF+FLKwdcr7SXgYk0hwr92B1iQfugcswEy2K/rDhdspdCxO+gF7IrcmHxi6qn2tlKEr4SGLg8QXyu93do+BaRFSbrYVML4gMCV8GhdS1VAdrq5pw41mb/0htPUWMUWordlEVO5iLT6pHaKF7LR4htZ7Zw30Tlz//t8/fvHs5tPvbj79poA1GzXBc7iei5ilHpcTgKdCCGdVu5iP80Ssv/RKvWnKMeMC105J8lJxgYvoQsp6A8Pk7Zd/un35lzdKZ8vTtWFGsTnZJYprVw9zhVUbP9zaHQ52dpRARnT1u4BJEHqgNl6ia7KAAj6nWghtTyksNVUgJkypUXWmWGpytquMV/ZMNzvrDzudLpxGTtR8ZYD66teWA9CKvgEnyAhrk7NPbdYPX30t4ywLxJUQfP3iy5t//N1SYZYzRewUC5VHpvGc+Nrew/VuZ6MD6IykuWruHRrPEK1t+XEUh8SXRhJwRIM25qWfxr2ffX372/dvX/7m5p+f6FbGQqeWQLCCFYWeQDcDjzlmxotHMm8WxhZXTV3ga2PyMfhPESAJiq9mMiw9q7nRgUnHE7UF581fFPpZQwZ2Vo5KMDkvBY6hYYZ6IBXHkF7mSL1gge/YwzQCsg/ZimdhEEMnd7+OfhqPMMWi8tUklR7HF5Vl5Z4eqHCvdg3x3AE/n2AhoGnlaeKzSe4gEfEJgUxOkzDKIUWquwnp+PxgxrUNHlwMBRiUqDDlx0Sc7cfAdZ0lnJbjw4SLOJziK1l99EAKbscsRMIbj50F/JM3hSWOa31rpm7DbTZ0VVAdVEEfcD9741rlLKNHQNPtRQnDHWGfhIgeUvAlKK0AKhCAf4ISKpa3dpmcduFqHzKQTXNHkKAGFEPKIxzyAcgl0Ohkb3VlzFym0PCkyylnZs98u5HsmeSD2vKLoMUpomVYbcbxealAxsxkDiK6mDIU8RM4qMyAJdlyUKZD1jmIV+Lny1phZFeW0gtbfmUhlKaOqXx1kNpSwnG1b78Rv8qTj24+3opOobc7TeSLaopeprvqYU+/zmgXNsgVursb+TQJsMnR0Ykiy5AyHfGb2O4YiTOTKSB6qW6DZOZzVK8IZkOV19h2T/WLNsm14mA3SsNfz1nKKgocxZfZOa8yZGM4B78EkzdjGmyDnxrVJQx3ZW06faNooV93OOkL+HhUv+JBnwsG8Vb3/Px5wnUM9G0yPJlFagJE7yxzkl665KVFlqY7Swb5vfvuFmYd1N1FypvFO8v7VdbEWSV4GOEQGh7/7rttbobBPRbC027yzhJY540742nhYnhnMaavRpWmKbm9WvLOG0JmchZfyoKus1d2/SlSFUquW/+kpeOySFMQmbYnyUwexAwHo01b3QpPSVh9ZK7Vbi7zhr80j9v3ARzOY4Zo+lSwVENSW94Gy/SMoVaTDKWzpmzj4Ry35U+53oBCTsiH7mNG0zrkyZ9qed9x/CBs+NCIyR//Gn4cSoIzHI2PJ9ALW3hX1gv5gwEdIkpmDNnPH6W8vLuVGyW7XagTso3KpNKx7rrNCqDxJviy+s847xGeIKpeeCt2mXBKtnCqqroJztLv6N7/AImCHsGAHwAA</t>
        </r>
      </text>
    </comment>
  </commentList>
</comments>
</file>

<file path=xl/sharedStrings.xml><?xml version="1.0" encoding="utf-8"?>
<sst xmlns="http://schemas.openxmlformats.org/spreadsheetml/2006/main" count="359" uniqueCount="137">
  <si>
    <t>Date</t>
  </si>
  <si>
    <t>Spot FX Rate: Com Banks: Sri Lanka Rupee to US Dollar</t>
  </si>
  <si>
    <t>ORA: Foreign Currency Reserves in Convertible FC (FCR)</t>
  </si>
  <si>
    <t>Labour Force Participation Rate: Quarterly: Sri Lanka</t>
  </si>
  <si>
    <t>Unemployment Rate: Quarterly: sa: Sri Lanka</t>
  </si>
  <si>
    <t>Purchasing Managers Index: Manufacturing</t>
  </si>
  <si>
    <t>Purchasing Managers Index: Services</t>
  </si>
  <si>
    <t>Employment: Major Group: Agriculture</t>
  </si>
  <si>
    <t>Employment: Major Group: Industry</t>
  </si>
  <si>
    <t>Employment: Major Group: Services</t>
  </si>
  <si>
    <t>Change in Emp -Agriculture</t>
  </si>
  <si>
    <t>Change in Emp Industry</t>
  </si>
  <si>
    <t>Change in Emp Services</t>
  </si>
  <si>
    <t>Growth Rate: Agriculture</t>
  </si>
  <si>
    <t>Growth Rate: Industry</t>
  </si>
  <si>
    <t>Growth Rate: Services</t>
  </si>
  <si>
    <t>Government Revenue &amp; Grants: Revenue: Tax</t>
  </si>
  <si>
    <t>Overall Fiscal Surplus/Deficit</t>
  </si>
  <si>
    <t>Gross Domestic Product (GDP) at Market Price</t>
  </si>
  <si>
    <t>Government Expenditure &amp; Lending Minus Repayments (LR)</t>
  </si>
  <si>
    <t>Share of GDP Tax</t>
  </si>
  <si>
    <t>Share of GDP Fiscal Surplus/Deficit</t>
  </si>
  <si>
    <t>Share of GDP Government Expenditure &amp; LR</t>
  </si>
  <si>
    <t>Current Account Balance: % of Nominal GDP</t>
  </si>
  <si>
    <t>Current Account Forecast: % of GDP</t>
  </si>
  <si>
    <t>Bank Lending Rate: Month End: Sri Lanka</t>
  </si>
  <si>
    <t xml:space="preserve">Date </t>
  </si>
  <si>
    <t>Agriculture</t>
  </si>
  <si>
    <t>Industry</t>
  </si>
  <si>
    <t>Services</t>
  </si>
  <si>
    <t>Region</t>
  </si>
  <si>
    <t>Frequency</t>
  </si>
  <si>
    <t>Source</t>
  </si>
  <si>
    <t>Status</t>
  </si>
  <si>
    <t>Current Account Balance: % of Nominal GDP: Quarterly: Sri Lanka</t>
  </si>
  <si>
    <t>Sri Lanka</t>
  </si>
  <si>
    <t>Quarterly, ending "Mar, June, Sep, Dec"</t>
  </si>
  <si>
    <t>CEIC Data</t>
  </si>
  <si>
    <t>Active</t>
  </si>
  <si>
    <t xml:space="preserve">Year </t>
  </si>
  <si>
    <t>IMF Forecast: BPM6: Current Account: % of GDP: EMDE: Emerging and Developing Asia: Sri Lanka</t>
  </si>
  <si>
    <t>Select this link and click Refresh/Edit Download to update data and add or remove series</t>
  </si>
  <si>
    <t>Remittances: USD mn: Monthly: Sri Lanka</t>
  </si>
  <si>
    <t>Month</t>
  </si>
  <si>
    <t>Total Remittances (USD)</t>
  </si>
  <si>
    <t>Imports (USD)</t>
  </si>
  <si>
    <t>Exports (USD)</t>
  </si>
  <si>
    <t>Year</t>
  </si>
  <si>
    <t>Visitor Arrivals</t>
  </si>
  <si>
    <t>Date</t>
    <phoneticPr fontId="9" type="noConversion"/>
  </si>
  <si>
    <t>January</t>
  </si>
  <si>
    <t>2018.01.01</t>
    <phoneticPr fontId="9" type="noConversion"/>
  </si>
  <si>
    <t>February</t>
  </si>
  <si>
    <t>2018.02.01</t>
    <phoneticPr fontId="9" type="noConversion"/>
  </si>
  <si>
    <t>March</t>
  </si>
  <si>
    <t>2018.03.01</t>
    <phoneticPr fontId="9" type="noConversion"/>
  </si>
  <si>
    <t>April</t>
  </si>
  <si>
    <t>2018.04.01</t>
    <phoneticPr fontId="9" type="noConversion"/>
  </si>
  <si>
    <t>May</t>
  </si>
  <si>
    <t>2018.05.01</t>
    <phoneticPr fontId="9" type="noConversion"/>
  </si>
  <si>
    <t>June</t>
  </si>
  <si>
    <t>2018.06.01</t>
    <phoneticPr fontId="9" type="noConversion"/>
  </si>
  <si>
    <t>July</t>
  </si>
  <si>
    <t>2018.07.01</t>
    <phoneticPr fontId="9" type="noConversion"/>
  </si>
  <si>
    <t>August</t>
  </si>
  <si>
    <t>2018.08.01</t>
    <phoneticPr fontId="9" type="noConversion"/>
  </si>
  <si>
    <t>September</t>
  </si>
  <si>
    <t>2018.09.01</t>
    <phoneticPr fontId="9" type="noConversion"/>
  </si>
  <si>
    <t>October</t>
  </si>
  <si>
    <t>2018.10.01</t>
    <phoneticPr fontId="9" type="noConversion"/>
  </si>
  <si>
    <t>November</t>
  </si>
  <si>
    <t>2018.11.01</t>
    <phoneticPr fontId="9" type="noConversion"/>
  </si>
  <si>
    <t>December</t>
  </si>
  <si>
    <t>2018.12.01</t>
    <phoneticPr fontId="9" type="noConversion"/>
  </si>
  <si>
    <t>2019.01.01</t>
    <phoneticPr fontId="9" type="noConversion"/>
  </si>
  <si>
    <t>2019.02.01</t>
    <phoneticPr fontId="9" type="noConversion"/>
  </si>
  <si>
    <t>2019.03.01</t>
    <phoneticPr fontId="9" type="noConversion"/>
  </si>
  <si>
    <t>2019.04.01</t>
    <phoneticPr fontId="9" type="noConversion"/>
  </si>
  <si>
    <t>2019.05.01</t>
    <phoneticPr fontId="9" type="noConversion"/>
  </si>
  <si>
    <t>2019.06.01</t>
    <phoneticPr fontId="9" type="noConversion"/>
  </si>
  <si>
    <t>2019.07.01</t>
    <phoneticPr fontId="9" type="noConversion"/>
  </si>
  <si>
    <t>2019.08.01</t>
    <phoneticPr fontId="9" type="noConversion"/>
  </si>
  <si>
    <t>2019.09.01</t>
    <phoneticPr fontId="9" type="noConversion"/>
  </si>
  <si>
    <t>2019.10.01</t>
    <phoneticPr fontId="9" type="noConversion"/>
  </si>
  <si>
    <t>2019.11.01</t>
    <phoneticPr fontId="9" type="noConversion"/>
  </si>
  <si>
    <t>2019.12.01</t>
    <phoneticPr fontId="9" type="noConversion"/>
  </si>
  <si>
    <t>2020.01.01</t>
    <phoneticPr fontId="9" type="noConversion"/>
  </si>
  <si>
    <t>2020.02.01</t>
    <phoneticPr fontId="9" type="noConversion"/>
  </si>
  <si>
    <t>2020.03.01</t>
    <phoneticPr fontId="9" type="noConversion"/>
  </si>
  <si>
    <t>2020.04.01</t>
    <phoneticPr fontId="9" type="noConversion"/>
  </si>
  <si>
    <t>2020.05.01</t>
    <phoneticPr fontId="9" type="noConversion"/>
  </si>
  <si>
    <t>2020.06.01</t>
    <phoneticPr fontId="9" type="noConversion"/>
  </si>
  <si>
    <t>2020.07.01</t>
    <phoneticPr fontId="9" type="noConversion"/>
  </si>
  <si>
    <t>2020.08.01</t>
    <phoneticPr fontId="9" type="noConversion"/>
  </si>
  <si>
    <t>2020.09.01</t>
    <phoneticPr fontId="9" type="noConversion"/>
  </si>
  <si>
    <t>2020.10.01</t>
    <phoneticPr fontId="9" type="noConversion"/>
  </si>
  <si>
    <t>2020.11.01</t>
    <phoneticPr fontId="9" type="noConversion"/>
  </si>
  <si>
    <t>2020.12.01</t>
    <phoneticPr fontId="9" type="noConversion"/>
  </si>
  <si>
    <t>2021.01.01</t>
    <phoneticPr fontId="9" type="noConversion"/>
  </si>
  <si>
    <t>2021.02.01</t>
    <phoneticPr fontId="9" type="noConversion"/>
  </si>
  <si>
    <t>2021.03.01</t>
    <phoneticPr fontId="9" type="noConversion"/>
  </si>
  <si>
    <t>2021.04.01</t>
    <phoneticPr fontId="9" type="noConversion"/>
  </si>
  <si>
    <t>2021.05.01</t>
    <phoneticPr fontId="9" type="noConversion"/>
  </si>
  <si>
    <t>2021.06.01</t>
    <phoneticPr fontId="9" type="noConversion"/>
  </si>
  <si>
    <t>2021.08.01</t>
    <phoneticPr fontId="9" type="noConversion"/>
  </si>
  <si>
    <t>2021.09.01</t>
    <phoneticPr fontId="9" type="noConversion"/>
  </si>
  <si>
    <t>2021.10.01</t>
    <phoneticPr fontId="9" type="noConversion"/>
  </si>
  <si>
    <t>2021.11.01</t>
    <phoneticPr fontId="9" type="noConversion"/>
  </si>
  <si>
    <t>2021.12.01</t>
    <phoneticPr fontId="9" type="noConversion"/>
  </si>
  <si>
    <t>2022.01.01</t>
    <phoneticPr fontId="9" type="noConversion"/>
  </si>
  <si>
    <t>2022.02.01</t>
    <phoneticPr fontId="9" type="noConversion"/>
  </si>
  <si>
    <t>2022.03.01</t>
    <phoneticPr fontId="9" type="noConversion"/>
  </si>
  <si>
    <t>2022.04.01</t>
    <phoneticPr fontId="9" type="noConversion"/>
  </si>
  <si>
    <t>2022.05.01</t>
    <phoneticPr fontId="9" type="noConversion"/>
  </si>
  <si>
    <t>2022.06.01</t>
    <phoneticPr fontId="9" type="noConversion"/>
  </si>
  <si>
    <t xml:space="preserve">July </t>
  </si>
  <si>
    <t>2022.07.01</t>
  </si>
  <si>
    <t>2022.08.01</t>
  </si>
  <si>
    <t>2022.09.01</t>
  </si>
  <si>
    <t>2022.10.01</t>
  </si>
  <si>
    <t>2022.11.01</t>
  </si>
  <si>
    <t>2022.12.01</t>
  </si>
  <si>
    <t>2023.01.01</t>
  </si>
  <si>
    <t>2023.02.01</t>
  </si>
  <si>
    <t>2023.03.01</t>
  </si>
  <si>
    <t>2023.04.01</t>
  </si>
  <si>
    <t>2023.05.01</t>
  </si>
  <si>
    <t>2023.06.01</t>
  </si>
  <si>
    <t>2023.07.01</t>
  </si>
  <si>
    <t>2023.08.01</t>
  </si>
  <si>
    <t>2023.09.01</t>
  </si>
  <si>
    <t>2023.10.01</t>
  </si>
  <si>
    <t>2023.11.01</t>
  </si>
  <si>
    <t>2023.12.01</t>
  </si>
  <si>
    <t>2024.01.01</t>
  </si>
  <si>
    <t>2024.02.01</t>
  </si>
  <si>
    <t>2024.03.01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</si>
</sst>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"/>
    <numFmt numFmtId="166" formatCode="#,##0.000"/>
    <numFmt numFmtId="167" formatCode="0.00000000"/>
    <numFmt numFmtId="168" formatCode="0.000000000"/>
    <numFmt numFmtId="169" formatCode="dd/mm/yyyy;@"/>
    <numFmt numFmtId="170" formatCode="0.0%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</font>
    <font>
      <sz val="11"/>
      <color rgb="FF0000FF"/>
      <name val="Calibri"/>
      <family val="2"/>
    </font>
    <font>
      <sz val="11"/>
      <color rgb="FFFF3A56"/>
      <name val="Calibri"/>
      <family val="2"/>
    </font>
    <font>
      <sz val="11"/>
      <color rgb="FF000000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sz val="8"/>
      <name val="Calibri"/>
      <family val="3"/>
      <charset val="129"/>
      <scheme val="minor"/>
    </font>
    <font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4"/>
      <color rgb="FF0000FF"/>
      <name val="Calibri"/>
      <family val="2"/>
    </font>
    <font>
      <sz val="14"/>
      <color rgb="FF000000"/>
      <name val="Calibri"/>
      <family val="2"/>
    </font>
    <font>
      <b/>
      <sz val="11"/>
      <color rgb="FF000000"/>
      <name val="Calibri"/>
      <charset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0" fillId="0" borderId="0" applyFont="0" applyFill="0" applyBorder="0" applyAlignment="0" applyProtection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4" fontId="0" fillId="0" borderId="0" xfId="0" applyNumberFormat="1" applyAlignment="1">
      <alignment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wrapText="1"/>
    </xf>
    <xf numFmtId="164" fontId="3" fillId="0" borderId="0" xfId="0" applyNumberFormat="1" applyFont="1" applyAlignment="1">
      <alignment wrapText="1"/>
    </xf>
    <xf numFmtId="14" fontId="1" fillId="0" borderId="0" xfId="0" applyNumberFormat="1" applyFont="1" applyAlignment="1">
      <alignment wrapText="1"/>
    </xf>
    <xf numFmtId="1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Alignment="1">
      <alignment wrapText="1"/>
    </xf>
    <xf numFmtId="165" fontId="0" fillId="0" borderId="0" xfId="0" applyNumberForma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/>
    </xf>
    <xf numFmtId="17" fontId="0" fillId="0" borderId="0" xfId="0" applyNumberFormat="1"/>
    <xf numFmtId="167" fontId="0" fillId="0" borderId="0" xfId="0" applyNumberFormat="1"/>
    <xf numFmtId="0" fontId="4" fillId="0" borderId="0" xfId="0" applyFont="1"/>
    <xf numFmtId="14" fontId="4" fillId="0" borderId="0" xfId="0" applyNumberFormat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164" fontId="5" fillId="0" borderId="0" xfId="0" applyNumberFormat="1" applyFont="1"/>
    <xf numFmtId="164" fontId="0" fillId="0" borderId="0" xfId="0" applyNumberFormat="1"/>
    <xf numFmtId="166" fontId="4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left" vertical="center" wrapText="1"/>
    </xf>
    <xf numFmtId="0" fontId="5" fillId="2" borderId="0" xfId="0" applyFont="1" applyFill="1"/>
    <xf numFmtId="10" fontId="0" fillId="0" borderId="0" xfId="0" applyNumberFormat="1"/>
    <xf numFmtId="166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8" fillId="0" borderId="0" xfId="0" applyFont="1"/>
    <xf numFmtId="2" fontId="1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167" fontId="5" fillId="0" borderId="0" xfId="0" applyNumberFormat="1" applyFont="1"/>
    <xf numFmtId="166" fontId="0" fillId="0" borderId="0" xfId="0" applyNumberFormat="1"/>
    <xf numFmtId="2" fontId="5" fillId="0" borderId="0" xfId="0" applyNumberFormat="1" applyFont="1"/>
    <xf numFmtId="168" fontId="4" fillId="0" borderId="0" xfId="0" applyNumberFormat="1" applyFont="1"/>
    <xf numFmtId="0" fontId="15" fillId="0" borderId="0" xfId="0" applyFont="1"/>
    <xf numFmtId="166" fontId="16" fillId="0" borderId="0" xfId="0" applyNumberFormat="1" applyFont="1"/>
    <xf numFmtId="0" fontId="5" fillId="0" borderId="0" xfId="0" applyFont="1" applyAlignment="1">
      <alignment horizontal="center"/>
    </xf>
    <xf numFmtId="0" fontId="11" fillId="0" borderId="0" xfId="0" applyFont="1"/>
    <xf numFmtId="17" fontId="12" fillId="0" borderId="0" xfId="0" applyNumberFormat="1" applyFont="1" applyAlignment="1">
      <alignment horizontal="right"/>
    </xf>
    <xf numFmtId="0" fontId="12" fillId="0" borderId="0" xfId="0" applyFont="1"/>
    <xf numFmtId="1" fontId="12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right"/>
    </xf>
    <xf numFmtId="0" fontId="12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14" fontId="18" fillId="0" borderId="0" xfId="0" applyNumberFormat="1" applyFont="1"/>
    <xf numFmtId="0" fontId="0" fillId="3" borderId="0" xfId="0" applyFill="1"/>
    <xf numFmtId="168" fontId="6" fillId="0" borderId="0" xfId="0" applyNumberFormat="1" applyFont="1"/>
    <xf numFmtId="1" fontId="14" fillId="0" borderId="0" xfId="0" applyNumberFormat="1" applyFont="1"/>
    <xf numFmtId="165" fontId="5" fillId="0" borderId="0" xfId="0" applyNumberFormat="1" applyFont="1" applyAlignment="1">
      <alignment horizontal="center"/>
    </xf>
    <xf numFmtId="166" fontId="4" fillId="4" borderId="0" xfId="0" applyNumberFormat="1" applyFont="1" applyFill="1"/>
    <xf numFmtId="165" fontId="7" fillId="4" borderId="0" xfId="0" applyNumberFormat="1" applyFont="1" applyFill="1"/>
    <xf numFmtId="168" fontId="5" fillId="0" borderId="0" xfId="0" applyNumberFormat="1" applyFont="1"/>
    <xf numFmtId="167" fontId="4" fillId="0" borderId="0" xfId="0" applyNumberFormat="1" applyFont="1"/>
    <xf numFmtId="167" fontId="6" fillId="0" borderId="0" xfId="0" applyNumberFormat="1" applyFont="1"/>
    <xf numFmtId="0" fontId="17" fillId="0" borderId="0" xfId="0" applyFont="1"/>
    <xf numFmtId="2" fontId="4" fillId="0" borderId="0" xfId="0" applyNumberFormat="1" applyFont="1"/>
    <xf numFmtId="166" fontId="3" fillId="0" borderId="0" xfId="0" applyNumberFormat="1" applyFont="1"/>
    <xf numFmtId="164" fontId="3" fillId="0" borderId="0" xfId="0" applyNumberFormat="1" applyFont="1"/>
    <xf numFmtId="167" fontId="3" fillId="0" borderId="0" xfId="0" applyNumberFormat="1" applyFont="1"/>
    <xf numFmtId="165" fontId="7" fillId="0" borderId="0" xfId="0" applyNumberFormat="1" applyFont="1"/>
    <xf numFmtId="4" fontId="4" fillId="0" borderId="0" xfId="0" applyNumberFormat="1" applyFont="1"/>
    <xf numFmtId="4" fontId="5" fillId="0" borderId="0" xfId="0" applyNumberFormat="1" applyFont="1"/>
    <xf numFmtId="166" fontId="6" fillId="0" borderId="0" xfId="0" applyNumberFormat="1" applyFont="1"/>
    <xf numFmtId="165" fontId="4" fillId="0" borderId="0" xfId="0" applyNumberFormat="1" applyFont="1"/>
    <xf numFmtId="0" fontId="7" fillId="0" borderId="0" xfId="0" applyFont="1"/>
    <xf numFmtId="0" fontId="19" fillId="0" borderId="0" xfId="0" applyFont="1"/>
    <xf numFmtId="169" fontId="1" fillId="0" borderId="0" xfId="0" applyNumberFormat="1" applyFont="1" applyAlignment="1">
      <alignment horizontal="left" vertical="center"/>
    </xf>
    <xf numFmtId="169" fontId="0" fillId="0" borderId="0" xfId="0" applyNumberFormat="1" applyAlignment="1">
      <alignment vertical="center"/>
    </xf>
    <xf numFmtId="169" fontId="0" fillId="0" borderId="0" xfId="0" applyNumberFormat="1"/>
    <xf numFmtId="167" fontId="7" fillId="0" borderId="0" xfId="0" applyNumberFormat="1" applyFont="1"/>
    <xf numFmtId="4" fontId="0" fillId="0" borderId="0" xfId="0" applyNumberFormat="1"/>
    <xf numFmtId="2" fontId="0" fillId="0" borderId="0" xfId="0" applyNumberFormat="1" applyAlignment="1">
      <alignment horizontal="right"/>
    </xf>
    <xf numFmtId="2" fontId="12" fillId="0" borderId="0" xfId="0" applyNumberFormat="1" applyFont="1"/>
    <xf numFmtId="3" fontId="12" fillId="0" borderId="0" xfId="0" applyNumberFormat="1" applyFont="1"/>
    <xf numFmtId="9" fontId="0" fillId="0" borderId="0" xfId="1" applyFont="1"/>
    <xf numFmtId="170" fontId="0" fillId="0" borderId="0" xfId="1" applyNumberFormat="1" applyFont="1"/>
    <xf numFmtId="10" fontId="0" fillId="0" borderId="0" xfId="1" applyNumberFormat="1" applyFont="1"/>
    <xf numFmtId="3" fontId="0" fillId="0" borderId="0" xfId="0" applyNumberFormat="1" applyAlignment="1">
      <alignment wrapText="1"/>
    </xf>
    <xf numFmtId="168" fontId="0" fillId="0" borderId="0" xfId="0" applyNumberFormat="1"/>
    <xf numFmtId="3" fontId="12" fillId="0" borderId="0" xfId="0" applyNumberFormat="1" applyFont="1" applyAlignment="1">
      <alignment horizontal="right"/>
    </xf>
    <xf numFmtId="3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wrapText="1"/>
    </xf>
    <xf numFmtId="10" fontId="0" fillId="2" borderId="0" xfId="0" applyNumberFormat="1" applyFill="1"/>
  </cellXfs>
  <cellStyles count="2">
    <cellStyle name="Normal" xfId="0" builtinId="0"/>
    <cellStyle name="Percent" xfId="1" builtinId="5"/>
  </cellStyles>
  <dxfs count="41"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000000"/>
      </font>
    </dxf>
    <dxf>
      <font>
        <color rgb="FFFF0000"/>
      </font>
    </dxf>
    <dxf>
      <numFmt numFmtId="166" formatCode="#,##0.000"/>
    </dxf>
    <dxf>
      <numFmt numFmtId="166" formatCode="#,##0.000"/>
    </dxf>
    <dxf>
      <font>
        <color rgb="FF9C0006"/>
      </font>
      <fill>
        <patternFill>
          <bgColor rgb="FFFFC7CE"/>
        </patternFill>
      </fill>
    </dxf>
    <dxf>
      <font>
        <color rgb="FF000000"/>
      </font>
    </dxf>
    <dxf>
      <font>
        <color rgb="FFFF0000"/>
      </font>
    </dxf>
    <dxf>
      <numFmt numFmtId="166" formatCode="#,##0.000"/>
    </dxf>
    <dxf>
      <numFmt numFmtId="166" formatCode="#,##0.000"/>
    </dxf>
    <dxf>
      <font>
        <color rgb="FF0000FF"/>
      </font>
    </dxf>
    <dxf>
      <font>
        <color rgb="FF000000"/>
      </font>
    </dxf>
    <dxf>
      <font>
        <color rgb="FFFF0000"/>
      </font>
    </dxf>
    <dxf>
      <numFmt numFmtId="166" formatCode="#,##0.000"/>
    </dxf>
    <dxf>
      <numFmt numFmtId="166" formatCode="#,##0.000"/>
    </dxf>
    <dxf>
      <font>
        <color rgb="FF0000FF"/>
      </font>
    </dxf>
    <dxf>
      <font>
        <color rgb="FF000000"/>
      </font>
    </dxf>
    <dxf>
      <font>
        <color rgb="FFFF0000"/>
      </font>
    </dxf>
    <dxf>
      <numFmt numFmtId="166" formatCode="#,##0.000"/>
    </dxf>
    <dxf>
      <numFmt numFmtId="166" formatCode="#,##0.000"/>
    </dxf>
    <dxf>
      <font>
        <color rgb="FF000000"/>
      </font>
    </dxf>
    <dxf>
      <font>
        <color rgb="FFFF0000"/>
      </font>
    </dxf>
    <dxf>
      <numFmt numFmtId="166" formatCode="#,##0.000"/>
    </dxf>
    <dxf>
      <numFmt numFmtId="166" formatCode="#,##0.000"/>
    </dxf>
    <dxf>
      <font>
        <color rgb="FF0000FF"/>
      </font>
    </dxf>
    <dxf>
      <font>
        <color rgb="FF000000"/>
      </font>
    </dxf>
    <dxf>
      <font>
        <color rgb="FFFF0000"/>
      </font>
    </dxf>
    <dxf>
      <numFmt numFmtId="166" formatCode="#,##0.000"/>
    </dxf>
    <dxf>
      <numFmt numFmtId="166" formatCode="#,##0.000"/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000000"/>
      </font>
    </dxf>
    <dxf>
      <numFmt numFmtId="166" formatCode="#,##0.000"/>
    </dxf>
    <dxf>
      <numFmt numFmtId="166" formatCode="#,##0.000"/>
    </dxf>
    <dxf>
      <font>
        <color rgb="FFFF0000"/>
      </font>
    </dxf>
    <dxf>
      <font>
        <color rgb="FF000000"/>
      </font>
    </dxf>
    <dxf>
      <numFmt numFmtId="166" formatCode="#,##0.000"/>
    </dxf>
    <dxf>
      <numFmt numFmtId="166" formatCode="#,##0.00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37D3-4D68-4559-B226-069EA353BA48}">
  <dimension ref="A1:Z675"/>
  <sheetViews>
    <sheetView tabSelected="1" workbookViewId="0">
      <pane ySplit="1" topLeftCell="A89" activePane="bottomLeft" state="frozen"/>
      <selection pane="bottomLeft" activeCell="B99" sqref="B99"/>
    </sheetView>
  </sheetViews>
  <sheetFormatPr defaultColWidth="8.85546875" defaultRowHeight="14.45"/>
  <cols>
    <col min="1" max="1" width="18.42578125" bestFit="1" customWidth="1"/>
    <col min="2" max="2" width="49.42578125" bestFit="1" customWidth="1"/>
    <col min="3" max="3" width="51.42578125" bestFit="1" customWidth="1"/>
    <col min="4" max="4" width="17.7109375" customWidth="1"/>
    <col min="5" max="5" width="23.140625" customWidth="1"/>
    <col min="8" max="8" width="13" customWidth="1"/>
    <col min="9" max="9" width="14.28515625" customWidth="1"/>
    <col min="10" max="10" width="13.140625" customWidth="1"/>
    <col min="11" max="11" width="14" customWidth="1"/>
    <col min="12" max="12" width="13.42578125" customWidth="1"/>
    <col min="13" max="13" width="14.7109375" customWidth="1"/>
    <col min="16" max="16" width="10.5703125" customWidth="1"/>
    <col min="17" max="17" width="11.42578125" customWidth="1"/>
    <col min="18" max="18" width="14.140625" customWidth="1"/>
    <col min="19" max="19" width="16.7109375" customWidth="1"/>
    <col min="20" max="20" width="14.140625" customWidth="1"/>
    <col min="21" max="22" width="9.140625"/>
    <col min="23" max="23" width="9.28515625" bestFit="1" customWidth="1"/>
    <col min="24" max="24" width="16.85546875" customWidth="1"/>
    <col min="25" max="25" width="16.140625" customWidth="1"/>
    <col min="26" max="26" width="8.85546875" style="41" customWidth="1"/>
  </cols>
  <sheetData>
    <row r="1" spans="1:26" s="11" customFormat="1" ht="91.5">
      <c r="A1" s="2" t="s">
        <v>0</v>
      </c>
      <c r="B1" s="73" t="s">
        <v>1</v>
      </c>
      <c r="C1" s="73" t="s">
        <v>2</v>
      </c>
      <c r="D1" s="14" t="s">
        <v>3</v>
      </c>
      <c r="E1" s="1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90" t="s">
        <v>10</v>
      </c>
      <c r="L1" s="90" t="s">
        <v>11</v>
      </c>
      <c r="M1" s="90" t="s">
        <v>12</v>
      </c>
      <c r="N1" s="90" t="s">
        <v>13</v>
      </c>
      <c r="O1" s="90" t="s">
        <v>14</v>
      </c>
      <c r="P1" s="90" t="s">
        <v>15</v>
      </c>
      <c r="Q1" s="91" t="s">
        <v>16</v>
      </c>
      <c r="R1" s="90" t="s">
        <v>17</v>
      </c>
      <c r="S1" s="90" t="s">
        <v>18</v>
      </c>
      <c r="T1" s="90" t="s">
        <v>19</v>
      </c>
      <c r="U1" s="90" t="s">
        <v>20</v>
      </c>
      <c r="V1" s="90" t="s">
        <v>21</v>
      </c>
      <c r="W1" s="90" t="s">
        <v>22</v>
      </c>
      <c r="X1" s="90" t="s">
        <v>23</v>
      </c>
      <c r="Y1" s="90" t="s">
        <v>24</v>
      </c>
      <c r="Z1" s="13" t="s">
        <v>25</v>
      </c>
    </row>
    <row r="2" spans="1:26">
      <c r="A2" s="19">
        <v>32660</v>
      </c>
      <c r="N2" s="18"/>
      <c r="X2" s="59"/>
      <c r="Y2" s="59"/>
      <c r="Z2" s="18">
        <v>16.8</v>
      </c>
    </row>
    <row r="3" spans="1:26">
      <c r="A3" s="19">
        <v>32690</v>
      </c>
      <c r="C3" s="73"/>
      <c r="N3" s="18"/>
      <c r="X3" s="59"/>
      <c r="Y3" s="59"/>
      <c r="Z3" s="18">
        <v>17.2</v>
      </c>
    </row>
    <row r="4" spans="1:26">
      <c r="A4" s="19">
        <v>32721</v>
      </c>
      <c r="N4" s="18"/>
      <c r="X4" s="59"/>
      <c r="Y4" s="59"/>
      <c r="Z4" s="18">
        <v>17.399999999999999</v>
      </c>
    </row>
    <row r="5" spans="1:26">
      <c r="A5" s="19">
        <v>32752</v>
      </c>
      <c r="N5" s="18"/>
      <c r="X5" s="54"/>
      <c r="Y5" s="54"/>
      <c r="Z5" s="18">
        <v>18.100000000000001</v>
      </c>
    </row>
    <row r="6" spans="1:26">
      <c r="A6" s="19">
        <v>32782</v>
      </c>
      <c r="N6" s="18"/>
      <c r="X6" s="54"/>
      <c r="Y6" s="54"/>
      <c r="Z6" s="18">
        <v>17.899999999999999</v>
      </c>
    </row>
    <row r="7" spans="1:26">
      <c r="A7" s="19">
        <v>32813</v>
      </c>
      <c r="N7" s="18"/>
      <c r="X7" s="54"/>
      <c r="Y7" s="54"/>
      <c r="Z7" s="18">
        <v>17.8</v>
      </c>
    </row>
    <row r="8" spans="1:26">
      <c r="A8" s="19">
        <v>32843</v>
      </c>
      <c r="N8" s="18"/>
      <c r="X8" s="54"/>
      <c r="Y8" s="54"/>
      <c r="Z8" s="18">
        <v>18</v>
      </c>
    </row>
    <row r="9" spans="1:26">
      <c r="A9" s="19">
        <v>32874</v>
      </c>
      <c r="N9" s="18"/>
      <c r="X9" s="59"/>
      <c r="Y9" s="59"/>
      <c r="Z9" s="18">
        <v>18.100000000000001</v>
      </c>
    </row>
    <row r="10" spans="1:26">
      <c r="A10" s="19">
        <v>32905</v>
      </c>
      <c r="N10" s="18"/>
      <c r="X10" s="59"/>
      <c r="Y10" s="59"/>
      <c r="Z10" s="18">
        <v>17.8</v>
      </c>
    </row>
    <row r="11" spans="1:26">
      <c r="A11" s="19">
        <v>32933</v>
      </c>
      <c r="N11" s="18"/>
      <c r="X11" s="59"/>
      <c r="Y11" s="59"/>
      <c r="Z11" s="18">
        <v>17.5</v>
      </c>
    </row>
    <row r="12" spans="1:26">
      <c r="A12" s="19">
        <v>32964</v>
      </c>
      <c r="N12" s="18"/>
      <c r="X12" s="59"/>
      <c r="Y12" s="59"/>
      <c r="Z12" s="18">
        <v>17.100000000000001</v>
      </c>
    </row>
    <row r="13" spans="1:26">
      <c r="A13" s="19">
        <v>32994</v>
      </c>
      <c r="N13" s="18"/>
      <c r="X13" s="59"/>
      <c r="Y13" s="59"/>
      <c r="Z13" s="18">
        <v>17.100000000000001</v>
      </c>
    </row>
    <row r="14" spans="1:26">
      <c r="A14" s="19">
        <v>33025</v>
      </c>
      <c r="N14" s="18"/>
      <c r="X14" s="59"/>
      <c r="Y14" s="59"/>
      <c r="Z14" s="18">
        <v>17</v>
      </c>
    </row>
    <row r="15" spans="1:26">
      <c r="A15" s="19">
        <v>33055</v>
      </c>
      <c r="N15" s="18"/>
      <c r="X15" s="59"/>
      <c r="Y15" s="59"/>
      <c r="Z15" s="18">
        <v>17.2</v>
      </c>
    </row>
    <row r="16" spans="1:26">
      <c r="A16" s="19">
        <v>33086</v>
      </c>
      <c r="N16" s="18"/>
      <c r="X16" s="54"/>
      <c r="Y16" s="54"/>
      <c r="Z16" s="18">
        <v>17.3</v>
      </c>
    </row>
    <row r="17" spans="1:26">
      <c r="A17" s="19">
        <v>33117</v>
      </c>
      <c r="N17" s="18"/>
      <c r="X17" s="59"/>
      <c r="Y17" s="59"/>
      <c r="Z17" s="18">
        <v>17.5</v>
      </c>
    </row>
    <row r="18" spans="1:26">
      <c r="A18" s="19">
        <v>33147</v>
      </c>
      <c r="N18" s="18"/>
      <c r="X18" s="59"/>
      <c r="Y18" s="59"/>
      <c r="Z18" s="18">
        <v>17.8</v>
      </c>
    </row>
    <row r="19" spans="1:26">
      <c r="A19" s="19">
        <v>33178</v>
      </c>
      <c r="N19" s="18"/>
      <c r="X19" s="59"/>
      <c r="Y19" s="59"/>
      <c r="Z19" s="18">
        <v>18.2</v>
      </c>
    </row>
    <row r="20" spans="1:26">
      <c r="A20" s="19">
        <v>33208</v>
      </c>
      <c r="N20" s="18"/>
      <c r="X20" s="59"/>
      <c r="Y20" s="59"/>
      <c r="Z20" s="18">
        <v>18.600000000000001</v>
      </c>
    </row>
    <row r="21" spans="1:26">
      <c r="A21" s="19">
        <v>33239</v>
      </c>
      <c r="N21" s="18"/>
      <c r="X21" s="59"/>
      <c r="Y21" s="59"/>
      <c r="Z21" s="18">
        <v>18.8</v>
      </c>
    </row>
    <row r="22" spans="1:26">
      <c r="A22" s="19">
        <v>33270</v>
      </c>
      <c r="N22" s="18"/>
      <c r="X22" s="59"/>
      <c r="Y22" s="59"/>
      <c r="Z22" s="18">
        <v>19.3</v>
      </c>
    </row>
    <row r="23" spans="1:26">
      <c r="A23" s="19">
        <v>33298</v>
      </c>
      <c r="N23" s="18"/>
      <c r="Z23" s="18">
        <v>19.399999999999999</v>
      </c>
    </row>
    <row r="24" spans="1:26">
      <c r="A24" s="19">
        <v>33329</v>
      </c>
      <c r="Z24" s="18">
        <v>19.399999999999999</v>
      </c>
    </row>
    <row r="25" spans="1:26">
      <c r="A25" s="19">
        <v>33359</v>
      </c>
      <c r="Z25" s="18">
        <v>19.399999999999999</v>
      </c>
    </row>
    <row r="26" spans="1:26">
      <c r="A26" s="19">
        <v>33390</v>
      </c>
      <c r="Z26" s="18">
        <v>19.5</v>
      </c>
    </row>
    <row r="27" spans="1:26">
      <c r="A27" s="19">
        <v>33420</v>
      </c>
      <c r="Z27" s="18">
        <v>19.600000000000001</v>
      </c>
    </row>
    <row r="28" spans="1:26">
      <c r="A28" s="19">
        <v>33451</v>
      </c>
      <c r="Z28" s="18">
        <v>19.399999999999999</v>
      </c>
    </row>
    <row r="29" spans="1:26">
      <c r="A29" s="19">
        <v>33482</v>
      </c>
      <c r="Z29" s="18">
        <v>19.7</v>
      </c>
    </row>
    <row r="30" spans="1:26">
      <c r="A30" s="19">
        <v>33512</v>
      </c>
      <c r="Z30" s="18">
        <v>19.399999999999999</v>
      </c>
    </row>
    <row r="31" spans="1:26">
      <c r="A31" s="19">
        <v>33543</v>
      </c>
      <c r="Z31" s="18">
        <v>19.100000000000001</v>
      </c>
    </row>
    <row r="32" spans="1:26">
      <c r="A32" s="19">
        <v>33573</v>
      </c>
      <c r="Z32" s="18">
        <v>19.600000000000001</v>
      </c>
    </row>
    <row r="33" spans="1:26">
      <c r="A33" s="19">
        <v>33604</v>
      </c>
      <c r="Z33" s="18">
        <v>19.5</v>
      </c>
    </row>
    <row r="34" spans="1:26">
      <c r="A34" s="19">
        <v>33635</v>
      </c>
      <c r="Z34" s="18">
        <v>19.5</v>
      </c>
    </row>
    <row r="35" spans="1:26">
      <c r="A35" s="19">
        <v>33664</v>
      </c>
      <c r="Z35" s="18">
        <v>19.399999999999999</v>
      </c>
    </row>
    <row r="36" spans="1:26">
      <c r="A36" s="19">
        <v>33695</v>
      </c>
      <c r="Z36" s="18">
        <v>19.399999999999999</v>
      </c>
    </row>
    <row r="37" spans="1:26">
      <c r="A37" s="19">
        <v>33725</v>
      </c>
      <c r="Z37" s="18">
        <v>19.399999999999999</v>
      </c>
    </row>
    <row r="38" spans="1:26">
      <c r="A38" s="19">
        <v>33756</v>
      </c>
      <c r="Z38" s="18">
        <v>19.399999999999999</v>
      </c>
    </row>
    <row r="39" spans="1:26">
      <c r="A39" s="19">
        <v>33786</v>
      </c>
      <c r="Z39" s="18">
        <v>19.600000000000001</v>
      </c>
    </row>
    <row r="40" spans="1:26">
      <c r="A40" s="19">
        <v>33817</v>
      </c>
      <c r="Z40" s="18">
        <v>19.899999999999999</v>
      </c>
    </row>
    <row r="41" spans="1:26">
      <c r="A41" s="19">
        <v>33848</v>
      </c>
      <c r="Z41" s="18">
        <v>19.899999999999999</v>
      </c>
    </row>
    <row r="42" spans="1:26">
      <c r="A42" s="19">
        <v>33878</v>
      </c>
      <c r="Z42" s="18">
        <v>20</v>
      </c>
    </row>
    <row r="43" spans="1:26">
      <c r="A43" s="19">
        <v>33909</v>
      </c>
      <c r="Z43" s="18">
        <v>20</v>
      </c>
    </row>
    <row r="44" spans="1:26">
      <c r="A44" s="19">
        <v>33939</v>
      </c>
      <c r="Z44" s="18">
        <v>20.2</v>
      </c>
    </row>
    <row r="45" spans="1:26">
      <c r="A45" s="19">
        <v>33970</v>
      </c>
      <c r="Z45" s="18">
        <v>19.899999999999999</v>
      </c>
    </row>
    <row r="46" spans="1:26">
      <c r="A46" s="19">
        <v>34001</v>
      </c>
      <c r="Z46" s="18">
        <v>19.899999999999999</v>
      </c>
    </row>
    <row r="47" spans="1:26">
      <c r="A47" s="19">
        <v>34029</v>
      </c>
      <c r="Z47" s="18">
        <v>19.899999999999999</v>
      </c>
    </row>
    <row r="48" spans="1:26">
      <c r="A48" s="19">
        <v>34060</v>
      </c>
      <c r="Z48" s="18">
        <v>19.899999999999999</v>
      </c>
    </row>
    <row r="49" spans="1:26">
      <c r="A49" s="19">
        <v>34090</v>
      </c>
      <c r="Z49" s="18">
        <v>20</v>
      </c>
    </row>
    <row r="50" spans="1:26">
      <c r="A50" s="19">
        <v>34121</v>
      </c>
      <c r="Z50" s="18">
        <v>20.2</v>
      </c>
    </row>
    <row r="51" spans="1:26">
      <c r="A51" s="19">
        <v>34151</v>
      </c>
      <c r="Z51" s="18">
        <v>20.399999999999999</v>
      </c>
    </row>
    <row r="52" spans="1:26">
      <c r="A52" s="19">
        <v>34182</v>
      </c>
      <c r="Z52" s="18">
        <v>20.399999999999999</v>
      </c>
    </row>
    <row r="53" spans="1:26">
      <c r="A53" s="19">
        <v>34213</v>
      </c>
      <c r="Z53" s="18">
        <v>20.5</v>
      </c>
    </row>
    <row r="54" spans="1:26">
      <c r="A54" s="19">
        <v>34243</v>
      </c>
      <c r="Z54" s="18">
        <v>20.6</v>
      </c>
    </row>
    <row r="55" spans="1:26">
      <c r="A55" s="19">
        <v>34274</v>
      </c>
      <c r="Z55" s="18">
        <v>20.399999999999999</v>
      </c>
    </row>
    <row r="56" spans="1:26">
      <c r="A56" s="19">
        <v>34304</v>
      </c>
      <c r="Z56" s="18">
        <v>20.399999999999999</v>
      </c>
    </row>
    <row r="57" spans="1:26">
      <c r="A57" s="19">
        <v>34335</v>
      </c>
      <c r="Z57" s="18">
        <v>20.100000000000001</v>
      </c>
    </row>
    <row r="58" spans="1:26">
      <c r="A58" s="19">
        <v>34366</v>
      </c>
      <c r="Z58" s="18">
        <v>19.399999999999999</v>
      </c>
    </row>
    <row r="59" spans="1:26">
      <c r="A59" s="19">
        <v>34394</v>
      </c>
      <c r="Z59" s="18">
        <v>18</v>
      </c>
    </row>
    <row r="60" spans="1:26">
      <c r="A60" s="19">
        <v>34425</v>
      </c>
      <c r="Z60" s="18">
        <v>18.2</v>
      </c>
    </row>
    <row r="61" spans="1:26">
      <c r="A61" s="19">
        <v>34455</v>
      </c>
      <c r="Z61" s="18">
        <v>18.399999999999999</v>
      </c>
    </row>
    <row r="62" spans="1:26">
      <c r="A62" s="19">
        <v>34486</v>
      </c>
      <c r="Z62" s="18">
        <v>18.399999999999999</v>
      </c>
    </row>
    <row r="63" spans="1:26">
      <c r="A63" s="19">
        <v>34516</v>
      </c>
      <c r="Z63" s="18">
        <v>17.8</v>
      </c>
    </row>
    <row r="64" spans="1:26">
      <c r="A64" s="19">
        <v>34547</v>
      </c>
      <c r="Z64" s="18">
        <v>18</v>
      </c>
    </row>
    <row r="65" spans="1:26">
      <c r="A65" s="19">
        <v>34578</v>
      </c>
      <c r="Z65" s="18">
        <v>17.399999999999999</v>
      </c>
    </row>
    <row r="66" spans="1:26">
      <c r="A66" s="19">
        <v>34608</v>
      </c>
      <c r="Z66" s="18">
        <v>16.899999999999999</v>
      </c>
    </row>
    <row r="67" spans="1:26">
      <c r="A67" s="19">
        <v>34639</v>
      </c>
      <c r="Z67" s="18">
        <v>17.3</v>
      </c>
    </row>
    <row r="68" spans="1:26">
      <c r="A68" s="19">
        <v>34669</v>
      </c>
      <c r="Z68" s="18">
        <v>17.8</v>
      </c>
    </row>
    <row r="69" spans="1:26">
      <c r="A69" s="19">
        <v>34700</v>
      </c>
      <c r="Z69" s="18">
        <v>17.5</v>
      </c>
    </row>
    <row r="70" spans="1:26">
      <c r="A70" s="19">
        <v>34731</v>
      </c>
      <c r="Z70" s="18">
        <v>17.399999999999999</v>
      </c>
    </row>
    <row r="71" spans="1:26">
      <c r="A71" s="19">
        <v>34759</v>
      </c>
      <c r="Z71" s="18">
        <v>16.399999999999999</v>
      </c>
    </row>
    <row r="72" spans="1:26">
      <c r="A72" s="19">
        <v>34790</v>
      </c>
      <c r="Z72" s="18">
        <v>17.5</v>
      </c>
    </row>
    <row r="73" spans="1:26">
      <c r="A73" s="19">
        <v>34820</v>
      </c>
      <c r="Z73" s="18">
        <v>17.3</v>
      </c>
    </row>
    <row r="74" spans="1:26">
      <c r="A74" s="19">
        <v>34851</v>
      </c>
      <c r="Z74" s="18">
        <v>16.600000000000001</v>
      </c>
    </row>
    <row r="75" spans="1:26">
      <c r="A75" s="19">
        <v>34881</v>
      </c>
      <c r="Z75" s="18">
        <v>17.899999999999999</v>
      </c>
    </row>
    <row r="76" spans="1:26">
      <c r="A76" s="19">
        <v>34912</v>
      </c>
      <c r="Z76" s="18">
        <v>18.100000000000001</v>
      </c>
    </row>
    <row r="77" spans="1:26">
      <c r="A77" s="19">
        <v>34943</v>
      </c>
      <c r="Z77" s="18">
        <v>18.5</v>
      </c>
    </row>
    <row r="78" spans="1:26">
      <c r="A78" s="19">
        <v>34973</v>
      </c>
      <c r="Z78" s="18">
        <v>19.7</v>
      </c>
    </row>
    <row r="79" spans="1:26">
      <c r="A79" s="19">
        <v>35004</v>
      </c>
      <c r="Z79" s="18">
        <v>19.8</v>
      </c>
    </row>
    <row r="80" spans="1:26">
      <c r="A80" s="19">
        <v>35034</v>
      </c>
      <c r="Z80" s="18">
        <v>19.899999999999999</v>
      </c>
    </row>
    <row r="81" spans="1:26">
      <c r="A81" s="19">
        <v>35065</v>
      </c>
      <c r="Z81" s="18">
        <v>19.600000000000001</v>
      </c>
    </row>
    <row r="82" spans="1:26">
      <c r="A82" s="19">
        <v>35096</v>
      </c>
      <c r="Z82" s="18">
        <v>18.7</v>
      </c>
    </row>
    <row r="83" spans="1:26">
      <c r="A83" s="19">
        <v>35125</v>
      </c>
      <c r="Z83" s="18">
        <v>17.3</v>
      </c>
    </row>
    <row r="84" spans="1:26">
      <c r="A84" s="19">
        <v>35156</v>
      </c>
      <c r="Z84" s="18">
        <v>17.399999999999999</v>
      </c>
    </row>
    <row r="85" spans="1:26">
      <c r="A85" s="19">
        <v>35186</v>
      </c>
      <c r="Z85" s="18">
        <v>17.7</v>
      </c>
    </row>
    <row r="86" spans="1:26">
      <c r="A86" s="19">
        <v>35217</v>
      </c>
      <c r="Z86" s="18">
        <v>17.3</v>
      </c>
    </row>
    <row r="87" spans="1:26">
      <c r="A87" s="19">
        <v>35247</v>
      </c>
      <c r="Z87" s="18">
        <v>18.3</v>
      </c>
    </row>
    <row r="88" spans="1:26">
      <c r="A88" s="19">
        <v>35278</v>
      </c>
      <c r="Z88" s="18">
        <v>18.399999999999999</v>
      </c>
    </row>
    <row r="89" spans="1:26">
      <c r="A89" s="19">
        <v>35309</v>
      </c>
      <c r="Z89" s="18">
        <v>18.5</v>
      </c>
    </row>
    <row r="90" spans="1:26">
      <c r="A90" s="19">
        <v>35339</v>
      </c>
      <c r="Z90" s="18">
        <v>18.2</v>
      </c>
    </row>
    <row r="91" spans="1:26">
      <c r="A91" s="19">
        <v>35370</v>
      </c>
      <c r="Z91" s="18">
        <v>19.5</v>
      </c>
    </row>
    <row r="92" spans="1:26">
      <c r="A92" s="19">
        <v>35400</v>
      </c>
      <c r="Z92" s="18">
        <v>18.399999999999999</v>
      </c>
    </row>
    <row r="93" spans="1:26">
      <c r="A93" s="19">
        <v>35431</v>
      </c>
      <c r="Z93" s="18">
        <v>17.100000000000001</v>
      </c>
    </row>
    <row r="94" spans="1:26">
      <c r="A94" s="19">
        <v>35462</v>
      </c>
      <c r="Z94" s="18">
        <v>16.5</v>
      </c>
    </row>
    <row r="95" spans="1:26">
      <c r="A95" s="19">
        <v>35490</v>
      </c>
      <c r="Z95" s="18">
        <v>15.8</v>
      </c>
    </row>
    <row r="96" spans="1:26">
      <c r="A96" s="19">
        <v>35521</v>
      </c>
      <c r="Z96" s="18">
        <v>14.6</v>
      </c>
    </row>
    <row r="97" spans="1:26">
      <c r="A97" s="19">
        <v>35551</v>
      </c>
      <c r="Z97" s="18">
        <v>15.2</v>
      </c>
    </row>
    <row r="98" spans="1:26">
      <c r="A98" s="19">
        <v>35582</v>
      </c>
      <c r="Z98" s="18">
        <v>14.9</v>
      </c>
    </row>
    <row r="99" spans="1:26">
      <c r="A99" s="19">
        <v>35612</v>
      </c>
      <c r="Z99" s="18">
        <v>13.7</v>
      </c>
    </row>
    <row r="100" spans="1:26">
      <c r="A100" s="19">
        <v>35643</v>
      </c>
      <c r="Z100" s="18">
        <v>14.2</v>
      </c>
    </row>
    <row r="101" spans="1:26">
      <c r="A101" s="19">
        <v>35674</v>
      </c>
      <c r="Z101" s="18">
        <v>13</v>
      </c>
    </row>
    <row r="102" spans="1:26">
      <c r="A102" s="19">
        <v>35704</v>
      </c>
      <c r="Z102" s="18">
        <v>13.4</v>
      </c>
    </row>
    <row r="103" spans="1:26">
      <c r="A103" s="19">
        <v>35735</v>
      </c>
      <c r="Z103" s="18">
        <v>13.7</v>
      </c>
    </row>
    <row r="104" spans="1:26">
      <c r="A104" s="19">
        <v>35765</v>
      </c>
      <c r="Z104" s="18">
        <v>14.2</v>
      </c>
    </row>
    <row r="105" spans="1:26">
      <c r="A105" s="19">
        <v>35796</v>
      </c>
      <c r="Z105" s="18">
        <v>15</v>
      </c>
    </row>
    <row r="106" spans="1:26">
      <c r="A106" s="19">
        <v>35827</v>
      </c>
      <c r="Z106" s="18">
        <v>15</v>
      </c>
    </row>
    <row r="107" spans="1:26">
      <c r="A107" s="19">
        <v>35855</v>
      </c>
      <c r="B107" s="63">
        <v>62.34</v>
      </c>
      <c r="Z107" s="18">
        <v>15</v>
      </c>
    </row>
    <row r="108" spans="1:26">
      <c r="A108" s="19">
        <v>35886</v>
      </c>
      <c r="B108" s="63">
        <v>63.31</v>
      </c>
      <c r="Z108" s="18">
        <v>15.5</v>
      </c>
    </row>
    <row r="109" spans="1:26">
      <c r="A109" s="19">
        <v>35916</v>
      </c>
      <c r="B109" s="63">
        <v>64.84</v>
      </c>
      <c r="Z109" s="18">
        <v>14.5</v>
      </c>
    </row>
    <row r="110" spans="1:26">
      <c r="A110" s="19">
        <v>35947</v>
      </c>
      <c r="B110" s="63">
        <v>65.319999999999993</v>
      </c>
      <c r="Z110" s="18">
        <v>14.4</v>
      </c>
    </row>
    <row r="111" spans="1:26">
      <c r="A111" s="19">
        <v>35977</v>
      </c>
      <c r="B111" s="63">
        <v>65.81</v>
      </c>
      <c r="Z111" s="18">
        <v>15.8</v>
      </c>
    </row>
    <row r="112" spans="1:26">
      <c r="A112" s="19">
        <v>36008</v>
      </c>
      <c r="B112" s="63">
        <v>66.260000000000005</v>
      </c>
      <c r="Z112" s="18">
        <v>14.9</v>
      </c>
    </row>
    <row r="113" spans="1:26">
      <c r="A113" s="19">
        <v>36039</v>
      </c>
      <c r="B113" s="63">
        <v>66.040000000000006</v>
      </c>
      <c r="Z113" s="18">
        <v>15.1</v>
      </c>
    </row>
    <row r="114" spans="1:26">
      <c r="A114" s="19">
        <v>36069</v>
      </c>
      <c r="B114" s="63">
        <v>66.900000000000006</v>
      </c>
      <c r="Z114" s="18">
        <v>15.3</v>
      </c>
    </row>
    <row r="115" spans="1:26">
      <c r="A115" s="19">
        <v>36100</v>
      </c>
      <c r="B115" s="63">
        <v>67.91</v>
      </c>
      <c r="Z115" s="18">
        <v>14.8</v>
      </c>
    </row>
    <row r="116" spans="1:26">
      <c r="A116" s="19">
        <v>36130</v>
      </c>
      <c r="B116" s="63">
        <v>68.3</v>
      </c>
      <c r="Z116" s="18">
        <v>15.1</v>
      </c>
    </row>
    <row r="117" spans="1:26">
      <c r="A117" s="19">
        <v>36161</v>
      </c>
      <c r="B117" s="63">
        <v>68.81</v>
      </c>
      <c r="Z117" s="18">
        <v>14.5</v>
      </c>
    </row>
    <row r="118" spans="1:26">
      <c r="A118" s="19">
        <v>36192</v>
      </c>
      <c r="B118" s="63">
        <v>69.37</v>
      </c>
      <c r="Z118" s="18">
        <v>14.5</v>
      </c>
    </row>
    <row r="119" spans="1:26">
      <c r="A119" s="19">
        <v>36220</v>
      </c>
      <c r="B119" s="63">
        <v>69.349999999999994</v>
      </c>
      <c r="Z119" s="18">
        <v>14.9</v>
      </c>
    </row>
    <row r="120" spans="1:26">
      <c r="A120" s="19">
        <v>36251</v>
      </c>
      <c r="B120" s="63">
        <v>69.67</v>
      </c>
      <c r="Z120" s="18">
        <v>16.2</v>
      </c>
    </row>
    <row r="121" spans="1:26">
      <c r="A121" s="19">
        <v>36281</v>
      </c>
      <c r="B121" s="63">
        <v>70.73</v>
      </c>
      <c r="Z121" s="18">
        <v>14.8</v>
      </c>
    </row>
    <row r="122" spans="1:26">
      <c r="A122" s="19">
        <v>36312</v>
      </c>
      <c r="B122" s="63">
        <v>71.53</v>
      </c>
      <c r="Z122" s="18">
        <v>14.2</v>
      </c>
    </row>
    <row r="123" spans="1:26">
      <c r="A123" s="19">
        <v>36342</v>
      </c>
      <c r="B123" s="63">
        <v>71.510000000000005</v>
      </c>
      <c r="Z123" s="18">
        <v>14.99</v>
      </c>
    </row>
    <row r="124" spans="1:26">
      <c r="A124" s="19">
        <v>36373</v>
      </c>
      <c r="B124" s="63">
        <v>71.680000000000007</v>
      </c>
      <c r="Z124" s="18">
        <v>14.31</v>
      </c>
    </row>
    <row r="125" spans="1:26">
      <c r="A125" s="19">
        <v>36404</v>
      </c>
      <c r="B125" s="63">
        <v>71.73</v>
      </c>
      <c r="Z125" s="18">
        <v>13.93</v>
      </c>
    </row>
    <row r="126" spans="1:26">
      <c r="A126" s="19">
        <v>36434</v>
      </c>
      <c r="B126" s="63">
        <v>71.37</v>
      </c>
      <c r="Z126" s="18">
        <v>15.39</v>
      </c>
    </row>
    <row r="127" spans="1:26">
      <c r="A127" s="19">
        <v>36465</v>
      </c>
      <c r="B127" s="63">
        <v>71.900000000000006</v>
      </c>
      <c r="Z127" s="18">
        <v>13.77</v>
      </c>
    </row>
    <row r="128" spans="1:26">
      <c r="A128" s="19">
        <v>36495</v>
      </c>
      <c r="B128" s="63">
        <v>72.17</v>
      </c>
      <c r="Z128" s="18">
        <v>15.16</v>
      </c>
    </row>
    <row r="129" spans="1:26">
      <c r="A129" s="19">
        <v>36526</v>
      </c>
      <c r="B129" s="63">
        <v>73.09</v>
      </c>
      <c r="Z129" s="18">
        <v>13.26</v>
      </c>
    </row>
    <row r="130" spans="1:26">
      <c r="A130" s="19">
        <v>36557</v>
      </c>
      <c r="B130" s="63">
        <v>73.430000000000007</v>
      </c>
      <c r="Z130" s="18">
        <v>13.59</v>
      </c>
    </row>
    <row r="131" spans="1:26">
      <c r="A131" s="19">
        <v>36586</v>
      </c>
      <c r="B131" s="63">
        <v>73.67</v>
      </c>
      <c r="Z131" s="18">
        <v>14.98</v>
      </c>
    </row>
    <row r="132" spans="1:26">
      <c r="A132" s="19">
        <v>36617</v>
      </c>
      <c r="B132" s="63">
        <v>73.91</v>
      </c>
      <c r="Z132" s="18">
        <v>15.46</v>
      </c>
    </row>
    <row r="133" spans="1:26">
      <c r="A133" s="19">
        <v>36647</v>
      </c>
      <c r="B133" s="63">
        <v>74.66</v>
      </c>
      <c r="Z133" s="18">
        <v>15.36</v>
      </c>
    </row>
    <row r="134" spans="1:26">
      <c r="A134" s="19">
        <v>36678</v>
      </c>
      <c r="B134" s="63">
        <v>78.97</v>
      </c>
      <c r="Z134" s="18">
        <v>16.079999999999998</v>
      </c>
    </row>
    <row r="135" spans="1:26">
      <c r="A135" s="19">
        <v>36708</v>
      </c>
      <c r="B135" s="63">
        <v>78.41</v>
      </c>
      <c r="Z135" s="18">
        <v>15.78</v>
      </c>
    </row>
    <row r="136" spans="1:26">
      <c r="A136" s="19">
        <v>36739</v>
      </c>
      <c r="B136" s="63">
        <v>78.150000000000006</v>
      </c>
      <c r="Z136" s="18">
        <v>15.9</v>
      </c>
    </row>
    <row r="137" spans="1:26">
      <c r="A137" s="19">
        <v>36770</v>
      </c>
      <c r="B137" s="63">
        <v>79.400000000000006</v>
      </c>
      <c r="Z137" s="18">
        <v>15.8</v>
      </c>
    </row>
    <row r="138" spans="1:26">
      <c r="A138" s="19">
        <v>36800</v>
      </c>
      <c r="B138" s="63">
        <v>79.41</v>
      </c>
      <c r="Z138" s="18">
        <v>16.989999999999998</v>
      </c>
    </row>
    <row r="139" spans="1:26">
      <c r="A139" s="19">
        <v>36831</v>
      </c>
      <c r="B139" s="63">
        <v>81.3</v>
      </c>
      <c r="Z139" s="18">
        <v>19.420000000000002</v>
      </c>
    </row>
    <row r="140" spans="1:26">
      <c r="A140" s="19">
        <v>36861</v>
      </c>
      <c r="B140" s="63">
        <v>82.56</v>
      </c>
      <c r="Z140" s="18">
        <v>21.34</v>
      </c>
    </row>
    <row r="141" spans="1:26">
      <c r="A141" s="19">
        <v>36892</v>
      </c>
      <c r="B141" s="63">
        <v>90.11</v>
      </c>
      <c r="Z141" s="18">
        <v>22.4</v>
      </c>
    </row>
    <row r="142" spans="1:26">
      <c r="A142" s="19">
        <v>36923</v>
      </c>
      <c r="B142" s="63">
        <v>86.06</v>
      </c>
      <c r="Z142" s="18">
        <v>22.86</v>
      </c>
    </row>
    <row r="143" spans="1:26">
      <c r="A143" s="19">
        <v>36951</v>
      </c>
      <c r="B143" s="63">
        <v>86.79</v>
      </c>
      <c r="Z143" s="18">
        <v>22.3</v>
      </c>
    </row>
    <row r="144" spans="1:26">
      <c r="A144" s="19">
        <v>36982</v>
      </c>
      <c r="B144" s="63">
        <v>89.79</v>
      </c>
      <c r="Z144" s="18">
        <v>22.29</v>
      </c>
    </row>
    <row r="145" spans="1:26">
      <c r="A145" s="19">
        <v>37012</v>
      </c>
      <c r="B145" s="63">
        <v>91.39</v>
      </c>
      <c r="Z145" s="18">
        <v>21.9</v>
      </c>
    </row>
    <row r="146" spans="1:26">
      <c r="A146" s="19">
        <v>37043</v>
      </c>
      <c r="B146" s="63">
        <v>90.56</v>
      </c>
      <c r="Z146" s="18">
        <v>21.97</v>
      </c>
    </row>
    <row r="147" spans="1:26">
      <c r="A147" s="19">
        <v>37073</v>
      </c>
      <c r="B147" s="63">
        <v>89.95</v>
      </c>
      <c r="Z147" s="18">
        <v>20.49</v>
      </c>
    </row>
    <row r="148" spans="1:26">
      <c r="A148" s="19">
        <v>37104</v>
      </c>
      <c r="B148" s="63">
        <v>90.09</v>
      </c>
      <c r="Z148" s="18">
        <v>19.100000000000001</v>
      </c>
    </row>
    <row r="149" spans="1:26">
      <c r="A149" s="19">
        <v>37135</v>
      </c>
      <c r="B149" s="63">
        <v>90.06</v>
      </c>
      <c r="Z149" s="18">
        <v>15.75</v>
      </c>
    </row>
    <row r="150" spans="1:26">
      <c r="A150" s="19">
        <v>37165</v>
      </c>
      <c r="B150" s="63">
        <v>91.89</v>
      </c>
      <c r="Z150" s="18">
        <v>15.06</v>
      </c>
    </row>
    <row r="151" spans="1:26">
      <c r="A151" s="19">
        <v>37196</v>
      </c>
      <c r="B151" s="63">
        <v>93.09</v>
      </c>
      <c r="Z151" s="18">
        <v>14.32</v>
      </c>
    </row>
    <row r="152" spans="1:26">
      <c r="A152" s="19">
        <v>37226</v>
      </c>
      <c r="B152" s="63">
        <v>93.17</v>
      </c>
      <c r="Z152" s="18">
        <v>14.25</v>
      </c>
    </row>
    <row r="153" spans="1:26">
      <c r="A153" s="19">
        <v>37257</v>
      </c>
      <c r="B153" s="63">
        <v>93.47</v>
      </c>
      <c r="Z153" s="18">
        <v>13.99</v>
      </c>
    </row>
    <row r="154" spans="1:26">
      <c r="A154" s="19">
        <v>37288</v>
      </c>
      <c r="B154" s="63">
        <v>93.54</v>
      </c>
      <c r="Z154" s="18">
        <v>13.5</v>
      </c>
    </row>
    <row r="155" spans="1:26">
      <c r="A155" s="19">
        <v>37316</v>
      </c>
      <c r="B155" s="63">
        <v>95.57</v>
      </c>
      <c r="Z155" s="18">
        <v>13.51</v>
      </c>
    </row>
    <row r="156" spans="1:26">
      <c r="A156" s="19">
        <v>37347</v>
      </c>
      <c r="B156" s="63">
        <v>96.05</v>
      </c>
      <c r="Z156" s="18">
        <v>13.96</v>
      </c>
    </row>
    <row r="157" spans="1:26">
      <c r="A157" s="19">
        <v>37377</v>
      </c>
      <c r="B157" s="63">
        <v>96.09</v>
      </c>
      <c r="Z157" s="18">
        <v>13.37</v>
      </c>
    </row>
    <row r="158" spans="1:26">
      <c r="A158" s="19">
        <v>37408</v>
      </c>
      <c r="B158" s="63">
        <v>96.08</v>
      </c>
      <c r="Z158" s="18">
        <v>13.94</v>
      </c>
    </row>
    <row r="159" spans="1:26">
      <c r="A159" s="19">
        <v>37438</v>
      </c>
      <c r="B159" s="63">
        <v>96.23</v>
      </c>
      <c r="Z159" s="18">
        <v>13.56</v>
      </c>
    </row>
    <row r="160" spans="1:26">
      <c r="A160" s="19">
        <v>37469</v>
      </c>
      <c r="B160" s="63">
        <v>96.25</v>
      </c>
      <c r="Z160" s="18">
        <v>12.42</v>
      </c>
    </row>
    <row r="161" spans="1:26">
      <c r="A161" s="19">
        <v>37500</v>
      </c>
      <c r="B161" s="63">
        <v>96.24</v>
      </c>
      <c r="Z161" s="18">
        <v>12.58</v>
      </c>
    </row>
    <row r="162" spans="1:26">
      <c r="A162" s="19">
        <v>37530</v>
      </c>
      <c r="B162" s="63">
        <v>96.31</v>
      </c>
      <c r="Z162" s="18">
        <v>12.56</v>
      </c>
    </row>
    <row r="163" spans="1:26">
      <c r="A163" s="19">
        <v>37561</v>
      </c>
      <c r="B163" s="63">
        <v>96.51</v>
      </c>
      <c r="Z163" s="18">
        <v>12.45</v>
      </c>
    </row>
    <row r="164" spans="1:26">
      <c r="A164" s="19">
        <v>37591</v>
      </c>
      <c r="B164" s="63">
        <v>96.7</v>
      </c>
      <c r="Z164" s="18">
        <v>12.17</v>
      </c>
    </row>
    <row r="165" spans="1:26">
      <c r="A165" s="19">
        <v>37622</v>
      </c>
      <c r="B165" s="63">
        <v>96.78</v>
      </c>
      <c r="Z165" s="18">
        <v>11.42</v>
      </c>
    </row>
    <row r="166" spans="1:26">
      <c r="A166" s="19">
        <v>37653</v>
      </c>
      <c r="B166" s="63">
        <v>96.84</v>
      </c>
      <c r="Z166" s="18">
        <v>11.22</v>
      </c>
    </row>
    <row r="167" spans="1:26">
      <c r="A167" s="19">
        <v>37681</v>
      </c>
      <c r="B167" s="63">
        <v>96.88</v>
      </c>
      <c r="Z167" s="18">
        <v>11.54</v>
      </c>
    </row>
    <row r="168" spans="1:26">
      <c r="A168" s="19">
        <v>37712</v>
      </c>
      <c r="B168" s="63">
        <v>97.03</v>
      </c>
      <c r="Z168" s="18">
        <v>11.67</v>
      </c>
    </row>
    <row r="169" spans="1:26">
      <c r="A169" s="19">
        <v>37742</v>
      </c>
      <c r="B169" s="63">
        <v>97.16</v>
      </c>
      <c r="Z169" s="18">
        <v>10.78</v>
      </c>
    </row>
    <row r="170" spans="1:26">
      <c r="A170" s="19">
        <v>37773</v>
      </c>
      <c r="B170" s="63">
        <v>97.12</v>
      </c>
      <c r="Z170" s="18">
        <v>10.6</v>
      </c>
    </row>
    <row r="171" spans="1:26">
      <c r="A171" s="19">
        <v>37803</v>
      </c>
      <c r="B171" s="63">
        <v>97.08</v>
      </c>
      <c r="Z171" s="18">
        <v>10.37</v>
      </c>
    </row>
    <row r="172" spans="1:26">
      <c r="A172" s="19">
        <v>37834</v>
      </c>
      <c r="B172" s="63">
        <v>96.77</v>
      </c>
      <c r="Z172" s="18">
        <v>10.039999999999999</v>
      </c>
    </row>
    <row r="173" spans="1:26">
      <c r="A173" s="19">
        <v>37865</v>
      </c>
      <c r="B173" s="63">
        <v>94.36</v>
      </c>
      <c r="Z173" s="18">
        <v>9.5</v>
      </c>
    </row>
    <row r="174" spans="1:26">
      <c r="A174" s="19">
        <v>37895</v>
      </c>
      <c r="B174" s="63">
        <v>94.89</v>
      </c>
      <c r="Z174" s="18">
        <v>9.14</v>
      </c>
    </row>
    <row r="175" spans="1:26">
      <c r="A175" s="19">
        <v>37926</v>
      </c>
      <c r="B175" s="63">
        <v>96.42</v>
      </c>
      <c r="Z175" s="18">
        <v>8.94</v>
      </c>
    </row>
    <row r="176" spans="1:26">
      <c r="A176" s="19">
        <v>37956</v>
      </c>
      <c r="B176" s="63">
        <v>96.71</v>
      </c>
      <c r="Z176" s="18">
        <v>8.9499999999999993</v>
      </c>
    </row>
    <row r="177" spans="1:26">
      <c r="A177" s="19">
        <v>37987</v>
      </c>
      <c r="B177" s="63">
        <v>97.34</v>
      </c>
      <c r="Z177" s="18">
        <v>9.01</v>
      </c>
    </row>
    <row r="178" spans="1:26">
      <c r="A178" s="19">
        <v>38018</v>
      </c>
      <c r="B178" s="63">
        <v>98.75</v>
      </c>
      <c r="Z178" s="18">
        <v>9.0500000000000007</v>
      </c>
    </row>
    <row r="179" spans="1:26">
      <c r="A179" s="19">
        <v>38047</v>
      </c>
      <c r="B179" s="63">
        <v>97.32</v>
      </c>
      <c r="Z179" s="18">
        <v>9.18</v>
      </c>
    </row>
    <row r="180" spans="1:26">
      <c r="A180" s="19">
        <v>38078</v>
      </c>
      <c r="B180" s="63">
        <v>98.32</v>
      </c>
      <c r="Z180" s="18">
        <v>9.24</v>
      </c>
    </row>
    <row r="181" spans="1:26">
      <c r="A181" s="19">
        <v>38108</v>
      </c>
      <c r="B181" s="63">
        <v>99.07</v>
      </c>
      <c r="Z181" s="18">
        <v>9.08</v>
      </c>
    </row>
    <row r="182" spans="1:26">
      <c r="A182" s="19">
        <v>38139</v>
      </c>
      <c r="B182" s="63">
        <v>102.3</v>
      </c>
      <c r="Z182" s="18">
        <v>9.35</v>
      </c>
    </row>
    <row r="183" spans="1:26">
      <c r="A183" s="19">
        <v>38169</v>
      </c>
      <c r="B183" s="63">
        <v>103.42</v>
      </c>
      <c r="Z183" s="18">
        <v>9.6999999999999993</v>
      </c>
    </row>
    <row r="184" spans="1:26">
      <c r="A184" s="19">
        <v>38200</v>
      </c>
      <c r="B184" s="63">
        <v>103.09</v>
      </c>
      <c r="Z184" s="18">
        <v>9.7200000000000006</v>
      </c>
    </row>
    <row r="185" spans="1:26">
      <c r="A185" s="19">
        <v>38231</v>
      </c>
      <c r="B185" s="63">
        <v>103.59</v>
      </c>
      <c r="Z185" s="18">
        <v>9.6</v>
      </c>
    </row>
    <row r="186" spans="1:26">
      <c r="A186" s="19">
        <v>38261</v>
      </c>
      <c r="B186" s="63">
        <v>104.07</v>
      </c>
      <c r="Z186" s="18">
        <v>9.65</v>
      </c>
    </row>
    <row r="187" spans="1:26">
      <c r="A187" s="19">
        <v>38292</v>
      </c>
      <c r="B187" s="63">
        <v>104.93</v>
      </c>
      <c r="Z187" s="18">
        <v>9.85</v>
      </c>
    </row>
    <row r="188" spans="1:26">
      <c r="A188" s="19">
        <v>38322</v>
      </c>
      <c r="B188" s="63">
        <v>104.65</v>
      </c>
      <c r="Z188" s="18">
        <v>10.17</v>
      </c>
    </row>
    <row r="189" spans="1:26">
      <c r="A189" s="19">
        <v>38353</v>
      </c>
      <c r="B189" s="63">
        <v>99.47</v>
      </c>
      <c r="Z189" s="18">
        <v>9.8000000000000007</v>
      </c>
    </row>
    <row r="190" spans="1:26">
      <c r="A190" s="19">
        <v>38384</v>
      </c>
      <c r="B190" s="63">
        <v>99.435000000000002</v>
      </c>
      <c r="Z190" s="18">
        <v>9.7200000000000006</v>
      </c>
    </row>
    <row r="191" spans="1:26">
      <c r="A191" s="19">
        <v>38412</v>
      </c>
      <c r="B191" s="63">
        <v>99.42</v>
      </c>
      <c r="Z191" s="18">
        <v>9.7799999999999994</v>
      </c>
    </row>
    <row r="192" spans="1:26">
      <c r="A192" s="19">
        <v>38443</v>
      </c>
      <c r="B192" s="63">
        <v>99.82</v>
      </c>
      <c r="Z192" s="18">
        <v>9.8350000000000009</v>
      </c>
    </row>
    <row r="193" spans="1:26">
      <c r="A193" s="19">
        <v>38473</v>
      </c>
      <c r="B193" s="63">
        <v>99.915000000000006</v>
      </c>
      <c r="Z193" s="18">
        <v>10.19</v>
      </c>
    </row>
    <row r="194" spans="1:26">
      <c r="A194" s="19">
        <v>38504</v>
      </c>
      <c r="B194" s="63">
        <v>100.05</v>
      </c>
      <c r="Z194" s="18">
        <v>10.6</v>
      </c>
    </row>
    <row r="195" spans="1:26">
      <c r="A195" s="19">
        <v>38534</v>
      </c>
      <c r="B195" s="63">
        <v>100.55</v>
      </c>
      <c r="Z195" s="18">
        <v>10.81</v>
      </c>
    </row>
    <row r="196" spans="1:26">
      <c r="A196" s="19">
        <v>38565</v>
      </c>
      <c r="B196" s="63">
        <v>101.26</v>
      </c>
      <c r="Z196" s="18">
        <v>11.04</v>
      </c>
    </row>
    <row r="197" spans="1:26">
      <c r="A197" s="19">
        <v>38596</v>
      </c>
      <c r="B197" s="63">
        <v>101.24</v>
      </c>
      <c r="Z197" s="18">
        <v>11.51</v>
      </c>
    </row>
    <row r="198" spans="1:26">
      <c r="A198" s="19">
        <v>38626</v>
      </c>
      <c r="B198" s="63">
        <v>101.825</v>
      </c>
      <c r="Z198" s="18">
        <v>11.8</v>
      </c>
    </row>
    <row r="199" spans="1:26">
      <c r="A199" s="19">
        <v>38657</v>
      </c>
      <c r="B199" s="63">
        <v>101.99</v>
      </c>
      <c r="Z199" s="18">
        <v>11.95</v>
      </c>
    </row>
    <row r="200" spans="1:26">
      <c r="A200" s="19">
        <v>38687</v>
      </c>
      <c r="B200" s="63">
        <v>102.075</v>
      </c>
      <c r="Z200" s="18">
        <v>12.14</v>
      </c>
    </row>
    <row r="201" spans="1:26">
      <c r="A201" s="19">
        <v>38718</v>
      </c>
      <c r="B201" s="63">
        <v>102.2</v>
      </c>
      <c r="Z201" s="18">
        <v>12.3</v>
      </c>
    </row>
    <row r="202" spans="1:26">
      <c r="A202" s="19">
        <v>38749</v>
      </c>
      <c r="B202" s="63">
        <v>102.49</v>
      </c>
      <c r="Z202" s="18">
        <v>12.03</v>
      </c>
    </row>
    <row r="203" spans="1:26">
      <c r="A203" s="19">
        <v>38777</v>
      </c>
      <c r="B203" s="63">
        <v>102.715</v>
      </c>
      <c r="Z203" s="18">
        <v>11.97</v>
      </c>
    </row>
    <row r="204" spans="1:26">
      <c r="A204" s="19">
        <v>38808</v>
      </c>
      <c r="B204" s="63">
        <v>102.755</v>
      </c>
      <c r="Z204" s="18">
        <v>11.95</v>
      </c>
    </row>
    <row r="205" spans="1:26">
      <c r="A205" s="19">
        <v>38838</v>
      </c>
      <c r="B205" s="63">
        <v>102.925</v>
      </c>
      <c r="Z205" s="18">
        <v>11.88</v>
      </c>
    </row>
    <row r="206" spans="1:26">
      <c r="A206" s="19">
        <v>38869</v>
      </c>
      <c r="B206" s="63">
        <v>103.94</v>
      </c>
      <c r="Z206" s="18">
        <v>12.28</v>
      </c>
    </row>
    <row r="207" spans="1:26">
      <c r="A207" s="19">
        <v>38899</v>
      </c>
      <c r="B207" s="63">
        <v>103.97</v>
      </c>
      <c r="Z207" s="18">
        <v>12.62</v>
      </c>
    </row>
    <row r="208" spans="1:26">
      <c r="A208" s="19">
        <v>38930</v>
      </c>
      <c r="B208" s="63">
        <v>102.285</v>
      </c>
      <c r="Z208" s="18">
        <v>12.79</v>
      </c>
    </row>
    <row r="209" spans="1:26">
      <c r="A209" s="19">
        <v>38961</v>
      </c>
      <c r="B209" s="63">
        <v>103.77</v>
      </c>
      <c r="Z209" s="18">
        <v>13.58</v>
      </c>
    </row>
    <row r="210" spans="1:26">
      <c r="A210" s="19">
        <v>38991</v>
      </c>
      <c r="B210" s="63">
        <v>107.46</v>
      </c>
      <c r="Z210" s="18">
        <v>14.54</v>
      </c>
    </row>
    <row r="211" spans="1:26">
      <c r="A211" s="19">
        <v>39022</v>
      </c>
      <c r="B211" s="63">
        <v>108.065</v>
      </c>
      <c r="Z211" s="18">
        <v>13.52</v>
      </c>
    </row>
    <row r="212" spans="1:26">
      <c r="A212" s="19">
        <v>39052</v>
      </c>
      <c r="B212" s="63">
        <v>107.65</v>
      </c>
      <c r="Z212" s="18">
        <v>14.74</v>
      </c>
    </row>
    <row r="213" spans="1:26">
      <c r="A213" s="19">
        <v>39083</v>
      </c>
      <c r="B213" s="63">
        <v>108.6</v>
      </c>
      <c r="Z213" s="18">
        <v>15.52</v>
      </c>
    </row>
    <row r="214" spans="1:26">
      <c r="A214" s="19">
        <v>39114</v>
      </c>
      <c r="B214" s="63">
        <v>108.71</v>
      </c>
      <c r="Z214" s="18">
        <v>15.35</v>
      </c>
    </row>
    <row r="215" spans="1:26">
      <c r="A215" s="19">
        <v>39142</v>
      </c>
      <c r="B215" s="63">
        <v>109.315</v>
      </c>
      <c r="Z215" s="18">
        <v>17.57</v>
      </c>
    </row>
    <row r="216" spans="1:26">
      <c r="A216" s="19">
        <v>39173</v>
      </c>
      <c r="B216" s="63">
        <v>110.18</v>
      </c>
      <c r="Z216" s="18">
        <v>19.489999999999998</v>
      </c>
    </row>
    <row r="217" spans="1:26">
      <c r="A217" s="19">
        <v>39203</v>
      </c>
      <c r="B217" s="63">
        <v>110.66500000000001</v>
      </c>
      <c r="Z217" s="18">
        <v>16.82</v>
      </c>
    </row>
    <row r="218" spans="1:26">
      <c r="A218" s="19">
        <v>39234</v>
      </c>
      <c r="B218" s="63">
        <v>111.36499999999999</v>
      </c>
      <c r="Z218" s="18">
        <v>16</v>
      </c>
    </row>
    <row r="219" spans="1:26">
      <c r="A219" s="19">
        <v>39264</v>
      </c>
      <c r="B219" s="63">
        <v>111.75</v>
      </c>
      <c r="Z219" s="18">
        <v>17.48</v>
      </c>
    </row>
    <row r="220" spans="1:26">
      <c r="A220" s="19">
        <v>39295</v>
      </c>
      <c r="B220" s="63">
        <v>112.985</v>
      </c>
      <c r="Z220" s="18">
        <v>17.14</v>
      </c>
    </row>
    <row r="221" spans="1:26">
      <c r="A221" s="19">
        <v>39326</v>
      </c>
      <c r="B221" s="63">
        <v>113.4</v>
      </c>
      <c r="Z221" s="18">
        <v>17.899999999999999</v>
      </c>
    </row>
    <row r="222" spans="1:26">
      <c r="A222" s="19">
        <v>39356</v>
      </c>
      <c r="B222" s="63">
        <v>111.33</v>
      </c>
      <c r="Z222" s="18">
        <v>18.309999999999999</v>
      </c>
    </row>
    <row r="223" spans="1:26">
      <c r="A223" s="19">
        <v>39387</v>
      </c>
      <c r="B223" s="63">
        <v>110.52</v>
      </c>
      <c r="Z223" s="18">
        <v>16.34</v>
      </c>
    </row>
    <row r="224" spans="1:26">
      <c r="A224" s="19">
        <v>39417</v>
      </c>
      <c r="B224" s="63">
        <v>108.7</v>
      </c>
      <c r="Z224" s="18">
        <v>17</v>
      </c>
    </row>
    <row r="225" spans="1:26">
      <c r="A225" s="19">
        <v>39448</v>
      </c>
      <c r="B225" s="63">
        <v>108.03</v>
      </c>
      <c r="Z225" s="18">
        <v>18.25</v>
      </c>
    </row>
    <row r="226" spans="1:26">
      <c r="A226" s="19">
        <v>39479</v>
      </c>
      <c r="B226" s="63">
        <v>107.83</v>
      </c>
      <c r="Z226" s="18">
        <v>17.7</v>
      </c>
    </row>
    <row r="227" spans="1:26">
      <c r="A227" s="19">
        <v>39508</v>
      </c>
      <c r="B227" s="63">
        <v>107.77500000000001</v>
      </c>
      <c r="Z227" s="18">
        <v>17.95</v>
      </c>
    </row>
    <row r="228" spans="1:26">
      <c r="A228" s="19">
        <v>39539</v>
      </c>
      <c r="B228" s="63">
        <v>107.84</v>
      </c>
      <c r="Z228" s="18">
        <v>18.940000000000001</v>
      </c>
    </row>
    <row r="229" spans="1:26">
      <c r="A229" s="19">
        <v>39569</v>
      </c>
      <c r="B229" s="63">
        <v>107.77500000000001</v>
      </c>
      <c r="Z229" s="18">
        <v>18.88</v>
      </c>
    </row>
    <row r="230" spans="1:26">
      <c r="A230" s="19">
        <v>39600</v>
      </c>
      <c r="B230" s="63">
        <v>107.7</v>
      </c>
      <c r="Z230" s="18">
        <v>18.829999999999998</v>
      </c>
    </row>
    <row r="231" spans="1:26">
      <c r="A231" s="19">
        <v>39630</v>
      </c>
      <c r="B231" s="63">
        <v>107.68</v>
      </c>
      <c r="Z231" s="18">
        <v>18.25</v>
      </c>
    </row>
    <row r="232" spans="1:26">
      <c r="A232" s="19">
        <v>39661</v>
      </c>
      <c r="B232" s="63">
        <v>107.85</v>
      </c>
      <c r="Z232" s="18">
        <v>17.84</v>
      </c>
    </row>
    <row r="233" spans="1:26">
      <c r="A233" s="19">
        <v>39692</v>
      </c>
      <c r="B233" s="63">
        <v>107.91500000000001</v>
      </c>
      <c r="Z233" s="18">
        <v>19.82</v>
      </c>
    </row>
    <row r="234" spans="1:26">
      <c r="A234" s="19">
        <v>39722</v>
      </c>
      <c r="B234" s="63">
        <v>110.2</v>
      </c>
      <c r="Z234" s="18">
        <v>20.28</v>
      </c>
    </row>
    <row r="235" spans="1:26">
      <c r="A235" s="19">
        <v>39753</v>
      </c>
      <c r="B235" s="63">
        <v>110.105</v>
      </c>
      <c r="Z235" s="18">
        <v>20.79</v>
      </c>
    </row>
    <row r="236" spans="1:26">
      <c r="A236" s="19">
        <v>39783</v>
      </c>
      <c r="B236" s="63">
        <v>113.325</v>
      </c>
      <c r="Z236" s="18">
        <v>19.170000000000002</v>
      </c>
    </row>
    <row r="237" spans="1:26">
      <c r="A237" s="19">
        <v>39814</v>
      </c>
      <c r="B237" s="63">
        <v>114.035</v>
      </c>
      <c r="Z237" s="18">
        <v>18.920000000000002</v>
      </c>
    </row>
    <row r="238" spans="1:26">
      <c r="A238" s="19">
        <v>39845</v>
      </c>
      <c r="B238" s="63">
        <v>115.36499999999999</v>
      </c>
      <c r="Z238" s="18">
        <v>19.559999999999999</v>
      </c>
    </row>
    <row r="239" spans="1:26">
      <c r="A239" s="19">
        <v>39873</v>
      </c>
      <c r="B239" s="63">
        <v>115.48</v>
      </c>
      <c r="Z239" s="18">
        <v>18.96</v>
      </c>
    </row>
    <row r="240" spans="1:26" s="53" customFormat="1">
      <c r="A240" s="19">
        <v>39904</v>
      </c>
      <c r="B240" s="63">
        <v>120.08499999999999</v>
      </c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 s="18">
        <v>18.899999999999999</v>
      </c>
    </row>
    <row r="241" spans="1:26">
      <c r="A241" s="19">
        <v>39934</v>
      </c>
      <c r="B241" s="63">
        <v>115.03</v>
      </c>
      <c r="Z241" s="18">
        <v>17.75</v>
      </c>
    </row>
    <row r="242" spans="1:26">
      <c r="A242" s="19">
        <v>39965</v>
      </c>
      <c r="B242" s="63">
        <v>114.965</v>
      </c>
      <c r="Z242" s="18">
        <v>16.2</v>
      </c>
    </row>
    <row r="243" spans="1:26">
      <c r="A243" s="19">
        <v>39995</v>
      </c>
      <c r="B243" s="63">
        <v>114.94499999999999</v>
      </c>
      <c r="Z243" s="18">
        <v>15</v>
      </c>
    </row>
    <row r="244" spans="1:26">
      <c r="A244" s="19">
        <v>40026</v>
      </c>
      <c r="B244" s="63">
        <v>114.87</v>
      </c>
      <c r="Z244" s="18">
        <v>14.12</v>
      </c>
    </row>
    <row r="245" spans="1:26">
      <c r="A245" s="19">
        <v>40057</v>
      </c>
      <c r="B245" s="63">
        <v>114.825</v>
      </c>
      <c r="Z245" s="18">
        <v>13.1</v>
      </c>
    </row>
    <row r="246" spans="1:26">
      <c r="A246" s="19">
        <v>40087</v>
      </c>
      <c r="B246" s="63">
        <v>114.83499999999999</v>
      </c>
      <c r="Z246" s="18">
        <v>12.64</v>
      </c>
    </row>
    <row r="247" spans="1:26">
      <c r="A247" s="19">
        <v>40118</v>
      </c>
      <c r="B247" s="63">
        <v>114.495</v>
      </c>
      <c r="Z247" s="18">
        <v>11.79</v>
      </c>
    </row>
    <row r="248" spans="1:26">
      <c r="A248" s="19">
        <v>40148</v>
      </c>
      <c r="B248" s="63">
        <v>114.38</v>
      </c>
      <c r="Z248" s="18">
        <v>11.12</v>
      </c>
    </row>
    <row r="249" spans="1:26">
      <c r="A249" s="19">
        <v>40179</v>
      </c>
      <c r="B249" s="63">
        <v>114.435</v>
      </c>
      <c r="D249" t="e">
        <f>VLOOKUP(A249,Unemployment!$A:$C,2,FALSE)</f>
        <v>#N/A</v>
      </c>
      <c r="E249" t="e">
        <f>VLOOKUP(A249,Unemployment!$A:$C,3,FALSE)</f>
        <v>#N/A</v>
      </c>
      <c r="F249" t="e">
        <f>VLOOKUP(A249,PMI!$A:$C,3,FALSE)</f>
        <v>#N/A</v>
      </c>
      <c r="G249" t="e">
        <f>VLOOKUP(A249,PMI!$A:$C,3,FALSE)</f>
        <v>#N/A</v>
      </c>
      <c r="H249" t="e">
        <f>VLOOKUP(A249,'Emp per sector'!$A:$G,2,FALSE)</f>
        <v>#N/A</v>
      </c>
      <c r="I249" t="e">
        <f>VLOOKUP(A249,'Emp per sector'!$A:$G,3,FALSE)</f>
        <v>#N/A</v>
      </c>
      <c r="J249" t="e">
        <f>VLOOKUP(A249,'Emp per sector'!$A:$G,4,FALSE)</f>
        <v>#N/A</v>
      </c>
      <c r="K249" t="e">
        <f>VLOOKUP(A249,'Emp per sector'!$A:$G,5,FALSE)</f>
        <v>#N/A</v>
      </c>
      <c r="L249" t="e">
        <f>VLOOKUP(A249,'Emp per sector'!$A:$G,6,FALSE)</f>
        <v>#N/A</v>
      </c>
      <c r="M249" t="e">
        <f>VLOOKUP(A249,'Emp per sector'!$A:$G,7,FALSE)</f>
        <v>#N/A</v>
      </c>
      <c r="N249" t="e">
        <f>VLOOKUP(A249,'Output by Sec'!$A:$D,2,FALSE)</f>
        <v>#N/A</v>
      </c>
      <c r="O249" t="e">
        <f>VLOOKUP(A249,'Output by Sec'!$A:$D,3,FALSE)</f>
        <v>#N/A</v>
      </c>
      <c r="P249" t="e">
        <f>VLOOKUP(A249,'Output by Sec'!$A:$D,4,FALSE)</f>
        <v>#N/A</v>
      </c>
      <c r="Q249" t="e">
        <f>VLOOKUP(A249,'Public finance '!$A:$H,2,FALSE)</f>
        <v>#N/A</v>
      </c>
      <c r="R249" t="e">
        <f>VLOOKUP(A249,'Public finance '!$A:$H,3,FALSE)</f>
        <v>#N/A</v>
      </c>
      <c r="S249" t="e">
        <f>VLOOKUP(A249,'Public finance '!$A:$H,4,FALSE)</f>
        <v>#N/A</v>
      </c>
      <c r="T249" t="e">
        <f>VLOOKUP(A249,'Public finance '!$A:$H,5,FALSE)</f>
        <v>#N/A</v>
      </c>
      <c r="U249" t="e">
        <f>VLOOKUP(A249,'Public finance '!$A:$H,6,FALSE)</f>
        <v>#N/A</v>
      </c>
      <c r="V249" t="e">
        <f>VLOOKUP(A249,'Public finance '!$A:$H,7,FALSE)</f>
        <v>#N/A</v>
      </c>
      <c r="W249" t="e">
        <f>VLOOKUP(A249,'Public finance '!$A:$H,8,FALSE)</f>
        <v>#N/A</v>
      </c>
      <c r="X249" t="e">
        <f>VLOOKUP(A249,'Current Account Balance'!$E:$F,2,FALSE)</f>
        <v>#N/A</v>
      </c>
      <c r="Y249" t="e">
        <f>VLOOKUP(A249,'Current AC forecast'!$A:$B,2,FALSE)</f>
        <v>#N/A</v>
      </c>
      <c r="Z249" s="18">
        <v>10.99</v>
      </c>
    </row>
    <row r="250" spans="1:26">
      <c r="A250" s="19">
        <v>40210</v>
      </c>
      <c r="B250" s="63">
        <v>114.63500000000001</v>
      </c>
      <c r="D250" t="e">
        <f>VLOOKUP(A250,Unemployment!$A:$C,2,FALSE)</f>
        <v>#N/A</v>
      </c>
      <c r="E250" t="e">
        <f>VLOOKUP(A250,Unemployment!$A:$C,3,FALSE)</f>
        <v>#N/A</v>
      </c>
      <c r="F250" t="e">
        <f>VLOOKUP(A250,PMI!$A:$C,3,FALSE)</f>
        <v>#N/A</v>
      </c>
      <c r="G250" t="e">
        <f>VLOOKUP(A250,PMI!$A:$C,3,FALSE)</f>
        <v>#N/A</v>
      </c>
      <c r="H250" t="e">
        <f>VLOOKUP(A250,'Emp per sector'!$A:$G,2,FALSE)</f>
        <v>#N/A</v>
      </c>
      <c r="I250" t="e">
        <f>VLOOKUP(A250,'Emp per sector'!$A:$G,3,FALSE)</f>
        <v>#N/A</v>
      </c>
      <c r="J250" t="e">
        <f>VLOOKUP(A250,'Emp per sector'!$A:$G,4,FALSE)</f>
        <v>#N/A</v>
      </c>
      <c r="K250" t="e">
        <f>VLOOKUP(A250,'Emp per sector'!$A:$G,5,FALSE)</f>
        <v>#N/A</v>
      </c>
      <c r="L250" t="e">
        <f>VLOOKUP(A250,'Emp per sector'!$A:$G,6,FALSE)</f>
        <v>#N/A</v>
      </c>
      <c r="M250" t="e">
        <f>VLOOKUP(A250,'Emp per sector'!$A:$G,7,FALSE)</f>
        <v>#N/A</v>
      </c>
      <c r="N250" t="e">
        <f>VLOOKUP(A250,'Output by Sec'!$A:$D,2,FALSE)</f>
        <v>#N/A</v>
      </c>
      <c r="O250" t="e">
        <f>VLOOKUP(A250,'Output by Sec'!$A:$D,3,FALSE)</f>
        <v>#N/A</v>
      </c>
      <c r="P250" t="e">
        <f>VLOOKUP(A250,'Output by Sec'!$A:$D,4,FALSE)</f>
        <v>#N/A</v>
      </c>
      <c r="Q250" t="e">
        <f>VLOOKUP(A250,'Public finance '!$A:$H,2,FALSE)</f>
        <v>#N/A</v>
      </c>
      <c r="R250" t="e">
        <f>VLOOKUP(A250,'Public finance '!$A:$H,3,FALSE)</f>
        <v>#N/A</v>
      </c>
      <c r="S250" t="e">
        <f>VLOOKUP(A250,'Public finance '!$A:$H,4,FALSE)</f>
        <v>#N/A</v>
      </c>
      <c r="T250" t="e">
        <f>VLOOKUP(A250,'Public finance '!$A:$H,5,FALSE)</f>
        <v>#N/A</v>
      </c>
      <c r="U250" t="e">
        <f>VLOOKUP(A250,'Public finance '!$A:$H,6,FALSE)</f>
        <v>#N/A</v>
      </c>
      <c r="V250" t="e">
        <f>VLOOKUP(A250,'Public finance '!$A:$H,7,FALSE)</f>
        <v>#N/A</v>
      </c>
      <c r="W250" t="e">
        <f>VLOOKUP(A250,'Public finance '!$A:$H,8,FALSE)</f>
        <v>#N/A</v>
      </c>
      <c r="X250" t="e">
        <f>VLOOKUP(A250,'Current Account Balance'!$E:$F,2,FALSE)</f>
        <v>#N/A</v>
      </c>
      <c r="Y250" t="e">
        <f>VLOOKUP(A250,'Current AC forecast'!$A:$B,2,FALSE)</f>
        <v>#N/A</v>
      </c>
      <c r="Z250" s="18">
        <v>10.83</v>
      </c>
    </row>
    <row r="251" spans="1:26">
      <c r="A251" s="19">
        <v>40238</v>
      </c>
      <c r="B251" s="63">
        <v>114.08499999999999</v>
      </c>
      <c r="D251" t="e">
        <f>VLOOKUP(A251,Unemployment!$A:$C,2,FALSE)</f>
        <v>#N/A</v>
      </c>
      <c r="E251" t="e">
        <f>VLOOKUP(A251,Unemployment!$A:$C,3,FALSE)</f>
        <v>#N/A</v>
      </c>
      <c r="F251" t="e">
        <f>VLOOKUP(A251,PMI!$A:$C,3,FALSE)</f>
        <v>#N/A</v>
      </c>
      <c r="G251" t="e">
        <f>VLOOKUP(A251,PMI!$A:$C,3,FALSE)</f>
        <v>#N/A</v>
      </c>
      <c r="H251" t="e">
        <f>VLOOKUP(A251,'Emp per sector'!$A:$G,2,FALSE)</f>
        <v>#N/A</v>
      </c>
      <c r="I251" t="e">
        <f>VLOOKUP(A251,'Emp per sector'!$A:$G,3,FALSE)</f>
        <v>#N/A</v>
      </c>
      <c r="J251" t="e">
        <f>VLOOKUP(A251,'Emp per sector'!$A:$G,4,FALSE)</f>
        <v>#N/A</v>
      </c>
      <c r="K251" t="e">
        <f>VLOOKUP(A251,'Emp per sector'!$A:$G,5,FALSE)</f>
        <v>#N/A</v>
      </c>
      <c r="L251" t="e">
        <f>VLOOKUP(A251,'Emp per sector'!$A:$G,6,FALSE)</f>
        <v>#N/A</v>
      </c>
      <c r="M251" t="e">
        <f>VLOOKUP(A251,'Emp per sector'!$A:$G,7,FALSE)</f>
        <v>#N/A</v>
      </c>
      <c r="N251" t="e">
        <f>VLOOKUP(A251,'Output by Sec'!$A:$D,2,FALSE)</f>
        <v>#N/A</v>
      </c>
      <c r="O251" t="e">
        <f>VLOOKUP(A251,'Output by Sec'!$A:$D,3,FALSE)</f>
        <v>#N/A</v>
      </c>
      <c r="P251" t="e">
        <f>VLOOKUP(A251,'Output by Sec'!$A:$D,4,FALSE)</f>
        <v>#N/A</v>
      </c>
      <c r="Q251">
        <f>VLOOKUP(A251,'Public finance '!$A:$H,2,FALSE)</f>
        <v>0</v>
      </c>
      <c r="R251">
        <f>VLOOKUP(A251,'Public finance '!$A:$H,3,FALSE)</f>
        <v>0</v>
      </c>
      <c r="S251">
        <f>VLOOKUP(A251,'Public finance '!$A:$H,4,FALSE)</f>
        <v>1424043.4750000001</v>
      </c>
      <c r="T251">
        <f>VLOOKUP(A251,'Public finance '!$A:$H,5,FALSE)</f>
        <v>0</v>
      </c>
      <c r="U251">
        <f>VLOOKUP(A251,'Public finance '!$A:$H,6,FALSE)</f>
        <v>0</v>
      </c>
      <c r="V251">
        <f>VLOOKUP(A251,'Public finance '!$A:$H,7,FALSE)</f>
        <v>0</v>
      </c>
      <c r="W251">
        <f>VLOOKUP(A251,'Public finance '!$A:$H,8,FALSE)</f>
        <v>0</v>
      </c>
      <c r="X251" t="e">
        <f>VLOOKUP(A251,'Current Account Balance'!$E:$F,2,FALSE)</f>
        <v>#N/A</v>
      </c>
      <c r="Y251" t="e">
        <f>VLOOKUP(A251,'Current AC forecast'!$A:$B,2,FALSE)</f>
        <v>#N/A</v>
      </c>
      <c r="Z251" s="18">
        <v>10.54</v>
      </c>
    </row>
    <row r="252" spans="1:26">
      <c r="A252" s="19">
        <v>40269</v>
      </c>
      <c r="B252" s="63">
        <v>113.98</v>
      </c>
      <c r="D252" t="e">
        <f>VLOOKUP(A252,Unemployment!$A:$C,2,FALSE)</f>
        <v>#N/A</v>
      </c>
      <c r="E252" t="e">
        <f>VLOOKUP(A252,Unemployment!$A:$C,3,FALSE)</f>
        <v>#N/A</v>
      </c>
      <c r="F252" t="e">
        <f>VLOOKUP(A252,PMI!$A:$C,3,FALSE)</f>
        <v>#N/A</v>
      </c>
      <c r="G252" t="e">
        <f>VLOOKUP(A252,PMI!$A:$C,3,FALSE)</f>
        <v>#N/A</v>
      </c>
      <c r="H252" t="e">
        <f>VLOOKUP(A252,'Emp per sector'!$A:$G,2,FALSE)</f>
        <v>#N/A</v>
      </c>
      <c r="I252" t="e">
        <f>VLOOKUP(A252,'Emp per sector'!$A:$G,3,FALSE)</f>
        <v>#N/A</v>
      </c>
      <c r="J252" t="e">
        <f>VLOOKUP(A252,'Emp per sector'!$A:$G,4,FALSE)</f>
        <v>#N/A</v>
      </c>
      <c r="K252" t="e">
        <f>VLOOKUP(A252,'Emp per sector'!$A:$G,5,FALSE)</f>
        <v>#N/A</v>
      </c>
      <c r="L252" t="e">
        <f>VLOOKUP(A252,'Emp per sector'!$A:$G,6,FALSE)</f>
        <v>#N/A</v>
      </c>
      <c r="M252" t="e">
        <f>VLOOKUP(A252,'Emp per sector'!$A:$G,7,FALSE)</f>
        <v>#N/A</v>
      </c>
      <c r="N252" t="e">
        <f>VLOOKUP(A252,'Output by Sec'!$A:$D,2,FALSE)</f>
        <v>#N/A</v>
      </c>
      <c r="O252" t="e">
        <f>VLOOKUP(A252,'Output by Sec'!$A:$D,3,FALSE)</f>
        <v>#N/A</v>
      </c>
      <c r="P252" t="e">
        <f>VLOOKUP(A252,'Output by Sec'!$A:$D,4,FALSE)</f>
        <v>#N/A</v>
      </c>
      <c r="Q252" t="e">
        <f>VLOOKUP(A252,'Public finance '!$A:$H,2,FALSE)</f>
        <v>#N/A</v>
      </c>
      <c r="R252" t="e">
        <f>VLOOKUP(A252,'Public finance '!$A:$H,3,FALSE)</f>
        <v>#N/A</v>
      </c>
      <c r="S252" t="e">
        <f>VLOOKUP(A252,'Public finance '!$A:$H,4,FALSE)</f>
        <v>#N/A</v>
      </c>
      <c r="T252" t="e">
        <f>VLOOKUP(A252,'Public finance '!$A:$H,5,FALSE)</f>
        <v>#N/A</v>
      </c>
      <c r="U252" t="e">
        <f>VLOOKUP(A252,'Public finance '!$A:$H,6,FALSE)</f>
        <v>#N/A</v>
      </c>
      <c r="V252" t="e">
        <f>VLOOKUP(A252,'Public finance '!$A:$H,7,FALSE)</f>
        <v>#N/A</v>
      </c>
      <c r="W252" t="e">
        <f>VLOOKUP(A252,'Public finance '!$A:$H,8,FALSE)</f>
        <v>#N/A</v>
      </c>
      <c r="X252" t="e">
        <f>VLOOKUP(A252,'Current Account Balance'!$E:$F,2,FALSE)</f>
        <v>#N/A</v>
      </c>
      <c r="Y252" t="e">
        <f>VLOOKUP(A252,'Current AC forecast'!$A:$B,2,FALSE)</f>
        <v>#N/A</v>
      </c>
      <c r="Z252" s="18">
        <v>10.66</v>
      </c>
    </row>
    <row r="253" spans="1:26">
      <c r="A253" s="19">
        <v>40299</v>
      </c>
      <c r="B253" s="63">
        <v>113.905</v>
      </c>
      <c r="D253" t="e">
        <f>VLOOKUP(A253,Unemployment!$A:$C,2,FALSE)</f>
        <v>#N/A</v>
      </c>
      <c r="E253" t="e">
        <f>VLOOKUP(A253,Unemployment!$A:$C,3,FALSE)</f>
        <v>#N/A</v>
      </c>
      <c r="F253" t="e">
        <f>VLOOKUP(A253,PMI!$A:$C,3,FALSE)</f>
        <v>#N/A</v>
      </c>
      <c r="G253" t="e">
        <f>VLOOKUP(A253,PMI!$A:$C,3,FALSE)</f>
        <v>#N/A</v>
      </c>
      <c r="H253" t="e">
        <f>VLOOKUP(A253,'Emp per sector'!$A:$G,2,FALSE)</f>
        <v>#N/A</v>
      </c>
      <c r="I253" t="e">
        <f>VLOOKUP(A253,'Emp per sector'!$A:$G,3,FALSE)</f>
        <v>#N/A</v>
      </c>
      <c r="J253" t="e">
        <f>VLOOKUP(A253,'Emp per sector'!$A:$G,4,FALSE)</f>
        <v>#N/A</v>
      </c>
      <c r="K253" t="e">
        <f>VLOOKUP(A253,'Emp per sector'!$A:$G,5,FALSE)</f>
        <v>#N/A</v>
      </c>
      <c r="L253" t="e">
        <f>VLOOKUP(A253,'Emp per sector'!$A:$G,6,FALSE)</f>
        <v>#N/A</v>
      </c>
      <c r="M253" t="e">
        <f>VLOOKUP(A253,'Emp per sector'!$A:$G,7,FALSE)</f>
        <v>#N/A</v>
      </c>
      <c r="N253" t="e">
        <f>VLOOKUP(A253,'Output by Sec'!$A:$D,2,FALSE)</f>
        <v>#N/A</v>
      </c>
      <c r="O253" t="e">
        <f>VLOOKUP(A253,'Output by Sec'!$A:$D,3,FALSE)</f>
        <v>#N/A</v>
      </c>
      <c r="P253" t="e">
        <f>VLOOKUP(A253,'Output by Sec'!$A:$D,4,FALSE)</f>
        <v>#N/A</v>
      </c>
      <c r="Q253" t="e">
        <f>VLOOKUP(A253,'Public finance '!$A:$H,2,FALSE)</f>
        <v>#N/A</v>
      </c>
      <c r="R253" t="e">
        <f>VLOOKUP(A253,'Public finance '!$A:$H,3,FALSE)</f>
        <v>#N/A</v>
      </c>
      <c r="S253" t="e">
        <f>VLOOKUP(A253,'Public finance '!$A:$H,4,FALSE)</f>
        <v>#N/A</v>
      </c>
      <c r="T253" t="e">
        <f>VLOOKUP(A253,'Public finance '!$A:$H,5,FALSE)</f>
        <v>#N/A</v>
      </c>
      <c r="U253" t="e">
        <f>VLOOKUP(A253,'Public finance '!$A:$H,6,FALSE)</f>
        <v>#N/A</v>
      </c>
      <c r="V253" t="e">
        <f>VLOOKUP(A253,'Public finance '!$A:$H,7,FALSE)</f>
        <v>#N/A</v>
      </c>
      <c r="W253" t="e">
        <f>VLOOKUP(A253,'Public finance '!$A:$H,8,FALSE)</f>
        <v>#N/A</v>
      </c>
      <c r="X253" t="e">
        <f>VLOOKUP(A253,'Current Account Balance'!$E:$F,2,FALSE)</f>
        <v>#N/A</v>
      </c>
      <c r="Y253" t="e">
        <f>VLOOKUP(A253,'Current AC forecast'!$A:$B,2,FALSE)</f>
        <v>#N/A</v>
      </c>
      <c r="Z253" s="18">
        <v>10.57</v>
      </c>
    </row>
    <row r="254" spans="1:26">
      <c r="A254" s="19">
        <v>40330</v>
      </c>
      <c r="B254" s="63">
        <v>113.55500000000001</v>
      </c>
      <c r="D254" t="e">
        <f>VLOOKUP(A254,Unemployment!$A:$C,2,FALSE)</f>
        <v>#N/A</v>
      </c>
      <c r="E254" t="e">
        <f>VLOOKUP(A254,Unemployment!$A:$C,3,FALSE)</f>
        <v>#N/A</v>
      </c>
      <c r="F254" t="e">
        <f>VLOOKUP(A254,PMI!$A:$C,3,FALSE)</f>
        <v>#N/A</v>
      </c>
      <c r="G254" t="e">
        <f>VLOOKUP(A254,PMI!$A:$C,3,FALSE)</f>
        <v>#N/A</v>
      </c>
      <c r="H254" t="e">
        <f>VLOOKUP(A254,'Emp per sector'!$A:$G,2,FALSE)</f>
        <v>#N/A</v>
      </c>
      <c r="I254" t="e">
        <f>VLOOKUP(A254,'Emp per sector'!$A:$G,3,FALSE)</f>
        <v>#N/A</v>
      </c>
      <c r="J254" t="e">
        <f>VLOOKUP(A254,'Emp per sector'!$A:$G,4,FALSE)</f>
        <v>#N/A</v>
      </c>
      <c r="K254" t="e">
        <f>VLOOKUP(A254,'Emp per sector'!$A:$G,5,FALSE)</f>
        <v>#N/A</v>
      </c>
      <c r="L254" t="e">
        <f>VLOOKUP(A254,'Emp per sector'!$A:$G,6,FALSE)</f>
        <v>#N/A</v>
      </c>
      <c r="M254" t="e">
        <f>VLOOKUP(A254,'Emp per sector'!$A:$G,7,FALSE)</f>
        <v>#N/A</v>
      </c>
      <c r="N254" t="e">
        <f>VLOOKUP(A254,'Output by Sec'!$A:$D,2,FALSE)</f>
        <v>#N/A</v>
      </c>
      <c r="O254" t="e">
        <f>VLOOKUP(A254,'Output by Sec'!$A:$D,3,FALSE)</f>
        <v>#N/A</v>
      </c>
      <c r="P254" t="e">
        <f>VLOOKUP(A254,'Output by Sec'!$A:$D,4,FALSE)</f>
        <v>#N/A</v>
      </c>
      <c r="Q254">
        <f>VLOOKUP(A254,'Public finance '!$A:$H,2,FALSE)</f>
        <v>0</v>
      </c>
      <c r="R254">
        <f>VLOOKUP(A254,'Public finance '!$A:$H,3,FALSE)</f>
        <v>0</v>
      </c>
      <c r="S254">
        <f>VLOOKUP(A254,'Public finance '!$A:$H,4,FALSE)</f>
        <v>1536582.0619999999</v>
      </c>
      <c r="T254">
        <f>VLOOKUP(A254,'Public finance '!$A:$H,5,FALSE)</f>
        <v>0</v>
      </c>
      <c r="U254">
        <f>VLOOKUP(A254,'Public finance '!$A:$H,6,FALSE)</f>
        <v>0</v>
      </c>
      <c r="V254">
        <f>VLOOKUP(A254,'Public finance '!$A:$H,7,FALSE)</f>
        <v>0</v>
      </c>
      <c r="W254">
        <f>VLOOKUP(A254,'Public finance '!$A:$H,8,FALSE)</f>
        <v>0</v>
      </c>
      <c r="X254" t="e">
        <f>VLOOKUP(A254,'Current Account Balance'!$E:$F,2,FALSE)</f>
        <v>#N/A</v>
      </c>
      <c r="Y254" t="e">
        <f>VLOOKUP(A254,'Current AC forecast'!$A:$B,2,FALSE)</f>
        <v>#N/A</v>
      </c>
      <c r="Z254" s="18">
        <v>10.47</v>
      </c>
    </row>
    <row r="255" spans="1:26">
      <c r="A255" s="19">
        <v>40360</v>
      </c>
      <c r="B255" s="63">
        <v>112.67</v>
      </c>
      <c r="D255" t="e">
        <f>VLOOKUP(A255,Unemployment!$A:$C,2,FALSE)</f>
        <v>#N/A</v>
      </c>
      <c r="E255" t="e">
        <f>VLOOKUP(A255,Unemployment!$A:$C,3,FALSE)</f>
        <v>#N/A</v>
      </c>
      <c r="F255" t="e">
        <f>VLOOKUP(A255,PMI!$A:$C,3,FALSE)</f>
        <v>#N/A</v>
      </c>
      <c r="G255" t="e">
        <f>VLOOKUP(A255,PMI!$A:$C,3,FALSE)</f>
        <v>#N/A</v>
      </c>
      <c r="H255" t="e">
        <f>VLOOKUP(A255,'Emp per sector'!$A:$G,2,FALSE)</f>
        <v>#N/A</v>
      </c>
      <c r="I255" t="e">
        <f>VLOOKUP(A255,'Emp per sector'!$A:$G,3,FALSE)</f>
        <v>#N/A</v>
      </c>
      <c r="J255" t="e">
        <f>VLOOKUP(A255,'Emp per sector'!$A:$G,4,FALSE)</f>
        <v>#N/A</v>
      </c>
      <c r="K255" t="e">
        <f>VLOOKUP(A255,'Emp per sector'!$A:$G,5,FALSE)</f>
        <v>#N/A</v>
      </c>
      <c r="L255" t="e">
        <f>VLOOKUP(A255,'Emp per sector'!$A:$G,6,FALSE)</f>
        <v>#N/A</v>
      </c>
      <c r="M255" t="e">
        <f>VLOOKUP(A255,'Emp per sector'!$A:$G,7,FALSE)</f>
        <v>#N/A</v>
      </c>
      <c r="N255" t="e">
        <f>VLOOKUP(A255,'Output by Sec'!$A:$D,2,FALSE)</f>
        <v>#N/A</v>
      </c>
      <c r="O255" t="e">
        <f>VLOOKUP(A255,'Output by Sec'!$A:$D,3,FALSE)</f>
        <v>#N/A</v>
      </c>
      <c r="P255" t="e">
        <f>VLOOKUP(A255,'Output by Sec'!$A:$D,4,FALSE)</f>
        <v>#N/A</v>
      </c>
      <c r="Q255" t="e">
        <f>VLOOKUP(A255,'Public finance '!$A:$H,2,FALSE)</f>
        <v>#N/A</v>
      </c>
      <c r="R255" t="e">
        <f>VLOOKUP(A255,'Public finance '!$A:$H,3,FALSE)</f>
        <v>#N/A</v>
      </c>
      <c r="S255" t="e">
        <f>VLOOKUP(A255,'Public finance '!$A:$H,4,FALSE)</f>
        <v>#N/A</v>
      </c>
      <c r="T255" t="e">
        <f>VLOOKUP(A255,'Public finance '!$A:$H,5,FALSE)</f>
        <v>#N/A</v>
      </c>
      <c r="U255" t="e">
        <f>VLOOKUP(A255,'Public finance '!$A:$H,6,FALSE)</f>
        <v>#N/A</v>
      </c>
      <c r="V255" t="e">
        <f>VLOOKUP(A255,'Public finance '!$A:$H,7,FALSE)</f>
        <v>#N/A</v>
      </c>
      <c r="W255" t="e">
        <f>VLOOKUP(A255,'Public finance '!$A:$H,8,FALSE)</f>
        <v>#N/A</v>
      </c>
      <c r="X255" t="e">
        <f>VLOOKUP(A255,'Current Account Balance'!$E:$F,2,FALSE)</f>
        <v>#N/A</v>
      </c>
      <c r="Y255" t="e">
        <f>VLOOKUP(A255,'Current AC forecast'!$A:$B,2,FALSE)</f>
        <v>#N/A</v>
      </c>
      <c r="Z255" s="18">
        <v>10.14</v>
      </c>
    </row>
    <row r="256" spans="1:26">
      <c r="A256" s="19">
        <v>40391</v>
      </c>
      <c r="B256" s="63">
        <v>112.745</v>
      </c>
      <c r="D256" t="e">
        <f>VLOOKUP(A256,Unemployment!$A:$C,2,FALSE)</f>
        <v>#N/A</v>
      </c>
      <c r="E256" t="e">
        <f>VLOOKUP(A256,Unemployment!$A:$C,3,FALSE)</f>
        <v>#N/A</v>
      </c>
      <c r="F256" t="e">
        <f>VLOOKUP(A256,PMI!$A:$C,3,FALSE)</f>
        <v>#N/A</v>
      </c>
      <c r="G256" t="e">
        <f>VLOOKUP(A256,PMI!$A:$C,3,FALSE)</f>
        <v>#N/A</v>
      </c>
      <c r="H256" t="e">
        <f>VLOOKUP(A256,'Emp per sector'!$A:$G,2,FALSE)</f>
        <v>#N/A</v>
      </c>
      <c r="I256" t="e">
        <f>VLOOKUP(A256,'Emp per sector'!$A:$G,3,FALSE)</f>
        <v>#N/A</v>
      </c>
      <c r="J256" t="e">
        <f>VLOOKUP(A256,'Emp per sector'!$A:$G,4,FALSE)</f>
        <v>#N/A</v>
      </c>
      <c r="K256" t="e">
        <f>VLOOKUP(A256,'Emp per sector'!$A:$G,5,FALSE)</f>
        <v>#N/A</v>
      </c>
      <c r="L256" t="e">
        <f>VLOOKUP(A256,'Emp per sector'!$A:$G,6,FALSE)</f>
        <v>#N/A</v>
      </c>
      <c r="M256" t="e">
        <f>VLOOKUP(A256,'Emp per sector'!$A:$G,7,FALSE)</f>
        <v>#N/A</v>
      </c>
      <c r="N256" t="e">
        <f>VLOOKUP(A256,'Output by Sec'!$A:$D,2,FALSE)</f>
        <v>#N/A</v>
      </c>
      <c r="O256" t="e">
        <f>VLOOKUP(A256,'Output by Sec'!$A:$D,3,FALSE)</f>
        <v>#N/A</v>
      </c>
      <c r="P256" t="e">
        <f>VLOOKUP(A256,'Output by Sec'!$A:$D,4,FALSE)</f>
        <v>#N/A</v>
      </c>
      <c r="Q256" t="e">
        <f>VLOOKUP(A256,'Public finance '!$A:$H,2,FALSE)</f>
        <v>#N/A</v>
      </c>
      <c r="R256" t="e">
        <f>VLOOKUP(A256,'Public finance '!$A:$H,3,FALSE)</f>
        <v>#N/A</v>
      </c>
      <c r="S256" t="e">
        <f>VLOOKUP(A256,'Public finance '!$A:$H,4,FALSE)</f>
        <v>#N/A</v>
      </c>
      <c r="T256" t="e">
        <f>VLOOKUP(A256,'Public finance '!$A:$H,5,FALSE)</f>
        <v>#N/A</v>
      </c>
      <c r="U256" t="e">
        <f>VLOOKUP(A256,'Public finance '!$A:$H,6,FALSE)</f>
        <v>#N/A</v>
      </c>
      <c r="V256" t="e">
        <f>VLOOKUP(A256,'Public finance '!$A:$H,7,FALSE)</f>
        <v>#N/A</v>
      </c>
      <c r="W256" t="e">
        <f>VLOOKUP(A256,'Public finance '!$A:$H,8,FALSE)</f>
        <v>#N/A</v>
      </c>
      <c r="X256" t="e">
        <f>VLOOKUP(A256,'Current Account Balance'!$E:$F,2,FALSE)</f>
        <v>#N/A</v>
      </c>
      <c r="Y256" t="e">
        <f>VLOOKUP(A256,'Current AC forecast'!$A:$B,2,FALSE)</f>
        <v>#N/A</v>
      </c>
      <c r="Z256" s="18">
        <v>10.130000000000001</v>
      </c>
    </row>
    <row r="257" spans="1:26">
      <c r="A257" s="19">
        <v>40422</v>
      </c>
      <c r="B257" s="63">
        <v>111.97499999999999</v>
      </c>
      <c r="D257" t="e">
        <f>VLOOKUP(A257,Unemployment!$A:$C,2,FALSE)</f>
        <v>#N/A</v>
      </c>
      <c r="E257" t="e">
        <f>VLOOKUP(A257,Unemployment!$A:$C,3,FALSE)</f>
        <v>#N/A</v>
      </c>
      <c r="F257" t="e">
        <f>VLOOKUP(A257,PMI!$A:$C,3,FALSE)</f>
        <v>#N/A</v>
      </c>
      <c r="G257" t="e">
        <f>VLOOKUP(A257,PMI!$A:$C,3,FALSE)</f>
        <v>#N/A</v>
      </c>
      <c r="H257" t="e">
        <f>VLOOKUP(A257,'Emp per sector'!$A:$G,2,FALSE)</f>
        <v>#N/A</v>
      </c>
      <c r="I257" t="e">
        <f>VLOOKUP(A257,'Emp per sector'!$A:$G,3,FALSE)</f>
        <v>#N/A</v>
      </c>
      <c r="J257" t="e">
        <f>VLOOKUP(A257,'Emp per sector'!$A:$G,4,FALSE)</f>
        <v>#N/A</v>
      </c>
      <c r="K257" t="e">
        <f>VLOOKUP(A257,'Emp per sector'!$A:$G,5,FALSE)</f>
        <v>#N/A</v>
      </c>
      <c r="L257" t="e">
        <f>VLOOKUP(A257,'Emp per sector'!$A:$G,6,FALSE)</f>
        <v>#N/A</v>
      </c>
      <c r="M257" t="e">
        <f>VLOOKUP(A257,'Emp per sector'!$A:$G,7,FALSE)</f>
        <v>#N/A</v>
      </c>
      <c r="N257" t="e">
        <f>VLOOKUP(A257,'Output by Sec'!$A:$D,2,FALSE)</f>
        <v>#N/A</v>
      </c>
      <c r="O257" t="e">
        <f>VLOOKUP(A257,'Output by Sec'!$A:$D,3,FALSE)</f>
        <v>#N/A</v>
      </c>
      <c r="P257" t="e">
        <f>VLOOKUP(A257,'Output by Sec'!$A:$D,4,FALSE)</f>
        <v>#N/A</v>
      </c>
      <c r="Q257">
        <f>VLOOKUP(A257,'Public finance '!$A:$H,2,FALSE)</f>
        <v>0</v>
      </c>
      <c r="R257">
        <f>VLOOKUP(A257,'Public finance '!$A:$H,3,FALSE)</f>
        <v>0</v>
      </c>
      <c r="S257">
        <f>VLOOKUP(A257,'Public finance '!$A:$H,4,FALSE)</f>
        <v>1612561.2509999999</v>
      </c>
      <c r="T257">
        <f>VLOOKUP(A257,'Public finance '!$A:$H,5,FALSE)</f>
        <v>0</v>
      </c>
      <c r="U257">
        <f>VLOOKUP(A257,'Public finance '!$A:$H,6,FALSE)</f>
        <v>0</v>
      </c>
      <c r="V257">
        <f>VLOOKUP(A257,'Public finance '!$A:$H,7,FALSE)</f>
        <v>0</v>
      </c>
      <c r="W257">
        <f>VLOOKUP(A257,'Public finance '!$A:$H,8,FALSE)</f>
        <v>0</v>
      </c>
      <c r="X257" t="e">
        <f>VLOOKUP(A257,'Current Account Balance'!$E:$F,2,FALSE)</f>
        <v>#N/A</v>
      </c>
      <c r="Y257" t="e">
        <f>VLOOKUP(A257,'Current AC forecast'!$A:$B,2,FALSE)</f>
        <v>#N/A</v>
      </c>
      <c r="Z257" s="18">
        <v>9.98</v>
      </c>
    </row>
    <row r="258" spans="1:26">
      <c r="A258" s="19">
        <v>40452</v>
      </c>
      <c r="B258" s="63">
        <v>111.8</v>
      </c>
      <c r="D258" t="e">
        <f>VLOOKUP(A258,Unemployment!$A:$C,2,FALSE)</f>
        <v>#N/A</v>
      </c>
      <c r="E258" t="e">
        <f>VLOOKUP(A258,Unemployment!$A:$C,3,FALSE)</f>
        <v>#N/A</v>
      </c>
      <c r="F258" t="e">
        <f>VLOOKUP(A258,PMI!$A:$C,3,FALSE)</f>
        <v>#N/A</v>
      </c>
      <c r="G258" t="e">
        <f>VLOOKUP(A258,PMI!$A:$C,3,FALSE)</f>
        <v>#N/A</v>
      </c>
      <c r="H258" t="e">
        <f>VLOOKUP(A258,'Emp per sector'!$A:$G,2,FALSE)</f>
        <v>#N/A</v>
      </c>
      <c r="I258" t="e">
        <f>VLOOKUP(A258,'Emp per sector'!$A:$G,3,FALSE)</f>
        <v>#N/A</v>
      </c>
      <c r="J258" t="e">
        <f>VLOOKUP(A258,'Emp per sector'!$A:$G,4,FALSE)</f>
        <v>#N/A</v>
      </c>
      <c r="K258" t="e">
        <f>VLOOKUP(A258,'Emp per sector'!$A:$G,5,FALSE)</f>
        <v>#N/A</v>
      </c>
      <c r="L258" t="e">
        <f>VLOOKUP(A258,'Emp per sector'!$A:$G,6,FALSE)</f>
        <v>#N/A</v>
      </c>
      <c r="M258" t="e">
        <f>VLOOKUP(A258,'Emp per sector'!$A:$G,7,FALSE)</f>
        <v>#N/A</v>
      </c>
      <c r="N258" t="e">
        <f>VLOOKUP(A258,'Output by Sec'!$A:$D,2,FALSE)</f>
        <v>#N/A</v>
      </c>
      <c r="O258" t="e">
        <f>VLOOKUP(A258,'Output by Sec'!$A:$D,3,FALSE)</f>
        <v>#N/A</v>
      </c>
      <c r="P258" t="e">
        <f>VLOOKUP(A258,'Output by Sec'!$A:$D,4,FALSE)</f>
        <v>#N/A</v>
      </c>
      <c r="Q258" t="e">
        <f>VLOOKUP(A258,'Public finance '!$A:$H,2,FALSE)</f>
        <v>#N/A</v>
      </c>
      <c r="R258" t="e">
        <f>VLOOKUP(A258,'Public finance '!$A:$H,3,FALSE)</f>
        <v>#N/A</v>
      </c>
      <c r="S258" t="e">
        <f>VLOOKUP(A258,'Public finance '!$A:$H,4,FALSE)</f>
        <v>#N/A</v>
      </c>
      <c r="T258" t="e">
        <f>VLOOKUP(A258,'Public finance '!$A:$H,5,FALSE)</f>
        <v>#N/A</v>
      </c>
      <c r="U258" t="e">
        <f>VLOOKUP(A258,'Public finance '!$A:$H,6,FALSE)</f>
        <v>#N/A</v>
      </c>
      <c r="V258" t="e">
        <f>VLOOKUP(A258,'Public finance '!$A:$H,7,FALSE)</f>
        <v>#N/A</v>
      </c>
      <c r="W258" t="e">
        <f>VLOOKUP(A258,'Public finance '!$A:$H,8,FALSE)</f>
        <v>#N/A</v>
      </c>
      <c r="X258" t="e">
        <f>VLOOKUP(A258,'Current Account Balance'!$E:$F,2,FALSE)</f>
        <v>#N/A</v>
      </c>
      <c r="Y258" t="e">
        <f>VLOOKUP(A258,'Current AC forecast'!$A:$B,2,FALSE)</f>
        <v>#N/A</v>
      </c>
      <c r="Z258" s="18">
        <v>9.66</v>
      </c>
    </row>
    <row r="259" spans="1:26">
      <c r="A259" s="19">
        <v>40483</v>
      </c>
      <c r="B259" s="63">
        <v>111.49</v>
      </c>
      <c r="D259" t="e">
        <f>VLOOKUP(A259,Unemployment!$A:$C,2,FALSE)</f>
        <v>#N/A</v>
      </c>
      <c r="E259" t="e">
        <f>VLOOKUP(A259,Unemployment!$A:$C,3,FALSE)</f>
        <v>#N/A</v>
      </c>
      <c r="F259" t="e">
        <f>VLOOKUP(A259,PMI!$A:$C,3,FALSE)</f>
        <v>#N/A</v>
      </c>
      <c r="G259" t="e">
        <f>VLOOKUP(A259,PMI!$A:$C,3,FALSE)</f>
        <v>#N/A</v>
      </c>
      <c r="H259" t="e">
        <f>VLOOKUP(A259,'Emp per sector'!$A:$G,2,FALSE)</f>
        <v>#N/A</v>
      </c>
      <c r="I259" t="e">
        <f>VLOOKUP(A259,'Emp per sector'!$A:$G,3,FALSE)</f>
        <v>#N/A</v>
      </c>
      <c r="J259" t="e">
        <f>VLOOKUP(A259,'Emp per sector'!$A:$G,4,FALSE)</f>
        <v>#N/A</v>
      </c>
      <c r="K259" t="e">
        <f>VLOOKUP(A259,'Emp per sector'!$A:$G,5,FALSE)</f>
        <v>#N/A</v>
      </c>
      <c r="L259" t="e">
        <f>VLOOKUP(A259,'Emp per sector'!$A:$G,6,FALSE)</f>
        <v>#N/A</v>
      </c>
      <c r="M259" t="e">
        <f>VLOOKUP(A259,'Emp per sector'!$A:$G,7,FALSE)</f>
        <v>#N/A</v>
      </c>
      <c r="N259" t="e">
        <f>VLOOKUP(A259,'Output by Sec'!$A:$D,2,FALSE)</f>
        <v>#N/A</v>
      </c>
      <c r="O259" t="e">
        <f>VLOOKUP(A259,'Output by Sec'!$A:$D,3,FALSE)</f>
        <v>#N/A</v>
      </c>
      <c r="P259" t="e">
        <f>VLOOKUP(A259,'Output by Sec'!$A:$D,4,FALSE)</f>
        <v>#N/A</v>
      </c>
      <c r="Q259" t="e">
        <f>VLOOKUP(A259,'Public finance '!$A:$H,2,FALSE)</f>
        <v>#N/A</v>
      </c>
      <c r="R259" t="e">
        <f>VLOOKUP(A259,'Public finance '!$A:$H,3,FALSE)</f>
        <v>#N/A</v>
      </c>
      <c r="S259" t="e">
        <f>VLOOKUP(A259,'Public finance '!$A:$H,4,FALSE)</f>
        <v>#N/A</v>
      </c>
      <c r="T259" t="e">
        <f>VLOOKUP(A259,'Public finance '!$A:$H,5,FALSE)</f>
        <v>#N/A</v>
      </c>
      <c r="U259" t="e">
        <f>VLOOKUP(A259,'Public finance '!$A:$H,6,FALSE)</f>
        <v>#N/A</v>
      </c>
      <c r="V259" t="e">
        <f>VLOOKUP(A259,'Public finance '!$A:$H,7,FALSE)</f>
        <v>#N/A</v>
      </c>
      <c r="W259" t="e">
        <f>VLOOKUP(A259,'Public finance '!$A:$H,8,FALSE)</f>
        <v>#N/A</v>
      </c>
      <c r="X259" t="e">
        <f>VLOOKUP(A259,'Current Account Balance'!$E:$F,2,FALSE)</f>
        <v>#N/A</v>
      </c>
      <c r="Y259" t="e">
        <f>VLOOKUP(A259,'Current AC forecast'!$A:$B,2,FALSE)</f>
        <v>#N/A</v>
      </c>
      <c r="Z259" s="18">
        <v>9.3699999999999992</v>
      </c>
    </row>
    <row r="260" spans="1:26">
      <c r="A260" s="19">
        <v>40513</v>
      </c>
      <c r="B260" s="63">
        <v>111.11</v>
      </c>
      <c r="D260" t="e">
        <f>VLOOKUP(A260,Unemployment!$A:$C,2,FALSE)</f>
        <v>#N/A</v>
      </c>
      <c r="E260" t="e">
        <f>VLOOKUP(A260,Unemployment!$A:$C,3,FALSE)</f>
        <v>#N/A</v>
      </c>
      <c r="F260" t="e">
        <f>VLOOKUP(A260,PMI!$A:$C,3,FALSE)</f>
        <v>#N/A</v>
      </c>
      <c r="G260" t="e">
        <f>VLOOKUP(A260,PMI!$A:$C,3,FALSE)</f>
        <v>#N/A</v>
      </c>
      <c r="H260" t="e">
        <f>VLOOKUP(A260,'Emp per sector'!$A:$G,2,FALSE)</f>
        <v>#N/A</v>
      </c>
      <c r="I260" t="e">
        <f>VLOOKUP(A260,'Emp per sector'!$A:$G,3,FALSE)</f>
        <v>#N/A</v>
      </c>
      <c r="J260" t="e">
        <f>VLOOKUP(A260,'Emp per sector'!$A:$G,4,FALSE)</f>
        <v>#N/A</v>
      </c>
      <c r="K260" t="e">
        <f>VLOOKUP(A260,'Emp per sector'!$A:$G,5,FALSE)</f>
        <v>#N/A</v>
      </c>
      <c r="L260" t="e">
        <f>VLOOKUP(A260,'Emp per sector'!$A:$G,6,FALSE)</f>
        <v>#N/A</v>
      </c>
      <c r="M260" t="e">
        <f>VLOOKUP(A260,'Emp per sector'!$A:$G,7,FALSE)</f>
        <v>#N/A</v>
      </c>
      <c r="N260" t="e">
        <f>VLOOKUP(A260,'Output by Sec'!$A:$D,2,FALSE)</f>
        <v>#N/A</v>
      </c>
      <c r="O260" t="e">
        <f>VLOOKUP(A260,'Output by Sec'!$A:$D,3,FALSE)</f>
        <v>#N/A</v>
      </c>
      <c r="P260" t="e">
        <f>VLOOKUP(A260,'Output by Sec'!$A:$D,4,FALSE)</f>
        <v>#N/A</v>
      </c>
      <c r="Q260">
        <f>VLOOKUP(A260,'Public finance '!$A:$H,2,FALSE)</f>
        <v>0</v>
      </c>
      <c r="R260">
        <f>VLOOKUP(A260,'Public finance '!$A:$H,3,FALSE)</f>
        <v>0</v>
      </c>
      <c r="S260">
        <f>VLOOKUP(A260,'Public finance '!$A:$H,4,FALSE)</f>
        <v>1840481.656</v>
      </c>
      <c r="T260">
        <f>VLOOKUP(A260,'Public finance '!$A:$H,5,FALSE)</f>
        <v>0</v>
      </c>
      <c r="U260">
        <f>VLOOKUP(A260,'Public finance '!$A:$H,6,FALSE)</f>
        <v>0</v>
      </c>
      <c r="V260">
        <f>VLOOKUP(A260,'Public finance '!$A:$H,7,FALSE)</f>
        <v>0</v>
      </c>
      <c r="W260">
        <f>VLOOKUP(A260,'Public finance '!$A:$H,8,FALSE)</f>
        <v>0</v>
      </c>
      <c r="X260" t="e">
        <f>VLOOKUP(A260,'Current Account Balance'!$E:$F,2,FALSE)</f>
        <v>#N/A</v>
      </c>
      <c r="Y260" t="e">
        <f>VLOOKUP(A260,'Current AC forecast'!$A:$B,2,FALSE)</f>
        <v>#N/A</v>
      </c>
      <c r="Z260" s="18">
        <v>9.27</v>
      </c>
    </row>
    <row r="261" spans="1:26">
      <c r="A261" s="19">
        <v>40544</v>
      </c>
      <c r="B261" s="63">
        <v>111.14</v>
      </c>
      <c r="D261" t="e">
        <f>VLOOKUP(A261,Unemployment!$A:$C,2,FALSE)</f>
        <v>#N/A</v>
      </c>
      <c r="E261" t="e">
        <f>VLOOKUP(A261,Unemployment!$A:$C,3,FALSE)</f>
        <v>#N/A</v>
      </c>
      <c r="F261" t="e">
        <f>VLOOKUP(A261,PMI!$A:$C,3,FALSE)</f>
        <v>#N/A</v>
      </c>
      <c r="G261" t="e">
        <f>VLOOKUP(A261,PMI!$A:$C,3,FALSE)</f>
        <v>#N/A</v>
      </c>
      <c r="H261" t="e">
        <f>VLOOKUP(A261,'Emp per sector'!$A:$G,2,FALSE)</f>
        <v>#N/A</v>
      </c>
      <c r="I261" t="e">
        <f>VLOOKUP(A261,'Emp per sector'!$A:$G,3,FALSE)</f>
        <v>#N/A</v>
      </c>
      <c r="J261" t="e">
        <f>VLOOKUP(A261,'Emp per sector'!$A:$G,4,FALSE)</f>
        <v>#N/A</v>
      </c>
      <c r="K261" t="e">
        <f>VLOOKUP(A261,'Emp per sector'!$A:$G,5,FALSE)</f>
        <v>#N/A</v>
      </c>
      <c r="L261" t="e">
        <f>VLOOKUP(A261,'Emp per sector'!$A:$G,6,FALSE)</f>
        <v>#N/A</v>
      </c>
      <c r="M261" t="e">
        <f>VLOOKUP(A261,'Emp per sector'!$A:$G,7,FALSE)</f>
        <v>#N/A</v>
      </c>
      <c r="N261" t="e">
        <f>VLOOKUP(A261,'Output by Sec'!$A:$D,2,FALSE)</f>
        <v>#N/A</v>
      </c>
      <c r="O261" t="e">
        <f>VLOOKUP(A261,'Output by Sec'!$A:$D,3,FALSE)</f>
        <v>#N/A</v>
      </c>
      <c r="P261" t="e">
        <f>VLOOKUP(A261,'Output by Sec'!$A:$D,4,FALSE)</f>
        <v>#N/A</v>
      </c>
      <c r="Q261" t="e">
        <f>VLOOKUP(A261,'Public finance '!$A:$H,2,FALSE)</f>
        <v>#N/A</v>
      </c>
      <c r="R261" t="e">
        <f>VLOOKUP(A261,'Public finance '!$A:$H,3,FALSE)</f>
        <v>#N/A</v>
      </c>
      <c r="S261" t="e">
        <f>VLOOKUP(A261,'Public finance '!$A:$H,4,FALSE)</f>
        <v>#N/A</v>
      </c>
      <c r="T261" t="e">
        <f>VLOOKUP(A261,'Public finance '!$A:$H,5,FALSE)</f>
        <v>#N/A</v>
      </c>
      <c r="U261" t="e">
        <f>VLOOKUP(A261,'Public finance '!$A:$H,6,FALSE)</f>
        <v>#N/A</v>
      </c>
      <c r="V261" t="e">
        <f>VLOOKUP(A261,'Public finance '!$A:$H,7,FALSE)</f>
        <v>#N/A</v>
      </c>
      <c r="W261" t="e">
        <f>VLOOKUP(A261,'Public finance '!$A:$H,8,FALSE)</f>
        <v>#N/A</v>
      </c>
      <c r="X261" t="e">
        <f>VLOOKUP(A261,'Current Account Balance'!$E:$F,2,FALSE)</f>
        <v>#N/A</v>
      </c>
      <c r="Y261" t="e">
        <f>VLOOKUP(A261,'Current AC forecast'!$A:$B,2,FALSE)</f>
        <v>#N/A</v>
      </c>
      <c r="Z261" s="18">
        <v>9.1199999999999992</v>
      </c>
    </row>
    <row r="262" spans="1:26">
      <c r="A262" s="19">
        <v>40575</v>
      </c>
      <c r="B262" s="63">
        <v>110.81</v>
      </c>
      <c r="D262" t="e">
        <f>VLOOKUP(A262,Unemployment!$A:$C,2,FALSE)</f>
        <v>#N/A</v>
      </c>
      <c r="E262" t="e">
        <f>VLOOKUP(A262,Unemployment!$A:$C,3,FALSE)</f>
        <v>#N/A</v>
      </c>
      <c r="F262" t="e">
        <f>VLOOKUP(A262,PMI!$A:$C,3,FALSE)</f>
        <v>#N/A</v>
      </c>
      <c r="G262" t="e">
        <f>VLOOKUP(A262,PMI!$A:$C,3,FALSE)</f>
        <v>#N/A</v>
      </c>
      <c r="H262" t="e">
        <f>VLOOKUP(A262,'Emp per sector'!$A:$G,2,FALSE)</f>
        <v>#N/A</v>
      </c>
      <c r="I262" t="e">
        <f>VLOOKUP(A262,'Emp per sector'!$A:$G,3,FALSE)</f>
        <v>#N/A</v>
      </c>
      <c r="J262" t="e">
        <f>VLOOKUP(A262,'Emp per sector'!$A:$G,4,FALSE)</f>
        <v>#N/A</v>
      </c>
      <c r="K262" t="e">
        <f>VLOOKUP(A262,'Emp per sector'!$A:$G,5,FALSE)</f>
        <v>#N/A</v>
      </c>
      <c r="L262" t="e">
        <f>VLOOKUP(A262,'Emp per sector'!$A:$G,6,FALSE)</f>
        <v>#N/A</v>
      </c>
      <c r="M262" t="e">
        <f>VLOOKUP(A262,'Emp per sector'!$A:$G,7,FALSE)</f>
        <v>#N/A</v>
      </c>
      <c r="N262" t="e">
        <f>VLOOKUP(A262,'Output by Sec'!$A:$D,2,FALSE)</f>
        <v>#N/A</v>
      </c>
      <c r="O262" t="e">
        <f>VLOOKUP(A262,'Output by Sec'!$A:$D,3,FALSE)</f>
        <v>#N/A</v>
      </c>
      <c r="P262" t="e">
        <f>VLOOKUP(A262,'Output by Sec'!$A:$D,4,FALSE)</f>
        <v>#N/A</v>
      </c>
      <c r="Q262" t="e">
        <f>VLOOKUP(A262,'Public finance '!$A:$H,2,FALSE)</f>
        <v>#N/A</v>
      </c>
      <c r="R262" t="e">
        <f>VLOOKUP(A262,'Public finance '!$A:$H,3,FALSE)</f>
        <v>#N/A</v>
      </c>
      <c r="S262" t="e">
        <f>VLOOKUP(A262,'Public finance '!$A:$H,4,FALSE)</f>
        <v>#N/A</v>
      </c>
      <c r="T262" t="e">
        <f>VLOOKUP(A262,'Public finance '!$A:$H,5,FALSE)</f>
        <v>#N/A</v>
      </c>
      <c r="U262" t="e">
        <f>VLOOKUP(A262,'Public finance '!$A:$H,6,FALSE)</f>
        <v>#N/A</v>
      </c>
      <c r="V262" t="e">
        <f>VLOOKUP(A262,'Public finance '!$A:$H,7,FALSE)</f>
        <v>#N/A</v>
      </c>
      <c r="W262" t="e">
        <f>VLOOKUP(A262,'Public finance '!$A:$H,8,FALSE)</f>
        <v>#N/A</v>
      </c>
      <c r="X262" t="e">
        <f>VLOOKUP(A262,'Current Account Balance'!$E:$F,2,FALSE)</f>
        <v>#N/A</v>
      </c>
      <c r="Y262" t="e">
        <f>VLOOKUP(A262,'Current AC forecast'!$A:$B,2,FALSE)</f>
        <v>#N/A</v>
      </c>
      <c r="Z262" s="18">
        <v>9.24</v>
      </c>
    </row>
    <row r="263" spans="1:26">
      <c r="A263" s="19">
        <v>40603</v>
      </c>
      <c r="B263" s="63">
        <v>110.46</v>
      </c>
      <c r="D263" t="e">
        <f>VLOOKUP(A263,Unemployment!$A:$C,2,FALSE)</f>
        <v>#N/A</v>
      </c>
      <c r="E263" t="e">
        <f>VLOOKUP(A263,Unemployment!$A:$C,3,FALSE)</f>
        <v>#N/A</v>
      </c>
      <c r="F263" t="e">
        <f>VLOOKUP(A263,PMI!$A:$C,3,FALSE)</f>
        <v>#N/A</v>
      </c>
      <c r="G263" t="e">
        <f>VLOOKUP(A263,PMI!$A:$C,3,FALSE)</f>
        <v>#N/A</v>
      </c>
      <c r="H263" t="e">
        <f>VLOOKUP(A263,'Emp per sector'!$A:$G,2,FALSE)</f>
        <v>#N/A</v>
      </c>
      <c r="I263" t="e">
        <f>VLOOKUP(A263,'Emp per sector'!$A:$G,3,FALSE)</f>
        <v>#N/A</v>
      </c>
      <c r="J263" t="e">
        <f>VLOOKUP(A263,'Emp per sector'!$A:$G,4,FALSE)</f>
        <v>#N/A</v>
      </c>
      <c r="K263" t="e">
        <f>VLOOKUP(A263,'Emp per sector'!$A:$G,5,FALSE)</f>
        <v>#N/A</v>
      </c>
      <c r="L263" t="e">
        <f>VLOOKUP(A263,'Emp per sector'!$A:$G,6,FALSE)</f>
        <v>#N/A</v>
      </c>
      <c r="M263" t="e">
        <f>VLOOKUP(A263,'Emp per sector'!$A:$G,7,FALSE)</f>
        <v>#N/A</v>
      </c>
      <c r="N263" t="e">
        <f>VLOOKUP(A263,'Output by Sec'!$A:$D,2,FALSE)</f>
        <v>#N/A</v>
      </c>
      <c r="O263" t="e">
        <f>VLOOKUP(A263,'Output by Sec'!$A:$D,3,FALSE)</f>
        <v>#N/A</v>
      </c>
      <c r="P263" t="e">
        <f>VLOOKUP(A263,'Output by Sec'!$A:$D,4,FALSE)</f>
        <v>#N/A</v>
      </c>
      <c r="Q263">
        <f>VLOOKUP(A263,'Public finance '!$A:$H,2,FALSE)</f>
        <v>0</v>
      </c>
      <c r="R263">
        <f>VLOOKUP(A263,'Public finance '!$A:$H,3,FALSE)</f>
        <v>0</v>
      </c>
      <c r="S263">
        <f>VLOOKUP(A263,'Public finance '!$A:$H,4,FALSE)</f>
        <v>1726621.253</v>
      </c>
      <c r="T263">
        <f>VLOOKUP(A263,'Public finance '!$A:$H,5,FALSE)</f>
        <v>0</v>
      </c>
      <c r="U263">
        <f>VLOOKUP(A263,'Public finance '!$A:$H,6,FALSE)</f>
        <v>0</v>
      </c>
      <c r="V263">
        <f>VLOOKUP(A263,'Public finance '!$A:$H,7,FALSE)</f>
        <v>0</v>
      </c>
      <c r="W263">
        <f>VLOOKUP(A263,'Public finance '!$A:$H,8,FALSE)</f>
        <v>0</v>
      </c>
      <c r="X263" t="e">
        <f>VLOOKUP(A263,'Current Account Balance'!$E:$F,2,FALSE)</f>
        <v>#N/A</v>
      </c>
      <c r="Y263" t="e">
        <f>VLOOKUP(A263,'Current AC forecast'!$A:$B,2,FALSE)</f>
        <v>#N/A</v>
      </c>
      <c r="Z263" s="18">
        <v>9.15</v>
      </c>
    </row>
    <row r="264" spans="1:26">
      <c r="A264" s="19">
        <v>40634</v>
      </c>
      <c r="B264" s="63">
        <v>109.9</v>
      </c>
      <c r="D264" t="e">
        <f>VLOOKUP(A264,Unemployment!$A:$C,2,FALSE)</f>
        <v>#N/A</v>
      </c>
      <c r="E264" t="e">
        <f>VLOOKUP(A264,Unemployment!$A:$C,3,FALSE)</f>
        <v>#N/A</v>
      </c>
      <c r="F264" t="e">
        <f>VLOOKUP(A264,PMI!$A:$C,3,FALSE)</f>
        <v>#N/A</v>
      </c>
      <c r="G264" t="e">
        <f>VLOOKUP(A264,PMI!$A:$C,3,FALSE)</f>
        <v>#N/A</v>
      </c>
      <c r="H264" t="e">
        <f>VLOOKUP(A264,'Emp per sector'!$A:$G,2,FALSE)</f>
        <v>#N/A</v>
      </c>
      <c r="I264" t="e">
        <f>VLOOKUP(A264,'Emp per sector'!$A:$G,3,FALSE)</f>
        <v>#N/A</v>
      </c>
      <c r="J264" t="e">
        <f>VLOOKUP(A264,'Emp per sector'!$A:$G,4,FALSE)</f>
        <v>#N/A</v>
      </c>
      <c r="K264" t="e">
        <f>VLOOKUP(A264,'Emp per sector'!$A:$G,5,FALSE)</f>
        <v>#N/A</v>
      </c>
      <c r="L264" t="e">
        <f>VLOOKUP(A264,'Emp per sector'!$A:$G,6,FALSE)</f>
        <v>#N/A</v>
      </c>
      <c r="M264" t="e">
        <f>VLOOKUP(A264,'Emp per sector'!$A:$G,7,FALSE)</f>
        <v>#N/A</v>
      </c>
      <c r="N264" t="e">
        <f>VLOOKUP(A264,'Output by Sec'!$A:$D,2,FALSE)</f>
        <v>#N/A</v>
      </c>
      <c r="O264" t="e">
        <f>VLOOKUP(A264,'Output by Sec'!$A:$D,3,FALSE)</f>
        <v>#N/A</v>
      </c>
      <c r="P264" t="e">
        <f>VLOOKUP(A264,'Output by Sec'!$A:$D,4,FALSE)</f>
        <v>#N/A</v>
      </c>
      <c r="Q264" t="e">
        <f>VLOOKUP(A264,'Public finance '!$A:$H,2,FALSE)</f>
        <v>#N/A</v>
      </c>
      <c r="R264" t="e">
        <f>VLOOKUP(A264,'Public finance '!$A:$H,3,FALSE)</f>
        <v>#N/A</v>
      </c>
      <c r="S264" t="e">
        <f>VLOOKUP(A264,'Public finance '!$A:$H,4,FALSE)</f>
        <v>#N/A</v>
      </c>
      <c r="T264" t="e">
        <f>VLOOKUP(A264,'Public finance '!$A:$H,5,FALSE)</f>
        <v>#N/A</v>
      </c>
      <c r="U264" t="e">
        <f>VLOOKUP(A264,'Public finance '!$A:$H,6,FALSE)</f>
        <v>#N/A</v>
      </c>
      <c r="V264" t="e">
        <f>VLOOKUP(A264,'Public finance '!$A:$H,7,FALSE)</f>
        <v>#N/A</v>
      </c>
      <c r="W264" t="e">
        <f>VLOOKUP(A264,'Public finance '!$A:$H,8,FALSE)</f>
        <v>#N/A</v>
      </c>
      <c r="X264" t="e">
        <f>VLOOKUP(A264,'Current Account Balance'!$E:$F,2,FALSE)</f>
        <v>#N/A</v>
      </c>
      <c r="Y264" t="e">
        <f>VLOOKUP(A264,'Current AC forecast'!$A:$B,2,FALSE)</f>
        <v>#N/A</v>
      </c>
      <c r="Z264" s="18">
        <v>9.17</v>
      </c>
    </row>
    <row r="265" spans="1:26">
      <c r="A265" s="19">
        <v>40664</v>
      </c>
      <c r="B265" s="63">
        <v>109.72</v>
      </c>
      <c r="D265" t="e">
        <f>VLOOKUP(A265,Unemployment!$A:$C,2,FALSE)</f>
        <v>#N/A</v>
      </c>
      <c r="E265" t="e">
        <f>VLOOKUP(A265,Unemployment!$A:$C,3,FALSE)</f>
        <v>#N/A</v>
      </c>
      <c r="F265" t="e">
        <f>VLOOKUP(A265,PMI!$A:$C,3,FALSE)</f>
        <v>#N/A</v>
      </c>
      <c r="G265" t="e">
        <f>VLOOKUP(A265,PMI!$A:$C,3,FALSE)</f>
        <v>#N/A</v>
      </c>
      <c r="H265" t="e">
        <f>VLOOKUP(A265,'Emp per sector'!$A:$G,2,FALSE)</f>
        <v>#N/A</v>
      </c>
      <c r="I265" t="e">
        <f>VLOOKUP(A265,'Emp per sector'!$A:$G,3,FALSE)</f>
        <v>#N/A</v>
      </c>
      <c r="J265" t="e">
        <f>VLOOKUP(A265,'Emp per sector'!$A:$G,4,FALSE)</f>
        <v>#N/A</v>
      </c>
      <c r="K265" t="e">
        <f>VLOOKUP(A265,'Emp per sector'!$A:$G,5,FALSE)</f>
        <v>#N/A</v>
      </c>
      <c r="L265" t="e">
        <f>VLOOKUP(A265,'Emp per sector'!$A:$G,6,FALSE)</f>
        <v>#N/A</v>
      </c>
      <c r="M265" t="e">
        <f>VLOOKUP(A265,'Emp per sector'!$A:$G,7,FALSE)</f>
        <v>#N/A</v>
      </c>
      <c r="N265" t="e">
        <f>VLOOKUP(A265,'Output by Sec'!$A:$D,2,FALSE)</f>
        <v>#N/A</v>
      </c>
      <c r="O265" t="e">
        <f>VLOOKUP(A265,'Output by Sec'!$A:$D,3,FALSE)</f>
        <v>#N/A</v>
      </c>
      <c r="P265" t="e">
        <f>VLOOKUP(A265,'Output by Sec'!$A:$D,4,FALSE)</f>
        <v>#N/A</v>
      </c>
      <c r="Q265" t="e">
        <f>VLOOKUP(A265,'Public finance '!$A:$H,2,FALSE)</f>
        <v>#N/A</v>
      </c>
      <c r="R265" t="e">
        <f>VLOOKUP(A265,'Public finance '!$A:$H,3,FALSE)</f>
        <v>#N/A</v>
      </c>
      <c r="S265" t="e">
        <f>VLOOKUP(A265,'Public finance '!$A:$H,4,FALSE)</f>
        <v>#N/A</v>
      </c>
      <c r="T265" t="e">
        <f>VLOOKUP(A265,'Public finance '!$A:$H,5,FALSE)</f>
        <v>#N/A</v>
      </c>
      <c r="U265" t="e">
        <f>VLOOKUP(A265,'Public finance '!$A:$H,6,FALSE)</f>
        <v>#N/A</v>
      </c>
      <c r="V265" t="e">
        <f>VLOOKUP(A265,'Public finance '!$A:$H,7,FALSE)</f>
        <v>#N/A</v>
      </c>
      <c r="W265" t="e">
        <f>VLOOKUP(A265,'Public finance '!$A:$H,8,FALSE)</f>
        <v>#N/A</v>
      </c>
      <c r="X265" t="e">
        <f>VLOOKUP(A265,'Current Account Balance'!$E:$F,2,FALSE)</f>
        <v>#N/A</v>
      </c>
      <c r="Y265" t="e">
        <f>VLOOKUP(A265,'Current AC forecast'!$A:$B,2,FALSE)</f>
        <v>#N/A</v>
      </c>
      <c r="Z265" s="18">
        <v>9.2100000000000009</v>
      </c>
    </row>
    <row r="266" spans="1:26">
      <c r="A266" s="19">
        <v>40695</v>
      </c>
      <c r="B266" s="63">
        <v>109.56</v>
      </c>
      <c r="D266" t="e">
        <f>VLOOKUP(A266,Unemployment!$A:$C,2,FALSE)</f>
        <v>#N/A</v>
      </c>
      <c r="E266" t="e">
        <f>VLOOKUP(A266,Unemployment!$A:$C,3,FALSE)</f>
        <v>#N/A</v>
      </c>
      <c r="F266" t="e">
        <f>VLOOKUP(A266,PMI!$A:$C,3,FALSE)</f>
        <v>#N/A</v>
      </c>
      <c r="G266" t="e">
        <f>VLOOKUP(A266,PMI!$A:$C,3,FALSE)</f>
        <v>#N/A</v>
      </c>
      <c r="H266" t="e">
        <f>VLOOKUP(A266,'Emp per sector'!$A:$G,2,FALSE)</f>
        <v>#N/A</v>
      </c>
      <c r="I266" t="e">
        <f>VLOOKUP(A266,'Emp per sector'!$A:$G,3,FALSE)</f>
        <v>#N/A</v>
      </c>
      <c r="J266" t="e">
        <f>VLOOKUP(A266,'Emp per sector'!$A:$G,4,FALSE)</f>
        <v>#N/A</v>
      </c>
      <c r="K266" t="e">
        <f>VLOOKUP(A266,'Emp per sector'!$A:$G,5,FALSE)</f>
        <v>#N/A</v>
      </c>
      <c r="L266" t="e">
        <f>VLOOKUP(A266,'Emp per sector'!$A:$G,6,FALSE)</f>
        <v>#N/A</v>
      </c>
      <c r="M266" t="e">
        <f>VLOOKUP(A266,'Emp per sector'!$A:$G,7,FALSE)</f>
        <v>#N/A</v>
      </c>
      <c r="N266" t="e">
        <f>VLOOKUP(A266,'Output by Sec'!$A:$D,2,FALSE)</f>
        <v>#N/A</v>
      </c>
      <c r="O266" t="e">
        <f>VLOOKUP(A266,'Output by Sec'!$A:$D,3,FALSE)</f>
        <v>#N/A</v>
      </c>
      <c r="P266" t="e">
        <f>VLOOKUP(A266,'Output by Sec'!$A:$D,4,FALSE)</f>
        <v>#N/A</v>
      </c>
      <c r="Q266">
        <f>VLOOKUP(A266,'Public finance '!$A:$H,2,FALSE)</f>
        <v>0</v>
      </c>
      <c r="R266">
        <f>VLOOKUP(A266,'Public finance '!$A:$H,3,FALSE)</f>
        <v>0</v>
      </c>
      <c r="S266">
        <f>VLOOKUP(A266,'Public finance '!$A:$H,4,FALSE)</f>
        <v>1721534.2250000001</v>
      </c>
      <c r="T266">
        <f>VLOOKUP(A266,'Public finance '!$A:$H,5,FALSE)</f>
        <v>0</v>
      </c>
      <c r="U266">
        <f>VLOOKUP(A266,'Public finance '!$A:$H,6,FALSE)</f>
        <v>0</v>
      </c>
      <c r="V266">
        <f>VLOOKUP(A266,'Public finance '!$A:$H,7,FALSE)</f>
        <v>0</v>
      </c>
      <c r="W266">
        <f>VLOOKUP(A266,'Public finance '!$A:$H,8,FALSE)</f>
        <v>0</v>
      </c>
      <c r="X266" t="e">
        <f>VLOOKUP(A266,'Current Account Balance'!$E:$F,2,FALSE)</f>
        <v>#N/A</v>
      </c>
      <c r="Y266" t="e">
        <f>VLOOKUP(A266,'Current AC forecast'!$A:$B,2,FALSE)</f>
        <v>#N/A</v>
      </c>
      <c r="Z266" s="18">
        <v>9.2799999999999994</v>
      </c>
    </row>
    <row r="267" spans="1:26">
      <c r="A267" s="19">
        <v>40725</v>
      </c>
      <c r="B267" s="63">
        <v>109.5</v>
      </c>
      <c r="D267" t="e">
        <f>VLOOKUP(A267,Unemployment!$A:$C,2,FALSE)</f>
        <v>#N/A</v>
      </c>
      <c r="E267" t="e">
        <f>VLOOKUP(A267,Unemployment!$A:$C,3,FALSE)</f>
        <v>#N/A</v>
      </c>
      <c r="F267" t="e">
        <f>VLOOKUP(A267,PMI!$A:$C,3,FALSE)</f>
        <v>#N/A</v>
      </c>
      <c r="G267" t="e">
        <f>VLOOKUP(A267,PMI!$A:$C,3,FALSE)</f>
        <v>#N/A</v>
      </c>
      <c r="H267" t="e">
        <f>VLOOKUP(A267,'Emp per sector'!$A:$G,2,FALSE)</f>
        <v>#N/A</v>
      </c>
      <c r="I267" t="e">
        <f>VLOOKUP(A267,'Emp per sector'!$A:$G,3,FALSE)</f>
        <v>#N/A</v>
      </c>
      <c r="J267" t="e">
        <f>VLOOKUP(A267,'Emp per sector'!$A:$G,4,FALSE)</f>
        <v>#N/A</v>
      </c>
      <c r="K267" t="e">
        <f>VLOOKUP(A267,'Emp per sector'!$A:$G,5,FALSE)</f>
        <v>#N/A</v>
      </c>
      <c r="L267" t="e">
        <f>VLOOKUP(A267,'Emp per sector'!$A:$G,6,FALSE)</f>
        <v>#N/A</v>
      </c>
      <c r="M267" t="e">
        <f>VLOOKUP(A267,'Emp per sector'!$A:$G,7,FALSE)</f>
        <v>#N/A</v>
      </c>
      <c r="N267" t="e">
        <f>VLOOKUP(A267,'Output by Sec'!$A:$D,2,FALSE)</f>
        <v>#N/A</v>
      </c>
      <c r="O267" t="e">
        <f>VLOOKUP(A267,'Output by Sec'!$A:$D,3,FALSE)</f>
        <v>#N/A</v>
      </c>
      <c r="P267" t="e">
        <f>VLOOKUP(A267,'Output by Sec'!$A:$D,4,FALSE)</f>
        <v>#N/A</v>
      </c>
      <c r="Q267" t="e">
        <f>VLOOKUP(A267,'Public finance '!$A:$H,2,FALSE)</f>
        <v>#N/A</v>
      </c>
      <c r="R267" t="e">
        <f>VLOOKUP(A267,'Public finance '!$A:$H,3,FALSE)</f>
        <v>#N/A</v>
      </c>
      <c r="S267" t="e">
        <f>VLOOKUP(A267,'Public finance '!$A:$H,4,FALSE)</f>
        <v>#N/A</v>
      </c>
      <c r="T267" t="e">
        <f>VLOOKUP(A267,'Public finance '!$A:$H,5,FALSE)</f>
        <v>#N/A</v>
      </c>
      <c r="U267" t="e">
        <f>VLOOKUP(A267,'Public finance '!$A:$H,6,FALSE)</f>
        <v>#N/A</v>
      </c>
      <c r="V267" t="e">
        <f>VLOOKUP(A267,'Public finance '!$A:$H,7,FALSE)</f>
        <v>#N/A</v>
      </c>
      <c r="W267" t="e">
        <f>VLOOKUP(A267,'Public finance '!$A:$H,8,FALSE)</f>
        <v>#N/A</v>
      </c>
      <c r="X267" t="e">
        <f>VLOOKUP(A267,'Current Account Balance'!$E:$F,2,FALSE)</f>
        <v>#N/A</v>
      </c>
      <c r="Y267" t="e">
        <f>VLOOKUP(A267,'Current AC forecast'!$A:$B,2,FALSE)</f>
        <v>#N/A</v>
      </c>
      <c r="Z267" s="18">
        <v>9.33</v>
      </c>
    </row>
    <row r="268" spans="1:26">
      <c r="A268" s="19">
        <v>40756</v>
      </c>
      <c r="B268" s="63">
        <v>109.89</v>
      </c>
      <c r="D268" t="e">
        <f>VLOOKUP(A268,Unemployment!$A:$C,2,FALSE)</f>
        <v>#N/A</v>
      </c>
      <c r="E268" t="e">
        <f>VLOOKUP(A268,Unemployment!$A:$C,3,FALSE)</f>
        <v>#N/A</v>
      </c>
      <c r="F268" t="e">
        <f>VLOOKUP(A268,PMI!$A:$C,3,FALSE)</f>
        <v>#N/A</v>
      </c>
      <c r="G268" t="e">
        <f>VLOOKUP(A268,PMI!$A:$C,3,FALSE)</f>
        <v>#N/A</v>
      </c>
      <c r="H268" t="e">
        <f>VLOOKUP(A268,'Emp per sector'!$A:$G,2,FALSE)</f>
        <v>#N/A</v>
      </c>
      <c r="I268" t="e">
        <f>VLOOKUP(A268,'Emp per sector'!$A:$G,3,FALSE)</f>
        <v>#N/A</v>
      </c>
      <c r="J268" t="e">
        <f>VLOOKUP(A268,'Emp per sector'!$A:$G,4,FALSE)</f>
        <v>#N/A</v>
      </c>
      <c r="K268" t="e">
        <f>VLOOKUP(A268,'Emp per sector'!$A:$G,5,FALSE)</f>
        <v>#N/A</v>
      </c>
      <c r="L268" t="e">
        <f>VLOOKUP(A268,'Emp per sector'!$A:$G,6,FALSE)</f>
        <v>#N/A</v>
      </c>
      <c r="M268" t="e">
        <f>VLOOKUP(A268,'Emp per sector'!$A:$G,7,FALSE)</f>
        <v>#N/A</v>
      </c>
      <c r="N268" t="e">
        <f>VLOOKUP(A268,'Output by Sec'!$A:$D,2,FALSE)</f>
        <v>#N/A</v>
      </c>
      <c r="O268" t="e">
        <f>VLOOKUP(A268,'Output by Sec'!$A:$D,3,FALSE)</f>
        <v>#N/A</v>
      </c>
      <c r="P268" t="e">
        <f>VLOOKUP(A268,'Output by Sec'!$A:$D,4,FALSE)</f>
        <v>#N/A</v>
      </c>
      <c r="Q268" t="e">
        <f>VLOOKUP(A268,'Public finance '!$A:$H,2,FALSE)</f>
        <v>#N/A</v>
      </c>
      <c r="R268" t="e">
        <f>VLOOKUP(A268,'Public finance '!$A:$H,3,FALSE)</f>
        <v>#N/A</v>
      </c>
      <c r="S268" t="e">
        <f>VLOOKUP(A268,'Public finance '!$A:$H,4,FALSE)</f>
        <v>#N/A</v>
      </c>
      <c r="T268" t="e">
        <f>VLOOKUP(A268,'Public finance '!$A:$H,5,FALSE)</f>
        <v>#N/A</v>
      </c>
      <c r="U268" t="e">
        <f>VLOOKUP(A268,'Public finance '!$A:$H,6,FALSE)</f>
        <v>#N/A</v>
      </c>
      <c r="V268" t="e">
        <f>VLOOKUP(A268,'Public finance '!$A:$H,7,FALSE)</f>
        <v>#N/A</v>
      </c>
      <c r="W268" t="e">
        <f>VLOOKUP(A268,'Public finance '!$A:$H,8,FALSE)</f>
        <v>#N/A</v>
      </c>
      <c r="X268" t="e">
        <f>VLOOKUP(A268,'Current Account Balance'!$E:$F,2,FALSE)</f>
        <v>#N/A</v>
      </c>
      <c r="Y268" t="e">
        <f>VLOOKUP(A268,'Current AC forecast'!$A:$B,2,FALSE)</f>
        <v>#N/A</v>
      </c>
      <c r="Z268" s="18">
        <v>9.43</v>
      </c>
    </row>
    <row r="269" spans="1:26">
      <c r="A269" s="19">
        <v>40787</v>
      </c>
      <c r="B269" s="63">
        <v>110.23</v>
      </c>
      <c r="D269" t="e">
        <f>VLOOKUP(A269,Unemployment!$A:$C,2,FALSE)</f>
        <v>#N/A</v>
      </c>
      <c r="E269" t="e">
        <f>VLOOKUP(A269,Unemployment!$A:$C,3,FALSE)</f>
        <v>#N/A</v>
      </c>
      <c r="F269" t="e">
        <f>VLOOKUP(A269,PMI!$A:$C,3,FALSE)</f>
        <v>#N/A</v>
      </c>
      <c r="G269" t="e">
        <f>VLOOKUP(A269,PMI!$A:$C,3,FALSE)</f>
        <v>#N/A</v>
      </c>
      <c r="H269" t="e">
        <f>VLOOKUP(A269,'Emp per sector'!$A:$G,2,FALSE)</f>
        <v>#N/A</v>
      </c>
      <c r="I269" t="e">
        <f>VLOOKUP(A269,'Emp per sector'!$A:$G,3,FALSE)</f>
        <v>#N/A</v>
      </c>
      <c r="J269" t="e">
        <f>VLOOKUP(A269,'Emp per sector'!$A:$G,4,FALSE)</f>
        <v>#N/A</v>
      </c>
      <c r="K269" t="e">
        <f>VLOOKUP(A269,'Emp per sector'!$A:$G,5,FALSE)</f>
        <v>#N/A</v>
      </c>
      <c r="L269" t="e">
        <f>VLOOKUP(A269,'Emp per sector'!$A:$G,6,FALSE)</f>
        <v>#N/A</v>
      </c>
      <c r="M269" t="e">
        <f>VLOOKUP(A269,'Emp per sector'!$A:$G,7,FALSE)</f>
        <v>#N/A</v>
      </c>
      <c r="N269" t="e">
        <f>VLOOKUP(A269,'Output by Sec'!$A:$D,2,FALSE)</f>
        <v>#N/A</v>
      </c>
      <c r="O269" t="e">
        <f>VLOOKUP(A269,'Output by Sec'!$A:$D,3,FALSE)</f>
        <v>#N/A</v>
      </c>
      <c r="P269" t="e">
        <f>VLOOKUP(A269,'Output by Sec'!$A:$D,4,FALSE)</f>
        <v>#N/A</v>
      </c>
      <c r="Q269">
        <f>VLOOKUP(A269,'Public finance '!$A:$H,2,FALSE)</f>
        <v>0</v>
      </c>
      <c r="R269">
        <f>VLOOKUP(A269,'Public finance '!$A:$H,3,FALSE)</f>
        <v>0</v>
      </c>
      <c r="S269">
        <f>VLOOKUP(A269,'Public finance '!$A:$H,4,FALSE)</f>
        <v>1860004.9140000001</v>
      </c>
      <c r="T269">
        <f>VLOOKUP(A269,'Public finance '!$A:$H,5,FALSE)</f>
        <v>0</v>
      </c>
      <c r="U269">
        <f>VLOOKUP(A269,'Public finance '!$A:$H,6,FALSE)</f>
        <v>0</v>
      </c>
      <c r="V269">
        <f>VLOOKUP(A269,'Public finance '!$A:$H,7,FALSE)</f>
        <v>0</v>
      </c>
      <c r="W269">
        <f>VLOOKUP(A269,'Public finance '!$A:$H,8,FALSE)</f>
        <v>0</v>
      </c>
      <c r="X269" t="e">
        <f>VLOOKUP(A269,'Current Account Balance'!$E:$F,2,FALSE)</f>
        <v>#N/A</v>
      </c>
      <c r="Y269" t="e">
        <f>VLOOKUP(A269,'Current AC forecast'!$A:$B,2,FALSE)</f>
        <v>#N/A</v>
      </c>
      <c r="Z269" s="18">
        <v>9.36</v>
      </c>
    </row>
    <row r="270" spans="1:26">
      <c r="A270" s="19">
        <v>40817</v>
      </c>
      <c r="B270" s="63">
        <v>110.175</v>
      </c>
      <c r="D270" t="e">
        <f>VLOOKUP(A270,Unemployment!$A:$C,2,FALSE)</f>
        <v>#N/A</v>
      </c>
      <c r="E270" t="e">
        <f>VLOOKUP(A270,Unemployment!$A:$C,3,FALSE)</f>
        <v>#N/A</v>
      </c>
      <c r="F270" t="e">
        <f>VLOOKUP(A270,PMI!$A:$C,3,FALSE)</f>
        <v>#N/A</v>
      </c>
      <c r="G270" t="e">
        <f>VLOOKUP(A270,PMI!$A:$C,3,FALSE)</f>
        <v>#N/A</v>
      </c>
      <c r="H270" t="e">
        <f>VLOOKUP(A270,'Emp per sector'!$A:$G,2,FALSE)</f>
        <v>#N/A</v>
      </c>
      <c r="I270" t="e">
        <f>VLOOKUP(A270,'Emp per sector'!$A:$G,3,FALSE)</f>
        <v>#N/A</v>
      </c>
      <c r="J270" t="e">
        <f>VLOOKUP(A270,'Emp per sector'!$A:$G,4,FALSE)</f>
        <v>#N/A</v>
      </c>
      <c r="K270" t="e">
        <f>VLOOKUP(A270,'Emp per sector'!$A:$G,5,FALSE)</f>
        <v>#N/A</v>
      </c>
      <c r="L270" t="e">
        <f>VLOOKUP(A270,'Emp per sector'!$A:$G,6,FALSE)</f>
        <v>#N/A</v>
      </c>
      <c r="M270" t="e">
        <f>VLOOKUP(A270,'Emp per sector'!$A:$G,7,FALSE)</f>
        <v>#N/A</v>
      </c>
      <c r="N270" t="e">
        <f>VLOOKUP(A270,'Output by Sec'!$A:$D,2,FALSE)</f>
        <v>#N/A</v>
      </c>
      <c r="O270" t="e">
        <f>VLOOKUP(A270,'Output by Sec'!$A:$D,3,FALSE)</f>
        <v>#N/A</v>
      </c>
      <c r="P270" t="e">
        <f>VLOOKUP(A270,'Output by Sec'!$A:$D,4,FALSE)</f>
        <v>#N/A</v>
      </c>
      <c r="Q270" t="e">
        <f>VLOOKUP(A270,'Public finance '!$A:$H,2,FALSE)</f>
        <v>#N/A</v>
      </c>
      <c r="R270" t="e">
        <f>VLOOKUP(A270,'Public finance '!$A:$H,3,FALSE)</f>
        <v>#N/A</v>
      </c>
      <c r="S270" t="e">
        <f>VLOOKUP(A270,'Public finance '!$A:$H,4,FALSE)</f>
        <v>#N/A</v>
      </c>
      <c r="T270" t="e">
        <f>VLOOKUP(A270,'Public finance '!$A:$H,5,FALSE)</f>
        <v>#N/A</v>
      </c>
      <c r="U270" t="e">
        <f>VLOOKUP(A270,'Public finance '!$A:$H,6,FALSE)</f>
        <v>#N/A</v>
      </c>
      <c r="V270" t="e">
        <f>VLOOKUP(A270,'Public finance '!$A:$H,7,FALSE)</f>
        <v>#N/A</v>
      </c>
      <c r="W270" t="e">
        <f>VLOOKUP(A270,'Public finance '!$A:$H,8,FALSE)</f>
        <v>#N/A</v>
      </c>
      <c r="X270" t="e">
        <f>VLOOKUP(A270,'Current Account Balance'!$E:$F,2,FALSE)</f>
        <v>#N/A</v>
      </c>
      <c r="Y270" t="e">
        <f>VLOOKUP(A270,'Current AC forecast'!$A:$B,2,FALSE)</f>
        <v>#N/A</v>
      </c>
      <c r="Z270" s="18">
        <v>9.33</v>
      </c>
    </row>
    <row r="271" spans="1:26">
      <c r="A271" s="19">
        <v>40848</v>
      </c>
      <c r="B271" s="63">
        <v>113.925</v>
      </c>
      <c r="D271" t="e">
        <f>VLOOKUP(A271,Unemployment!$A:$C,2,FALSE)</f>
        <v>#N/A</v>
      </c>
      <c r="E271" t="e">
        <f>VLOOKUP(A271,Unemployment!$A:$C,3,FALSE)</f>
        <v>#N/A</v>
      </c>
      <c r="F271" t="e">
        <f>VLOOKUP(A271,PMI!$A:$C,3,FALSE)</f>
        <v>#N/A</v>
      </c>
      <c r="G271" t="e">
        <f>VLOOKUP(A271,PMI!$A:$C,3,FALSE)</f>
        <v>#N/A</v>
      </c>
      <c r="H271" t="e">
        <f>VLOOKUP(A271,'Emp per sector'!$A:$G,2,FALSE)</f>
        <v>#N/A</v>
      </c>
      <c r="I271" t="e">
        <f>VLOOKUP(A271,'Emp per sector'!$A:$G,3,FALSE)</f>
        <v>#N/A</v>
      </c>
      <c r="J271" t="e">
        <f>VLOOKUP(A271,'Emp per sector'!$A:$G,4,FALSE)</f>
        <v>#N/A</v>
      </c>
      <c r="K271" t="e">
        <f>VLOOKUP(A271,'Emp per sector'!$A:$G,5,FALSE)</f>
        <v>#N/A</v>
      </c>
      <c r="L271" t="e">
        <f>VLOOKUP(A271,'Emp per sector'!$A:$G,6,FALSE)</f>
        <v>#N/A</v>
      </c>
      <c r="M271" t="e">
        <f>VLOOKUP(A271,'Emp per sector'!$A:$G,7,FALSE)</f>
        <v>#N/A</v>
      </c>
      <c r="N271" t="e">
        <f>VLOOKUP(A271,'Output by Sec'!$A:$D,2,FALSE)</f>
        <v>#N/A</v>
      </c>
      <c r="O271" t="e">
        <f>VLOOKUP(A271,'Output by Sec'!$A:$D,3,FALSE)</f>
        <v>#N/A</v>
      </c>
      <c r="P271" t="e">
        <f>VLOOKUP(A271,'Output by Sec'!$A:$D,4,FALSE)</f>
        <v>#N/A</v>
      </c>
      <c r="Q271" t="e">
        <f>VLOOKUP(A271,'Public finance '!$A:$H,2,FALSE)</f>
        <v>#N/A</v>
      </c>
      <c r="R271" t="e">
        <f>VLOOKUP(A271,'Public finance '!$A:$H,3,FALSE)</f>
        <v>#N/A</v>
      </c>
      <c r="S271" t="e">
        <f>VLOOKUP(A271,'Public finance '!$A:$H,4,FALSE)</f>
        <v>#N/A</v>
      </c>
      <c r="T271" t="e">
        <f>VLOOKUP(A271,'Public finance '!$A:$H,5,FALSE)</f>
        <v>#N/A</v>
      </c>
      <c r="U271" t="e">
        <f>VLOOKUP(A271,'Public finance '!$A:$H,6,FALSE)</f>
        <v>#N/A</v>
      </c>
      <c r="V271" t="e">
        <f>VLOOKUP(A271,'Public finance '!$A:$H,7,FALSE)</f>
        <v>#N/A</v>
      </c>
      <c r="W271" t="e">
        <f>VLOOKUP(A271,'Public finance '!$A:$H,8,FALSE)</f>
        <v>#N/A</v>
      </c>
      <c r="X271" t="e">
        <f>VLOOKUP(A271,'Current Account Balance'!$E:$F,2,FALSE)</f>
        <v>#N/A</v>
      </c>
      <c r="Y271" t="e">
        <f>VLOOKUP(A271,'Current AC forecast'!$A:$B,2,FALSE)</f>
        <v>#N/A</v>
      </c>
      <c r="Z271" s="18">
        <v>9.84</v>
      </c>
    </row>
    <row r="272" spans="1:26">
      <c r="A272" s="19">
        <v>40878</v>
      </c>
      <c r="B272" s="63">
        <v>113.94499999999999</v>
      </c>
      <c r="D272" t="e">
        <f>VLOOKUP(A272,Unemployment!$A:$C,2,FALSE)</f>
        <v>#N/A</v>
      </c>
      <c r="E272" t="e">
        <f>VLOOKUP(A272,Unemployment!$A:$C,3,FALSE)</f>
        <v>#N/A</v>
      </c>
      <c r="F272" t="e">
        <f>VLOOKUP(A272,PMI!$A:$C,3,FALSE)</f>
        <v>#N/A</v>
      </c>
      <c r="G272" t="e">
        <f>VLOOKUP(A272,PMI!$A:$C,3,FALSE)</f>
        <v>#N/A</v>
      </c>
      <c r="H272" t="e">
        <f>VLOOKUP(A272,'Emp per sector'!$A:$G,2,FALSE)</f>
        <v>#N/A</v>
      </c>
      <c r="I272" t="e">
        <f>VLOOKUP(A272,'Emp per sector'!$A:$G,3,FALSE)</f>
        <v>#N/A</v>
      </c>
      <c r="J272" t="e">
        <f>VLOOKUP(A272,'Emp per sector'!$A:$G,4,FALSE)</f>
        <v>#N/A</v>
      </c>
      <c r="K272" t="e">
        <f>VLOOKUP(A272,'Emp per sector'!$A:$G,5,FALSE)</f>
        <v>#N/A</v>
      </c>
      <c r="L272" t="e">
        <f>VLOOKUP(A272,'Emp per sector'!$A:$G,6,FALSE)</f>
        <v>#N/A</v>
      </c>
      <c r="M272" t="e">
        <f>VLOOKUP(A272,'Emp per sector'!$A:$G,7,FALSE)</f>
        <v>#N/A</v>
      </c>
      <c r="N272" t="e">
        <f>VLOOKUP(A272,'Output by Sec'!$A:$D,2,FALSE)</f>
        <v>#N/A</v>
      </c>
      <c r="O272" t="e">
        <f>VLOOKUP(A272,'Output by Sec'!$A:$D,3,FALSE)</f>
        <v>#N/A</v>
      </c>
      <c r="P272" t="e">
        <f>VLOOKUP(A272,'Output by Sec'!$A:$D,4,FALSE)</f>
        <v>#N/A</v>
      </c>
      <c r="Q272">
        <f>VLOOKUP(A272,'Public finance '!$A:$H,2,FALSE)</f>
        <v>0</v>
      </c>
      <c r="R272">
        <f>VLOOKUP(A272,'Public finance '!$A:$H,3,FALSE)</f>
        <v>0</v>
      </c>
      <c r="S272">
        <f>VLOOKUP(A272,'Public finance '!$A:$H,4,FALSE)</f>
        <v>1910945.9280000001</v>
      </c>
      <c r="T272">
        <f>VLOOKUP(A272,'Public finance '!$A:$H,5,FALSE)</f>
        <v>0</v>
      </c>
      <c r="U272">
        <f>VLOOKUP(A272,'Public finance '!$A:$H,6,FALSE)</f>
        <v>0</v>
      </c>
      <c r="V272">
        <f>VLOOKUP(A272,'Public finance '!$A:$H,7,FALSE)</f>
        <v>0</v>
      </c>
      <c r="W272">
        <f>VLOOKUP(A272,'Public finance '!$A:$H,8,FALSE)</f>
        <v>0</v>
      </c>
      <c r="X272" t="e">
        <f>VLOOKUP(A272,'Current Account Balance'!$E:$F,2,FALSE)</f>
        <v>#N/A</v>
      </c>
      <c r="Y272">
        <f>VLOOKUP(A272,'Current AC forecast'!$A:$B,2,FALSE)</f>
        <v>-6.8140000000000001</v>
      </c>
      <c r="Z272" s="18">
        <v>10.49</v>
      </c>
    </row>
    <row r="273" spans="1:26">
      <c r="A273" s="19">
        <v>40909</v>
      </c>
      <c r="B273" s="63">
        <v>113.94499999999999</v>
      </c>
      <c r="D273" t="e">
        <f>VLOOKUP(A273,Unemployment!$A:$C,2,FALSE)</f>
        <v>#N/A</v>
      </c>
      <c r="E273" t="e">
        <f>VLOOKUP(A273,Unemployment!$A:$C,3,FALSE)</f>
        <v>#N/A</v>
      </c>
      <c r="F273" t="e">
        <f>VLOOKUP(A273,PMI!$A:$C,3,FALSE)</f>
        <v>#N/A</v>
      </c>
      <c r="G273" t="e">
        <f>VLOOKUP(A273,PMI!$A:$C,3,FALSE)</f>
        <v>#N/A</v>
      </c>
      <c r="H273" t="e">
        <f>VLOOKUP(A273,'Emp per sector'!$A:$G,2,FALSE)</f>
        <v>#N/A</v>
      </c>
      <c r="I273" t="e">
        <f>VLOOKUP(A273,'Emp per sector'!$A:$G,3,FALSE)</f>
        <v>#N/A</v>
      </c>
      <c r="J273" t="e">
        <f>VLOOKUP(A273,'Emp per sector'!$A:$G,4,FALSE)</f>
        <v>#N/A</v>
      </c>
      <c r="K273" t="e">
        <f>VLOOKUP(A273,'Emp per sector'!$A:$G,5,FALSE)</f>
        <v>#N/A</v>
      </c>
      <c r="L273" t="e">
        <f>VLOOKUP(A273,'Emp per sector'!$A:$G,6,FALSE)</f>
        <v>#N/A</v>
      </c>
      <c r="M273" t="e">
        <f>VLOOKUP(A273,'Emp per sector'!$A:$G,7,FALSE)</f>
        <v>#N/A</v>
      </c>
      <c r="N273" t="e">
        <f>VLOOKUP(A273,'Output by Sec'!$A:$D,2,FALSE)</f>
        <v>#N/A</v>
      </c>
      <c r="O273" t="e">
        <f>VLOOKUP(A273,'Output by Sec'!$A:$D,3,FALSE)</f>
        <v>#N/A</v>
      </c>
      <c r="P273" t="e">
        <f>VLOOKUP(A273,'Output by Sec'!$A:$D,4,FALSE)</f>
        <v>#N/A</v>
      </c>
      <c r="Q273" t="e">
        <f>VLOOKUP(A273,'Public finance '!$A:$H,2,FALSE)</f>
        <v>#N/A</v>
      </c>
      <c r="R273" t="e">
        <f>VLOOKUP(A273,'Public finance '!$A:$H,3,FALSE)</f>
        <v>#N/A</v>
      </c>
      <c r="S273" t="e">
        <f>VLOOKUP(A273,'Public finance '!$A:$H,4,FALSE)</f>
        <v>#N/A</v>
      </c>
      <c r="T273" t="e">
        <f>VLOOKUP(A273,'Public finance '!$A:$H,5,FALSE)</f>
        <v>#N/A</v>
      </c>
      <c r="U273" t="e">
        <f>VLOOKUP(A273,'Public finance '!$A:$H,6,FALSE)</f>
        <v>#N/A</v>
      </c>
      <c r="V273" t="e">
        <f>VLOOKUP(A273,'Public finance '!$A:$H,7,FALSE)</f>
        <v>#N/A</v>
      </c>
      <c r="W273" t="e">
        <f>VLOOKUP(A273,'Public finance '!$A:$H,8,FALSE)</f>
        <v>#N/A</v>
      </c>
      <c r="X273" t="e">
        <f>VLOOKUP(A273,'Current Account Balance'!$E:$F,2,FALSE)</f>
        <v>#N/A</v>
      </c>
      <c r="Y273" t="e">
        <f>VLOOKUP(A273,'Current AC forecast'!$A:$B,2,FALSE)</f>
        <v>#N/A</v>
      </c>
      <c r="Z273" s="18">
        <v>11.41</v>
      </c>
    </row>
    <row r="274" spans="1:26">
      <c r="A274" s="19">
        <v>40940</v>
      </c>
      <c r="B274" s="63">
        <v>121.35</v>
      </c>
      <c r="D274" t="e">
        <f>VLOOKUP(A274,Unemployment!$A:$C,2,FALSE)</f>
        <v>#N/A</v>
      </c>
      <c r="E274" t="e">
        <f>VLOOKUP(A274,Unemployment!$A:$C,3,FALSE)</f>
        <v>#N/A</v>
      </c>
      <c r="F274" t="e">
        <f>VLOOKUP(A274,PMI!$A:$C,3,FALSE)</f>
        <v>#N/A</v>
      </c>
      <c r="G274" t="e">
        <f>VLOOKUP(A274,PMI!$A:$C,3,FALSE)</f>
        <v>#N/A</v>
      </c>
      <c r="H274" t="e">
        <f>VLOOKUP(A274,'Emp per sector'!$A:$G,2,FALSE)</f>
        <v>#N/A</v>
      </c>
      <c r="I274" t="e">
        <f>VLOOKUP(A274,'Emp per sector'!$A:$G,3,FALSE)</f>
        <v>#N/A</v>
      </c>
      <c r="J274" t="e">
        <f>VLOOKUP(A274,'Emp per sector'!$A:$G,4,FALSE)</f>
        <v>#N/A</v>
      </c>
      <c r="K274" t="e">
        <f>VLOOKUP(A274,'Emp per sector'!$A:$G,5,FALSE)</f>
        <v>#N/A</v>
      </c>
      <c r="L274" t="e">
        <f>VLOOKUP(A274,'Emp per sector'!$A:$G,6,FALSE)</f>
        <v>#N/A</v>
      </c>
      <c r="M274" t="e">
        <f>VLOOKUP(A274,'Emp per sector'!$A:$G,7,FALSE)</f>
        <v>#N/A</v>
      </c>
      <c r="N274" t="e">
        <f>VLOOKUP(A274,'Output by Sec'!$A:$D,2,FALSE)</f>
        <v>#N/A</v>
      </c>
      <c r="O274" t="e">
        <f>VLOOKUP(A274,'Output by Sec'!$A:$D,3,FALSE)</f>
        <v>#N/A</v>
      </c>
      <c r="P274" t="e">
        <f>VLOOKUP(A274,'Output by Sec'!$A:$D,4,FALSE)</f>
        <v>#N/A</v>
      </c>
      <c r="Q274" t="e">
        <f>VLOOKUP(A274,'Public finance '!$A:$H,2,FALSE)</f>
        <v>#N/A</v>
      </c>
      <c r="R274" t="e">
        <f>VLOOKUP(A274,'Public finance '!$A:$H,3,FALSE)</f>
        <v>#N/A</v>
      </c>
      <c r="S274" t="e">
        <f>VLOOKUP(A274,'Public finance '!$A:$H,4,FALSE)</f>
        <v>#N/A</v>
      </c>
      <c r="T274" t="e">
        <f>VLOOKUP(A274,'Public finance '!$A:$H,5,FALSE)</f>
        <v>#N/A</v>
      </c>
      <c r="U274" t="e">
        <f>VLOOKUP(A274,'Public finance '!$A:$H,6,FALSE)</f>
        <v>#N/A</v>
      </c>
      <c r="V274" t="e">
        <f>VLOOKUP(A274,'Public finance '!$A:$H,7,FALSE)</f>
        <v>#N/A</v>
      </c>
      <c r="W274" t="e">
        <f>VLOOKUP(A274,'Public finance '!$A:$H,8,FALSE)</f>
        <v>#N/A</v>
      </c>
      <c r="X274" t="e">
        <f>VLOOKUP(A274,'Current Account Balance'!$E:$F,2,FALSE)</f>
        <v>#N/A</v>
      </c>
      <c r="Y274" t="e">
        <f>VLOOKUP(A274,'Current AC forecast'!$A:$B,2,FALSE)</f>
        <v>#N/A</v>
      </c>
      <c r="Z274" s="18">
        <v>11.84</v>
      </c>
    </row>
    <row r="275" spans="1:26">
      <c r="A275" s="19">
        <v>40969</v>
      </c>
      <c r="B275" s="63">
        <v>127.85</v>
      </c>
      <c r="D275" t="e">
        <f>VLOOKUP(A275,Unemployment!$A:$C,2,FALSE)</f>
        <v>#N/A</v>
      </c>
      <c r="E275" t="e">
        <f>VLOOKUP(A275,Unemployment!$A:$C,3,FALSE)</f>
        <v>#N/A</v>
      </c>
      <c r="F275" t="e">
        <f>VLOOKUP(A275,PMI!$A:$C,3,FALSE)</f>
        <v>#N/A</v>
      </c>
      <c r="G275" t="e">
        <f>VLOOKUP(A275,PMI!$A:$C,3,FALSE)</f>
        <v>#N/A</v>
      </c>
      <c r="H275" t="e">
        <f>VLOOKUP(A275,'Emp per sector'!$A:$G,2,FALSE)</f>
        <v>#N/A</v>
      </c>
      <c r="I275" t="e">
        <f>VLOOKUP(A275,'Emp per sector'!$A:$G,3,FALSE)</f>
        <v>#N/A</v>
      </c>
      <c r="J275" t="e">
        <f>VLOOKUP(A275,'Emp per sector'!$A:$G,4,FALSE)</f>
        <v>#N/A</v>
      </c>
      <c r="K275" t="e">
        <f>VLOOKUP(A275,'Emp per sector'!$A:$G,5,FALSE)</f>
        <v>#N/A</v>
      </c>
      <c r="L275" t="e">
        <f>VLOOKUP(A275,'Emp per sector'!$A:$G,6,FALSE)</f>
        <v>#N/A</v>
      </c>
      <c r="M275" t="e">
        <f>VLOOKUP(A275,'Emp per sector'!$A:$G,7,FALSE)</f>
        <v>#N/A</v>
      </c>
      <c r="N275" t="e">
        <f>VLOOKUP(A275,'Output by Sec'!$A:$D,2,FALSE)</f>
        <v>#N/A</v>
      </c>
      <c r="O275" t="e">
        <f>VLOOKUP(A275,'Output by Sec'!$A:$D,3,FALSE)</f>
        <v>#N/A</v>
      </c>
      <c r="P275" t="e">
        <f>VLOOKUP(A275,'Output by Sec'!$A:$D,4,FALSE)</f>
        <v>#N/A</v>
      </c>
      <c r="Q275">
        <f>VLOOKUP(A275,'Public finance '!$A:$H,2,FALSE)</f>
        <v>0</v>
      </c>
      <c r="R275">
        <f>VLOOKUP(A275,'Public finance '!$A:$H,3,FALSE)</f>
        <v>0</v>
      </c>
      <c r="S275">
        <f>VLOOKUP(A275,'Public finance '!$A:$H,4,FALSE)</f>
        <v>2141869.5920000002</v>
      </c>
      <c r="T275">
        <f>VLOOKUP(A275,'Public finance '!$A:$H,5,FALSE)</f>
        <v>0</v>
      </c>
      <c r="U275">
        <f>VLOOKUP(A275,'Public finance '!$A:$H,6,FALSE)</f>
        <v>0</v>
      </c>
      <c r="V275">
        <f>VLOOKUP(A275,'Public finance '!$A:$H,7,FALSE)</f>
        <v>0</v>
      </c>
      <c r="W275">
        <f>VLOOKUP(A275,'Public finance '!$A:$H,8,FALSE)</f>
        <v>0</v>
      </c>
      <c r="X275" t="e">
        <f>VLOOKUP(A275,'Current Account Balance'!$E:$F,2,FALSE)</f>
        <v>#N/A</v>
      </c>
      <c r="Y275" t="e">
        <f>VLOOKUP(A275,'Current AC forecast'!$A:$B,2,FALSE)</f>
        <v>#N/A</v>
      </c>
      <c r="Z275" s="18">
        <v>12.42</v>
      </c>
    </row>
    <row r="276" spans="1:26">
      <c r="A276" s="19">
        <v>41000</v>
      </c>
      <c r="B276" s="63">
        <v>129.86000000000001</v>
      </c>
      <c r="D276" t="e">
        <f>VLOOKUP(A276,Unemployment!$A:$C,2,FALSE)</f>
        <v>#N/A</v>
      </c>
      <c r="E276" t="e">
        <f>VLOOKUP(A276,Unemployment!$A:$C,3,FALSE)</f>
        <v>#N/A</v>
      </c>
      <c r="F276" t="e">
        <f>VLOOKUP(A276,PMI!$A:$C,3,FALSE)</f>
        <v>#N/A</v>
      </c>
      <c r="G276" t="e">
        <f>VLOOKUP(A276,PMI!$A:$C,3,FALSE)</f>
        <v>#N/A</v>
      </c>
      <c r="H276" t="e">
        <f>VLOOKUP(A276,'Emp per sector'!$A:$G,2,FALSE)</f>
        <v>#N/A</v>
      </c>
      <c r="I276" t="e">
        <f>VLOOKUP(A276,'Emp per sector'!$A:$G,3,FALSE)</f>
        <v>#N/A</v>
      </c>
      <c r="J276" t="e">
        <f>VLOOKUP(A276,'Emp per sector'!$A:$G,4,FALSE)</f>
        <v>#N/A</v>
      </c>
      <c r="K276" t="e">
        <f>VLOOKUP(A276,'Emp per sector'!$A:$G,5,FALSE)</f>
        <v>#N/A</v>
      </c>
      <c r="L276" t="e">
        <f>VLOOKUP(A276,'Emp per sector'!$A:$G,6,FALSE)</f>
        <v>#N/A</v>
      </c>
      <c r="M276" t="e">
        <f>VLOOKUP(A276,'Emp per sector'!$A:$G,7,FALSE)</f>
        <v>#N/A</v>
      </c>
      <c r="N276" t="e">
        <f>VLOOKUP(A276,'Output by Sec'!$A:$D,2,FALSE)</f>
        <v>#N/A</v>
      </c>
      <c r="O276" t="e">
        <f>VLOOKUP(A276,'Output by Sec'!$A:$D,3,FALSE)</f>
        <v>#N/A</v>
      </c>
      <c r="P276" t="e">
        <f>VLOOKUP(A276,'Output by Sec'!$A:$D,4,FALSE)</f>
        <v>#N/A</v>
      </c>
      <c r="Q276" t="e">
        <f>VLOOKUP(A276,'Public finance '!$A:$H,2,FALSE)</f>
        <v>#N/A</v>
      </c>
      <c r="R276" t="e">
        <f>VLOOKUP(A276,'Public finance '!$A:$H,3,FALSE)</f>
        <v>#N/A</v>
      </c>
      <c r="S276" t="e">
        <f>VLOOKUP(A276,'Public finance '!$A:$H,4,FALSE)</f>
        <v>#N/A</v>
      </c>
      <c r="T276" t="e">
        <f>VLOOKUP(A276,'Public finance '!$A:$H,5,FALSE)</f>
        <v>#N/A</v>
      </c>
      <c r="U276" t="e">
        <f>VLOOKUP(A276,'Public finance '!$A:$H,6,FALSE)</f>
        <v>#N/A</v>
      </c>
      <c r="V276" t="e">
        <f>VLOOKUP(A276,'Public finance '!$A:$H,7,FALSE)</f>
        <v>#N/A</v>
      </c>
      <c r="W276" t="e">
        <f>VLOOKUP(A276,'Public finance '!$A:$H,8,FALSE)</f>
        <v>#N/A</v>
      </c>
      <c r="X276" t="e">
        <f>VLOOKUP(A276,'Current Account Balance'!$E:$F,2,FALSE)</f>
        <v>#N/A</v>
      </c>
      <c r="Y276" t="e">
        <f>VLOOKUP(A276,'Current AC forecast'!$A:$B,2,FALSE)</f>
        <v>#N/A</v>
      </c>
      <c r="Z276" s="18">
        <v>12.71</v>
      </c>
    </row>
    <row r="277" spans="1:26">
      <c r="A277" s="19">
        <v>41030</v>
      </c>
      <c r="B277" s="63">
        <v>132.19999999999999</v>
      </c>
      <c r="D277" t="e">
        <f>VLOOKUP(A277,Unemployment!$A:$C,2,FALSE)</f>
        <v>#N/A</v>
      </c>
      <c r="E277" t="e">
        <f>VLOOKUP(A277,Unemployment!$A:$C,3,FALSE)</f>
        <v>#N/A</v>
      </c>
      <c r="F277" t="e">
        <f>VLOOKUP(A277,PMI!$A:$C,3,FALSE)</f>
        <v>#N/A</v>
      </c>
      <c r="G277" t="e">
        <f>VLOOKUP(A277,PMI!$A:$C,3,FALSE)</f>
        <v>#N/A</v>
      </c>
      <c r="H277" t="e">
        <f>VLOOKUP(A277,'Emp per sector'!$A:$G,2,FALSE)</f>
        <v>#N/A</v>
      </c>
      <c r="I277" t="e">
        <f>VLOOKUP(A277,'Emp per sector'!$A:$G,3,FALSE)</f>
        <v>#N/A</v>
      </c>
      <c r="J277" t="e">
        <f>VLOOKUP(A277,'Emp per sector'!$A:$G,4,FALSE)</f>
        <v>#N/A</v>
      </c>
      <c r="K277" t="e">
        <f>VLOOKUP(A277,'Emp per sector'!$A:$G,5,FALSE)</f>
        <v>#N/A</v>
      </c>
      <c r="L277" t="e">
        <f>VLOOKUP(A277,'Emp per sector'!$A:$G,6,FALSE)</f>
        <v>#N/A</v>
      </c>
      <c r="M277" t="e">
        <f>VLOOKUP(A277,'Emp per sector'!$A:$G,7,FALSE)</f>
        <v>#N/A</v>
      </c>
      <c r="N277" t="e">
        <f>VLOOKUP(A277,'Output by Sec'!$A:$D,2,FALSE)</f>
        <v>#N/A</v>
      </c>
      <c r="O277" t="e">
        <f>VLOOKUP(A277,'Output by Sec'!$A:$D,3,FALSE)</f>
        <v>#N/A</v>
      </c>
      <c r="P277" t="e">
        <f>VLOOKUP(A277,'Output by Sec'!$A:$D,4,FALSE)</f>
        <v>#N/A</v>
      </c>
      <c r="Q277" t="e">
        <f>VLOOKUP(A277,'Public finance '!$A:$H,2,FALSE)</f>
        <v>#N/A</v>
      </c>
      <c r="R277" t="e">
        <f>VLOOKUP(A277,'Public finance '!$A:$H,3,FALSE)</f>
        <v>#N/A</v>
      </c>
      <c r="S277" t="e">
        <f>VLOOKUP(A277,'Public finance '!$A:$H,4,FALSE)</f>
        <v>#N/A</v>
      </c>
      <c r="T277" t="e">
        <f>VLOOKUP(A277,'Public finance '!$A:$H,5,FALSE)</f>
        <v>#N/A</v>
      </c>
      <c r="U277" t="e">
        <f>VLOOKUP(A277,'Public finance '!$A:$H,6,FALSE)</f>
        <v>#N/A</v>
      </c>
      <c r="V277" t="e">
        <f>VLOOKUP(A277,'Public finance '!$A:$H,7,FALSE)</f>
        <v>#N/A</v>
      </c>
      <c r="W277" t="e">
        <f>VLOOKUP(A277,'Public finance '!$A:$H,8,FALSE)</f>
        <v>#N/A</v>
      </c>
      <c r="X277" t="e">
        <f>VLOOKUP(A277,'Current Account Balance'!$E:$F,2,FALSE)</f>
        <v>#N/A</v>
      </c>
      <c r="Y277" t="e">
        <f>VLOOKUP(A277,'Current AC forecast'!$A:$B,2,FALSE)</f>
        <v>#N/A</v>
      </c>
      <c r="Z277" s="18">
        <v>13.32</v>
      </c>
    </row>
    <row r="278" spans="1:26">
      <c r="A278" s="19">
        <v>41061</v>
      </c>
      <c r="B278" s="63">
        <v>133.69999999999999</v>
      </c>
      <c r="D278">
        <f>VLOOKUP(A278,Unemployment!$A:$C,2,FALSE)</f>
        <v>51.5</v>
      </c>
      <c r="E278">
        <f>VLOOKUP(A278,Unemployment!$A:$C,3,FALSE)</f>
        <v>3.7627695000000001</v>
      </c>
      <c r="F278" t="e">
        <f>VLOOKUP(A278,PMI!$A:$C,3,FALSE)</f>
        <v>#N/A</v>
      </c>
      <c r="G278" t="e">
        <f>VLOOKUP(A278,PMI!$A:$C,3,FALSE)</f>
        <v>#N/A</v>
      </c>
      <c r="H278" t="e">
        <f>VLOOKUP(A278,'Emp per sector'!$A:$G,2,FALSE)</f>
        <v>#N/A</v>
      </c>
      <c r="I278" t="e">
        <f>VLOOKUP(A278,'Emp per sector'!$A:$G,3,FALSE)</f>
        <v>#N/A</v>
      </c>
      <c r="J278" t="e">
        <f>VLOOKUP(A278,'Emp per sector'!$A:$G,4,FALSE)</f>
        <v>#N/A</v>
      </c>
      <c r="K278" t="e">
        <f>VLOOKUP(A278,'Emp per sector'!$A:$G,5,FALSE)</f>
        <v>#N/A</v>
      </c>
      <c r="L278" t="e">
        <f>VLOOKUP(A278,'Emp per sector'!$A:$G,6,FALSE)</f>
        <v>#N/A</v>
      </c>
      <c r="M278" t="e">
        <f>VLOOKUP(A278,'Emp per sector'!$A:$G,7,FALSE)</f>
        <v>#N/A</v>
      </c>
      <c r="N278" t="e">
        <f>VLOOKUP(A278,'Output by Sec'!$A:$D,2,FALSE)</f>
        <v>#N/A</v>
      </c>
      <c r="O278" t="e">
        <f>VLOOKUP(A278,'Output by Sec'!$A:$D,3,FALSE)</f>
        <v>#N/A</v>
      </c>
      <c r="P278" t="e">
        <f>VLOOKUP(A278,'Output by Sec'!$A:$D,4,FALSE)</f>
        <v>#N/A</v>
      </c>
      <c r="Q278">
        <f>VLOOKUP(A278,'Public finance '!$A:$H,2,FALSE)</f>
        <v>0</v>
      </c>
      <c r="R278">
        <f>VLOOKUP(A278,'Public finance '!$A:$H,3,FALSE)</f>
        <v>0</v>
      </c>
      <c r="S278">
        <f>VLOOKUP(A278,'Public finance '!$A:$H,4,FALSE)</f>
        <v>2093689.9720000001</v>
      </c>
      <c r="T278">
        <f>VLOOKUP(A278,'Public finance '!$A:$H,5,FALSE)</f>
        <v>0</v>
      </c>
      <c r="U278">
        <f>VLOOKUP(A278,'Public finance '!$A:$H,6,FALSE)</f>
        <v>0</v>
      </c>
      <c r="V278">
        <f>VLOOKUP(A278,'Public finance '!$A:$H,7,FALSE)</f>
        <v>0</v>
      </c>
      <c r="W278">
        <f>VLOOKUP(A278,'Public finance '!$A:$H,8,FALSE)</f>
        <v>0</v>
      </c>
      <c r="X278" t="e">
        <f>VLOOKUP(A278,'Current Account Balance'!$E:$F,2,FALSE)</f>
        <v>#N/A</v>
      </c>
      <c r="Y278" t="e">
        <f>VLOOKUP(A278,'Current AC forecast'!$A:$B,2,FALSE)</f>
        <v>#N/A</v>
      </c>
      <c r="Z278" s="18">
        <v>13.6</v>
      </c>
    </row>
    <row r="279" spans="1:26">
      <c r="A279" s="19">
        <v>41091</v>
      </c>
      <c r="B279" s="63">
        <v>131.77000000000001</v>
      </c>
      <c r="D279" t="e">
        <f>VLOOKUP(A279,Unemployment!$A:$C,2,FALSE)</f>
        <v>#N/A</v>
      </c>
      <c r="E279" t="e">
        <f>VLOOKUP(A279,Unemployment!$A:$C,3,FALSE)</f>
        <v>#N/A</v>
      </c>
      <c r="F279" t="e">
        <f>VLOOKUP(A279,PMI!$A:$C,3,FALSE)</f>
        <v>#N/A</v>
      </c>
      <c r="G279" t="e">
        <f>VLOOKUP(A279,PMI!$A:$C,3,FALSE)</f>
        <v>#N/A</v>
      </c>
      <c r="H279" t="e">
        <f>VLOOKUP(A279,'Emp per sector'!$A:$G,2,FALSE)</f>
        <v>#N/A</v>
      </c>
      <c r="I279" t="e">
        <f>VLOOKUP(A279,'Emp per sector'!$A:$G,3,FALSE)</f>
        <v>#N/A</v>
      </c>
      <c r="J279" t="e">
        <f>VLOOKUP(A279,'Emp per sector'!$A:$G,4,FALSE)</f>
        <v>#N/A</v>
      </c>
      <c r="K279" t="e">
        <f>VLOOKUP(A279,'Emp per sector'!$A:$G,5,FALSE)</f>
        <v>#N/A</v>
      </c>
      <c r="L279" t="e">
        <f>VLOOKUP(A279,'Emp per sector'!$A:$G,6,FALSE)</f>
        <v>#N/A</v>
      </c>
      <c r="M279" t="e">
        <f>VLOOKUP(A279,'Emp per sector'!$A:$G,7,FALSE)</f>
        <v>#N/A</v>
      </c>
      <c r="N279" t="e">
        <f>VLOOKUP(A279,'Output by Sec'!$A:$D,2,FALSE)</f>
        <v>#N/A</v>
      </c>
      <c r="O279" t="e">
        <f>VLOOKUP(A279,'Output by Sec'!$A:$D,3,FALSE)</f>
        <v>#N/A</v>
      </c>
      <c r="P279" t="e">
        <f>VLOOKUP(A279,'Output by Sec'!$A:$D,4,FALSE)</f>
        <v>#N/A</v>
      </c>
      <c r="Q279" t="e">
        <f>VLOOKUP(A279,'Public finance '!$A:$H,2,FALSE)</f>
        <v>#N/A</v>
      </c>
      <c r="R279" t="e">
        <f>VLOOKUP(A279,'Public finance '!$A:$H,3,FALSE)</f>
        <v>#N/A</v>
      </c>
      <c r="S279" t="e">
        <f>VLOOKUP(A279,'Public finance '!$A:$H,4,FALSE)</f>
        <v>#N/A</v>
      </c>
      <c r="T279" t="e">
        <f>VLOOKUP(A279,'Public finance '!$A:$H,5,FALSE)</f>
        <v>#N/A</v>
      </c>
      <c r="U279" t="e">
        <f>VLOOKUP(A279,'Public finance '!$A:$H,6,FALSE)</f>
        <v>#N/A</v>
      </c>
      <c r="V279" t="e">
        <f>VLOOKUP(A279,'Public finance '!$A:$H,7,FALSE)</f>
        <v>#N/A</v>
      </c>
      <c r="W279" t="e">
        <f>VLOOKUP(A279,'Public finance '!$A:$H,8,FALSE)</f>
        <v>#N/A</v>
      </c>
      <c r="X279" t="e">
        <f>VLOOKUP(A279,'Current Account Balance'!$E:$F,2,FALSE)</f>
        <v>#N/A</v>
      </c>
      <c r="Y279" t="e">
        <f>VLOOKUP(A279,'Current AC forecast'!$A:$B,2,FALSE)</f>
        <v>#N/A</v>
      </c>
      <c r="Z279" s="18">
        <v>13.75</v>
      </c>
    </row>
    <row r="280" spans="1:26">
      <c r="A280" s="19">
        <v>41122</v>
      </c>
      <c r="B280" s="63">
        <v>132.44999999999999</v>
      </c>
      <c r="D280" t="e">
        <f>VLOOKUP(A280,Unemployment!$A:$C,2,FALSE)</f>
        <v>#N/A</v>
      </c>
      <c r="E280" t="e">
        <f>VLOOKUP(A280,Unemployment!$A:$C,3,FALSE)</f>
        <v>#N/A</v>
      </c>
      <c r="F280" t="e">
        <f>VLOOKUP(A280,PMI!$A:$C,3,FALSE)</f>
        <v>#N/A</v>
      </c>
      <c r="G280" t="e">
        <f>VLOOKUP(A280,PMI!$A:$C,3,FALSE)</f>
        <v>#N/A</v>
      </c>
      <c r="H280" t="e">
        <f>VLOOKUP(A280,'Emp per sector'!$A:$G,2,FALSE)</f>
        <v>#N/A</v>
      </c>
      <c r="I280" t="e">
        <f>VLOOKUP(A280,'Emp per sector'!$A:$G,3,FALSE)</f>
        <v>#N/A</v>
      </c>
      <c r="J280" t="e">
        <f>VLOOKUP(A280,'Emp per sector'!$A:$G,4,FALSE)</f>
        <v>#N/A</v>
      </c>
      <c r="K280" t="e">
        <f>VLOOKUP(A280,'Emp per sector'!$A:$G,5,FALSE)</f>
        <v>#N/A</v>
      </c>
      <c r="L280" t="e">
        <f>VLOOKUP(A280,'Emp per sector'!$A:$G,6,FALSE)</f>
        <v>#N/A</v>
      </c>
      <c r="M280" t="e">
        <f>VLOOKUP(A280,'Emp per sector'!$A:$G,7,FALSE)</f>
        <v>#N/A</v>
      </c>
      <c r="N280" t="e">
        <f>VLOOKUP(A280,'Output by Sec'!$A:$D,2,FALSE)</f>
        <v>#N/A</v>
      </c>
      <c r="O280" t="e">
        <f>VLOOKUP(A280,'Output by Sec'!$A:$D,3,FALSE)</f>
        <v>#N/A</v>
      </c>
      <c r="P280" t="e">
        <f>VLOOKUP(A280,'Output by Sec'!$A:$D,4,FALSE)</f>
        <v>#N/A</v>
      </c>
      <c r="Q280" t="e">
        <f>VLOOKUP(A280,'Public finance '!$A:$H,2,FALSE)</f>
        <v>#N/A</v>
      </c>
      <c r="R280" t="e">
        <f>VLOOKUP(A280,'Public finance '!$A:$H,3,FALSE)</f>
        <v>#N/A</v>
      </c>
      <c r="S280" t="e">
        <f>VLOOKUP(A280,'Public finance '!$A:$H,4,FALSE)</f>
        <v>#N/A</v>
      </c>
      <c r="T280" t="e">
        <f>VLOOKUP(A280,'Public finance '!$A:$H,5,FALSE)</f>
        <v>#N/A</v>
      </c>
      <c r="U280" t="e">
        <f>VLOOKUP(A280,'Public finance '!$A:$H,6,FALSE)</f>
        <v>#N/A</v>
      </c>
      <c r="V280" t="e">
        <f>VLOOKUP(A280,'Public finance '!$A:$H,7,FALSE)</f>
        <v>#N/A</v>
      </c>
      <c r="W280" t="e">
        <f>VLOOKUP(A280,'Public finance '!$A:$H,8,FALSE)</f>
        <v>#N/A</v>
      </c>
      <c r="X280" t="e">
        <f>VLOOKUP(A280,'Current Account Balance'!$E:$F,2,FALSE)</f>
        <v>#N/A</v>
      </c>
      <c r="Y280" t="e">
        <f>VLOOKUP(A280,'Current AC forecast'!$A:$B,2,FALSE)</f>
        <v>#N/A</v>
      </c>
      <c r="Z280" s="18">
        <v>13.76</v>
      </c>
    </row>
    <row r="281" spans="1:26">
      <c r="A281" s="19">
        <v>41153</v>
      </c>
      <c r="B281" s="63">
        <v>129.53</v>
      </c>
      <c r="D281">
        <f>VLOOKUP(A281,Unemployment!$A:$C,2,FALSE)</f>
        <v>52.5</v>
      </c>
      <c r="E281">
        <f>VLOOKUP(A281,Unemployment!$A:$C,3,FALSE)</f>
        <v>4.0998643000000001</v>
      </c>
      <c r="F281" t="e">
        <f>VLOOKUP(A281,PMI!$A:$C,3,FALSE)</f>
        <v>#N/A</v>
      </c>
      <c r="G281" t="e">
        <f>VLOOKUP(A281,PMI!$A:$C,3,FALSE)</f>
        <v>#N/A</v>
      </c>
      <c r="H281" t="e">
        <f>VLOOKUP(A281,'Emp per sector'!$A:$G,2,FALSE)</f>
        <v>#N/A</v>
      </c>
      <c r="I281" t="e">
        <f>VLOOKUP(A281,'Emp per sector'!$A:$G,3,FALSE)</f>
        <v>#N/A</v>
      </c>
      <c r="J281" t="e">
        <f>VLOOKUP(A281,'Emp per sector'!$A:$G,4,FALSE)</f>
        <v>#N/A</v>
      </c>
      <c r="K281" t="e">
        <f>VLOOKUP(A281,'Emp per sector'!$A:$G,5,FALSE)</f>
        <v>#N/A</v>
      </c>
      <c r="L281" t="e">
        <f>VLOOKUP(A281,'Emp per sector'!$A:$G,6,FALSE)</f>
        <v>#N/A</v>
      </c>
      <c r="M281" t="e">
        <f>VLOOKUP(A281,'Emp per sector'!$A:$G,7,FALSE)</f>
        <v>#N/A</v>
      </c>
      <c r="N281" t="e">
        <f>VLOOKUP(A281,'Output by Sec'!$A:$D,2,FALSE)</f>
        <v>#N/A</v>
      </c>
      <c r="O281" t="e">
        <f>VLOOKUP(A281,'Output by Sec'!$A:$D,3,FALSE)</f>
        <v>#N/A</v>
      </c>
      <c r="P281" t="e">
        <f>VLOOKUP(A281,'Output by Sec'!$A:$D,4,FALSE)</f>
        <v>#N/A</v>
      </c>
      <c r="Q281">
        <f>VLOOKUP(A281,'Public finance '!$A:$H,2,FALSE)</f>
        <v>0</v>
      </c>
      <c r="R281">
        <f>VLOOKUP(A281,'Public finance '!$A:$H,3,FALSE)</f>
        <v>0</v>
      </c>
      <c r="S281">
        <f>VLOOKUP(A281,'Public finance '!$A:$H,4,FALSE)</f>
        <v>2185410.4</v>
      </c>
      <c r="T281">
        <f>VLOOKUP(A281,'Public finance '!$A:$H,5,FALSE)</f>
        <v>0</v>
      </c>
      <c r="U281">
        <f>VLOOKUP(A281,'Public finance '!$A:$H,6,FALSE)</f>
        <v>0</v>
      </c>
      <c r="V281">
        <f>VLOOKUP(A281,'Public finance '!$A:$H,7,FALSE)</f>
        <v>0</v>
      </c>
      <c r="W281">
        <f>VLOOKUP(A281,'Public finance '!$A:$H,8,FALSE)</f>
        <v>0</v>
      </c>
      <c r="X281" t="e">
        <f>VLOOKUP(A281,'Current Account Balance'!$E:$F,2,FALSE)</f>
        <v>#N/A</v>
      </c>
      <c r="Y281" t="e">
        <f>VLOOKUP(A281,'Current AC forecast'!$A:$B,2,FALSE)</f>
        <v>#N/A</v>
      </c>
      <c r="Z281" s="18">
        <v>14.08</v>
      </c>
    </row>
    <row r="282" spans="1:26">
      <c r="A282" s="19">
        <v>41183</v>
      </c>
      <c r="B282" s="63">
        <v>130.06</v>
      </c>
      <c r="D282" t="e">
        <f>VLOOKUP(A282,Unemployment!$A:$C,2,FALSE)</f>
        <v>#N/A</v>
      </c>
      <c r="E282" t="e">
        <f>VLOOKUP(A282,Unemployment!$A:$C,3,FALSE)</f>
        <v>#N/A</v>
      </c>
      <c r="F282" t="e">
        <f>VLOOKUP(A282,PMI!$A:$C,3,FALSE)</f>
        <v>#N/A</v>
      </c>
      <c r="G282" t="e">
        <f>VLOOKUP(A282,PMI!$A:$C,3,FALSE)</f>
        <v>#N/A</v>
      </c>
      <c r="H282" t="e">
        <f>VLOOKUP(A282,'Emp per sector'!$A:$G,2,FALSE)</f>
        <v>#N/A</v>
      </c>
      <c r="I282" t="e">
        <f>VLOOKUP(A282,'Emp per sector'!$A:$G,3,FALSE)</f>
        <v>#N/A</v>
      </c>
      <c r="J282" t="e">
        <f>VLOOKUP(A282,'Emp per sector'!$A:$G,4,FALSE)</f>
        <v>#N/A</v>
      </c>
      <c r="K282" t="e">
        <f>VLOOKUP(A282,'Emp per sector'!$A:$G,5,FALSE)</f>
        <v>#N/A</v>
      </c>
      <c r="L282" t="e">
        <f>VLOOKUP(A282,'Emp per sector'!$A:$G,6,FALSE)</f>
        <v>#N/A</v>
      </c>
      <c r="M282" t="e">
        <f>VLOOKUP(A282,'Emp per sector'!$A:$G,7,FALSE)</f>
        <v>#N/A</v>
      </c>
      <c r="N282" t="e">
        <f>VLOOKUP(A282,'Output by Sec'!$A:$D,2,FALSE)</f>
        <v>#N/A</v>
      </c>
      <c r="O282" t="e">
        <f>VLOOKUP(A282,'Output by Sec'!$A:$D,3,FALSE)</f>
        <v>#N/A</v>
      </c>
      <c r="P282" t="e">
        <f>VLOOKUP(A282,'Output by Sec'!$A:$D,4,FALSE)</f>
        <v>#N/A</v>
      </c>
      <c r="Q282" t="e">
        <f>VLOOKUP(A282,'Public finance '!$A:$H,2,FALSE)</f>
        <v>#N/A</v>
      </c>
      <c r="R282" t="e">
        <f>VLOOKUP(A282,'Public finance '!$A:$H,3,FALSE)</f>
        <v>#N/A</v>
      </c>
      <c r="S282" t="e">
        <f>VLOOKUP(A282,'Public finance '!$A:$H,4,FALSE)</f>
        <v>#N/A</v>
      </c>
      <c r="T282" t="e">
        <f>VLOOKUP(A282,'Public finance '!$A:$H,5,FALSE)</f>
        <v>#N/A</v>
      </c>
      <c r="U282" t="e">
        <f>VLOOKUP(A282,'Public finance '!$A:$H,6,FALSE)</f>
        <v>#N/A</v>
      </c>
      <c r="V282" t="e">
        <f>VLOOKUP(A282,'Public finance '!$A:$H,7,FALSE)</f>
        <v>#N/A</v>
      </c>
      <c r="W282" t="e">
        <f>VLOOKUP(A282,'Public finance '!$A:$H,8,FALSE)</f>
        <v>#N/A</v>
      </c>
      <c r="X282" t="e">
        <f>VLOOKUP(A282,'Current Account Balance'!$E:$F,2,FALSE)</f>
        <v>#N/A</v>
      </c>
      <c r="Y282" t="e">
        <f>VLOOKUP(A282,'Current AC forecast'!$A:$B,2,FALSE)</f>
        <v>#N/A</v>
      </c>
      <c r="Z282" s="18">
        <v>13.97</v>
      </c>
    </row>
    <row r="283" spans="1:26">
      <c r="A283" s="19">
        <v>41214</v>
      </c>
      <c r="B283" s="63">
        <v>130.26</v>
      </c>
      <c r="D283" t="e">
        <f>VLOOKUP(A283,Unemployment!$A:$C,2,FALSE)</f>
        <v>#N/A</v>
      </c>
      <c r="E283" t="e">
        <f>VLOOKUP(A283,Unemployment!$A:$C,3,FALSE)</f>
        <v>#N/A</v>
      </c>
      <c r="F283" t="e">
        <f>VLOOKUP(A283,PMI!$A:$C,3,FALSE)</f>
        <v>#N/A</v>
      </c>
      <c r="G283" t="e">
        <f>VLOOKUP(A283,PMI!$A:$C,3,FALSE)</f>
        <v>#N/A</v>
      </c>
      <c r="H283" t="e">
        <f>VLOOKUP(A283,'Emp per sector'!$A:$G,2,FALSE)</f>
        <v>#N/A</v>
      </c>
      <c r="I283" t="e">
        <f>VLOOKUP(A283,'Emp per sector'!$A:$G,3,FALSE)</f>
        <v>#N/A</v>
      </c>
      <c r="J283" t="e">
        <f>VLOOKUP(A283,'Emp per sector'!$A:$G,4,FALSE)</f>
        <v>#N/A</v>
      </c>
      <c r="K283" t="e">
        <f>VLOOKUP(A283,'Emp per sector'!$A:$G,5,FALSE)</f>
        <v>#N/A</v>
      </c>
      <c r="L283" t="e">
        <f>VLOOKUP(A283,'Emp per sector'!$A:$G,6,FALSE)</f>
        <v>#N/A</v>
      </c>
      <c r="M283" t="e">
        <f>VLOOKUP(A283,'Emp per sector'!$A:$G,7,FALSE)</f>
        <v>#N/A</v>
      </c>
      <c r="N283" t="e">
        <f>VLOOKUP(A283,'Output by Sec'!$A:$D,2,FALSE)</f>
        <v>#N/A</v>
      </c>
      <c r="O283" t="e">
        <f>VLOOKUP(A283,'Output by Sec'!$A:$D,3,FALSE)</f>
        <v>#N/A</v>
      </c>
      <c r="P283" t="e">
        <f>VLOOKUP(A283,'Output by Sec'!$A:$D,4,FALSE)</f>
        <v>#N/A</v>
      </c>
      <c r="Q283" t="e">
        <f>VLOOKUP(A283,'Public finance '!$A:$H,2,FALSE)</f>
        <v>#N/A</v>
      </c>
      <c r="R283" t="e">
        <f>VLOOKUP(A283,'Public finance '!$A:$H,3,FALSE)</f>
        <v>#N/A</v>
      </c>
      <c r="S283" t="e">
        <f>VLOOKUP(A283,'Public finance '!$A:$H,4,FALSE)</f>
        <v>#N/A</v>
      </c>
      <c r="T283" t="e">
        <f>VLOOKUP(A283,'Public finance '!$A:$H,5,FALSE)</f>
        <v>#N/A</v>
      </c>
      <c r="U283" t="e">
        <f>VLOOKUP(A283,'Public finance '!$A:$H,6,FALSE)</f>
        <v>#N/A</v>
      </c>
      <c r="V283" t="e">
        <f>VLOOKUP(A283,'Public finance '!$A:$H,7,FALSE)</f>
        <v>#N/A</v>
      </c>
      <c r="W283" t="e">
        <f>VLOOKUP(A283,'Public finance '!$A:$H,8,FALSE)</f>
        <v>#N/A</v>
      </c>
      <c r="X283" t="e">
        <f>VLOOKUP(A283,'Current Account Balance'!$E:$F,2,FALSE)</f>
        <v>#N/A</v>
      </c>
      <c r="Y283" t="e">
        <f>VLOOKUP(A283,'Current AC forecast'!$A:$B,2,FALSE)</f>
        <v>#N/A</v>
      </c>
      <c r="Z283" s="18">
        <v>14.23</v>
      </c>
    </row>
    <row r="284" spans="1:26">
      <c r="A284" s="19">
        <v>41244</v>
      </c>
      <c r="B284" s="63">
        <v>127.19</v>
      </c>
      <c r="D284">
        <f>VLOOKUP(A284,Unemployment!$A:$C,2,FALSE)</f>
        <v>53.4</v>
      </c>
      <c r="E284">
        <f>VLOOKUP(A284,Unemployment!$A:$C,3,FALSE)</f>
        <v>4.0182230299999997</v>
      </c>
      <c r="F284" t="e">
        <f>VLOOKUP(A284,PMI!$A:$C,3,FALSE)</f>
        <v>#N/A</v>
      </c>
      <c r="G284" t="e">
        <f>VLOOKUP(A284,PMI!$A:$C,3,FALSE)</f>
        <v>#N/A</v>
      </c>
      <c r="H284" t="e">
        <f>VLOOKUP(A284,'Emp per sector'!$A:$G,2,FALSE)</f>
        <v>#N/A</v>
      </c>
      <c r="I284" t="e">
        <f>VLOOKUP(A284,'Emp per sector'!$A:$G,3,FALSE)</f>
        <v>#N/A</v>
      </c>
      <c r="J284" t="e">
        <f>VLOOKUP(A284,'Emp per sector'!$A:$G,4,FALSE)</f>
        <v>#N/A</v>
      </c>
      <c r="K284" t="e">
        <f>VLOOKUP(A284,'Emp per sector'!$A:$G,5,FALSE)</f>
        <v>#N/A</v>
      </c>
      <c r="L284" t="e">
        <f>VLOOKUP(A284,'Emp per sector'!$A:$G,6,FALSE)</f>
        <v>#N/A</v>
      </c>
      <c r="M284" t="e">
        <f>VLOOKUP(A284,'Emp per sector'!$A:$G,7,FALSE)</f>
        <v>#N/A</v>
      </c>
      <c r="N284" t="e">
        <f>VLOOKUP(A284,'Output by Sec'!$A:$D,2,FALSE)</f>
        <v>#N/A</v>
      </c>
      <c r="O284" t="e">
        <f>VLOOKUP(A284,'Output by Sec'!$A:$D,3,FALSE)</f>
        <v>#N/A</v>
      </c>
      <c r="P284" t="e">
        <f>VLOOKUP(A284,'Output by Sec'!$A:$D,4,FALSE)</f>
        <v>#N/A</v>
      </c>
      <c r="Q284">
        <f>VLOOKUP(A284,'Public finance '!$A:$H,2,FALSE)</f>
        <v>0</v>
      </c>
      <c r="R284">
        <f>VLOOKUP(A284,'Public finance '!$A:$H,3,FALSE)</f>
        <v>0</v>
      </c>
      <c r="S284">
        <f>VLOOKUP(A284,'Public finance '!$A:$H,4,FALSE)</f>
        <v>2311493.3169999998</v>
      </c>
      <c r="T284">
        <f>VLOOKUP(A284,'Public finance '!$A:$H,5,FALSE)</f>
        <v>0</v>
      </c>
      <c r="U284">
        <f>VLOOKUP(A284,'Public finance '!$A:$H,6,FALSE)</f>
        <v>0</v>
      </c>
      <c r="V284">
        <f>VLOOKUP(A284,'Public finance '!$A:$H,7,FALSE)</f>
        <v>0</v>
      </c>
      <c r="W284">
        <f>VLOOKUP(A284,'Public finance '!$A:$H,8,FALSE)</f>
        <v>0</v>
      </c>
      <c r="X284" t="e">
        <f>VLOOKUP(A284,'Current Account Balance'!$E:$F,2,FALSE)</f>
        <v>#N/A</v>
      </c>
      <c r="Y284">
        <f>VLOOKUP(A284,'Current AC forecast'!$A:$B,2,FALSE)</f>
        <v>-5.6550000000000002</v>
      </c>
      <c r="Z284" s="18">
        <v>14.29</v>
      </c>
    </row>
    <row r="285" spans="1:26">
      <c r="A285" s="19">
        <v>41275</v>
      </c>
      <c r="B285" s="63">
        <v>126.66500000000001</v>
      </c>
      <c r="D285" t="e">
        <f>VLOOKUP(A285,Unemployment!$A:$C,2,FALSE)</f>
        <v>#N/A</v>
      </c>
      <c r="E285" t="e">
        <f>VLOOKUP(A285,Unemployment!$A:$C,3,FALSE)</f>
        <v>#N/A</v>
      </c>
      <c r="F285" t="e">
        <f>VLOOKUP(A285,PMI!$A:$C,3,FALSE)</f>
        <v>#N/A</v>
      </c>
      <c r="G285" t="e">
        <f>VLOOKUP(A285,PMI!$A:$C,3,FALSE)</f>
        <v>#N/A</v>
      </c>
      <c r="H285" t="e">
        <f>VLOOKUP(A285,'Emp per sector'!$A:$G,2,FALSE)</f>
        <v>#N/A</v>
      </c>
      <c r="I285" t="e">
        <f>VLOOKUP(A285,'Emp per sector'!$A:$G,3,FALSE)</f>
        <v>#N/A</v>
      </c>
      <c r="J285" t="e">
        <f>VLOOKUP(A285,'Emp per sector'!$A:$G,4,FALSE)</f>
        <v>#N/A</v>
      </c>
      <c r="K285" t="e">
        <f>VLOOKUP(A285,'Emp per sector'!$A:$G,5,FALSE)</f>
        <v>#N/A</v>
      </c>
      <c r="L285" t="e">
        <f>VLOOKUP(A285,'Emp per sector'!$A:$G,6,FALSE)</f>
        <v>#N/A</v>
      </c>
      <c r="M285" t="e">
        <f>VLOOKUP(A285,'Emp per sector'!$A:$G,7,FALSE)</f>
        <v>#N/A</v>
      </c>
      <c r="N285" t="e">
        <f>VLOOKUP(A285,'Output by Sec'!$A:$D,2,FALSE)</f>
        <v>#N/A</v>
      </c>
      <c r="O285" t="e">
        <f>VLOOKUP(A285,'Output by Sec'!$A:$D,3,FALSE)</f>
        <v>#N/A</v>
      </c>
      <c r="P285" t="e">
        <f>VLOOKUP(A285,'Output by Sec'!$A:$D,4,FALSE)</f>
        <v>#N/A</v>
      </c>
      <c r="Q285" t="e">
        <f>VLOOKUP(A285,'Public finance '!$A:$H,2,FALSE)</f>
        <v>#N/A</v>
      </c>
      <c r="R285" t="e">
        <f>VLOOKUP(A285,'Public finance '!$A:$H,3,FALSE)</f>
        <v>#N/A</v>
      </c>
      <c r="S285" t="e">
        <f>VLOOKUP(A285,'Public finance '!$A:$H,4,FALSE)</f>
        <v>#N/A</v>
      </c>
      <c r="T285" t="e">
        <f>VLOOKUP(A285,'Public finance '!$A:$H,5,FALSE)</f>
        <v>#N/A</v>
      </c>
      <c r="U285" t="e">
        <f>VLOOKUP(A285,'Public finance '!$A:$H,6,FALSE)</f>
        <v>#N/A</v>
      </c>
      <c r="V285" t="e">
        <f>VLOOKUP(A285,'Public finance '!$A:$H,7,FALSE)</f>
        <v>#N/A</v>
      </c>
      <c r="W285" t="e">
        <f>VLOOKUP(A285,'Public finance '!$A:$H,8,FALSE)</f>
        <v>#N/A</v>
      </c>
      <c r="X285" t="e">
        <f>VLOOKUP(A285,'Current Account Balance'!$E:$F,2,FALSE)</f>
        <v>#N/A</v>
      </c>
      <c r="Y285" t="e">
        <f>VLOOKUP(A285,'Current AC forecast'!$A:$B,2,FALSE)</f>
        <v>#N/A</v>
      </c>
      <c r="Z285" s="18">
        <v>14.14</v>
      </c>
    </row>
    <row r="286" spans="1:26">
      <c r="A286" s="19">
        <v>41306</v>
      </c>
      <c r="B286" s="63">
        <v>127.44</v>
      </c>
      <c r="D286" t="e">
        <f>VLOOKUP(A286,Unemployment!$A:$C,2,FALSE)</f>
        <v>#N/A</v>
      </c>
      <c r="E286" t="e">
        <f>VLOOKUP(A286,Unemployment!$A:$C,3,FALSE)</f>
        <v>#N/A</v>
      </c>
      <c r="F286" t="e">
        <f>VLOOKUP(A286,PMI!$A:$C,3,FALSE)</f>
        <v>#N/A</v>
      </c>
      <c r="G286" t="e">
        <f>VLOOKUP(A286,PMI!$A:$C,3,FALSE)</f>
        <v>#N/A</v>
      </c>
      <c r="H286" t="e">
        <f>VLOOKUP(A286,'Emp per sector'!$A:$G,2,FALSE)</f>
        <v>#N/A</v>
      </c>
      <c r="I286" t="e">
        <f>VLOOKUP(A286,'Emp per sector'!$A:$G,3,FALSE)</f>
        <v>#N/A</v>
      </c>
      <c r="J286" t="e">
        <f>VLOOKUP(A286,'Emp per sector'!$A:$G,4,FALSE)</f>
        <v>#N/A</v>
      </c>
      <c r="K286" t="e">
        <f>VLOOKUP(A286,'Emp per sector'!$A:$G,5,FALSE)</f>
        <v>#N/A</v>
      </c>
      <c r="L286" t="e">
        <f>VLOOKUP(A286,'Emp per sector'!$A:$G,6,FALSE)</f>
        <v>#N/A</v>
      </c>
      <c r="M286" t="e">
        <f>VLOOKUP(A286,'Emp per sector'!$A:$G,7,FALSE)</f>
        <v>#N/A</v>
      </c>
      <c r="N286" t="e">
        <f>VLOOKUP(A286,'Output by Sec'!$A:$D,2,FALSE)</f>
        <v>#N/A</v>
      </c>
      <c r="O286" t="e">
        <f>VLOOKUP(A286,'Output by Sec'!$A:$D,3,FALSE)</f>
        <v>#N/A</v>
      </c>
      <c r="P286" t="e">
        <f>VLOOKUP(A286,'Output by Sec'!$A:$D,4,FALSE)</f>
        <v>#N/A</v>
      </c>
      <c r="Q286" t="e">
        <f>VLOOKUP(A286,'Public finance '!$A:$H,2,FALSE)</f>
        <v>#N/A</v>
      </c>
      <c r="R286" t="e">
        <f>VLOOKUP(A286,'Public finance '!$A:$H,3,FALSE)</f>
        <v>#N/A</v>
      </c>
      <c r="S286" t="e">
        <f>VLOOKUP(A286,'Public finance '!$A:$H,4,FALSE)</f>
        <v>#N/A</v>
      </c>
      <c r="T286" t="e">
        <f>VLOOKUP(A286,'Public finance '!$A:$H,5,FALSE)</f>
        <v>#N/A</v>
      </c>
      <c r="U286" t="e">
        <f>VLOOKUP(A286,'Public finance '!$A:$H,6,FALSE)</f>
        <v>#N/A</v>
      </c>
      <c r="V286" t="e">
        <f>VLOOKUP(A286,'Public finance '!$A:$H,7,FALSE)</f>
        <v>#N/A</v>
      </c>
      <c r="W286" t="e">
        <f>VLOOKUP(A286,'Public finance '!$A:$H,8,FALSE)</f>
        <v>#N/A</v>
      </c>
      <c r="X286" t="e">
        <f>VLOOKUP(A286,'Current Account Balance'!$E:$F,2,FALSE)</f>
        <v>#N/A</v>
      </c>
      <c r="Y286" t="e">
        <f>VLOOKUP(A286,'Current AC forecast'!$A:$B,2,FALSE)</f>
        <v>#N/A</v>
      </c>
      <c r="Z286" s="18">
        <v>14.38</v>
      </c>
    </row>
    <row r="287" spans="1:26">
      <c r="A287" s="19">
        <v>41334</v>
      </c>
      <c r="B287" s="63">
        <v>126.89</v>
      </c>
      <c r="D287">
        <f>VLOOKUP(A287,Unemployment!$A:$C,2,FALSE)</f>
        <v>54.1</v>
      </c>
      <c r="E287">
        <f>VLOOKUP(A287,Unemployment!$A:$C,3,FALSE)</f>
        <v>4.2298043400000003</v>
      </c>
      <c r="F287" t="e">
        <f>VLOOKUP(A287,PMI!$A:$C,3,FALSE)</f>
        <v>#N/A</v>
      </c>
      <c r="G287" t="e">
        <f>VLOOKUP(A287,PMI!$A:$C,3,FALSE)</f>
        <v>#N/A</v>
      </c>
      <c r="H287" t="e">
        <f>VLOOKUP(A287,'Emp per sector'!$A:$G,2,FALSE)</f>
        <v>#N/A</v>
      </c>
      <c r="I287" t="e">
        <f>VLOOKUP(A287,'Emp per sector'!$A:$G,3,FALSE)</f>
        <v>#N/A</v>
      </c>
      <c r="J287" t="e">
        <f>VLOOKUP(A287,'Emp per sector'!$A:$G,4,FALSE)</f>
        <v>#N/A</v>
      </c>
      <c r="K287" t="e">
        <f>VLOOKUP(A287,'Emp per sector'!$A:$G,5,FALSE)</f>
        <v>#N/A</v>
      </c>
      <c r="L287" t="e">
        <f>VLOOKUP(A287,'Emp per sector'!$A:$G,6,FALSE)</f>
        <v>#N/A</v>
      </c>
      <c r="M287" t="e">
        <f>VLOOKUP(A287,'Emp per sector'!$A:$G,7,FALSE)</f>
        <v>#N/A</v>
      </c>
      <c r="N287" t="e">
        <f>VLOOKUP(A287,'Output by Sec'!$A:$D,2,FALSE)</f>
        <v>#N/A</v>
      </c>
      <c r="O287" t="e">
        <f>VLOOKUP(A287,'Output by Sec'!$A:$D,3,FALSE)</f>
        <v>#N/A</v>
      </c>
      <c r="P287" t="e">
        <f>VLOOKUP(A287,'Output by Sec'!$A:$D,4,FALSE)</f>
        <v>#N/A</v>
      </c>
      <c r="Q287">
        <f>VLOOKUP(A287,'Public finance '!$A:$H,2,FALSE)</f>
        <v>0</v>
      </c>
      <c r="R287">
        <f>VLOOKUP(A287,'Public finance '!$A:$H,3,FALSE)</f>
        <v>0</v>
      </c>
      <c r="S287">
        <f>VLOOKUP(A287,'Public finance '!$A:$H,4,FALSE)</f>
        <v>2407674.0750000002</v>
      </c>
      <c r="T287">
        <f>VLOOKUP(A287,'Public finance '!$A:$H,5,FALSE)</f>
        <v>0</v>
      </c>
      <c r="U287">
        <f>VLOOKUP(A287,'Public finance '!$A:$H,6,FALSE)</f>
        <v>0</v>
      </c>
      <c r="V287">
        <f>VLOOKUP(A287,'Public finance '!$A:$H,7,FALSE)</f>
        <v>0</v>
      </c>
      <c r="W287">
        <f>VLOOKUP(A287,'Public finance '!$A:$H,8,FALSE)</f>
        <v>0</v>
      </c>
      <c r="X287" t="e">
        <f>VLOOKUP(A287,'Current Account Balance'!$E:$F,2,FALSE)</f>
        <v>#N/A</v>
      </c>
      <c r="Y287" t="e">
        <f>VLOOKUP(A287,'Current AC forecast'!$A:$B,2,FALSE)</f>
        <v>#N/A</v>
      </c>
      <c r="Z287" s="18">
        <v>13.86</v>
      </c>
    </row>
    <row r="288" spans="1:26">
      <c r="A288" s="19">
        <v>41365</v>
      </c>
      <c r="B288" s="63">
        <v>126.85</v>
      </c>
      <c r="D288" t="e">
        <f>VLOOKUP(A288,Unemployment!$A:$C,2,FALSE)</f>
        <v>#N/A</v>
      </c>
      <c r="E288" t="e">
        <f>VLOOKUP(A288,Unemployment!$A:$C,3,FALSE)</f>
        <v>#N/A</v>
      </c>
      <c r="F288" t="e">
        <f>VLOOKUP(A288,PMI!$A:$C,3,FALSE)</f>
        <v>#N/A</v>
      </c>
      <c r="G288" t="e">
        <f>VLOOKUP(A288,PMI!$A:$C,3,FALSE)</f>
        <v>#N/A</v>
      </c>
      <c r="H288" t="e">
        <f>VLOOKUP(A288,'Emp per sector'!$A:$G,2,FALSE)</f>
        <v>#N/A</v>
      </c>
      <c r="I288" t="e">
        <f>VLOOKUP(A288,'Emp per sector'!$A:$G,3,FALSE)</f>
        <v>#N/A</v>
      </c>
      <c r="J288" t="e">
        <f>VLOOKUP(A288,'Emp per sector'!$A:$G,4,FALSE)</f>
        <v>#N/A</v>
      </c>
      <c r="K288" t="e">
        <f>VLOOKUP(A288,'Emp per sector'!$A:$G,5,FALSE)</f>
        <v>#N/A</v>
      </c>
      <c r="L288" t="e">
        <f>VLOOKUP(A288,'Emp per sector'!$A:$G,6,FALSE)</f>
        <v>#N/A</v>
      </c>
      <c r="M288" t="e">
        <f>VLOOKUP(A288,'Emp per sector'!$A:$G,7,FALSE)</f>
        <v>#N/A</v>
      </c>
      <c r="N288" t="e">
        <f>VLOOKUP(A288,'Output by Sec'!$A:$D,2,FALSE)</f>
        <v>#N/A</v>
      </c>
      <c r="O288" t="e">
        <f>VLOOKUP(A288,'Output by Sec'!$A:$D,3,FALSE)</f>
        <v>#N/A</v>
      </c>
      <c r="P288" t="e">
        <f>VLOOKUP(A288,'Output by Sec'!$A:$D,4,FALSE)</f>
        <v>#N/A</v>
      </c>
      <c r="Q288" t="e">
        <f>VLOOKUP(A288,'Public finance '!$A:$H,2,FALSE)</f>
        <v>#N/A</v>
      </c>
      <c r="R288" t="e">
        <f>VLOOKUP(A288,'Public finance '!$A:$H,3,FALSE)</f>
        <v>#N/A</v>
      </c>
      <c r="S288" t="e">
        <f>VLOOKUP(A288,'Public finance '!$A:$H,4,FALSE)</f>
        <v>#N/A</v>
      </c>
      <c r="T288" t="e">
        <f>VLOOKUP(A288,'Public finance '!$A:$H,5,FALSE)</f>
        <v>#N/A</v>
      </c>
      <c r="U288" t="e">
        <f>VLOOKUP(A288,'Public finance '!$A:$H,6,FALSE)</f>
        <v>#N/A</v>
      </c>
      <c r="V288" t="e">
        <f>VLOOKUP(A288,'Public finance '!$A:$H,7,FALSE)</f>
        <v>#N/A</v>
      </c>
      <c r="W288" t="e">
        <f>VLOOKUP(A288,'Public finance '!$A:$H,8,FALSE)</f>
        <v>#N/A</v>
      </c>
      <c r="X288" t="e">
        <f>VLOOKUP(A288,'Current Account Balance'!$E:$F,2,FALSE)</f>
        <v>#N/A</v>
      </c>
      <c r="Y288" t="e">
        <f>VLOOKUP(A288,'Current AC forecast'!$A:$B,2,FALSE)</f>
        <v>#N/A</v>
      </c>
      <c r="Z288" s="18">
        <v>13.58</v>
      </c>
    </row>
    <row r="289" spans="1:26">
      <c r="A289" s="19">
        <v>41395</v>
      </c>
      <c r="B289" s="63">
        <v>126.515</v>
      </c>
      <c r="D289" t="e">
        <f>VLOOKUP(A289,Unemployment!$A:$C,2,FALSE)</f>
        <v>#N/A</v>
      </c>
      <c r="E289" t="e">
        <f>VLOOKUP(A289,Unemployment!$A:$C,3,FALSE)</f>
        <v>#N/A</v>
      </c>
      <c r="F289" t="e">
        <f>VLOOKUP(A289,PMI!$A:$C,3,FALSE)</f>
        <v>#N/A</v>
      </c>
      <c r="G289" t="e">
        <f>VLOOKUP(A289,PMI!$A:$C,3,FALSE)</f>
        <v>#N/A</v>
      </c>
      <c r="H289" t="e">
        <f>VLOOKUP(A289,'Emp per sector'!$A:$G,2,FALSE)</f>
        <v>#N/A</v>
      </c>
      <c r="I289" t="e">
        <f>VLOOKUP(A289,'Emp per sector'!$A:$G,3,FALSE)</f>
        <v>#N/A</v>
      </c>
      <c r="J289" t="e">
        <f>VLOOKUP(A289,'Emp per sector'!$A:$G,4,FALSE)</f>
        <v>#N/A</v>
      </c>
      <c r="K289" t="e">
        <f>VLOOKUP(A289,'Emp per sector'!$A:$G,5,FALSE)</f>
        <v>#N/A</v>
      </c>
      <c r="L289" t="e">
        <f>VLOOKUP(A289,'Emp per sector'!$A:$G,6,FALSE)</f>
        <v>#N/A</v>
      </c>
      <c r="M289" t="e">
        <f>VLOOKUP(A289,'Emp per sector'!$A:$G,7,FALSE)</f>
        <v>#N/A</v>
      </c>
      <c r="N289" t="e">
        <f>VLOOKUP(A289,'Output by Sec'!$A:$D,2,FALSE)</f>
        <v>#N/A</v>
      </c>
      <c r="O289" t="e">
        <f>VLOOKUP(A289,'Output by Sec'!$A:$D,3,FALSE)</f>
        <v>#N/A</v>
      </c>
      <c r="P289" t="e">
        <f>VLOOKUP(A289,'Output by Sec'!$A:$D,4,FALSE)</f>
        <v>#N/A</v>
      </c>
      <c r="Q289" t="e">
        <f>VLOOKUP(A289,'Public finance '!$A:$H,2,FALSE)</f>
        <v>#N/A</v>
      </c>
      <c r="R289" t="e">
        <f>VLOOKUP(A289,'Public finance '!$A:$H,3,FALSE)</f>
        <v>#N/A</v>
      </c>
      <c r="S289" t="e">
        <f>VLOOKUP(A289,'Public finance '!$A:$H,4,FALSE)</f>
        <v>#N/A</v>
      </c>
      <c r="T289" t="e">
        <f>VLOOKUP(A289,'Public finance '!$A:$H,5,FALSE)</f>
        <v>#N/A</v>
      </c>
      <c r="U289" t="e">
        <f>VLOOKUP(A289,'Public finance '!$A:$H,6,FALSE)</f>
        <v>#N/A</v>
      </c>
      <c r="V289" t="e">
        <f>VLOOKUP(A289,'Public finance '!$A:$H,7,FALSE)</f>
        <v>#N/A</v>
      </c>
      <c r="W289" t="e">
        <f>VLOOKUP(A289,'Public finance '!$A:$H,8,FALSE)</f>
        <v>#N/A</v>
      </c>
      <c r="X289" t="e">
        <f>VLOOKUP(A289,'Current Account Balance'!$E:$F,2,FALSE)</f>
        <v>#N/A</v>
      </c>
      <c r="Y289" t="e">
        <f>VLOOKUP(A289,'Current AC forecast'!$A:$B,2,FALSE)</f>
        <v>#N/A</v>
      </c>
      <c r="Z289" s="18">
        <v>13.11</v>
      </c>
    </row>
    <row r="290" spans="1:26">
      <c r="A290" s="19">
        <v>41426</v>
      </c>
      <c r="B290" s="63">
        <v>130.44</v>
      </c>
      <c r="D290">
        <f>VLOOKUP(A290,Unemployment!$A:$C,2,FALSE)</f>
        <v>54.1</v>
      </c>
      <c r="E290">
        <f>VLOOKUP(A290,Unemployment!$A:$C,3,FALSE)</f>
        <v>3.6681653500000002</v>
      </c>
      <c r="F290" t="e">
        <f>VLOOKUP(A290,PMI!$A:$C,3,FALSE)</f>
        <v>#N/A</v>
      </c>
      <c r="G290" t="e">
        <f>VLOOKUP(A290,PMI!$A:$C,3,FALSE)</f>
        <v>#N/A</v>
      </c>
      <c r="H290" t="e">
        <f>VLOOKUP(A290,'Emp per sector'!$A:$G,2,FALSE)</f>
        <v>#N/A</v>
      </c>
      <c r="I290" t="e">
        <f>VLOOKUP(A290,'Emp per sector'!$A:$G,3,FALSE)</f>
        <v>#N/A</v>
      </c>
      <c r="J290" t="e">
        <f>VLOOKUP(A290,'Emp per sector'!$A:$G,4,FALSE)</f>
        <v>#N/A</v>
      </c>
      <c r="K290" t="e">
        <f>VLOOKUP(A290,'Emp per sector'!$A:$G,5,FALSE)</f>
        <v>#N/A</v>
      </c>
      <c r="L290" t="e">
        <f>VLOOKUP(A290,'Emp per sector'!$A:$G,6,FALSE)</f>
        <v>#N/A</v>
      </c>
      <c r="M290" t="e">
        <f>VLOOKUP(A290,'Emp per sector'!$A:$G,7,FALSE)</f>
        <v>#N/A</v>
      </c>
      <c r="N290" t="e">
        <f>VLOOKUP(A290,'Output by Sec'!$A:$D,2,FALSE)</f>
        <v>#N/A</v>
      </c>
      <c r="O290" t="e">
        <f>VLOOKUP(A290,'Output by Sec'!$A:$D,3,FALSE)</f>
        <v>#N/A</v>
      </c>
      <c r="P290" t="e">
        <f>VLOOKUP(A290,'Output by Sec'!$A:$D,4,FALSE)</f>
        <v>#N/A</v>
      </c>
      <c r="Q290">
        <f>VLOOKUP(A290,'Public finance '!$A:$H,2,FALSE)</f>
        <v>0</v>
      </c>
      <c r="R290">
        <f>VLOOKUP(A290,'Public finance '!$A:$H,3,FALSE)</f>
        <v>0</v>
      </c>
      <c r="S290">
        <f>VLOOKUP(A290,'Public finance '!$A:$H,4,FALSE)</f>
        <v>2332841.753</v>
      </c>
      <c r="T290">
        <f>VLOOKUP(A290,'Public finance '!$A:$H,5,FALSE)</f>
        <v>0</v>
      </c>
      <c r="U290">
        <f>VLOOKUP(A290,'Public finance '!$A:$H,6,FALSE)</f>
        <v>0</v>
      </c>
      <c r="V290">
        <f>VLOOKUP(A290,'Public finance '!$A:$H,7,FALSE)</f>
        <v>0</v>
      </c>
      <c r="W290">
        <f>VLOOKUP(A290,'Public finance '!$A:$H,8,FALSE)</f>
        <v>0</v>
      </c>
      <c r="X290" t="e">
        <f>VLOOKUP(A290,'Current Account Balance'!$E:$F,2,FALSE)</f>
        <v>#N/A</v>
      </c>
      <c r="Y290" t="e">
        <f>VLOOKUP(A290,'Current AC forecast'!$A:$B,2,FALSE)</f>
        <v>#N/A</v>
      </c>
      <c r="Z290" s="18">
        <v>12.47</v>
      </c>
    </row>
    <row r="291" spans="1:26">
      <c r="A291" s="19">
        <v>41456</v>
      </c>
      <c r="B291" s="63">
        <v>131.55000000000001</v>
      </c>
      <c r="D291" t="e">
        <f>VLOOKUP(A291,Unemployment!$A:$C,2,FALSE)</f>
        <v>#N/A</v>
      </c>
      <c r="E291" t="e">
        <f>VLOOKUP(A291,Unemployment!$A:$C,3,FALSE)</f>
        <v>#N/A</v>
      </c>
      <c r="F291" t="e">
        <f>VLOOKUP(A291,PMI!$A:$C,3,FALSE)</f>
        <v>#N/A</v>
      </c>
      <c r="G291" t="e">
        <f>VLOOKUP(A291,PMI!$A:$C,3,FALSE)</f>
        <v>#N/A</v>
      </c>
      <c r="H291" t="e">
        <f>VLOOKUP(A291,'Emp per sector'!$A:$G,2,FALSE)</f>
        <v>#N/A</v>
      </c>
      <c r="I291" t="e">
        <f>VLOOKUP(A291,'Emp per sector'!$A:$G,3,FALSE)</f>
        <v>#N/A</v>
      </c>
      <c r="J291" t="e">
        <f>VLOOKUP(A291,'Emp per sector'!$A:$G,4,FALSE)</f>
        <v>#N/A</v>
      </c>
      <c r="K291" t="e">
        <f>VLOOKUP(A291,'Emp per sector'!$A:$G,5,FALSE)</f>
        <v>#N/A</v>
      </c>
      <c r="L291" t="e">
        <f>VLOOKUP(A291,'Emp per sector'!$A:$G,6,FALSE)</f>
        <v>#N/A</v>
      </c>
      <c r="M291" t="e">
        <f>VLOOKUP(A291,'Emp per sector'!$A:$G,7,FALSE)</f>
        <v>#N/A</v>
      </c>
      <c r="N291" t="e">
        <f>VLOOKUP(A291,'Output by Sec'!$A:$D,2,FALSE)</f>
        <v>#N/A</v>
      </c>
      <c r="O291" t="e">
        <f>VLOOKUP(A291,'Output by Sec'!$A:$D,3,FALSE)</f>
        <v>#N/A</v>
      </c>
      <c r="P291" t="e">
        <f>VLOOKUP(A291,'Output by Sec'!$A:$D,4,FALSE)</f>
        <v>#N/A</v>
      </c>
      <c r="Q291" t="e">
        <f>VLOOKUP(A291,'Public finance '!$A:$H,2,FALSE)</f>
        <v>#N/A</v>
      </c>
      <c r="R291" t="e">
        <f>VLOOKUP(A291,'Public finance '!$A:$H,3,FALSE)</f>
        <v>#N/A</v>
      </c>
      <c r="S291" t="e">
        <f>VLOOKUP(A291,'Public finance '!$A:$H,4,FALSE)</f>
        <v>#N/A</v>
      </c>
      <c r="T291" t="e">
        <f>VLOOKUP(A291,'Public finance '!$A:$H,5,FALSE)</f>
        <v>#N/A</v>
      </c>
      <c r="U291" t="e">
        <f>VLOOKUP(A291,'Public finance '!$A:$H,6,FALSE)</f>
        <v>#N/A</v>
      </c>
      <c r="V291" t="e">
        <f>VLOOKUP(A291,'Public finance '!$A:$H,7,FALSE)</f>
        <v>#N/A</v>
      </c>
      <c r="W291" t="e">
        <f>VLOOKUP(A291,'Public finance '!$A:$H,8,FALSE)</f>
        <v>#N/A</v>
      </c>
      <c r="X291" t="e">
        <f>VLOOKUP(A291,'Current Account Balance'!$E:$F,2,FALSE)</f>
        <v>#N/A</v>
      </c>
      <c r="Y291" t="e">
        <f>VLOOKUP(A291,'Current AC forecast'!$A:$B,2,FALSE)</f>
        <v>#N/A</v>
      </c>
      <c r="Z291" s="18">
        <v>11.84</v>
      </c>
    </row>
    <row r="292" spans="1:26">
      <c r="A292" s="19">
        <v>41487</v>
      </c>
      <c r="B292" s="63">
        <v>133.35</v>
      </c>
      <c r="D292" t="e">
        <f>VLOOKUP(A292,Unemployment!$A:$C,2,FALSE)</f>
        <v>#N/A</v>
      </c>
      <c r="E292" t="e">
        <f>VLOOKUP(A292,Unemployment!$A:$C,3,FALSE)</f>
        <v>#N/A</v>
      </c>
      <c r="F292" t="e">
        <f>VLOOKUP(A292,PMI!$A:$C,3,FALSE)</f>
        <v>#N/A</v>
      </c>
      <c r="G292" t="e">
        <f>VLOOKUP(A292,PMI!$A:$C,3,FALSE)</f>
        <v>#N/A</v>
      </c>
      <c r="H292" t="e">
        <f>VLOOKUP(A292,'Emp per sector'!$A:$G,2,FALSE)</f>
        <v>#N/A</v>
      </c>
      <c r="I292" t="e">
        <f>VLOOKUP(A292,'Emp per sector'!$A:$G,3,FALSE)</f>
        <v>#N/A</v>
      </c>
      <c r="J292" t="e">
        <f>VLOOKUP(A292,'Emp per sector'!$A:$G,4,FALSE)</f>
        <v>#N/A</v>
      </c>
      <c r="K292" t="e">
        <f>VLOOKUP(A292,'Emp per sector'!$A:$G,5,FALSE)</f>
        <v>#N/A</v>
      </c>
      <c r="L292" t="e">
        <f>VLOOKUP(A292,'Emp per sector'!$A:$G,6,FALSE)</f>
        <v>#N/A</v>
      </c>
      <c r="M292" t="e">
        <f>VLOOKUP(A292,'Emp per sector'!$A:$G,7,FALSE)</f>
        <v>#N/A</v>
      </c>
      <c r="N292" t="e">
        <f>VLOOKUP(A292,'Output by Sec'!$A:$D,2,FALSE)</f>
        <v>#N/A</v>
      </c>
      <c r="O292" t="e">
        <f>VLOOKUP(A292,'Output by Sec'!$A:$D,3,FALSE)</f>
        <v>#N/A</v>
      </c>
      <c r="P292" t="e">
        <f>VLOOKUP(A292,'Output by Sec'!$A:$D,4,FALSE)</f>
        <v>#N/A</v>
      </c>
      <c r="Q292" t="e">
        <f>VLOOKUP(A292,'Public finance '!$A:$H,2,FALSE)</f>
        <v>#N/A</v>
      </c>
      <c r="R292" t="e">
        <f>VLOOKUP(A292,'Public finance '!$A:$H,3,FALSE)</f>
        <v>#N/A</v>
      </c>
      <c r="S292" t="e">
        <f>VLOOKUP(A292,'Public finance '!$A:$H,4,FALSE)</f>
        <v>#N/A</v>
      </c>
      <c r="T292" t="e">
        <f>VLOOKUP(A292,'Public finance '!$A:$H,5,FALSE)</f>
        <v>#N/A</v>
      </c>
      <c r="U292" t="e">
        <f>VLOOKUP(A292,'Public finance '!$A:$H,6,FALSE)</f>
        <v>#N/A</v>
      </c>
      <c r="V292" t="e">
        <f>VLOOKUP(A292,'Public finance '!$A:$H,7,FALSE)</f>
        <v>#N/A</v>
      </c>
      <c r="W292" t="e">
        <f>VLOOKUP(A292,'Public finance '!$A:$H,8,FALSE)</f>
        <v>#N/A</v>
      </c>
      <c r="X292" t="e">
        <f>VLOOKUP(A292,'Current Account Balance'!$E:$F,2,FALSE)</f>
        <v>#N/A</v>
      </c>
      <c r="Y292" t="e">
        <f>VLOOKUP(A292,'Current AC forecast'!$A:$B,2,FALSE)</f>
        <v>#N/A</v>
      </c>
      <c r="Z292" s="18">
        <v>11.86</v>
      </c>
    </row>
    <row r="293" spans="1:26">
      <c r="A293" s="19">
        <v>41518</v>
      </c>
      <c r="B293" s="63">
        <v>131.94499999999999</v>
      </c>
      <c r="D293">
        <f>VLOOKUP(A293,Unemployment!$A:$C,2,FALSE)</f>
        <v>53.8</v>
      </c>
      <c r="E293">
        <f>VLOOKUP(A293,Unemployment!$A:$C,3,FALSE)</f>
        <v>3.8925252299999999</v>
      </c>
      <c r="F293" t="e">
        <f>VLOOKUP(A293,PMI!$A:$C,3,FALSE)</f>
        <v>#N/A</v>
      </c>
      <c r="G293" t="e">
        <f>VLOOKUP(A293,PMI!$A:$C,3,FALSE)</f>
        <v>#N/A</v>
      </c>
      <c r="H293" t="e">
        <f>VLOOKUP(A293,'Emp per sector'!$A:$G,2,FALSE)</f>
        <v>#N/A</v>
      </c>
      <c r="I293" t="e">
        <f>VLOOKUP(A293,'Emp per sector'!$A:$G,3,FALSE)</f>
        <v>#N/A</v>
      </c>
      <c r="J293" t="e">
        <f>VLOOKUP(A293,'Emp per sector'!$A:$G,4,FALSE)</f>
        <v>#N/A</v>
      </c>
      <c r="K293" t="e">
        <f>VLOOKUP(A293,'Emp per sector'!$A:$G,5,FALSE)</f>
        <v>#N/A</v>
      </c>
      <c r="L293" t="e">
        <f>VLOOKUP(A293,'Emp per sector'!$A:$G,6,FALSE)</f>
        <v>#N/A</v>
      </c>
      <c r="M293" t="e">
        <f>VLOOKUP(A293,'Emp per sector'!$A:$G,7,FALSE)</f>
        <v>#N/A</v>
      </c>
      <c r="N293" t="e">
        <f>VLOOKUP(A293,'Output by Sec'!$A:$D,2,FALSE)</f>
        <v>#N/A</v>
      </c>
      <c r="O293" t="e">
        <f>VLOOKUP(A293,'Output by Sec'!$A:$D,3,FALSE)</f>
        <v>#N/A</v>
      </c>
      <c r="P293" t="e">
        <f>VLOOKUP(A293,'Output by Sec'!$A:$D,4,FALSE)</f>
        <v>#N/A</v>
      </c>
      <c r="Q293">
        <f>VLOOKUP(A293,'Public finance '!$A:$H,2,FALSE)</f>
        <v>0</v>
      </c>
      <c r="R293">
        <f>VLOOKUP(A293,'Public finance '!$A:$H,3,FALSE)</f>
        <v>0</v>
      </c>
      <c r="S293">
        <f>VLOOKUP(A293,'Public finance '!$A:$H,4,FALSE)</f>
        <v>2425773.08</v>
      </c>
      <c r="T293">
        <f>VLOOKUP(A293,'Public finance '!$A:$H,5,FALSE)</f>
        <v>0</v>
      </c>
      <c r="U293">
        <f>VLOOKUP(A293,'Public finance '!$A:$H,6,FALSE)</f>
        <v>0</v>
      </c>
      <c r="V293">
        <f>VLOOKUP(A293,'Public finance '!$A:$H,7,FALSE)</f>
        <v>0</v>
      </c>
      <c r="W293">
        <f>VLOOKUP(A293,'Public finance '!$A:$H,8,FALSE)</f>
        <v>0</v>
      </c>
      <c r="X293" t="e">
        <f>VLOOKUP(A293,'Current Account Balance'!$E:$F,2,FALSE)</f>
        <v>#N/A</v>
      </c>
      <c r="Y293" t="e">
        <f>VLOOKUP(A293,'Current AC forecast'!$A:$B,2,FALSE)</f>
        <v>#N/A</v>
      </c>
      <c r="Z293" s="18">
        <v>11.84</v>
      </c>
    </row>
    <row r="294" spans="1:26">
      <c r="A294" s="19">
        <v>41548</v>
      </c>
      <c r="B294" s="63">
        <v>131.04</v>
      </c>
      <c r="D294" t="e">
        <f>VLOOKUP(A294,Unemployment!$A:$C,2,FALSE)</f>
        <v>#N/A</v>
      </c>
      <c r="E294" t="e">
        <f>VLOOKUP(A294,Unemployment!$A:$C,3,FALSE)</f>
        <v>#N/A</v>
      </c>
      <c r="F294" t="e">
        <f>VLOOKUP(A294,PMI!$A:$C,3,FALSE)</f>
        <v>#N/A</v>
      </c>
      <c r="G294" t="e">
        <f>VLOOKUP(A294,PMI!$A:$C,3,FALSE)</f>
        <v>#N/A</v>
      </c>
      <c r="H294" t="e">
        <f>VLOOKUP(A294,'Emp per sector'!$A:$G,2,FALSE)</f>
        <v>#N/A</v>
      </c>
      <c r="I294" t="e">
        <f>VLOOKUP(A294,'Emp per sector'!$A:$G,3,FALSE)</f>
        <v>#N/A</v>
      </c>
      <c r="J294" t="e">
        <f>VLOOKUP(A294,'Emp per sector'!$A:$G,4,FALSE)</f>
        <v>#N/A</v>
      </c>
      <c r="K294" t="e">
        <f>VLOOKUP(A294,'Emp per sector'!$A:$G,5,FALSE)</f>
        <v>#N/A</v>
      </c>
      <c r="L294" t="e">
        <f>VLOOKUP(A294,'Emp per sector'!$A:$G,6,FALSE)</f>
        <v>#N/A</v>
      </c>
      <c r="M294" t="e">
        <f>VLOOKUP(A294,'Emp per sector'!$A:$G,7,FALSE)</f>
        <v>#N/A</v>
      </c>
      <c r="N294" t="e">
        <f>VLOOKUP(A294,'Output by Sec'!$A:$D,2,FALSE)</f>
        <v>#N/A</v>
      </c>
      <c r="O294" t="e">
        <f>VLOOKUP(A294,'Output by Sec'!$A:$D,3,FALSE)</f>
        <v>#N/A</v>
      </c>
      <c r="P294" t="e">
        <f>VLOOKUP(A294,'Output by Sec'!$A:$D,4,FALSE)</f>
        <v>#N/A</v>
      </c>
      <c r="Q294" t="e">
        <f>VLOOKUP(A294,'Public finance '!$A:$H,2,FALSE)</f>
        <v>#N/A</v>
      </c>
      <c r="R294" t="e">
        <f>VLOOKUP(A294,'Public finance '!$A:$H,3,FALSE)</f>
        <v>#N/A</v>
      </c>
      <c r="S294" t="e">
        <f>VLOOKUP(A294,'Public finance '!$A:$H,4,FALSE)</f>
        <v>#N/A</v>
      </c>
      <c r="T294" t="e">
        <f>VLOOKUP(A294,'Public finance '!$A:$H,5,FALSE)</f>
        <v>#N/A</v>
      </c>
      <c r="U294" t="e">
        <f>VLOOKUP(A294,'Public finance '!$A:$H,6,FALSE)</f>
        <v>#N/A</v>
      </c>
      <c r="V294" t="e">
        <f>VLOOKUP(A294,'Public finance '!$A:$H,7,FALSE)</f>
        <v>#N/A</v>
      </c>
      <c r="W294" t="e">
        <f>VLOOKUP(A294,'Public finance '!$A:$H,8,FALSE)</f>
        <v>#N/A</v>
      </c>
      <c r="X294" t="e">
        <f>VLOOKUP(A294,'Current Account Balance'!$E:$F,2,FALSE)</f>
        <v>#N/A</v>
      </c>
      <c r="Y294" t="e">
        <f>VLOOKUP(A294,'Current AC forecast'!$A:$B,2,FALSE)</f>
        <v>#N/A</v>
      </c>
      <c r="Z294" s="18">
        <v>11.45</v>
      </c>
    </row>
    <row r="295" spans="1:26">
      <c r="A295" s="19">
        <v>41579</v>
      </c>
      <c r="B295" s="63">
        <v>131.21</v>
      </c>
      <c r="C295" s="68">
        <v>6001.3</v>
      </c>
      <c r="D295" t="e">
        <f>VLOOKUP(A295,Unemployment!$A:$C,2,FALSE)</f>
        <v>#N/A</v>
      </c>
      <c r="E295" t="e">
        <f>VLOOKUP(A295,Unemployment!$A:$C,3,FALSE)</f>
        <v>#N/A</v>
      </c>
      <c r="F295" t="e">
        <f>VLOOKUP(A295,PMI!$A:$C,3,FALSE)</f>
        <v>#N/A</v>
      </c>
      <c r="G295" t="e">
        <f>VLOOKUP(A295,PMI!$A:$C,3,FALSE)</f>
        <v>#N/A</v>
      </c>
      <c r="H295" t="e">
        <f>VLOOKUP(A295,'Emp per sector'!$A:$G,2,FALSE)</f>
        <v>#N/A</v>
      </c>
      <c r="I295" t="e">
        <f>VLOOKUP(A295,'Emp per sector'!$A:$G,3,FALSE)</f>
        <v>#N/A</v>
      </c>
      <c r="J295" t="e">
        <f>VLOOKUP(A295,'Emp per sector'!$A:$G,4,FALSE)</f>
        <v>#N/A</v>
      </c>
      <c r="K295" t="e">
        <f>VLOOKUP(A295,'Emp per sector'!$A:$G,5,FALSE)</f>
        <v>#N/A</v>
      </c>
      <c r="L295" t="e">
        <f>VLOOKUP(A295,'Emp per sector'!$A:$G,6,FALSE)</f>
        <v>#N/A</v>
      </c>
      <c r="M295" t="e">
        <f>VLOOKUP(A295,'Emp per sector'!$A:$G,7,FALSE)</f>
        <v>#N/A</v>
      </c>
      <c r="N295" t="e">
        <f>VLOOKUP(A295,'Output by Sec'!$A:$D,2,FALSE)</f>
        <v>#N/A</v>
      </c>
      <c r="O295" t="e">
        <f>VLOOKUP(A295,'Output by Sec'!$A:$D,3,FALSE)</f>
        <v>#N/A</v>
      </c>
      <c r="P295" t="e">
        <f>VLOOKUP(A295,'Output by Sec'!$A:$D,4,FALSE)</f>
        <v>#N/A</v>
      </c>
      <c r="Q295" t="e">
        <f>VLOOKUP(A295,'Public finance '!$A:$H,2,FALSE)</f>
        <v>#N/A</v>
      </c>
      <c r="R295" t="e">
        <f>VLOOKUP(A295,'Public finance '!$A:$H,3,FALSE)</f>
        <v>#N/A</v>
      </c>
      <c r="S295" t="e">
        <f>VLOOKUP(A295,'Public finance '!$A:$H,4,FALSE)</f>
        <v>#N/A</v>
      </c>
      <c r="T295" t="e">
        <f>VLOOKUP(A295,'Public finance '!$A:$H,5,FALSE)</f>
        <v>#N/A</v>
      </c>
      <c r="U295" t="e">
        <f>VLOOKUP(A295,'Public finance '!$A:$H,6,FALSE)</f>
        <v>#N/A</v>
      </c>
      <c r="V295" t="e">
        <f>VLOOKUP(A295,'Public finance '!$A:$H,7,FALSE)</f>
        <v>#N/A</v>
      </c>
      <c r="W295" t="e">
        <f>VLOOKUP(A295,'Public finance '!$A:$H,8,FALSE)</f>
        <v>#N/A</v>
      </c>
      <c r="X295" t="e">
        <f>VLOOKUP(A295,'Current Account Balance'!$E:$F,2,FALSE)</f>
        <v>#N/A</v>
      </c>
      <c r="Y295" t="e">
        <f>VLOOKUP(A295,'Current AC forecast'!$A:$B,2,FALSE)</f>
        <v>#N/A</v>
      </c>
      <c r="Z295" s="18">
        <v>10.95</v>
      </c>
    </row>
    <row r="296" spans="1:26">
      <c r="A296" s="19">
        <v>41609</v>
      </c>
      <c r="B296" s="63">
        <v>130.88999999999999</v>
      </c>
      <c r="C296" s="68">
        <v>6521.1284820600004</v>
      </c>
      <c r="D296">
        <f>VLOOKUP(A296,Unemployment!$A:$C,2,FALSE)</f>
        <v>52.9</v>
      </c>
      <c r="E296">
        <f>VLOOKUP(A296,Unemployment!$A:$C,3,FALSE)</f>
        <v>3.8235256400000002</v>
      </c>
      <c r="F296" t="e">
        <f>VLOOKUP(A296,PMI!$A:$C,3,FALSE)</f>
        <v>#N/A</v>
      </c>
      <c r="G296" t="e">
        <f>VLOOKUP(A296,PMI!$A:$C,3,FALSE)</f>
        <v>#N/A</v>
      </c>
      <c r="H296" t="e">
        <f>VLOOKUP(A296,'Emp per sector'!$A:$G,2,FALSE)</f>
        <v>#N/A</v>
      </c>
      <c r="I296" t="e">
        <f>VLOOKUP(A296,'Emp per sector'!$A:$G,3,FALSE)</f>
        <v>#N/A</v>
      </c>
      <c r="J296" t="e">
        <f>VLOOKUP(A296,'Emp per sector'!$A:$G,4,FALSE)</f>
        <v>#N/A</v>
      </c>
      <c r="K296" t="e">
        <f>VLOOKUP(A296,'Emp per sector'!$A:$G,5,FALSE)</f>
        <v>#N/A</v>
      </c>
      <c r="L296" t="e">
        <f>VLOOKUP(A296,'Emp per sector'!$A:$G,6,FALSE)</f>
        <v>#N/A</v>
      </c>
      <c r="M296" t="e">
        <f>VLOOKUP(A296,'Emp per sector'!$A:$G,7,FALSE)</f>
        <v>#N/A</v>
      </c>
      <c r="N296" t="e">
        <f>VLOOKUP(A296,'Output by Sec'!$A:$D,2,FALSE)</f>
        <v>#N/A</v>
      </c>
      <c r="O296" t="e">
        <f>VLOOKUP(A296,'Output by Sec'!$A:$D,3,FALSE)</f>
        <v>#N/A</v>
      </c>
      <c r="P296" t="e">
        <f>VLOOKUP(A296,'Output by Sec'!$A:$D,4,FALSE)</f>
        <v>#N/A</v>
      </c>
      <c r="Q296">
        <f>VLOOKUP(A296,'Public finance '!$A:$H,2,FALSE)</f>
        <v>0</v>
      </c>
      <c r="R296">
        <f>VLOOKUP(A296,'Public finance '!$A:$H,3,FALSE)</f>
        <v>0</v>
      </c>
      <c r="S296">
        <f>VLOOKUP(A296,'Public finance '!$A:$H,4,FALSE)</f>
        <v>2425836.0159999998</v>
      </c>
      <c r="T296">
        <f>VLOOKUP(A296,'Public finance '!$A:$H,5,FALSE)</f>
        <v>0</v>
      </c>
      <c r="U296">
        <f>VLOOKUP(A296,'Public finance '!$A:$H,6,FALSE)</f>
        <v>0</v>
      </c>
      <c r="V296">
        <f>VLOOKUP(A296,'Public finance '!$A:$H,7,FALSE)</f>
        <v>0</v>
      </c>
      <c r="W296">
        <f>VLOOKUP(A296,'Public finance '!$A:$H,8,FALSE)</f>
        <v>0</v>
      </c>
      <c r="X296" t="e">
        <f>VLOOKUP(A296,'Current Account Balance'!$E:$F,2,FALSE)</f>
        <v>#N/A</v>
      </c>
      <c r="Y296">
        <f>VLOOKUP(A296,'Current AC forecast'!$A:$B,2,FALSE)</f>
        <v>-3.3010000000000002</v>
      </c>
      <c r="Z296" s="18">
        <v>9.9600000000000009</v>
      </c>
    </row>
    <row r="297" spans="1:26">
      <c r="A297" s="19">
        <v>41640</v>
      </c>
      <c r="B297" s="63">
        <v>130.72</v>
      </c>
      <c r="C297" s="68">
        <v>7037.42</v>
      </c>
      <c r="D297" t="e">
        <f>VLOOKUP(A297,Unemployment!$A:$C,2,FALSE)</f>
        <v>#N/A</v>
      </c>
      <c r="E297" t="e">
        <f>VLOOKUP(A297,Unemployment!$A:$C,3,FALSE)</f>
        <v>#N/A</v>
      </c>
      <c r="F297" t="e">
        <f>VLOOKUP(A297,PMI!$A:$C,3,FALSE)</f>
        <v>#N/A</v>
      </c>
      <c r="G297" t="e">
        <f>VLOOKUP(A297,PMI!$A:$C,3,FALSE)</f>
        <v>#N/A</v>
      </c>
      <c r="H297" t="e">
        <f>VLOOKUP(A297,'Emp per sector'!$A:$G,2,FALSE)</f>
        <v>#N/A</v>
      </c>
      <c r="I297" t="e">
        <f>VLOOKUP(A297,'Emp per sector'!$A:$G,3,FALSE)</f>
        <v>#N/A</v>
      </c>
      <c r="J297" t="e">
        <f>VLOOKUP(A297,'Emp per sector'!$A:$G,4,FALSE)</f>
        <v>#N/A</v>
      </c>
      <c r="K297" t="e">
        <f>VLOOKUP(A297,'Emp per sector'!$A:$G,5,FALSE)</f>
        <v>#N/A</v>
      </c>
      <c r="L297" t="e">
        <f>VLOOKUP(A297,'Emp per sector'!$A:$G,6,FALSE)</f>
        <v>#N/A</v>
      </c>
      <c r="M297" t="e">
        <f>VLOOKUP(A297,'Emp per sector'!$A:$G,7,FALSE)</f>
        <v>#N/A</v>
      </c>
      <c r="N297" t="e">
        <f>VLOOKUP(A297,'Output by Sec'!$A:$D,2,FALSE)</f>
        <v>#N/A</v>
      </c>
      <c r="O297" t="e">
        <f>VLOOKUP(A297,'Output by Sec'!$A:$D,3,FALSE)</f>
        <v>#N/A</v>
      </c>
      <c r="P297" t="e">
        <f>VLOOKUP(A297,'Output by Sec'!$A:$D,4,FALSE)</f>
        <v>#N/A</v>
      </c>
      <c r="Q297" t="e">
        <f>VLOOKUP(A297,'Public finance '!$A:$H,2,FALSE)</f>
        <v>#N/A</v>
      </c>
      <c r="R297" t="e">
        <f>VLOOKUP(A297,'Public finance '!$A:$H,3,FALSE)</f>
        <v>#N/A</v>
      </c>
      <c r="S297" t="e">
        <f>VLOOKUP(A297,'Public finance '!$A:$H,4,FALSE)</f>
        <v>#N/A</v>
      </c>
      <c r="T297" t="e">
        <f>VLOOKUP(A297,'Public finance '!$A:$H,5,FALSE)</f>
        <v>#N/A</v>
      </c>
      <c r="U297" t="e">
        <f>VLOOKUP(A297,'Public finance '!$A:$H,6,FALSE)</f>
        <v>#N/A</v>
      </c>
      <c r="V297" t="e">
        <f>VLOOKUP(A297,'Public finance '!$A:$H,7,FALSE)</f>
        <v>#N/A</v>
      </c>
      <c r="W297" t="e">
        <f>VLOOKUP(A297,'Public finance '!$A:$H,8,FALSE)</f>
        <v>#N/A</v>
      </c>
      <c r="X297" t="e">
        <f>VLOOKUP(A297,'Current Account Balance'!$E:$F,2,FALSE)</f>
        <v>#N/A</v>
      </c>
      <c r="Y297" t="e">
        <f>VLOOKUP(A297,'Current AC forecast'!$A:$B,2,FALSE)</f>
        <v>#N/A</v>
      </c>
      <c r="Z297" s="18">
        <v>9.65</v>
      </c>
    </row>
    <row r="298" spans="1:26">
      <c r="A298" s="19">
        <v>41671</v>
      </c>
      <c r="B298" s="63">
        <v>131.03</v>
      </c>
      <c r="C298" s="68">
        <v>7276.54</v>
      </c>
      <c r="D298" t="e">
        <f>VLOOKUP(A298,Unemployment!$A:$C,2,FALSE)</f>
        <v>#N/A</v>
      </c>
      <c r="E298" t="e">
        <f>VLOOKUP(A298,Unemployment!$A:$C,3,FALSE)</f>
        <v>#N/A</v>
      </c>
      <c r="F298" t="e">
        <f>VLOOKUP(A298,PMI!$A:$C,3,FALSE)</f>
        <v>#N/A</v>
      </c>
      <c r="G298" t="e">
        <f>VLOOKUP(A298,PMI!$A:$C,3,FALSE)</f>
        <v>#N/A</v>
      </c>
      <c r="H298" t="e">
        <f>VLOOKUP(A298,'Emp per sector'!$A:$G,2,FALSE)</f>
        <v>#N/A</v>
      </c>
      <c r="I298" t="e">
        <f>VLOOKUP(A298,'Emp per sector'!$A:$G,3,FALSE)</f>
        <v>#N/A</v>
      </c>
      <c r="J298" t="e">
        <f>VLOOKUP(A298,'Emp per sector'!$A:$G,4,FALSE)</f>
        <v>#N/A</v>
      </c>
      <c r="K298" t="e">
        <f>VLOOKUP(A298,'Emp per sector'!$A:$G,5,FALSE)</f>
        <v>#N/A</v>
      </c>
      <c r="L298" t="e">
        <f>VLOOKUP(A298,'Emp per sector'!$A:$G,6,FALSE)</f>
        <v>#N/A</v>
      </c>
      <c r="M298" t="e">
        <f>VLOOKUP(A298,'Emp per sector'!$A:$G,7,FALSE)</f>
        <v>#N/A</v>
      </c>
      <c r="N298" t="e">
        <f>VLOOKUP(A298,'Output by Sec'!$A:$D,2,FALSE)</f>
        <v>#N/A</v>
      </c>
      <c r="O298" t="e">
        <f>VLOOKUP(A298,'Output by Sec'!$A:$D,3,FALSE)</f>
        <v>#N/A</v>
      </c>
      <c r="P298" t="e">
        <f>VLOOKUP(A298,'Output by Sec'!$A:$D,4,FALSE)</f>
        <v>#N/A</v>
      </c>
      <c r="Q298" t="e">
        <f>VLOOKUP(A298,'Public finance '!$A:$H,2,FALSE)</f>
        <v>#N/A</v>
      </c>
      <c r="R298" t="e">
        <f>VLOOKUP(A298,'Public finance '!$A:$H,3,FALSE)</f>
        <v>#N/A</v>
      </c>
      <c r="S298" t="e">
        <f>VLOOKUP(A298,'Public finance '!$A:$H,4,FALSE)</f>
        <v>#N/A</v>
      </c>
      <c r="T298" t="e">
        <f>VLOOKUP(A298,'Public finance '!$A:$H,5,FALSE)</f>
        <v>#N/A</v>
      </c>
      <c r="U298" t="e">
        <f>VLOOKUP(A298,'Public finance '!$A:$H,6,FALSE)</f>
        <v>#N/A</v>
      </c>
      <c r="V298" t="e">
        <f>VLOOKUP(A298,'Public finance '!$A:$H,7,FALSE)</f>
        <v>#N/A</v>
      </c>
      <c r="W298" t="e">
        <f>VLOOKUP(A298,'Public finance '!$A:$H,8,FALSE)</f>
        <v>#N/A</v>
      </c>
      <c r="X298" t="e">
        <f>VLOOKUP(A298,'Current Account Balance'!$E:$F,2,FALSE)</f>
        <v>#N/A</v>
      </c>
      <c r="Y298" t="e">
        <f>VLOOKUP(A298,'Current AC forecast'!$A:$B,2,FALSE)</f>
        <v>#N/A</v>
      </c>
      <c r="Z298" s="18">
        <v>9.4</v>
      </c>
    </row>
    <row r="299" spans="1:26">
      <c r="A299" s="19">
        <v>41699</v>
      </c>
      <c r="B299" s="63">
        <v>130.72999999999999</v>
      </c>
      <c r="C299" s="68">
        <v>7078.3107357099998</v>
      </c>
      <c r="D299">
        <f>VLOOKUP(A299,Unemployment!$A:$C,2,FALSE)</f>
        <v>53.4</v>
      </c>
      <c r="E299">
        <f>VLOOKUP(A299,Unemployment!$A:$C,3,FALSE)</f>
        <v>4.1185075199999996</v>
      </c>
      <c r="F299" t="e">
        <f>VLOOKUP(A299,PMI!$A:$C,3,FALSE)</f>
        <v>#N/A</v>
      </c>
      <c r="G299" t="e">
        <f>VLOOKUP(A299,PMI!$A:$C,3,FALSE)</f>
        <v>#N/A</v>
      </c>
      <c r="H299" t="e">
        <f>VLOOKUP(A299,'Emp per sector'!$A:$G,2,FALSE)</f>
        <v>#N/A</v>
      </c>
      <c r="I299" t="e">
        <f>VLOOKUP(A299,'Emp per sector'!$A:$G,3,FALSE)</f>
        <v>#N/A</v>
      </c>
      <c r="J299" t="e">
        <f>VLOOKUP(A299,'Emp per sector'!$A:$G,4,FALSE)</f>
        <v>#N/A</v>
      </c>
      <c r="K299" t="e">
        <f>VLOOKUP(A299,'Emp per sector'!$A:$G,5,FALSE)</f>
        <v>#N/A</v>
      </c>
      <c r="L299" t="e">
        <f>VLOOKUP(A299,'Emp per sector'!$A:$G,6,FALSE)</f>
        <v>#N/A</v>
      </c>
      <c r="M299" t="e">
        <f>VLOOKUP(A299,'Emp per sector'!$A:$G,7,FALSE)</f>
        <v>#N/A</v>
      </c>
      <c r="N299" t="e">
        <f>VLOOKUP(A299,'Output by Sec'!$A:$D,2,FALSE)</f>
        <v>#N/A</v>
      </c>
      <c r="O299" t="e">
        <f>VLOOKUP(A299,'Output by Sec'!$A:$D,3,FALSE)</f>
        <v>#N/A</v>
      </c>
      <c r="P299" t="e">
        <f>VLOOKUP(A299,'Output by Sec'!$A:$D,4,FALSE)</f>
        <v>#N/A</v>
      </c>
      <c r="Q299">
        <f>VLOOKUP(A299,'Public finance '!$A:$H,2,FALSE)</f>
        <v>227707</v>
      </c>
      <c r="R299">
        <f>VLOOKUP(A299,'Public finance '!$A:$H,3,FALSE)</f>
        <v>-308029</v>
      </c>
      <c r="S299">
        <f>VLOOKUP(A299,'Public finance '!$A:$H,4,FALSE)</f>
        <v>2505232.1710000001</v>
      </c>
      <c r="T299">
        <f>VLOOKUP(A299,'Public finance '!$A:$H,5,FALSE)</f>
        <v>553945</v>
      </c>
      <c r="U299">
        <f>VLOOKUP(A299,'Public finance '!$A:$H,6,FALSE)</f>
        <v>9.0892573804489913</v>
      </c>
      <c r="V299">
        <f>VLOOKUP(A299,'Public finance '!$A:$H,7,FALSE)</f>
        <v>-12.29542728876285</v>
      </c>
      <c r="W299">
        <f>VLOOKUP(A299,'Public finance '!$A:$H,8,FALSE)</f>
        <v>22.11152349120939</v>
      </c>
      <c r="X299" t="e">
        <f>VLOOKUP(A299,'Current Account Balance'!$E:$F,2,FALSE)</f>
        <v>#N/A</v>
      </c>
      <c r="Y299" t="e">
        <f>VLOOKUP(A299,'Current AC forecast'!$A:$B,2,FALSE)</f>
        <v>#N/A</v>
      </c>
      <c r="Z299" s="18">
        <v>8.81</v>
      </c>
    </row>
    <row r="300" spans="1:26">
      <c r="A300" s="19">
        <v>41730</v>
      </c>
      <c r="B300" s="63">
        <v>130.6</v>
      </c>
      <c r="C300" s="68">
        <v>7923.6262322900002</v>
      </c>
      <c r="D300" t="e">
        <f>VLOOKUP(A300,Unemployment!$A:$C,2,FALSE)</f>
        <v>#N/A</v>
      </c>
      <c r="E300" t="e">
        <f>VLOOKUP(A300,Unemployment!$A:$C,3,FALSE)</f>
        <v>#N/A</v>
      </c>
      <c r="F300" t="e">
        <f>VLOOKUP(A300,PMI!$A:$C,3,FALSE)</f>
        <v>#N/A</v>
      </c>
      <c r="G300" t="e">
        <f>VLOOKUP(A300,PMI!$A:$C,3,FALSE)</f>
        <v>#N/A</v>
      </c>
      <c r="H300" t="e">
        <f>VLOOKUP(A300,'Emp per sector'!$A:$G,2,FALSE)</f>
        <v>#N/A</v>
      </c>
      <c r="I300" t="e">
        <f>VLOOKUP(A300,'Emp per sector'!$A:$G,3,FALSE)</f>
        <v>#N/A</v>
      </c>
      <c r="J300" t="e">
        <f>VLOOKUP(A300,'Emp per sector'!$A:$G,4,FALSE)</f>
        <v>#N/A</v>
      </c>
      <c r="K300" t="e">
        <f>VLOOKUP(A300,'Emp per sector'!$A:$G,5,FALSE)</f>
        <v>#N/A</v>
      </c>
      <c r="L300" t="e">
        <f>VLOOKUP(A300,'Emp per sector'!$A:$G,6,FALSE)</f>
        <v>#N/A</v>
      </c>
      <c r="M300" t="e">
        <f>VLOOKUP(A300,'Emp per sector'!$A:$G,7,FALSE)</f>
        <v>#N/A</v>
      </c>
      <c r="N300" t="e">
        <f>VLOOKUP(A300,'Output by Sec'!$A:$D,2,FALSE)</f>
        <v>#N/A</v>
      </c>
      <c r="O300" t="e">
        <f>VLOOKUP(A300,'Output by Sec'!$A:$D,3,FALSE)</f>
        <v>#N/A</v>
      </c>
      <c r="P300" t="e">
        <f>VLOOKUP(A300,'Output by Sec'!$A:$D,4,FALSE)</f>
        <v>#N/A</v>
      </c>
      <c r="Q300" t="e">
        <f>VLOOKUP(A300,'Public finance '!$A:$H,2,FALSE)</f>
        <v>#N/A</v>
      </c>
      <c r="R300" t="e">
        <f>VLOOKUP(A300,'Public finance '!$A:$H,3,FALSE)</f>
        <v>#N/A</v>
      </c>
      <c r="S300" t="e">
        <f>VLOOKUP(A300,'Public finance '!$A:$H,4,FALSE)</f>
        <v>#N/A</v>
      </c>
      <c r="T300" t="e">
        <f>VLOOKUP(A300,'Public finance '!$A:$H,5,FALSE)</f>
        <v>#N/A</v>
      </c>
      <c r="U300" t="e">
        <f>VLOOKUP(A300,'Public finance '!$A:$H,6,FALSE)</f>
        <v>#N/A</v>
      </c>
      <c r="V300" t="e">
        <f>VLOOKUP(A300,'Public finance '!$A:$H,7,FALSE)</f>
        <v>#N/A</v>
      </c>
      <c r="W300" t="e">
        <f>VLOOKUP(A300,'Public finance '!$A:$H,8,FALSE)</f>
        <v>#N/A</v>
      </c>
      <c r="X300" t="e">
        <f>VLOOKUP(A300,'Current Account Balance'!$E:$F,2,FALSE)</f>
        <v>#N/A</v>
      </c>
      <c r="Y300" t="e">
        <f>VLOOKUP(A300,'Current AC forecast'!$A:$B,2,FALSE)</f>
        <v>#N/A</v>
      </c>
      <c r="Z300" s="18">
        <v>8.65</v>
      </c>
    </row>
    <row r="301" spans="1:26">
      <c r="A301" s="19">
        <v>41760</v>
      </c>
      <c r="B301" s="63">
        <v>130.44</v>
      </c>
      <c r="C301" s="68">
        <v>7791.7645323799998</v>
      </c>
      <c r="D301" t="e">
        <f>VLOOKUP(A301,Unemployment!$A:$C,2,FALSE)</f>
        <v>#N/A</v>
      </c>
      <c r="E301" t="e">
        <f>VLOOKUP(A301,Unemployment!$A:$C,3,FALSE)</f>
        <v>#N/A</v>
      </c>
      <c r="F301" t="e">
        <f>VLOOKUP(A301,PMI!$A:$C,3,FALSE)</f>
        <v>#N/A</v>
      </c>
      <c r="G301" t="e">
        <f>VLOOKUP(A301,PMI!$A:$C,3,FALSE)</f>
        <v>#N/A</v>
      </c>
      <c r="H301" t="e">
        <f>VLOOKUP(A301,'Emp per sector'!$A:$G,2,FALSE)</f>
        <v>#N/A</v>
      </c>
      <c r="I301" t="e">
        <f>VLOOKUP(A301,'Emp per sector'!$A:$G,3,FALSE)</f>
        <v>#N/A</v>
      </c>
      <c r="J301" t="e">
        <f>VLOOKUP(A301,'Emp per sector'!$A:$G,4,FALSE)</f>
        <v>#N/A</v>
      </c>
      <c r="K301" t="e">
        <f>VLOOKUP(A301,'Emp per sector'!$A:$G,5,FALSE)</f>
        <v>#N/A</v>
      </c>
      <c r="L301" t="e">
        <f>VLOOKUP(A301,'Emp per sector'!$A:$G,6,FALSE)</f>
        <v>#N/A</v>
      </c>
      <c r="M301" t="e">
        <f>VLOOKUP(A301,'Emp per sector'!$A:$G,7,FALSE)</f>
        <v>#N/A</v>
      </c>
      <c r="N301" t="e">
        <f>VLOOKUP(A301,'Output by Sec'!$A:$D,2,FALSE)</f>
        <v>#N/A</v>
      </c>
      <c r="O301" t="e">
        <f>VLOOKUP(A301,'Output by Sec'!$A:$D,3,FALSE)</f>
        <v>#N/A</v>
      </c>
      <c r="P301" t="e">
        <f>VLOOKUP(A301,'Output by Sec'!$A:$D,4,FALSE)</f>
        <v>#N/A</v>
      </c>
      <c r="Q301" t="e">
        <f>VLOOKUP(A301,'Public finance '!$A:$H,2,FALSE)</f>
        <v>#N/A</v>
      </c>
      <c r="R301" t="e">
        <f>VLOOKUP(A301,'Public finance '!$A:$H,3,FALSE)</f>
        <v>#N/A</v>
      </c>
      <c r="S301" t="e">
        <f>VLOOKUP(A301,'Public finance '!$A:$H,4,FALSE)</f>
        <v>#N/A</v>
      </c>
      <c r="T301" t="e">
        <f>VLOOKUP(A301,'Public finance '!$A:$H,5,FALSE)</f>
        <v>#N/A</v>
      </c>
      <c r="U301" t="e">
        <f>VLOOKUP(A301,'Public finance '!$A:$H,6,FALSE)</f>
        <v>#N/A</v>
      </c>
      <c r="V301" t="e">
        <f>VLOOKUP(A301,'Public finance '!$A:$H,7,FALSE)</f>
        <v>#N/A</v>
      </c>
      <c r="W301" t="e">
        <f>VLOOKUP(A301,'Public finance '!$A:$H,8,FALSE)</f>
        <v>#N/A</v>
      </c>
      <c r="X301" t="e">
        <f>VLOOKUP(A301,'Current Account Balance'!$E:$F,2,FALSE)</f>
        <v>#N/A</v>
      </c>
      <c r="Y301" t="e">
        <f>VLOOKUP(A301,'Current AC forecast'!$A:$B,2,FALSE)</f>
        <v>#N/A</v>
      </c>
      <c r="Z301" s="18">
        <v>8.3800000000000008</v>
      </c>
    </row>
    <row r="302" spans="1:26">
      <c r="A302" s="19">
        <v>41791</v>
      </c>
      <c r="B302" s="63">
        <v>130.33500000000001</v>
      </c>
      <c r="C302" s="68">
        <v>8139.8637094699998</v>
      </c>
      <c r="D302">
        <f>VLOOKUP(A302,Unemployment!$A:$C,2,FALSE)</f>
        <v>53.4</v>
      </c>
      <c r="E302">
        <f>VLOOKUP(A302,Unemployment!$A:$C,3,FALSE)</f>
        <v>4.3524661099999999</v>
      </c>
      <c r="F302" t="e">
        <f>VLOOKUP(A302,PMI!$A:$C,3,FALSE)</f>
        <v>#N/A</v>
      </c>
      <c r="G302" t="e">
        <f>VLOOKUP(A302,PMI!$A:$C,3,FALSE)</f>
        <v>#N/A</v>
      </c>
      <c r="H302" t="e">
        <f>VLOOKUP(A302,'Emp per sector'!$A:$G,2,FALSE)</f>
        <v>#N/A</v>
      </c>
      <c r="I302" t="e">
        <f>VLOOKUP(A302,'Emp per sector'!$A:$G,3,FALSE)</f>
        <v>#N/A</v>
      </c>
      <c r="J302" t="e">
        <f>VLOOKUP(A302,'Emp per sector'!$A:$G,4,FALSE)</f>
        <v>#N/A</v>
      </c>
      <c r="K302" t="e">
        <f>VLOOKUP(A302,'Emp per sector'!$A:$G,5,FALSE)</f>
        <v>#N/A</v>
      </c>
      <c r="L302" t="e">
        <f>VLOOKUP(A302,'Emp per sector'!$A:$G,6,FALSE)</f>
        <v>#N/A</v>
      </c>
      <c r="M302" t="e">
        <f>VLOOKUP(A302,'Emp per sector'!$A:$G,7,FALSE)</f>
        <v>#N/A</v>
      </c>
      <c r="N302" t="e">
        <f>VLOOKUP(A302,'Output by Sec'!$A:$D,2,FALSE)</f>
        <v>#N/A</v>
      </c>
      <c r="O302" t="e">
        <f>VLOOKUP(A302,'Output by Sec'!$A:$D,3,FALSE)</f>
        <v>#N/A</v>
      </c>
      <c r="P302" t="e">
        <f>VLOOKUP(A302,'Output by Sec'!$A:$D,4,FALSE)</f>
        <v>#N/A</v>
      </c>
      <c r="Q302">
        <f>VLOOKUP(A302,'Public finance '!$A:$H,2,FALSE)</f>
        <v>256687.4</v>
      </c>
      <c r="R302">
        <f>VLOOKUP(A302,'Public finance '!$A:$H,3,FALSE)</f>
        <v>-69692.218009210002</v>
      </c>
      <c r="S302">
        <f>VLOOKUP(A302,'Public finance '!$A:$H,4,FALSE)</f>
        <v>2483977.3450000002</v>
      </c>
      <c r="T302">
        <f>VLOOKUP(A302,'Public finance '!$A:$H,5,FALSE)</f>
        <v>367360.45817061001</v>
      </c>
      <c r="U302">
        <f>VLOOKUP(A302,'Public finance '!$A:$H,6,FALSE)</f>
        <v>10.333725487339338</v>
      </c>
      <c r="V302">
        <f>VLOOKUP(A302,'Public finance '!$A:$H,7,FALSE)</f>
        <v>-2.8056704361452218</v>
      </c>
      <c r="W302">
        <f>VLOOKUP(A302,'Public finance '!$A:$H,8,FALSE)</f>
        <v>14.789203247367377</v>
      </c>
      <c r="X302" t="e">
        <f>VLOOKUP(A302,'Current Account Balance'!$E:$F,2,FALSE)</f>
        <v>#N/A</v>
      </c>
      <c r="Y302" t="e">
        <f>VLOOKUP(A302,'Current AC forecast'!$A:$B,2,FALSE)</f>
        <v>#N/A</v>
      </c>
      <c r="Z302" s="18">
        <v>8.0299999999999994</v>
      </c>
    </row>
    <row r="303" spans="1:26">
      <c r="A303" s="19">
        <v>41821</v>
      </c>
      <c r="B303" s="63">
        <v>130.185</v>
      </c>
      <c r="C303" s="68">
        <v>7964.5660611499998</v>
      </c>
      <c r="D303" t="e">
        <f>VLOOKUP(A303,Unemployment!$A:$C,2,FALSE)</f>
        <v>#N/A</v>
      </c>
      <c r="E303" t="e">
        <f>VLOOKUP(A303,Unemployment!$A:$C,3,FALSE)</f>
        <v>#N/A</v>
      </c>
      <c r="F303" t="e">
        <f>VLOOKUP(A303,PMI!$A:$C,3,FALSE)</f>
        <v>#N/A</v>
      </c>
      <c r="G303" t="e">
        <f>VLOOKUP(A303,PMI!$A:$C,3,FALSE)</f>
        <v>#N/A</v>
      </c>
      <c r="H303" t="e">
        <f>VLOOKUP(A303,'Emp per sector'!$A:$G,2,FALSE)</f>
        <v>#N/A</v>
      </c>
      <c r="I303" t="e">
        <f>VLOOKUP(A303,'Emp per sector'!$A:$G,3,FALSE)</f>
        <v>#N/A</v>
      </c>
      <c r="J303" t="e">
        <f>VLOOKUP(A303,'Emp per sector'!$A:$G,4,FALSE)</f>
        <v>#N/A</v>
      </c>
      <c r="K303" t="e">
        <f>VLOOKUP(A303,'Emp per sector'!$A:$G,5,FALSE)</f>
        <v>#N/A</v>
      </c>
      <c r="L303" t="e">
        <f>VLOOKUP(A303,'Emp per sector'!$A:$G,6,FALSE)</f>
        <v>#N/A</v>
      </c>
      <c r="M303" t="e">
        <f>VLOOKUP(A303,'Emp per sector'!$A:$G,7,FALSE)</f>
        <v>#N/A</v>
      </c>
      <c r="N303" t="e">
        <f>VLOOKUP(A303,'Output by Sec'!$A:$D,2,FALSE)</f>
        <v>#N/A</v>
      </c>
      <c r="O303" t="e">
        <f>VLOOKUP(A303,'Output by Sec'!$A:$D,3,FALSE)</f>
        <v>#N/A</v>
      </c>
      <c r="P303" t="e">
        <f>VLOOKUP(A303,'Output by Sec'!$A:$D,4,FALSE)</f>
        <v>#N/A</v>
      </c>
      <c r="Q303" t="e">
        <f>VLOOKUP(A303,'Public finance '!$A:$H,2,FALSE)</f>
        <v>#N/A</v>
      </c>
      <c r="R303" t="e">
        <f>VLOOKUP(A303,'Public finance '!$A:$H,3,FALSE)</f>
        <v>#N/A</v>
      </c>
      <c r="S303" t="e">
        <f>VLOOKUP(A303,'Public finance '!$A:$H,4,FALSE)</f>
        <v>#N/A</v>
      </c>
      <c r="T303" t="e">
        <f>VLOOKUP(A303,'Public finance '!$A:$H,5,FALSE)</f>
        <v>#N/A</v>
      </c>
      <c r="U303" t="e">
        <f>VLOOKUP(A303,'Public finance '!$A:$H,6,FALSE)</f>
        <v>#N/A</v>
      </c>
      <c r="V303" t="e">
        <f>VLOOKUP(A303,'Public finance '!$A:$H,7,FALSE)</f>
        <v>#N/A</v>
      </c>
      <c r="W303" t="e">
        <f>VLOOKUP(A303,'Public finance '!$A:$H,8,FALSE)</f>
        <v>#N/A</v>
      </c>
      <c r="X303" t="e">
        <f>VLOOKUP(A303,'Current Account Balance'!$E:$F,2,FALSE)</f>
        <v>#N/A</v>
      </c>
      <c r="Y303" t="e">
        <f>VLOOKUP(A303,'Current AC forecast'!$A:$B,2,FALSE)</f>
        <v>#N/A</v>
      </c>
      <c r="Z303" s="18">
        <v>7.64</v>
      </c>
    </row>
    <row r="304" spans="1:26">
      <c r="A304" s="19">
        <v>41852</v>
      </c>
      <c r="B304" s="63">
        <v>130.19</v>
      </c>
      <c r="C304" s="68">
        <v>8143.5081817800001</v>
      </c>
      <c r="D304" t="e">
        <f>VLOOKUP(A304,Unemployment!$A:$C,2,FALSE)</f>
        <v>#N/A</v>
      </c>
      <c r="E304" t="e">
        <f>VLOOKUP(A304,Unemployment!$A:$C,3,FALSE)</f>
        <v>#N/A</v>
      </c>
      <c r="F304" t="e">
        <f>VLOOKUP(A304,PMI!$A:$C,3,FALSE)</f>
        <v>#N/A</v>
      </c>
      <c r="G304" t="e">
        <f>VLOOKUP(A304,PMI!$A:$C,3,FALSE)</f>
        <v>#N/A</v>
      </c>
      <c r="H304" t="e">
        <f>VLOOKUP(A304,'Emp per sector'!$A:$G,2,FALSE)</f>
        <v>#N/A</v>
      </c>
      <c r="I304" t="e">
        <f>VLOOKUP(A304,'Emp per sector'!$A:$G,3,FALSE)</f>
        <v>#N/A</v>
      </c>
      <c r="J304" t="e">
        <f>VLOOKUP(A304,'Emp per sector'!$A:$G,4,FALSE)</f>
        <v>#N/A</v>
      </c>
      <c r="K304" t="e">
        <f>VLOOKUP(A304,'Emp per sector'!$A:$G,5,FALSE)</f>
        <v>#N/A</v>
      </c>
      <c r="L304" t="e">
        <f>VLOOKUP(A304,'Emp per sector'!$A:$G,6,FALSE)</f>
        <v>#N/A</v>
      </c>
      <c r="M304" t="e">
        <f>VLOOKUP(A304,'Emp per sector'!$A:$G,7,FALSE)</f>
        <v>#N/A</v>
      </c>
      <c r="N304" t="e">
        <f>VLOOKUP(A304,'Output by Sec'!$A:$D,2,FALSE)</f>
        <v>#N/A</v>
      </c>
      <c r="O304" t="e">
        <f>VLOOKUP(A304,'Output by Sec'!$A:$D,3,FALSE)</f>
        <v>#N/A</v>
      </c>
      <c r="P304" t="e">
        <f>VLOOKUP(A304,'Output by Sec'!$A:$D,4,FALSE)</f>
        <v>#N/A</v>
      </c>
      <c r="Q304" t="e">
        <f>VLOOKUP(A304,'Public finance '!$A:$H,2,FALSE)</f>
        <v>#N/A</v>
      </c>
      <c r="R304" t="e">
        <f>VLOOKUP(A304,'Public finance '!$A:$H,3,FALSE)</f>
        <v>#N/A</v>
      </c>
      <c r="S304" t="e">
        <f>VLOOKUP(A304,'Public finance '!$A:$H,4,FALSE)</f>
        <v>#N/A</v>
      </c>
      <c r="T304" t="e">
        <f>VLOOKUP(A304,'Public finance '!$A:$H,5,FALSE)</f>
        <v>#N/A</v>
      </c>
      <c r="U304" t="e">
        <f>VLOOKUP(A304,'Public finance '!$A:$H,6,FALSE)</f>
        <v>#N/A</v>
      </c>
      <c r="V304" t="e">
        <f>VLOOKUP(A304,'Public finance '!$A:$H,7,FALSE)</f>
        <v>#N/A</v>
      </c>
      <c r="W304" t="e">
        <f>VLOOKUP(A304,'Public finance '!$A:$H,8,FALSE)</f>
        <v>#N/A</v>
      </c>
      <c r="X304" t="e">
        <f>VLOOKUP(A304,'Current Account Balance'!$E:$F,2,FALSE)</f>
        <v>#N/A</v>
      </c>
      <c r="Y304" t="e">
        <f>VLOOKUP(A304,'Current AC forecast'!$A:$B,2,FALSE)</f>
        <v>#N/A</v>
      </c>
      <c r="Z304" s="18">
        <v>7.28</v>
      </c>
    </row>
    <row r="305" spans="1:26">
      <c r="A305" s="19">
        <v>41883</v>
      </c>
      <c r="B305" s="63">
        <v>130.42500000000001</v>
      </c>
      <c r="C305" s="68">
        <v>7837.2508925299999</v>
      </c>
      <c r="D305">
        <f>VLOOKUP(A305,Unemployment!$A:$C,2,FALSE)</f>
        <v>53.1</v>
      </c>
      <c r="E305">
        <f>VLOOKUP(A305,Unemployment!$A:$C,3,FALSE)</f>
        <v>4.1810319900000001</v>
      </c>
      <c r="F305" t="e">
        <f>VLOOKUP(A305,PMI!$A:$C,3,FALSE)</f>
        <v>#N/A</v>
      </c>
      <c r="G305" t="e">
        <f>VLOOKUP(A305,PMI!$A:$C,3,FALSE)</f>
        <v>#N/A</v>
      </c>
      <c r="H305" t="e">
        <f>VLOOKUP(A305,'Emp per sector'!$A:$G,2,FALSE)</f>
        <v>#N/A</v>
      </c>
      <c r="I305" t="e">
        <f>VLOOKUP(A305,'Emp per sector'!$A:$G,3,FALSE)</f>
        <v>#N/A</v>
      </c>
      <c r="J305" t="e">
        <f>VLOOKUP(A305,'Emp per sector'!$A:$G,4,FALSE)</f>
        <v>#N/A</v>
      </c>
      <c r="K305" t="e">
        <f>VLOOKUP(A305,'Emp per sector'!$A:$G,5,FALSE)</f>
        <v>#N/A</v>
      </c>
      <c r="L305" t="e">
        <f>VLOOKUP(A305,'Emp per sector'!$A:$G,6,FALSE)</f>
        <v>#N/A</v>
      </c>
      <c r="M305" t="e">
        <f>VLOOKUP(A305,'Emp per sector'!$A:$G,7,FALSE)</f>
        <v>#N/A</v>
      </c>
      <c r="N305" t="e">
        <f>VLOOKUP(A305,'Output by Sec'!$A:$D,2,FALSE)</f>
        <v>#N/A</v>
      </c>
      <c r="O305" t="e">
        <f>VLOOKUP(A305,'Output by Sec'!$A:$D,3,FALSE)</f>
        <v>#N/A</v>
      </c>
      <c r="P305" t="e">
        <f>VLOOKUP(A305,'Output by Sec'!$A:$D,4,FALSE)</f>
        <v>#N/A</v>
      </c>
      <c r="Q305">
        <f>VLOOKUP(A305,'Public finance '!$A:$H,2,FALSE)</f>
        <v>267785.59999999998</v>
      </c>
      <c r="R305">
        <f>VLOOKUP(A305,'Public finance '!$A:$H,3,FALSE)</f>
        <v>-112070.3</v>
      </c>
      <c r="S305">
        <f>VLOOKUP(A305,'Public finance '!$A:$H,4,FALSE)</f>
        <v>2622379.8220000002</v>
      </c>
      <c r="T305">
        <f>VLOOKUP(A305,'Public finance '!$A:$H,5,FALSE)</f>
        <v>405389</v>
      </c>
      <c r="U305">
        <f>VLOOKUP(A305,'Public finance '!$A:$H,6,FALSE)</f>
        <v>10.211548981328303</v>
      </c>
      <c r="V305">
        <f>VLOOKUP(A305,'Public finance '!$A:$H,7,FALSE)</f>
        <v>-4.273610522007746</v>
      </c>
      <c r="W305">
        <f>VLOOKUP(A305,'Public finance '!$A:$H,8,FALSE)</f>
        <v>15.458820899972588</v>
      </c>
      <c r="X305" t="e">
        <f>VLOOKUP(A305,'Current Account Balance'!$E:$F,2,FALSE)</f>
        <v>#N/A</v>
      </c>
      <c r="Y305" t="e">
        <f>VLOOKUP(A305,'Current AC forecast'!$A:$B,2,FALSE)</f>
        <v>#N/A</v>
      </c>
      <c r="Z305" s="18">
        <v>6.93</v>
      </c>
    </row>
    <row r="306" spans="1:26">
      <c r="A306" s="19">
        <v>41913</v>
      </c>
      <c r="B306" s="63">
        <v>130.94</v>
      </c>
      <c r="C306" s="68">
        <v>7839.0693326800001</v>
      </c>
      <c r="D306" t="e">
        <f>VLOOKUP(A306,Unemployment!$A:$C,2,FALSE)</f>
        <v>#N/A</v>
      </c>
      <c r="E306" t="e">
        <f>VLOOKUP(A306,Unemployment!$A:$C,3,FALSE)</f>
        <v>#N/A</v>
      </c>
      <c r="F306" t="e">
        <f>VLOOKUP(A306,PMI!$A:$C,3,FALSE)</f>
        <v>#N/A</v>
      </c>
      <c r="G306" t="e">
        <f>VLOOKUP(A306,PMI!$A:$C,3,FALSE)</f>
        <v>#N/A</v>
      </c>
      <c r="H306" t="e">
        <f>VLOOKUP(A306,'Emp per sector'!$A:$G,2,FALSE)</f>
        <v>#N/A</v>
      </c>
      <c r="I306" t="e">
        <f>VLOOKUP(A306,'Emp per sector'!$A:$G,3,FALSE)</f>
        <v>#N/A</v>
      </c>
      <c r="J306" t="e">
        <f>VLOOKUP(A306,'Emp per sector'!$A:$G,4,FALSE)</f>
        <v>#N/A</v>
      </c>
      <c r="K306" t="e">
        <f>VLOOKUP(A306,'Emp per sector'!$A:$G,5,FALSE)</f>
        <v>#N/A</v>
      </c>
      <c r="L306" t="e">
        <f>VLOOKUP(A306,'Emp per sector'!$A:$G,6,FALSE)</f>
        <v>#N/A</v>
      </c>
      <c r="M306" t="e">
        <f>VLOOKUP(A306,'Emp per sector'!$A:$G,7,FALSE)</f>
        <v>#N/A</v>
      </c>
      <c r="N306" t="e">
        <f>VLOOKUP(A306,'Output by Sec'!$A:$D,2,FALSE)</f>
        <v>#N/A</v>
      </c>
      <c r="O306" t="e">
        <f>VLOOKUP(A306,'Output by Sec'!$A:$D,3,FALSE)</f>
        <v>#N/A</v>
      </c>
      <c r="P306" t="e">
        <f>VLOOKUP(A306,'Output by Sec'!$A:$D,4,FALSE)</f>
        <v>#N/A</v>
      </c>
      <c r="Q306" t="e">
        <f>VLOOKUP(A306,'Public finance '!$A:$H,2,FALSE)</f>
        <v>#N/A</v>
      </c>
      <c r="R306" t="e">
        <f>VLOOKUP(A306,'Public finance '!$A:$H,3,FALSE)</f>
        <v>#N/A</v>
      </c>
      <c r="S306" t="e">
        <f>VLOOKUP(A306,'Public finance '!$A:$H,4,FALSE)</f>
        <v>#N/A</v>
      </c>
      <c r="T306" t="e">
        <f>VLOOKUP(A306,'Public finance '!$A:$H,5,FALSE)</f>
        <v>#N/A</v>
      </c>
      <c r="U306" t="e">
        <f>VLOOKUP(A306,'Public finance '!$A:$H,6,FALSE)</f>
        <v>#N/A</v>
      </c>
      <c r="V306" t="e">
        <f>VLOOKUP(A306,'Public finance '!$A:$H,7,FALSE)</f>
        <v>#N/A</v>
      </c>
      <c r="W306" t="e">
        <f>VLOOKUP(A306,'Public finance '!$A:$H,8,FALSE)</f>
        <v>#N/A</v>
      </c>
      <c r="X306" t="e">
        <f>VLOOKUP(A306,'Current Account Balance'!$E:$F,2,FALSE)</f>
        <v>#N/A</v>
      </c>
      <c r="Y306" t="e">
        <f>VLOOKUP(A306,'Current AC forecast'!$A:$B,2,FALSE)</f>
        <v>#N/A</v>
      </c>
      <c r="Z306" s="18">
        <v>6.44</v>
      </c>
    </row>
    <row r="307" spans="1:26">
      <c r="A307" s="19">
        <v>41944</v>
      </c>
      <c r="B307" s="63">
        <v>131.58500000000001</v>
      </c>
      <c r="C307" s="68">
        <v>7365.5917219100002</v>
      </c>
      <c r="D307" t="e">
        <f>VLOOKUP(A307,Unemployment!$A:$C,2,FALSE)</f>
        <v>#N/A</v>
      </c>
      <c r="E307" t="e">
        <f>VLOOKUP(A307,Unemployment!$A:$C,3,FALSE)</f>
        <v>#N/A</v>
      </c>
      <c r="F307" t="e">
        <f>VLOOKUP(A307,PMI!$A:$C,3,FALSE)</f>
        <v>#N/A</v>
      </c>
      <c r="G307" t="e">
        <f>VLOOKUP(A307,PMI!$A:$C,3,FALSE)</f>
        <v>#N/A</v>
      </c>
      <c r="H307" t="e">
        <f>VLOOKUP(A307,'Emp per sector'!$A:$G,2,FALSE)</f>
        <v>#N/A</v>
      </c>
      <c r="I307" t="e">
        <f>VLOOKUP(A307,'Emp per sector'!$A:$G,3,FALSE)</f>
        <v>#N/A</v>
      </c>
      <c r="J307" t="e">
        <f>VLOOKUP(A307,'Emp per sector'!$A:$G,4,FALSE)</f>
        <v>#N/A</v>
      </c>
      <c r="K307" t="e">
        <f>VLOOKUP(A307,'Emp per sector'!$A:$G,5,FALSE)</f>
        <v>#N/A</v>
      </c>
      <c r="L307" t="e">
        <f>VLOOKUP(A307,'Emp per sector'!$A:$G,6,FALSE)</f>
        <v>#N/A</v>
      </c>
      <c r="M307" t="e">
        <f>VLOOKUP(A307,'Emp per sector'!$A:$G,7,FALSE)</f>
        <v>#N/A</v>
      </c>
      <c r="N307" t="e">
        <f>VLOOKUP(A307,'Output by Sec'!$A:$D,2,FALSE)</f>
        <v>#N/A</v>
      </c>
      <c r="O307" t="e">
        <f>VLOOKUP(A307,'Output by Sec'!$A:$D,3,FALSE)</f>
        <v>#N/A</v>
      </c>
      <c r="P307" t="e">
        <f>VLOOKUP(A307,'Output by Sec'!$A:$D,4,FALSE)</f>
        <v>#N/A</v>
      </c>
      <c r="Q307" t="e">
        <f>VLOOKUP(A307,'Public finance '!$A:$H,2,FALSE)</f>
        <v>#N/A</v>
      </c>
      <c r="R307" t="e">
        <f>VLOOKUP(A307,'Public finance '!$A:$H,3,FALSE)</f>
        <v>#N/A</v>
      </c>
      <c r="S307" t="e">
        <f>VLOOKUP(A307,'Public finance '!$A:$H,4,FALSE)</f>
        <v>#N/A</v>
      </c>
      <c r="T307" t="e">
        <f>VLOOKUP(A307,'Public finance '!$A:$H,5,FALSE)</f>
        <v>#N/A</v>
      </c>
      <c r="U307" t="e">
        <f>VLOOKUP(A307,'Public finance '!$A:$H,6,FALSE)</f>
        <v>#N/A</v>
      </c>
      <c r="V307" t="e">
        <f>VLOOKUP(A307,'Public finance '!$A:$H,7,FALSE)</f>
        <v>#N/A</v>
      </c>
      <c r="W307" t="e">
        <f>VLOOKUP(A307,'Public finance '!$A:$H,8,FALSE)</f>
        <v>#N/A</v>
      </c>
      <c r="X307" t="e">
        <f>VLOOKUP(A307,'Current Account Balance'!$E:$F,2,FALSE)</f>
        <v>#N/A</v>
      </c>
      <c r="Y307" t="e">
        <f>VLOOKUP(A307,'Current AC forecast'!$A:$B,2,FALSE)</f>
        <v>#N/A</v>
      </c>
      <c r="Z307" s="18">
        <v>6.49</v>
      </c>
    </row>
    <row r="308" spans="1:26">
      <c r="A308" s="19">
        <v>41974</v>
      </c>
      <c r="B308" s="63">
        <v>131.86500000000001</v>
      </c>
      <c r="C308" s="68">
        <v>7236.2482073499996</v>
      </c>
      <c r="D308">
        <f>VLOOKUP(A308,Unemployment!$A:$C,2,FALSE)</f>
        <v>52.8</v>
      </c>
      <c r="E308">
        <f>VLOOKUP(A308,Unemployment!$A:$C,3,FALSE)</f>
        <v>4.5641955899999997</v>
      </c>
      <c r="F308" t="e">
        <f>VLOOKUP(A308,PMI!$A:$C,3,FALSE)</f>
        <v>#N/A</v>
      </c>
      <c r="G308" t="e">
        <f>VLOOKUP(A308,PMI!$A:$C,3,FALSE)</f>
        <v>#N/A</v>
      </c>
      <c r="H308" t="e">
        <f>VLOOKUP(A308,'Emp per sector'!$A:$G,2,FALSE)</f>
        <v>#N/A</v>
      </c>
      <c r="I308" t="e">
        <f>VLOOKUP(A308,'Emp per sector'!$A:$G,3,FALSE)</f>
        <v>#N/A</v>
      </c>
      <c r="J308" t="e">
        <f>VLOOKUP(A308,'Emp per sector'!$A:$G,4,FALSE)</f>
        <v>#N/A</v>
      </c>
      <c r="K308" t="e">
        <f>VLOOKUP(A308,'Emp per sector'!$A:$G,5,FALSE)</f>
        <v>#N/A</v>
      </c>
      <c r="L308" t="e">
        <f>VLOOKUP(A308,'Emp per sector'!$A:$G,6,FALSE)</f>
        <v>#N/A</v>
      </c>
      <c r="M308" t="e">
        <f>VLOOKUP(A308,'Emp per sector'!$A:$G,7,FALSE)</f>
        <v>#N/A</v>
      </c>
      <c r="N308" t="e">
        <f>VLOOKUP(A308,'Output by Sec'!$A:$D,2,FALSE)</f>
        <v>#N/A</v>
      </c>
      <c r="O308" t="e">
        <f>VLOOKUP(A308,'Output by Sec'!$A:$D,3,FALSE)</f>
        <v>#N/A</v>
      </c>
      <c r="P308" t="e">
        <f>VLOOKUP(A308,'Output by Sec'!$A:$D,4,FALSE)</f>
        <v>#N/A</v>
      </c>
      <c r="Q308">
        <f>VLOOKUP(A308,'Public finance '!$A:$H,2,FALSE)</f>
        <v>298182.33543769002</v>
      </c>
      <c r="R308">
        <f>VLOOKUP(A308,'Public finance '!$A:$H,3,FALSE)</f>
        <v>-101452.67166758</v>
      </c>
      <c r="S308">
        <f>VLOOKUP(A308,'Public finance '!$A:$H,4,FALSE)</f>
        <v>2749562.304</v>
      </c>
      <c r="T308">
        <f>VLOOKUP(A308,'Public finance '!$A:$H,5,FALSE)</f>
        <v>469170.66107669001</v>
      </c>
      <c r="U308">
        <f>VLOOKUP(A308,'Public finance '!$A:$H,6,FALSE)</f>
        <v>10.844720085225973</v>
      </c>
      <c r="V308">
        <f>VLOOKUP(A308,'Public finance '!$A:$H,7,FALSE)</f>
        <v>-3.6897753333317449</v>
      </c>
      <c r="W308">
        <f>VLOOKUP(A308,'Public finance '!$A:$H,8,FALSE)</f>
        <v>17.063467170543884</v>
      </c>
      <c r="X308" t="e">
        <f>VLOOKUP(A308,'Current Account Balance'!$E:$F,2,FALSE)</f>
        <v>#N/A</v>
      </c>
      <c r="Y308">
        <f>VLOOKUP(A308,'Current AC forecast'!$A:$B,2,FALSE)</f>
        <v>-2.41</v>
      </c>
      <c r="Z308" s="18">
        <v>6.35</v>
      </c>
    </row>
    <row r="309" spans="1:26">
      <c r="A309" s="19">
        <v>42005</v>
      </c>
      <c r="B309" s="63">
        <v>133.23500000000001</v>
      </c>
      <c r="C309" s="68">
        <v>6272.1485652399997</v>
      </c>
      <c r="D309" t="e">
        <f>VLOOKUP(A309,Unemployment!$A:$C,2,FALSE)</f>
        <v>#N/A</v>
      </c>
      <c r="E309" t="e">
        <f>VLOOKUP(A309,Unemployment!$A:$C,3,FALSE)</f>
        <v>#N/A</v>
      </c>
      <c r="F309" t="e">
        <f>VLOOKUP(A309,PMI!$A:$C,3,FALSE)</f>
        <v>#N/A</v>
      </c>
      <c r="G309" t="e">
        <f>VLOOKUP(A309,PMI!$A:$C,3,FALSE)</f>
        <v>#N/A</v>
      </c>
      <c r="H309" t="e">
        <f>VLOOKUP(A309,'Emp per sector'!$A:$G,2,FALSE)</f>
        <v>#N/A</v>
      </c>
      <c r="I309" t="e">
        <f>VLOOKUP(A309,'Emp per sector'!$A:$G,3,FALSE)</f>
        <v>#N/A</v>
      </c>
      <c r="J309" t="e">
        <f>VLOOKUP(A309,'Emp per sector'!$A:$G,4,FALSE)</f>
        <v>#N/A</v>
      </c>
      <c r="K309" t="e">
        <f>VLOOKUP(A309,'Emp per sector'!$A:$G,5,FALSE)</f>
        <v>#N/A</v>
      </c>
      <c r="L309" t="e">
        <f>VLOOKUP(A309,'Emp per sector'!$A:$G,6,FALSE)</f>
        <v>#N/A</v>
      </c>
      <c r="M309" t="e">
        <f>VLOOKUP(A309,'Emp per sector'!$A:$G,7,FALSE)</f>
        <v>#N/A</v>
      </c>
      <c r="N309" t="e">
        <f>VLOOKUP(A309,'Output by Sec'!$A:$D,2,FALSE)</f>
        <v>#N/A</v>
      </c>
      <c r="O309" t="e">
        <f>VLOOKUP(A309,'Output by Sec'!$A:$D,3,FALSE)</f>
        <v>#N/A</v>
      </c>
      <c r="P309" t="e">
        <f>VLOOKUP(A309,'Output by Sec'!$A:$D,4,FALSE)</f>
        <v>#N/A</v>
      </c>
      <c r="Q309" t="e">
        <f>VLOOKUP(A309,'Public finance '!$A:$H,2,FALSE)</f>
        <v>#N/A</v>
      </c>
      <c r="R309" t="e">
        <f>VLOOKUP(A309,'Public finance '!$A:$H,3,FALSE)</f>
        <v>#N/A</v>
      </c>
      <c r="S309" t="e">
        <f>VLOOKUP(A309,'Public finance '!$A:$H,4,FALSE)</f>
        <v>#N/A</v>
      </c>
      <c r="T309" t="e">
        <f>VLOOKUP(A309,'Public finance '!$A:$H,5,FALSE)</f>
        <v>#N/A</v>
      </c>
      <c r="U309" t="e">
        <f>VLOOKUP(A309,'Public finance '!$A:$H,6,FALSE)</f>
        <v>#N/A</v>
      </c>
      <c r="V309" t="e">
        <f>VLOOKUP(A309,'Public finance '!$A:$H,7,FALSE)</f>
        <v>#N/A</v>
      </c>
      <c r="W309" t="e">
        <f>VLOOKUP(A309,'Public finance '!$A:$H,8,FALSE)</f>
        <v>#N/A</v>
      </c>
      <c r="X309" t="e">
        <f>VLOOKUP(A309,'Current Account Balance'!$E:$F,2,FALSE)</f>
        <v>#N/A</v>
      </c>
      <c r="Y309" t="e">
        <f>VLOOKUP(A309,'Current AC forecast'!$A:$B,2,FALSE)</f>
        <v>#N/A</v>
      </c>
      <c r="Z309" s="18">
        <v>6.36</v>
      </c>
    </row>
    <row r="310" spans="1:26">
      <c r="A310" s="19">
        <v>42036</v>
      </c>
      <c r="B310" s="63">
        <v>133.19</v>
      </c>
      <c r="C310" s="68">
        <v>6477.1580425900002</v>
      </c>
      <c r="D310" t="e">
        <f>VLOOKUP(A310,Unemployment!$A:$C,2,FALSE)</f>
        <v>#N/A</v>
      </c>
      <c r="E310" t="e">
        <f>VLOOKUP(A310,Unemployment!$A:$C,3,FALSE)</f>
        <v>#N/A</v>
      </c>
      <c r="F310" t="e">
        <f>VLOOKUP(A310,PMI!$A:$C,3,FALSE)</f>
        <v>#N/A</v>
      </c>
      <c r="G310" t="e">
        <f>VLOOKUP(A310,PMI!$A:$C,3,FALSE)</f>
        <v>#N/A</v>
      </c>
      <c r="H310" t="e">
        <f>VLOOKUP(A310,'Emp per sector'!$A:$G,2,FALSE)</f>
        <v>#N/A</v>
      </c>
      <c r="I310" t="e">
        <f>VLOOKUP(A310,'Emp per sector'!$A:$G,3,FALSE)</f>
        <v>#N/A</v>
      </c>
      <c r="J310" t="e">
        <f>VLOOKUP(A310,'Emp per sector'!$A:$G,4,FALSE)</f>
        <v>#N/A</v>
      </c>
      <c r="K310" t="e">
        <f>VLOOKUP(A310,'Emp per sector'!$A:$G,5,FALSE)</f>
        <v>#N/A</v>
      </c>
      <c r="L310" t="e">
        <f>VLOOKUP(A310,'Emp per sector'!$A:$G,6,FALSE)</f>
        <v>#N/A</v>
      </c>
      <c r="M310" t="e">
        <f>VLOOKUP(A310,'Emp per sector'!$A:$G,7,FALSE)</f>
        <v>#N/A</v>
      </c>
      <c r="N310" t="e">
        <f>VLOOKUP(A310,'Output by Sec'!$A:$D,2,FALSE)</f>
        <v>#N/A</v>
      </c>
      <c r="O310" t="e">
        <f>VLOOKUP(A310,'Output by Sec'!$A:$D,3,FALSE)</f>
        <v>#N/A</v>
      </c>
      <c r="P310" t="e">
        <f>VLOOKUP(A310,'Output by Sec'!$A:$D,4,FALSE)</f>
        <v>#N/A</v>
      </c>
      <c r="Q310" t="e">
        <f>VLOOKUP(A310,'Public finance '!$A:$H,2,FALSE)</f>
        <v>#N/A</v>
      </c>
      <c r="R310" t="e">
        <f>VLOOKUP(A310,'Public finance '!$A:$H,3,FALSE)</f>
        <v>#N/A</v>
      </c>
      <c r="S310" t="e">
        <f>VLOOKUP(A310,'Public finance '!$A:$H,4,FALSE)</f>
        <v>#N/A</v>
      </c>
      <c r="T310" t="e">
        <f>VLOOKUP(A310,'Public finance '!$A:$H,5,FALSE)</f>
        <v>#N/A</v>
      </c>
      <c r="U310" t="e">
        <f>VLOOKUP(A310,'Public finance '!$A:$H,6,FALSE)</f>
        <v>#N/A</v>
      </c>
      <c r="V310" t="e">
        <f>VLOOKUP(A310,'Public finance '!$A:$H,7,FALSE)</f>
        <v>#N/A</v>
      </c>
      <c r="W310" t="e">
        <f>VLOOKUP(A310,'Public finance '!$A:$H,8,FALSE)</f>
        <v>#N/A</v>
      </c>
      <c r="X310" t="e">
        <f>VLOOKUP(A310,'Current Account Balance'!$E:$F,2,FALSE)</f>
        <v>#N/A</v>
      </c>
      <c r="Y310" t="e">
        <f>VLOOKUP(A310,'Current AC forecast'!$A:$B,2,FALSE)</f>
        <v>#N/A</v>
      </c>
      <c r="Z310" s="18">
        <v>6.45</v>
      </c>
    </row>
    <row r="311" spans="1:26">
      <c r="A311" s="19">
        <v>42064</v>
      </c>
      <c r="B311" s="63">
        <v>133.32</v>
      </c>
      <c r="C311" s="68">
        <v>5894.9628383400004</v>
      </c>
      <c r="D311">
        <f>VLOOKUP(A311,Unemployment!$A:$C,2,FALSE)</f>
        <v>53.5</v>
      </c>
      <c r="E311">
        <f>VLOOKUP(A311,Unemployment!$A:$C,3,FALSE)</f>
        <v>4.7015850800000001</v>
      </c>
      <c r="F311" t="e">
        <f>VLOOKUP(A311,PMI!$A:$C,3,FALSE)</f>
        <v>#N/A</v>
      </c>
      <c r="G311" t="e">
        <f>VLOOKUP(A311,PMI!$A:$C,3,FALSE)</f>
        <v>#N/A</v>
      </c>
      <c r="H311">
        <f>VLOOKUP(A311,'Emp per sector'!$A:$G,2,FALSE)</f>
        <v>2333773</v>
      </c>
      <c r="I311">
        <f>VLOOKUP(A311,'Emp per sector'!$A:$G,3,FALSE)</f>
        <v>1996180</v>
      </c>
      <c r="J311">
        <f>VLOOKUP(A311,'Emp per sector'!$A:$G,4,FALSE)</f>
        <v>3470118</v>
      </c>
      <c r="K311">
        <f>VLOOKUP(A311,'Emp per sector'!$A:$G,5,FALSE)</f>
        <v>0</v>
      </c>
      <c r="L311">
        <f>VLOOKUP(A311,'Emp per sector'!$A:$G,6,FALSE)</f>
        <v>0</v>
      </c>
      <c r="M311">
        <f>VLOOKUP(A311,'Emp per sector'!$A:$G,7,FALSE)</f>
        <v>0</v>
      </c>
      <c r="N311" t="e">
        <f>VLOOKUP(A311,'Output by Sec'!$A:$D,2,FALSE)</f>
        <v>#N/A</v>
      </c>
      <c r="O311" t="e">
        <f>VLOOKUP(A311,'Output by Sec'!$A:$D,3,FALSE)</f>
        <v>#N/A</v>
      </c>
      <c r="P311" t="e">
        <f>VLOOKUP(A311,'Output by Sec'!$A:$D,4,FALSE)</f>
        <v>#N/A</v>
      </c>
      <c r="Q311">
        <f>VLOOKUP(A311,'Public finance '!$A:$H,2,FALSE)</f>
        <v>257661</v>
      </c>
      <c r="R311">
        <f>VLOOKUP(A311,'Public finance '!$A:$H,3,FALSE)</f>
        <v>-207781</v>
      </c>
      <c r="S311">
        <f>VLOOKUP(A311,'Public finance '!$A:$H,4,FALSE)</f>
        <v>2837546.6542614601</v>
      </c>
      <c r="T311">
        <f>VLOOKUP(A311,'Public finance '!$A:$H,5,FALSE)</f>
        <v>493431</v>
      </c>
      <c r="U311">
        <f>VLOOKUP(A311,'Public finance '!$A:$H,6,FALSE)</f>
        <v>9.0804145761988355</v>
      </c>
      <c r="V311">
        <f>VLOOKUP(A311,'Public finance '!$A:$H,7,FALSE)</f>
        <v>-7.3225580163748889</v>
      </c>
      <c r="W311">
        <f>VLOOKUP(A311,'Public finance '!$A:$H,8,FALSE)</f>
        <v>17.389352850250397</v>
      </c>
      <c r="X311">
        <f>VLOOKUP(A311,'Current Account Balance'!$E:$F,2,FALSE)</f>
        <v>-1.4986526499999999</v>
      </c>
      <c r="Y311" t="e">
        <f>VLOOKUP(A311,'Current AC forecast'!$A:$B,2,FALSE)</f>
        <v>#N/A</v>
      </c>
      <c r="Z311" s="18">
        <v>6.9</v>
      </c>
    </row>
    <row r="312" spans="1:26">
      <c r="A312" s="19">
        <v>42095</v>
      </c>
      <c r="B312" s="63">
        <v>134.05000000000001</v>
      </c>
      <c r="C312" s="68">
        <v>6521.7492656300001</v>
      </c>
      <c r="D312" t="e">
        <f>VLOOKUP(A312,Unemployment!$A:$C,2,FALSE)</f>
        <v>#N/A</v>
      </c>
      <c r="E312" t="e">
        <f>VLOOKUP(A312,Unemployment!$A:$C,3,FALSE)</f>
        <v>#N/A</v>
      </c>
      <c r="F312" t="e">
        <f>VLOOKUP(A312,PMI!$A:$C,3,FALSE)</f>
        <v>#N/A</v>
      </c>
      <c r="G312" t="e">
        <f>VLOOKUP(A312,PMI!$A:$C,3,FALSE)</f>
        <v>#N/A</v>
      </c>
      <c r="H312" t="e">
        <f>VLOOKUP(A312,'Emp per sector'!$A:$G,2,FALSE)</f>
        <v>#N/A</v>
      </c>
      <c r="I312" t="e">
        <f>VLOOKUP(A312,'Emp per sector'!$A:$G,3,FALSE)</f>
        <v>#N/A</v>
      </c>
      <c r="J312" t="e">
        <f>VLOOKUP(A312,'Emp per sector'!$A:$G,4,FALSE)</f>
        <v>#N/A</v>
      </c>
      <c r="K312" t="e">
        <f>VLOOKUP(A312,'Emp per sector'!$A:$G,5,FALSE)</f>
        <v>#N/A</v>
      </c>
      <c r="L312" t="e">
        <f>VLOOKUP(A312,'Emp per sector'!$A:$G,6,FALSE)</f>
        <v>#N/A</v>
      </c>
      <c r="M312" t="e">
        <f>VLOOKUP(A312,'Emp per sector'!$A:$G,7,FALSE)</f>
        <v>#N/A</v>
      </c>
      <c r="N312" t="e">
        <f>VLOOKUP(A312,'Output by Sec'!$A:$D,2,FALSE)</f>
        <v>#N/A</v>
      </c>
      <c r="O312" t="e">
        <f>VLOOKUP(A312,'Output by Sec'!$A:$D,3,FALSE)</f>
        <v>#N/A</v>
      </c>
      <c r="P312" t="e">
        <f>VLOOKUP(A312,'Output by Sec'!$A:$D,4,FALSE)</f>
        <v>#N/A</v>
      </c>
      <c r="Q312" t="e">
        <f>VLOOKUP(A312,'Public finance '!$A:$H,2,FALSE)</f>
        <v>#N/A</v>
      </c>
      <c r="R312" t="e">
        <f>VLOOKUP(A312,'Public finance '!$A:$H,3,FALSE)</f>
        <v>#N/A</v>
      </c>
      <c r="S312" t="e">
        <f>VLOOKUP(A312,'Public finance '!$A:$H,4,FALSE)</f>
        <v>#N/A</v>
      </c>
      <c r="T312" t="e">
        <f>VLOOKUP(A312,'Public finance '!$A:$H,5,FALSE)</f>
        <v>#N/A</v>
      </c>
      <c r="U312" t="e">
        <f>VLOOKUP(A312,'Public finance '!$A:$H,6,FALSE)</f>
        <v>#N/A</v>
      </c>
      <c r="V312" t="e">
        <f>VLOOKUP(A312,'Public finance '!$A:$H,7,FALSE)</f>
        <v>#N/A</v>
      </c>
      <c r="W312" t="e">
        <f>VLOOKUP(A312,'Public finance '!$A:$H,8,FALSE)</f>
        <v>#N/A</v>
      </c>
      <c r="X312" t="e">
        <f>VLOOKUP(A312,'Current Account Balance'!$E:$F,2,FALSE)</f>
        <v>#N/A</v>
      </c>
      <c r="Y312" t="e">
        <f>VLOOKUP(A312,'Current AC forecast'!$A:$B,2,FALSE)</f>
        <v>#N/A</v>
      </c>
      <c r="Z312" s="18">
        <v>7.16</v>
      </c>
    </row>
    <row r="313" spans="1:26">
      <c r="A313" s="19">
        <v>42125</v>
      </c>
      <c r="B313" s="63">
        <v>136.32499999999999</v>
      </c>
      <c r="C313" s="68">
        <v>5915.1305160299999</v>
      </c>
      <c r="D313" t="e">
        <f>VLOOKUP(A313,Unemployment!$A:$C,2,FALSE)</f>
        <v>#N/A</v>
      </c>
      <c r="E313" t="e">
        <f>VLOOKUP(A313,Unemployment!$A:$C,3,FALSE)</f>
        <v>#N/A</v>
      </c>
      <c r="F313">
        <f>VLOOKUP(A313,PMI!$A:$C,3,FALSE)</f>
        <v>66.8</v>
      </c>
      <c r="G313">
        <f>VLOOKUP(A313,PMI!$A:$C,3,FALSE)</f>
        <v>66.8</v>
      </c>
      <c r="H313" t="e">
        <f>VLOOKUP(A313,'Emp per sector'!$A:$G,2,FALSE)</f>
        <v>#N/A</v>
      </c>
      <c r="I313" t="e">
        <f>VLOOKUP(A313,'Emp per sector'!$A:$G,3,FALSE)</f>
        <v>#N/A</v>
      </c>
      <c r="J313" t="e">
        <f>VLOOKUP(A313,'Emp per sector'!$A:$G,4,FALSE)</f>
        <v>#N/A</v>
      </c>
      <c r="K313" t="e">
        <f>VLOOKUP(A313,'Emp per sector'!$A:$G,5,FALSE)</f>
        <v>#N/A</v>
      </c>
      <c r="L313" t="e">
        <f>VLOOKUP(A313,'Emp per sector'!$A:$G,6,FALSE)</f>
        <v>#N/A</v>
      </c>
      <c r="M313" t="e">
        <f>VLOOKUP(A313,'Emp per sector'!$A:$G,7,FALSE)</f>
        <v>#N/A</v>
      </c>
      <c r="N313" t="e">
        <f>VLOOKUP(A313,'Output by Sec'!$A:$D,2,FALSE)</f>
        <v>#N/A</v>
      </c>
      <c r="O313" t="e">
        <f>VLOOKUP(A313,'Output by Sec'!$A:$D,3,FALSE)</f>
        <v>#N/A</v>
      </c>
      <c r="P313" t="e">
        <f>VLOOKUP(A313,'Output by Sec'!$A:$D,4,FALSE)</f>
        <v>#N/A</v>
      </c>
      <c r="Q313" t="e">
        <f>VLOOKUP(A313,'Public finance '!$A:$H,2,FALSE)</f>
        <v>#N/A</v>
      </c>
      <c r="R313" t="e">
        <f>VLOOKUP(A313,'Public finance '!$A:$H,3,FALSE)</f>
        <v>#N/A</v>
      </c>
      <c r="S313" t="e">
        <f>VLOOKUP(A313,'Public finance '!$A:$H,4,FALSE)</f>
        <v>#N/A</v>
      </c>
      <c r="T313" t="e">
        <f>VLOOKUP(A313,'Public finance '!$A:$H,5,FALSE)</f>
        <v>#N/A</v>
      </c>
      <c r="U313" t="e">
        <f>VLOOKUP(A313,'Public finance '!$A:$H,6,FALSE)</f>
        <v>#N/A</v>
      </c>
      <c r="V313" t="e">
        <f>VLOOKUP(A313,'Public finance '!$A:$H,7,FALSE)</f>
        <v>#N/A</v>
      </c>
      <c r="W313" t="e">
        <f>VLOOKUP(A313,'Public finance '!$A:$H,8,FALSE)</f>
        <v>#N/A</v>
      </c>
      <c r="X313" t="e">
        <f>VLOOKUP(A313,'Current Account Balance'!$E:$F,2,FALSE)</f>
        <v>#N/A</v>
      </c>
      <c r="Y313" t="e">
        <f>VLOOKUP(A313,'Current AC forecast'!$A:$B,2,FALSE)</f>
        <v>#N/A</v>
      </c>
      <c r="Z313" s="18">
        <v>7.05</v>
      </c>
    </row>
    <row r="314" spans="1:26">
      <c r="A314" s="19">
        <v>42156</v>
      </c>
      <c r="B314" s="63">
        <v>133.69499999999999</v>
      </c>
      <c r="C314" s="68">
        <v>6606.3699170600003</v>
      </c>
      <c r="D314">
        <f>VLOOKUP(A314,Unemployment!$A:$C,2,FALSE)</f>
        <v>54.2</v>
      </c>
      <c r="E314">
        <f>VLOOKUP(A314,Unemployment!$A:$C,3,FALSE)</f>
        <v>4.3731066299999997</v>
      </c>
      <c r="F314">
        <f>VLOOKUP(A314,PMI!$A:$C,3,FALSE)</f>
        <v>65</v>
      </c>
      <c r="G314">
        <f>VLOOKUP(A314,PMI!$A:$C,3,FALSE)</f>
        <v>65</v>
      </c>
      <c r="H314">
        <f>VLOOKUP(A314,'Emp per sector'!$A:$G,2,FALSE)</f>
        <v>2275821</v>
      </c>
      <c r="I314">
        <f>VLOOKUP(A314,'Emp per sector'!$A:$G,3,FALSE)</f>
        <v>2013896</v>
      </c>
      <c r="J314">
        <f>VLOOKUP(A314,'Emp per sector'!$A:$G,4,FALSE)</f>
        <v>3598133</v>
      </c>
      <c r="K314">
        <f>VLOOKUP(A314,'Emp per sector'!$A:$G,5,FALSE)</f>
        <v>0</v>
      </c>
      <c r="L314">
        <f>VLOOKUP(A314,'Emp per sector'!$A:$G,6,FALSE)</f>
        <v>0</v>
      </c>
      <c r="M314">
        <f>VLOOKUP(A314,'Emp per sector'!$A:$G,7,FALSE)</f>
        <v>0</v>
      </c>
      <c r="N314" t="e">
        <f>VLOOKUP(A314,'Output by Sec'!$A:$D,2,FALSE)</f>
        <v>#N/A</v>
      </c>
      <c r="O314" t="e">
        <f>VLOOKUP(A314,'Output by Sec'!$A:$D,3,FALSE)</f>
        <v>#N/A</v>
      </c>
      <c r="P314" t="e">
        <f>VLOOKUP(A314,'Output by Sec'!$A:$D,4,FALSE)</f>
        <v>#N/A</v>
      </c>
      <c r="Q314">
        <f>VLOOKUP(A314,'Public finance '!$A:$H,2,FALSE)</f>
        <v>299919</v>
      </c>
      <c r="R314">
        <f>VLOOKUP(A314,'Public finance '!$A:$H,3,FALSE)</f>
        <v>-193892</v>
      </c>
      <c r="S314">
        <f>VLOOKUP(A314,'Public finance '!$A:$H,4,FALSE)</f>
        <v>2715059.4876523898</v>
      </c>
      <c r="T314">
        <f>VLOOKUP(A314,'Public finance '!$A:$H,5,FALSE)</f>
        <v>514076</v>
      </c>
      <c r="U314">
        <f>VLOOKUP(A314,'Public finance '!$A:$H,6,FALSE)</f>
        <v>11.046498294566971</v>
      </c>
      <c r="V314">
        <f>VLOOKUP(A314,'Public finance '!$A:$H,7,FALSE)</f>
        <v>-7.1413536565878761</v>
      </c>
      <c r="W314">
        <f>VLOOKUP(A314,'Public finance '!$A:$H,8,FALSE)</f>
        <v>18.934244436924004</v>
      </c>
      <c r="X314">
        <f>VLOOKUP(A314,'Current Account Balance'!$E:$F,2,FALSE)</f>
        <v>-2.7459909300000001</v>
      </c>
      <c r="Y314" t="e">
        <f>VLOOKUP(A314,'Current AC forecast'!$A:$B,2,FALSE)</f>
        <v>#N/A</v>
      </c>
      <c r="Z314" s="18">
        <v>7</v>
      </c>
    </row>
    <row r="315" spans="1:26">
      <c r="A315" s="19">
        <v>42186</v>
      </c>
      <c r="B315" s="63">
        <v>133.61000000000001</v>
      </c>
      <c r="C315" s="68">
        <v>5957.6932452999999</v>
      </c>
      <c r="D315" t="e">
        <f>VLOOKUP(A315,Unemployment!$A:$C,2,FALSE)</f>
        <v>#N/A</v>
      </c>
      <c r="E315" t="e">
        <f>VLOOKUP(A315,Unemployment!$A:$C,3,FALSE)</f>
        <v>#N/A</v>
      </c>
      <c r="F315">
        <f>VLOOKUP(A315,PMI!$A:$C,3,FALSE)</f>
        <v>60.6</v>
      </c>
      <c r="G315">
        <f>VLOOKUP(A315,PMI!$A:$C,3,FALSE)</f>
        <v>60.6</v>
      </c>
      <c r="H315" t="e">
        <f>VLOOKUP(A315,'Emp per sector'!$A:$G,2,FALSE)</f>
        <v>#N/A</v>
      </c>
      <c r="I315" t="e">
        <f>VLOOKUP(A315,'Emp per sector'!$A:$G,3,FALSE)</f>
        <v>#N/A</v>
      </c>
      <c r="J315" t="e">
        <f>VLOOKUP(A315,'Emp per sector'!$A:$G,4,FALSE)</f>
        <v>#N/A</v>
      </c>
      <c r="K315" t="e">
        <f>VLOOKUP(A315,'Emp per sector'!$A:$G,5,FALSE)</f>
        <v>#N/A</v>
      </c>
      <c r="L315" t="e">
        <f>VLOOKUP(A315,'Emp per sector'!$A:$G,6,FALSE)</f>
        <v>#N/A</v>
      </c>
      <c r="M315" t="e">
        <f>VLOOKUP(A315,'Emp per sector'!$A:$G,7,FALSE)</f>
        <v>#N/A</v>
      </c>
      <c r="N315" t="e">
        <f>VLOOKUP(A315,'Output by Sec'!$A:$D,2,FALSE)</f>
        <v>#N/A</v>
      </c>
      <c r="O315" t="e">
        <f>VLOOKUP(A315,'Output by Sec'!$A:$D,3,FALSE)</f>
        <v>#N/A</v>
      </c>
      <c r="P315" t="e">
        <f>VLOOKUP(A315,'Output by Sec'!$A:$D,4,FALSE)</f>
        <v>#N/A</v>
      </c>
      <c r="Q315" t="e">
        <f>VLOOKUP(A315,'Public finance '!$A:$H,2,FALSE)</f>
        <v>#N/A</v>
      </c>
      <c r="R315" t="e">
        <f>VLOOKUP(A315,'Public finance '!$A:$H,3,FALSE)</f>
        <v>#N/A</v>
      </c>
      <c r="S315" t="e">
        <f>VLOOKUP(A315,'Public finance '!$A:$H,4,FALSE)</f>
        <v>#N/A</v>
      </c>
      <c r="T315" t="e">
        <f>VLOOKUP(A315,'Public finance '!$A:$H,5,FALSE)</f>
        <v>#N/A</v>
      </c>
      <c r="U315" t="e">
        <f>VLOOKUP(A315,'Public finance '!$A:$H,6,FALSE)</f>
        <v>#N/A</v>
      </c>
      <c r="V315" t="e">
        <f>VLOOKUP(A315,'Public finance '!$A:$H,7,FALSE)</f>
        <v>#N/A</v>
      </c>
      <c r="W315" t="e">
        <f>VLOOKUP(A315,'Public finance '!$A:$H,8,FALSE)</f>
        <v>#N/A</v>
      </c>
      <c r="X315" t="e">
        <f>VLOOKUP(A315,'Current Account Balance'!$E:$F,2,FALSE)</f>
        <v>#N/A</v>
      </c>
      <c r="Y315" t="e">
        <f>VLOOKUP(A315,'Current AC forecast'!$A:$B,2,FALSE)</f>
        <v>#N/A</v>
      </c>
      <c r="Z315" s="18">
        <v>6.91</v>
      </c>
    </row>
    <row r="316" spans="1:26">
      <c r="A316" s="19">
        <v>42217</v>
      </c>
      <c r="B316" s="63">
        <v>134.75</v>
      </c>
      <c r="C316" s="68">
        <v>5572.6612059500003</v>
      </c>
      <c r="D316" t="e">
        <f>VLOOKUP(A316,Unemployment!$A:$C,2,FALSE)</f>
        <v>#N/A</v>
      </c>
      <c r="E316" t="e">
        <f>VLOOKUP(A316,Unemployment!$A:$C,3,FALSE)</f>
        <v>#N/A</v>
      </c>
      <c r="F316">
        <f>VLOOKUP(A316,PMI!$A:$C,3,FALSE)</f>
        <v>59.8</v>
      </c>
      <c r="G316">
        <f>VLOOKUP(A316,PMI!$A:$C,3,FALSE)</f>
        <v>59.8</v>
      </c>
      <c r="H316" t="e">
        <f>VLOOKUP(A316,'Emp per sector'!$A:$G,2,FALSE)</f>
        <v>#N/A</v>
      </c>
      <c r="I316" t="e">
        <f>VLOOKUP(A316,'Emp per sector'!$A:$G,3,FALSE)</f>
        <v>#N/A</v>
      </c>
      <c r="J316" t="e">
        <f>VLOOKUP(A316,'Emp per sector'!$A:$G,4,FALSE)</f>
        <v>#N/A</v>
      </c>
      <c r="K316" t="e">
        <f>VLOOKUP(A316,'Emp per sector'!$A:$G,5,FALSE)</f>
        <v>#N/A</v>
      </c>
      <c r="L316" t="e">
        <f>VLOOKUP(A316,'Emp per sector'!$A:$G,6,FALSE)</f>
        <v>#N/A</v>
      </c>
      <c r="M316" t="e">
        <f>VLOOKUP(A316,'Emp per sector'!$A:$G,7,FALSE)</f>
        <v>#N/A</v>
      </c>
      <c r="N316" t="e">
        <f>VLOOKUP(A316,'Output by Sec'!$A:$D,2,FALSE)</f>
        <v>#N/A</v>
      </c>
      <c r="O316" t="e">
        <f>VLOOKUP(A316,'Output by Sec'!$A:$D,3,FALSE)</f>
        <v>#N/A</v>
      </c>
      <c r="P316" t="e">
        <f>VLOOKUP(A316,'Output by Sec'!$A:$D,4,FALSE)</f>
        <v>#N/A</v>
      </c>
      <c r="Q316" t="e">
        <f>VLOOKUP(A316,'Public finance '!$A:$H,2,FALSE)</f>
        <v>#N/A</v>
      </c>
      <c r="R316" t="e">
        <f>VLOOKUP(A316,'Public finance '!$A:$H,3,FALSE)</f>
        <v>#N/A</v>
      </c>
      <c r="S316" t="e">
        <f>VLOOKUP(A316,'Public finance '!$A:$H,4,FALSE)</f>
        <v>#N/A</v>
      </c>
      <c r="T316" t="e">
        <f>VLOOKUP(A316,'Public finance '!$A:$H,5,FALSE)</f>
        <v>#N/A</v>
      </c>
      <c r="U316" t="e">
        <f>VLOOKUP(A316,'Public finance '!$A:$H,6,FALSE)</f>
        <v>#N/A</v>
      </c>
      <c r="V316" t="e">
        <f>VLOOKUP(A316,'Public finance '!$A:$H,7,FALSE)</f>
        <v>#N/A</v>
      </c>
      <c r="W316" t="e">
        <f>VLOOKUP(A316,'Public finance '!$A:$H,8,FALSE)</f>
        <v>#N/A</v>
      </c>
      <c r="X316" t="e">
        <f>VLOOKUP(A316,'Current Account Balance'!$E:$F,2,FALSE)</f>
        <v>#N/A</v>
      </c>
      <c r="Y316" t="e">
        <f>VLOOKUP(A316,'Current AC forecast'!$A:$B,2,FALSE)</f>
        <v>#N/A</v>
      </c>
      <c r="Z316" s="18">
        <v>6.82</v>
      </c>
    </row>
    <row r="317" spans="1:26">
      <c r="A317" s="19">
        <v>42248</v>
      </c>
      <c r="B317" s="63">
        <v>141.11000000000001</v>
      </c>
      <c r="C317" s="68">
        <v>5907.9961883200003</v>
      </c>
      <c r="D317">
        <f>VLOOKUP(A317,Unemployment!$A:$C,2,FALSE)</f>
        <v>53.8</v>
      </c>
      <c r="E317">
        <f>VLOOKUP(A317,Unemployment!$A:$C,3,FALSE)</f>
        <v>5.0483418999999996</v>
      </c>
      <c r="F317">
        <f>VLOOKUP(A317,PMI!$A:$C,3,FALSE)</f>
        <v>61.7</v>
      </c>
      <c r="G317">
        <f>VLOOKUP(A317,PMI!$A:$C,3,FALSE)</f>
        <v>61.7</v>
      </c>
      <c r="H317">
        <f>VLOOKUP(A317,'Emp per sector'!$A:$G,2,FALSE)</f>
        <v>2168233</v>
      </c>
      <c r="I317">
        <f>VLOOKUP(A317,'Emp per sector'!$A:$G,3,FALSE)</f>
        <v>2105576</v>
      </c>
      <c r="J317">
        <f>VLOOKUP(A317,'Emp per sector'!$A:$G,4,FALSE)</f>
        <v>3533536</v>
      </c>
      <c r="K317">
        <f>VLOOKUP(A317,'Emp per sector'!$A:$G,5,FALSE)</f>
        <v>0</v>
      </c>
      <c r="L317">
        <f>VLOOKUP(A317,'Emp per sector'!$A:$G,6,FALSE)</f>
        <v>0</v>
      </c>
      <c r="M317">
        <f>VLOOKUP(A317,'Emp per sector'!$A:$G,7,FALSE)</f>
        <v>0</v>
      </c>
      <c r="N317" t="e">
        <f>VLOOKUP(A317,'Output by Sec'!$A:$D,2,FALSE)</f>
        <v>#N/A</v>
      </c>
      <c r="O317" t="e">
        <f>VLOOKUP(A317,'Output by Sec'!$A:$D,3,FALSE)</f>
        <v>#N/A</v>
      </c>
      <c r="P317" t="e">
        <f>VLOOKUP(A317,'Output by Sec'!$A:$D,4,FALSE)</f>
        <v>#N/A</v>
      </c>
      <c r="Q317">
        <f>VLOOKUP(A317,'Public finance '!$A:$H,2,FALSE)</f>
        <v>330661</v>
      </c>
      <c r="R317">
        <f>VLOOKUP(A317,'Public finance '!$A:$H,3,FALSE)</f>
        <v>-171318</v>
      </c>
      <c r="S317">
        <f>VLOOKUP(A317,'Public finance '!$A:$H,4,FALSE)</f>
        <v>2942853.9006402199</v>
      </c>
      <c r="T317">
        <f>VLOOKUP(A317,'Public finance '!$A:$H,5,FALSE)</f>
        <v>525037</v>
      </c>
      <c r="U317">
        <f>VLOOKUP(A317,'Public finance '!$A:$H,6,FALSE)</f>
        <v>11.2360657771038</v>
      </c>
      <c r="V317">
        <f>VLOOKUP(A317,'Public finance '!$A:$H,7,FALSE)</f>
        <v>-5.8214918505716389</v>
      </c>
      <c r="W317">
        <f>VLOOKUP(A317,'Public finance '!$A:$H,8,FALSE)</f>
        <v>17.841082762748702</v>
      </c>
      <c r="X317">
        <f>VLOOKUP(A317,'Current Account Balance'!$E:$F,2,FALSE)</f>
        <v>-1.3966957200000001</v>
      </c>
      <c r="Y317" t="e">
        <f>VLOOKUP(A317,'Current AC forecast'!$A:$B,2,FALSE)</f>
        <v>#N/A</v>
      </c>
      <c r="Z317" s="18">
        <v>6.94</v>
      </c>
    </row>
    <row r="318" spans="1:26">
      <c r="A318" s="19">
        <v>42278</v>
      </c>
      <c r="B318" s="63">
        <v>140.80500000000001</v>
      </c>
      <c r="C318" s="68">
        <v>5587.21657409</v>
      </c>
      <c r="D318" t="e">
        <f>VLOOKUP(A318,Unemployment!$A:$C,2,FALSE)</f>
        <v>#N/A</v>
      </c>
      <c r="E318" t="e">
        <f>VLOOKUP(A318,Unemployment!$A:$C,3,FALSE)</f>
        <v>#N/A</v>
      </c>
      <c r="F318">
        <f>VLOOKUP(A318,PMI!$A:$C,3,FALSE)</f>
        <v>59.5</v>
      </c>
      <c r="G318">
        <f>VLOOKUP(A318,PMI!$A:$C,3,FALSE)</f>
        <v>59.5</v>
      </c>
      <c r="H318" t="e">
        <f>VLOOKUP(A318,'Emp per sector'!$A:$G,2,FALSE)</f>
        <v>#N/A</v>
      </c>
      <c r="I318" t="e">
        <f>VLOOKUP(A318,'Emp per sector'!$A:$G,3,FALSE)</f>
        <v>#N/A</v>
      </c>
      <c r="J318" t="e">
        <f>VLOOKUP(A318,'Emp per sector'!$A:$G,4,FALSE)</f>
        <v>#N/A</v>
      </c>
      <c r="K318" t="e">
        <f>VLOOKUP(A318,'Emp per sector'!$A:$G,5,FALSE)</f>
        <v>#N/A</v>
      </c>
      <c r="L318" t="e">
        <f>VLOOKUP(A318,'Emp per sector'!$A:$G,6,FALSE)</f>
        <v>#N/A</v>
      </c>
      <c r="M318" t="e">
        <f>VLOOKUP(A318,'Emp per sector'!$A:$G,7,FALSE)</f>
        <v>#N/A</v>
      </c>
      <c r="N318" t="e">
        <f>VLOOKUP(A318,'Output by Sec'!$A:$D,2,FALSE)</f>
        <v>#N/A</v>
      </c>
      <c r="O318" t="e">
        <f>VLOOKUP(A318,'Output by Sec'!$A:$D,3,FALSE)</f>
        <v>#N/A</v>
      </c>
      <c r="P318" t="e">
        <f>VLOOKUP(A318,'Output by Sec'!$A:$D,4,FALSE)</f>
        <v>#N/A</v>
      </c>
      <c r="Q318" t="e">
        <f>VLOOKUP(A318,'Public finance '!$A:$H,2,FALSE)</f>
        <v>#N/A</v>
      </c>
      <c r="R318" t="e">
        <f>VLOOKUP(A318,'Public finance '!$A:$H,3,FALSE)</f>
        <v>#N/A</v>
      </c>
      <c r="S318" t="e">
        <f>VLOOKUP(A318,'Public finance '!$A:$H,4,FALSE)</f>
        <v>#N/A</v>
      </c>
      <c r="T318" t="e">
        <f>VLOOKUP(A318,'Public finance '!$A:$H,5,FALSE)</f>
        <v>#N/A</v>
      </c>
      <c r="U318" t="e">
        <f>VLOOKUP(A318,'Public finance '!$A:$H,6,FALSE)</f>
        <v>#N/A</v>
      </c>
      <c r="V318" t="e">
        <f>VLOOKUP(A318,'Public finance '!$A:$H,7,FALSE)</f>
        <v>#N/A</v>
      </c>
      <c r="W318" t="e">
        <f>VLOOKUP(A318,'Public finance '!$A:$H,8,FALSE)</f>
        <v>#N/A</v>
      </c>
      <c r="X318" t="e">
        <f>VLOOKUP(A318,'Current Account Balance'!$E:$F,2,FALSE)</f>
        <v>#N/A</v>
      </c>
      <c r="Y318" t="e">
        <f>VLOOKUP(A318,'Current AC forecast'!$A:$B,2,FALSE)</f>
        <v>#N/A</v>
      </c>
      <c r="Z318" s="18">
        <v>7.18</v>
      </c>
    </row>
    <row r="319" spans="1:26">
      <c r="A319" s="19">
        <v>42309</v>
      </c>
      <c r="B319" s="63">
        <v>143.17500000000001</v>
      </c>
      <c r="C319" s="68">
        <v>6451.4444998899999</v>
      </c>
      <c r="D319" t="e">
        <f>VLOOKUP(A319,Unemployment!$A:$C,2,FALSE)</f>
        <v>#N/A</v>
      </c>
      <c r="E319" t="e">
        <f>VLOOKUP(A319,Unemployment!$A:$C,3,FALSE)</f>
        <v>#N/A</v>
      </c>
      <c r="F319">
        <f>VLOOKUP(A319,PMI!$A:$C,3,FALSE)</f>
        <v>59.3</v>
      </c>
      <c r="G319">
        <f>VLOOKUP(A319,PMI!$A:$C,3,FALSE)</f>
        <v>59.3</v>
      </c>
      <c r="H319" t="e">
        <f>VLOOKUP(A319,'Emp per sector'!$A:$G,2,FALSE)</f>
        <v>#N/A</v>
      </c>
      <c r="I319" t="e">
        <f>VLOOKUP(A319,'Emp per sector'!$A:$G,3,FALSE)</f>
        <v>#N/A</v>
      </c>
      <c r="J319" t="e">
        <f>VLOOKUP(A319,'Emp per sector'!$A:$G,4,FALSE)</f>
        <v>#N/A</v>
      </c>
      <c r="K319" t="e">
        <f>VLOOKUP(A319,'Emp per sector'!$A:$G,5,FALSE)</f>
        <v>#N/A</v>
      </c>
      <c r="L319" t="e">
        <f>VLOOKUP(A319,'Emp per sector'!$A:$G,6,FALSE)</f>
        <v>#N/A</v>
      </c>
      <c r="M319" t="e">
        <f>VLOOKUP(A319,'Emp per sector'!$A:$G,7,FALSE)</f>
        <v>#N/A</v>
      </c>
      <c r="N319" t="e">
        <f>VLOOKUP(A319,'Output by Sec'!$A:$D,2,FALSE)</f>
        <v>#N/A</v>
      </c>
      <c r="O319" t="e">
        <f>VLOOKUP(A319,'Output by Sec'!$A:$D,3,FALSE)</f>
        <v>#N/A</v>
      </c>
      <c r="P319" t="e">
        <f>VLOOKUP(A319,'Output by Sec'!$A:$D,4,FALSE)</f>
        <v>#N/A</v>
      </c>
      <c r="Q319" t="e">
        <f>VLOOKUP(A319,'Public finance '!$A:$H,2,FALSE)</f>
        <v>#N/A</v>
      </c>
      <c r="R319" t="e">
        <f>VLOOKUP(A319,'Public finance '!$A:$H,3,FALSE)</f>
        <v>#N/A</v>
      </c>
      <c r="S319" t="e">
        <f>VLOOKUP(A319,'Public finance '!$A:$H,4,FALSE)</f>
        <v>#N/A</v>
      </c>
      <c r="T319" t="e">
        <f>VLOOKUP(A319,'Public finance '!$A:$H,5,FALSE)</f>
        <v>#N/A</v>
      </c>
      <c r="U319" t="e">
        <f>VLOOKUP(A319,'Public finance '!$A:$H,6,FALSE)</f>
        <v>#N/A</v>
      </c>
      <c r="V319" t="e">
        <f>VLOOKUP(A319,'Public finance '!$A:$H,7,FALSE)</f>
        <v>#N/A</v>
      </c>
      <c r="W319" t="e">
        <f>VLOOKUP(A319,'Public finance '!$A:$H,8,FALSE)</f>
        <v>#N/A</v>
      </c>
      <c r="X319" t="e">
        <f>VLOOKUP(A319,'Current Account Balance'!$E:$F,2,FALSE)</f>
        <v>#N/A</v>
      </c>
      <c r="Y319" t="e">
        <f>VLOOKUP(A319,'Current AC forecast'!$A:$B,2,FALSE)</f>
        <v>#N/A</v>
      </c>
      <c r="Z319" s="18">
        <v>7.32</v>
      </c>
    </row>
    <row r="320" spans="1:26">
      <c r="A320" s="19">
        <v>42339</v>
      </c>
      <c r="B320" s="63">
        <v>144.06</v>
      </c>
      <c r="C320" s="68">
        <v>6469.4079663100001</v>
      </c>
      <c r="D320">
        <f>VLOOKUP(A320,Unemployment!$A:$C,2,FALSE)</f>
        <v>53.5</v>
      </c>
      <c r="E320">
        <f>VLOOKUP(A320,Unemployment!$A:$C,3,FALSE)</f>
        <v>4.4825257599999997</v>
      </c>
      <c r="F320">
        <f>VLOOKUP(A320,PMI!$A:$C,3,FALSE)</f>
        <v>60.2</v>
      </c>
      <c r="G320">
        <f>VLOOKUP(A320,PMI!$A:$C,3,FALSE)</f>
        <v>60.2</v>
      </c>
      <c r="H320">
        <f>VLOOKUP(A320,'Emp per sector'!$A:$G,2,FALSE)</f>
        <v>2200361</v>
      </c>
      <c r="I320">
        <f>VLOOKUP(A320,'Emp per sector'!$A:$G,3,FALSE)</f>
        <v>1957031</v>
      </c>
      <c r="J320">
        <f>VLOOKUP(A320,'Emp per sector'!$A:$G,4,FALSE)</f>
        <v>3671247</v>
      </c>
      <c r="K320">
        <f>VLOOKUP(A320,'Emp per sector'!$A:$G,5,FALSE)</f>
        <v>0</v>
      </c>
      <c r="L320">
        <f>VLOOKUP(A320,'Emp per sector'!$A:$G,6,FALSE)</f>
        <v>0</v>
      </c>
      <c r="M320">
        <f>VLOOKUP(A320,'Emp per sector'!$A:$G,7,FALSE)</f>
        <v>0</v>
      </c>
      <c r="N320" t="e">
        <f>VLOOKUP(A320,'Output by Sec'!$A:$D,2,FALSE)</f>
        <v>#N/A</v>
      </c>
      <c r="O320" t="e">
        <f>VLOOKUP(A320,'Output by Sec'!$A:$D,3,FALSE)</f>
        <v>#N/A</v>
      </c>
      <c r="P320" t="e">
        <f>VLOOKUP(A320,'Output by Sec'!$A:$D,4,FALSE)</f>
        <v>#N/A</v>
      </c>
      <c r="Q320">
        <f>VLOOKUP(A320,'Public finance '!$A:$H,2,FALSE)</f>
        <v>467538.48670846003</v>
      </c>
      <c r="R320">
        <f>VLOOKUP(A320,'Public finance '!$A:$H,3,FALSE)</f>
        <v>-256510.73397038999</v>
      </c>
      <c r="S320">
        <f>VLOOKUP(A320,'Public finance '!$A:$H,4,FALSE)</f>
        <v>3071527.3248160798</v>
      </c>
      <c r="T320">
        <f>VLOOKUP(A320,'Public finance '!$A:$H,5,FALSE)</f>
        <v>757850.02134093002</v>
      </c>
      <c r="U320">
        <f>VLOOKUP(A320,'Public finance '!$A:$H,6,FALSE)</f>
        <v>15.2216938762365</v>
      </c>
      <c r="V320">
        <f>VLOOKUP(A320,'Public finance '!$A:$H,7,FALSE)</f>
        <v>-8.3512437573951779</v>
      </c>
      <c r="W320">
        <f>VLOOKUP(A320,'Public finance '!$A:$H,8,FALSE)</f>
        <v>24.673393435831127</v>
      </c>
      <c r="X320">
        <f>VLOOKUP(A320,'Current Account Balance'!$E:$F,2,FALSE)</f>
        <v>-3.2363604700000002</v>
      </c>
      <c r="Y320">
        <f>VLOOKUP(A320,'Current AC forecast'!$A:$B,2,FALSE)</f>
        <v>-2.2109999999999999</v>
      </c>
      <c r="Z320" s="18">
        <v>7.4</v>
      </c>
    </row>
    <row r="321" spans="1:26">
      <c r="A321" s="19">
        <v>42370</v>
      </c>
      <c r="B321" s="63">
        <v>144.08000000000001</v>
      </c>
      <c r="C321" s="68">
        <v>5423.0052385199997</v>
      </c>
      <c r="D321" t="e">
        <f>VLOOKUP(A321,Unemployment!$A:$C,2,FALSE)</f>
        <v>#N/A</v>
      </c>
      <c r="E321" t="e">
        <f>VLOOKUP(A321,Unemployment!$A:$C,3,FALSE)</f>
        <v>#N/A</v>
      </c>
      <c r="F321">
        <f>VLOOKUP(A321,PMI!$A:$C,3,FALSE)</f>
        <v>58</v>
      </c>
      <c r="G321">
        <f>VLOOKUP(A321,PMI!$A:$C,3,FALSE)</f>
        <v>58</v>
      </c>
      <c r="H321" t="e">
        <f>VLOOKUP(A321,'Emp per sector'!$A:$G,2,FALSE)</f>
        <v>#N/A</v>
      </c>
      <c r="I321" t="e">
        <f>VLOOKUP(A321,'Emp per sector'!$A:$G,3,FALSE)</f>
        <v>#N/A</v>
      </c>
      <c r="J321" t="e">
        <f>VLOOKUP(A321,'Emp per sector'!$A:$G,4,FALSE)</f>
        <v>#N/A</v>
      </c>
      <c r="K321" t="e">
        <f>VLOOKUP(A321,'Emp per sector'!$A:$G,5,FALSE)</f>
        <v>#N/A</v>
      </c>
      <c r="L321" t="e">
        <f>VLOOKUP(A321,'Emp per sector'!$A:$G,6,FALSE)</f>
        <v>#N/A</v>
      </c>
      <c r="M321" t="e">
        <f>VLOOKUP(A321,'Emp per sector'!$A:$G,7,FALSE)</f>
        <v>#N/A</v>
      </c>
      <c r="N321" t="e">
        <f>VLOOKUP(A321,'Output by Sec'!$A:$D,2,FALSE)</f>
        <v>#N/A</v>
      </c>
      <c r="O321" t="e">
        <f>VLOOKUP(A321,'Output by Sec'!$A:$D,3,FALSE)</f>
        <v>#N/A</v>
      </c>
      <c r="P321" t="e">
        <f>VLOOKUP(A321,'Output by Sec'!$A:$D,4,FALSE)</f>
        <v>#N/A</v>
      </c>
      <c r="Q321" t="e">
        <f>VLOOKUP(A321,'Public finance '!$A:$H,2,FALSE)</f>
        <v>#N/A</v>
      </c>
      <c r="R321" t="e">
        <f>VLOOKUP(A321,'Public finance '!$A:$H,3,FALSE)</f>
        <v>#N/A</v>
      </c>
      <c r="S321" t="e">
        <f>VLOOKUP(A321,'Public finance '!$A:$H,4,FALSE)</f>
        <v>#N/A</v>
      </c>
      <c r="T321" t="e">
        <f>VLOOKUP(A321,'Public finance '!$A:$H,5,FALSE)</f>
        <v>#N/A</v>
      </c>
      <c r="U321" t="e">
        <f>VLOOKUP(A321,'Public finance '!$A:$H,6,FALSE)</f>
        <v>#N/A</v>
      </c>
      <c r="V321" t="e">
        <f>VLOOKUP(A321,'Public finance '!$A:$H,7,FALSE)</f>
        <v>#N/A</v>
      </c>
      <c r="W321" t="e">
        <f>VLOOKUP(A321,'Public finance '!$A:$H,8,FALSE)</f>
        <v>#N/A</v>
      </c>
      <c r="X321" t="e">
        <f>VLOOKUP(A321,'Current Account Balance'!$E:$F,2,FALSE)</f>
        <v>#N/A</v>
      </c>
      <c r="Y321" t="e">
        <f>VLOOKUP(A321,'Current AC forecast'!$A:$B,2,FALSE)</f>
        <v>#N/A</v>
      </c>
      <c r="Z321" s="18">
        <v>7.76</v>
      </c>
    </row>
    <row r="322" spans="1:26">
      <c r="A322" s="19">
        <v>42401</v>
      </c>
      <c r="B322" s="63">
        <v>144.57</v>
      </c>
      <c r="C322" s="68">
        <v>5616.7369066000001</v>
      </c>
      <c r="D322" t="e">
        <f>VLOOKUP(A322,Unemployment!$A:$C,2,FALSE)</f>
        <v>#N/A</v>
      </c>
      <c r="E322" t="e">
        <f>VLOOKUP(A322,Unemployment!$A:$C,3,FALSE)</f>
        <v>#N/A</v>
      </c>
      <c r="F322">
        <f>VLOOKUP(A322,PMI!$A:$C,3,FALSE)</f>
        <v>59.3</v>
      </c>
      <c r="G322">
        <f>VLOOKUP(A322,PMI!$A:$C,3,FALSE)</f>
        <v>59.3</v>
      </c>
      <c r="H322" t="e">
        <f>VLOOKUP(A322,'Emp per sector'!$A:$G,2,FALSE)</f>
        <v>#N/A</v>
      </c>
      <c r="I322" t="e">
        <f>VLOOKUP(A322,'Emp per sector'!$A:$G,3,FALSE)</f>
        <v>#N/A</v>
      </c>
      <c r="J322" t="e">
        <f>VLOOKUP(A322,'Emp per sector'!$A:$G,4,FALSE)</f>
        <v>#N/A</v>
      </c>
      <c r="K322" t="e">
        <f>VLOOKUP(A322,'Emp per sector'!$A:$G,5,FALSE)</f>
        <v>#N/A</v>
      </c>
      <c r="L322" t="e">
        <f>VLOOKUP(A322,'Emp per sector'!$A:$G,6,FALSE)</f>
        <v>#N/A</v>
      </c>
      <c r="M322" t="e">
        <f>VLOOKUP(A322,'Emp per sector'!$A:$G,7,FALSE)</f>
        <v>#N/A</v>
      </c>
      <c r="N322" t="e">
        <f>VLOOKUP(A322,'Output by Sec'!$A:$D,2,FALSE)</f>
        <v>#N/A</v>
      </c>
      <c r="O322" t="e">
        <f>VLOOKUP(A322,'Output by Sec'!$A:$D,3,FALSE)</f>
        <v>#N/A</v>
      </c>
      <c r="P322" t="e">
        <f>VLOOKUP(A322,'Output by Sec'!$A:$D,4,FALSE)</f>
        <v>#N/A</v>
      </c>
      <c r="Q322" t="e">
        <f>VLOOKUP(A322,'Public finance '!$A:$H,2,FALSE)</f>
        <v>#N/A</v>
      </c>
      <c r="R322" t="e">
        <f>VLOOKUP(A322,'Public finance '!$A:$H,3,FALSE)</f>
        <v>#N/A</v>
      </c>
      <c r="S322" t="e">
        <f>VLOOKUP(A322,'Public finance '!$A:$H,4,FALSE)</f>
        <v>#N/A</v>
      </c>
      <c r="T322" t="e">
        <f>VLOOKUP(A322,'Public finance '!$A:$H,5,FALSE)</f>
        <v>#N/A</v>
      </c>
      <c r="U322" t="e">
        <f>VLOOKUP(A322,'Public finance '!$A:$H,6,FALSE)</f>
        <v>#N/A</v>
      </c>
      <c r="V322" t="e">
        <f>VLOOKUP(A322,'Public finance '!$A:$H,7,FALSE)</f>
        <v>#N/A</v>
      </c>
      <c r="W322" t="e">
        <f>VLOOKUP(A322,'Public finance '!$A:$H,8,FALSE)</f>
        <v>#N/A</v>
      </c>
      <c r="X322" t="e">
        <f>VLOOKUP(A322,'Current Account Balance'!$E:$F,2,FALSE)</f>
        <v>#N/A</v>
      </c>
      <c r="Y322" t="e">
        <f>VLOOKUP(A322,'Current AC forecast'!$A:$B,2,FALSE)</f>
        <v>#N/A</v>
      </c>
      <c r="Z322" s="18">
        <v>8.2799999999999994</v>
      </c>
    </row>
    <row r="323" spans="1:26">
      <c r="A323" s="19">
        <v>42430</v>
      </c>
      <c r="B323" s="63">
        <v>144.685</v>
      </c>
      <c r="C323" s="68">
        <v>5259.5589157000004</v>
      </c>
      <c r="D323">
        <f>VLOOKUP(A323,Unemployment!$A:$C,2,FALSE)</f>
        <v>54.1</v>
      </c>
      <c r="E323">
        <f>VLOOKUP(A323,Unemployment!$A:$C,3,FALSE)</f>
        <v>4.1882085399999998</v>
      </c>
      <c r="F323">
        <f>VLOOKUP(A323,PMI!$A:$C,3,FALSE)</f>
        <v>61.6</v>
      </c>
      <c r="G323">
        <f>VLOOKUP(A323,PMI!$A:$C,3,FALSE)</f>
        <v>61.6</v>
      </c>
      <c r="H323">
        <f>VLOOKUP(A323,'Emp per sector'!$A:$G,2,FALSE)</f>
        <v>2274722</v>
      </c>
      <c r="I323">
        <f>VLOOKUP(A323,'Emp per sector'!$A:$G,3,FALSE)</f>
        <v>2068453</v>
      </c>
      <c r="J323">
        <f>VLOOKUP(A323,'Emp per sector'!$A:$G,4,FALSE)</f>
        <v>3625756</v>
      </c>
      <c r="K323">
        <f>VLOOKUP(A323,'Emp per sector'!$A:$G,5,FALSE)</f>
        <v>-2.5302803659999999</v>
      </c>
      <c r="L323">
        <f>VLOOKUP(A323,'Emp per sector'!$A:$G,6,FALSE)</f>
        <v>3.6205652800000001</v>
      </c>
      <c r="M323">
        <f>VLOOKUP(A323,'Emp per sector'!$A:$G,7,FALSE)</f>
        <v>4.4850924379999997</v>
      </c>
      <c r="N323">
        <f>VLOOKUP(A323,'Output by Sec'!$A:$D,2,FALSE)</f>
        <v>-4.8</v>
      </c>
      <c r="O323">
        <f>VLOOKUP(A323,'Output by Sec'!$A:$D,3,FALSE)</f>
        <v>8.5</v>
      </c>
      <c r="P323">
        <f>VLOOKUP(A323,'Output by Sec'!$A:$D,4,FALSE)</f>
        <v>4.8</v>
      </c>
      <c r="Q323">
        <f>VLOOKUP(A323,'Public finance '!$A:$H,2,FALSE)</f>
        <v>325403</v>
      </c>
      <c r="R323">
        <f>VLOOKUP(A323,'Public finance '!$A:$H,3,FALSE)</f>
        <v>-180707</v>
      </c>
      <c r="S323">
        <f>VLOOKUP(A323,'Public finance '!$A:$H,4,FALSE)</f>
        <v>3190164.2420000001</v>
      </c>
      <c r="T323">
        <f>VLOOKUP(A323,'Public finance '!$A:$H,5,FALSE)</f>
        <v>526320</v>
      </c>
      <c r="U323">
        <f>VLOOKUP(A323,'Public finance '!$A:$H,6,FALSE)</f>
        <v>10.200195830544326</v>
      </c>
      <c r="V323">
        <f>VLOOKUP(A323,'Public finance '!$A:$H,7,FALSE)</f>
        <v>-5.6645045926133859</v>
      </c>
      <c r="W323">
        <f>VLOOKUP(A323,'Public finance '!$A:$H,8,FALSE)</f>
        <v>16.498210125696719</v>
      </c>
      <c r="X323">
        <f>VLOOKUP(A323,'Current Account Balance'!$E:$F,2,FALSE)</f>
        <v>0.16045339</v>
      </c>
      <c r="Y323" t="e">
        <f>VLOOKUP(A323,'Current AC forecast'!$A:$B,2,FALSE)</f>
        <v>#N/A</v>
      </c>
      <c r="Z323" s="18">
        <v>9.19</v>
      </c>
    </row>
    <row r="324" spans="1:26">
      <c r="A324" s="19">
        <v>42461</v>
      </c>
      <c r="B324" s="63">
        <v>145.51</v>
      </c>
      <c r="C324" s="68">
        <v>5079.2169242099999</v>
      </c>
      <c r="D324" t="e">
        <f>VLOOKUP(A324,Unemployment!$A:$C,2,FALSE)</f>
        <v>#N/A</v>
      </c>
      <c r="E324" t="e">
        <f>VLOOKUP(A324,Unemployment!$A:$C,3,FALSE)</f>
        <v>#N/A</v>
      </c>
      <c r="F324">
        <f>VLOOKUP(A324,PMI!$A:$C,3,FALSE)</f>
        <v>54.7</v>
      </c>
      <c r="G324">
        <f>VLOOKUP(A324,PMI!$A:$C,3,FALSE)</f>
        <v>54.7</v>
      </c>
      <c r="H324" t="e">
        <f>VLOOKUP(A324,'Emp per sector'!$A:$G,2,FALSE)</f>
        <v>#N/A</v>
      </c>
      <c r="I324" t="e">
        <f>VLOOKUP(A324,'Emp per sector'!$A:$G,3,FALSE)</f>
        <v>#N/A</v>
      </c>
      <c r="J324" t="e">
        <f>VLOOKUP(A324,'Emp per sector'!$A:$G,4,FALSE)</f>
        <v>#N/A</v>
      </c>
      <c r="K324" t="e">
        <f>VLOOKUP(A324,'Emp per sector'!$A:$G,5,FALSE)</f>
        <v>#N/A</v>
      </c>
      <c r="L324" t="e">
        <f>VLOOKUP(A324,'Emp per sector'!$A:$G,6,FALSE)</f>
        <v>#N/A</v>
      </c>
      <c r="M324" t="e">
        <f>VLOOKUP(A324,'Emp per sector'!$A:$G,7,FALSE)</f>
        <v>#N/A</v>
      </c>
      <c r="N324" t="e">
        <f>VLOOKUP(A324,'Output by Sec'!$A:$D,2,FALSE)</f>
        <v>#N/A</v>
      </c>
      <c r="O324" t="e">
        <f>VLOOKUP(A324,'Output by Sec'!$A:$D,3,FALSE)</f>
        <v>#N/A</v>
      </c>
      <c r="P324" t="e">
        <f>VLOOKUP(A324,'Output by Sec'!$A:$D,4,FALSE)</f>
        <v>#N/A</v>
      </c>
      <c r="Q324" t="e">
        <f>VLOOKUP(A324,'Public finance '!$A:$H,2,FALSE)</f>
        <v>#N/A</v>
      </c>
      <c r="R324" t="e">
        <f>VLOOKUP(A324,'Public finance '!$A:$H,3,FALSE)</f>
        <v>#N/A</v>
      </c>
      <c r="S324" t="e">
        <f>VLOOKUP(A324,'Public finance '!$A:$H,4,FALSE)</f>
        <v>#N/A</v>
      </c>
      <c r="T324" t="e">
        <f>VLOOKUP(A324,'Public finance '!$A:$H,5,FALSE)</f>
        <v>#N/A</v>
      </c>
      <c r="U324" t="e">
        <f>VLOOKUP(A324,'Public finance '!$A:$H,6,FALSE)</f>
        <v>#N/A</v>
      </c>
      <c r="V324" t="e">
        <f>VLOOKUP(A324,'Public finance '!$A:$H,7,FALSE)</f>
        <v>#N/A</v>
      </c>
      <c r="W324" t="e">
        <f>VLOOKUP(A324,'Public finance '!$A:$H,8,FALSE)</f>
        <v>#N/A</v>
      </c>
      <c r="X324" t="e">
        <f>VLOOKUP(A324,'Current Account Balance'!$E:$F,2,FALSE)</f>
        <v>#N/A</v>
      </c>
      <c r="Y324" t="e">
        <f>VLOOKUP(A324,'Current AC forecast'!$A:$B,2,FALSE)</f>
        <v>#N/A</v>
      </c>
      <c r="Z324" s="18">
        <v>9.82</v>
      </c>
    </row>
    <row r="325" spans="1:26">
      <c r="A325" s="19">
        <v>42491</v>
      </c>
      <c r="B325" s="63">
        <v>147.38999999999999</v>
      </c>
      <c r="C325" s="68">
        <v>4705.2236322199997</v>
      </c>
      <c r="D325" t="e">
        <f>VLOOKUP(A325,Unemployment!$A:$C,2,FALSE)</f>
        <v>#N/A</v>
      </c>
      <c r="E325" t="e">
        <f>VLOOKUP(A325,Unemployment!$A:$C,3,FALSE)</f>
        <v>#N/A</v>
      </c>
      <c r="F325">
        <f>VLOOKUP(A325,PMI!$A:$C,3,FALSE)</f>
        <v>58.1</v>
      </c>
      <c r="G325">
        <f>VLOOKUP(A325,PMI!$A:$C,3,FALSE)</f>
        <v>58.1</v>
      </c>
      <c r="H325" t="e">
        <f>VLOOKUP(A325,'Emp per sector'!$A:$G,2,FALSE)</f>
        <v>#N/A</v>
      </c>
      <c r="I325" t="e">
        <f>VLOOKUP(A325,'Emp per sector'!$A:$G,3,FALSE)</f>
        <v>#N/A</v>
      </c>
      <c r="J325" t="e">
        <f>VLOOKUP(A325,'Emp per sector'!$A:$G,4,FALSE)</f>
        <v>#N/A</v>
      </c>
      <c r="K325" t="e">
        <f>VLOOKUP(A325,'Emp per sector'!$A:$G,5,FALSE)</f>
        <v>#N/A</v>
      </c>
      <c r="L325" t="e">
        <f>VLOOKUP(A325,'Emp per sector'!$A:$G,6,FALSE)</f>
        <v>#N/A</v>
      </c>
      <c r="M325" t="e">
        <f>VLOOKUP(A325,'Emp per sector'!$A:$G,7,FALSE)</f>
        <v>#N/A</v>
      </c>
      <c r="N325" t="e">
        <f>VLOOKUP(A325,'Output by Sec'!$A:$D,2,FALSE)</f>
        <v>#N/A</v>
      </c>
      <c r="O325" t="e">
        <f>VLOOKUP(A325,'Output by Sec'!$A:$D,3,FALSE)</f>
        <v>#N/A</v>
      </c>
      <c r="P325" t="e">
        <f>VLOOKUP(A325,'Output by Sec'!$A:$D,4,FALSE)</f>
        <v>#N/A</v>
      </c>
      <c r="Q325" t="e">
        <f>VLOOKUP(A325,'Public finance '!$A:$H,2,FALSE)</f>
        <v>#N/A</v>
      </c>
      <c r="R325" t="e">
        <f>VLOOKUP(A325,'Public finance '!$A:$H,3,FALSE)</f>
        <v>#N/A</v>
      </c>
      <c r="S325" t="e">
        <f>VLOOKUP(A325,'Public finance '!$A:$H,4,FALSE)</f>
        <v>#N/A</v>
      </c>
      <c r="T325" t="e">
        <f>VLOOKUP(A325,'Public finance '!$A:$H,5,FALSE)</f>
        <v>#N/A</v>
      </c>
      <c r="U325" t="e">
        <f>VLOOKUP(A325,'Public finance '!$A:$H,6,FALSE)</f>
        <v>#N/A</v>
      </c>
      <c r="V325" t="e">
        <f>VLOOKUP(A325,'Public finance '!$A:$H,7,FALSE)</f>
        <v>#N/A</v>
      </c>
      <c r="W325" t="e">
        <f>VLOOKUP(A325,'Public finance '!$A:$H,8,FALSE)</f>
        <v>#N/A</v>
      </c>
      <c r="X325" t="e">
        <f>VLOOKUP(A325,'Current Account Balance'!$E:$F,2,FALSE)</f>
        <v>#N/A</v>
      </c>
      <c r="Y325" t="e">
        <f>VLOOKUP(A325,'Current AC forecast'!$A:$B,2,FALSE)</f>
        <v>#N/A</v>
      </c>
      <c r="Z325" s="18">
        <v>10.23</v>
      </c>
    </row>
    <row r="326" spans="1:26">
      <c r="A326" s="19">
        <v>42522</v>
      </c>
      <c r="B326" s="63">
        <v>146.54499999999999</v>
      </c>
      <c r="C326" s="68">
        <v>4277.7012491200003</v>
      </c>
      <c r="D326">
        <f>VLOOKUP(A326,Unemployment!$A:$C,2,FALSE)</f>
        <v>53.3</v>
      </c>
      <c r="E326">
        <f>VLOOKUP(A326,Unemployment!$A:$C,3,FALSE)</f>
        <v>4.4900846300000001</v>
      </c>
      <c r="F326">
        <f>VLOOKUP(A326,PMI!$A:$C,3,FALSE)</f>
        <v>56.3</v>
      </c>
      <c r="G326">
        <f>VLOOKUP(A326,PMI!$A:$C,3,FALSE)</f>
        <v>56.3</v>
      </c>
      <c r="H326">
        <f>VLOOKUP(A326,'Emp per sector'!$A:$G,2,FALSE)</f>
        <v>1961818</v>
      </c>
      <c r="I326">
        <f>VLOOKUP(A326,'Emp per sector'!$A:$G,3,FALSE)</f>
        <v>2121365</v>
      </c>
      <c r="J326">
        <f>VLOOKUP(A326,'Emp per sector'!$A:$G,4,FALSE)</f>
        <v>3732097</v>
      </c>
      <c r="K326">
        <f>VLOOKUP(A326,'Emp per sector'!$A:$G,5,FALSE)</f>
        <v>-13.797350495</v>
      </c>
      <c r="L326">
        <f>VLOOKUP(A326,'Emp per sector'!$A:$G,6,FALSE)</f>
        <v>5.336372881</v>
      </c>
      <c r="M326">
        <f>VLOOKUP(A326,'Emp per sector'!$A:$G,7,FALSE)</f>
        <v>3.7231530909999999</v>
      </c>
      <c r="N326">
        <f>VLOOKUP(A326,'Output by Sec'!$A:$D,2,FALSE)</f>
        <v>-6.6</v>
      </c>
      <c r="O326">
        <f>VLOOKUP(A326,'Output by Sec'!$A:$D,3,FALSE)</f>
        <v>2</v>
      </c>
      <c r="P326">
        <f>VLOOKUP(A326,'Output by Sec'!$A:$D,4,FALSE)</f>
        <v>3.7</v>
      </c>
      <c r="Q326">
        <f>VLOOKUP(A326,'Public finance '!$A:$H,2,FALSE)</f>
        <v>359503</v>
      </c>
      <c r="R326">
        <f>VLOOKUP(A326,'Public finance '!$A:$H,3,FALSE)</f>
        <v>-147580</v>
      </c>
      <c r="S326">
        <f>VLOOKUP(A326,'Public finance '!$A:$H,4,FALSE)</f>
        <v>2999854.19</v>
      </c>
      <c r="T326">
        <f>VLOOKUP(A326,'Public finance '!$A:$H,5,FALSE)</f>
        <v>544263</v>
      </c>
      <c r="U326">
        <f>VLOOKUP(A326,'Public finance '!$A:$H,6,FALSE)</f>
        <v>11.98401579644776</v>
      </c>
      <c r="V326">
        <f>VLOOKUP(A326,'Public finance '!$A:$H,7,FALSE)</f>
        <v>-4.9195724409525381</v>
      </c>
      <c r="W326">
        <f>VLOOKUP(A326,'Public finance '!$A:$H,8,FALSE)</f>
        <v>18.142981809392541</v>
      </c>
      <c r="X326">
        <f>VLOOKUP(A326,'Current Account Balance'!$E:$F,2,FALSE)</f>
        <v>-3.2840225699999999</v>
      </c>
      <c r="Y326" t="e">
        <f>VLOOKUP(A326,'Current AC forecast'!$A:$B,2,FALSE)</f>
        <v>#N/A</v>
      </c>
      <c r="Z326" s="18">
        <v>10.7</v>
      </c>
    </row>
    <row r="327" spans="1:26">
      <c r="A327" s="19">
        <v>42552</v>
      </c>
      <c r="B327" s="63">
        <v>145.86000000000001</v>
      </c>
      <c r="C327" s="68">
        <v>5451.7910920300001</v>
      </c>
      <c r="D327" t="e">
        <f>VLOOKUP(A327,Unemployment!$A:$C,2,FALSE)</f>
        <v>#N/A</v>
      </c>
      <c r="E327" t="e">
        <f>VLOOKUP(A327,Unemployment!$A:$C,3,FALSE)</f>
        <v>#N/A</v>
      </c>
      <c r="F327">
        <f>VLOOKUP(A327,PMI!$A:$C,3,FALSE)</f>
        <v>57.8</v>
      </c>
      <c r="G327">
        <f>VLOOKUP(A327,PMI!$A:$C,3,FALSE)</f>
        <v>57.8</v>
      </c>
      <c r="H327" t="e">
        <f>VLOOKUP(A327,'Emp per sector'!$A:$G,2,FALSE)</f>
        <v>#N/A</v>
      </c>
      <c r="I327" t="e">
        <f>VLOOKUP(A327,'Emp per sector'!$A:$G,3,FALSE)</f>
        <v>#N/A</v>
      </c>
      <c r="J327" t="e">
        <f>VLOOKUP(A327,'Emp per sector'!$A:$G,4,FALSE)</f>
        <v>#N/A</v>
      </c>
      <c r="K327" t="e">
        <f>VLOOKUP(A327,'Emp per sector'!$A:$G,5,FALSE)</f>
        <v>#N/A</v>
      </c>
      <c r="L327" t="e">
        <f>VLOOKUP(A327,'Emp per sector'!$A:$G,6,FALSE)</f>
        <v>#N/A</v>
      </c>
      <c r="M327" t="e">
        <f>VLOOKUP(A327,'Emp per sector'!$A:$G,7,FALSE)</f>
        <v>#N/A</v>
      </c>
      <c r="N327" t="e">
        <f>VLOOKUP(A327,'Output by Sec'!$A:$D,2,FALSE)</f>
        <v>#N/A</v>
      </c>
      <c r="O327" t="e">
        <f>VLOOKUP(A327,'Output by Sec'!$A:$D,3,FALSE)</f>
        <v>#N/A</v>
      </c>
      <c r="P327" t="e">
        <f>VLOOKUP(A327,'Output by Sec'!$A:$D,4,FALSE)</f>
        <v>#N/A</v>
      </c>
      <c r="Q327" t="e">
        <f>VLOOKUP(A327,'Public finance '!$A:$H,2,FALSE)</f>
        <v>#N/A</v>
      </c>
      <c r="R327" t="e">
        <f>VLOOKUP(A327,'Public finance '!$A:$H,3,FALSE)</f>
        <v>#N/A</v>
      </c>
      <c r="S327" t="e">
        <f>VLOOKUP(A327,'Public finance '!$A:$H,4,FALSE)</f>
        <v>#N/A</v>
      </c>
      <c r="T327" t="e">
        <f>VLOOKUP(A327,'Public finance '!$A:$H,5,FALSE)</f>
        <v>#N/A</v>
      </c>
      <c r="U327" t="e">
        <f>VLOOKUP(A327,'Public finance '!$A:$H,6,FALSE)</f>
        <v>#N/A</v>
      </c>
      <c r="V327" t="e">
        <f>VLOOKUP(A327,'Public finance '!$A:$H,7,FALSE)</f>
        <v>#N/A</v>
      </c>
      <c r="W327" t="e">
        <f>VLOOKUP(A327,'Public finance '!$A:$H,8,FALSE)</f>
        <v>#N/A</v>
      </c>
      <c r="X327" t="e">
        <f>VLOOKUP(A327,'Current Account Balance'!$E:$F,2,FALSE)</f>
        <v>#N/A</v>
      </c>
      <c r="Y327" t="e">
        <f>VLOOKUP(A327,'Current AC forecast'!$A:$B,2,FALSE)</f>
        <v>#N/A</v>
      </c>
      <c r="Z327" s="18">
        <v>10.87</v>
      </c>
    </row>
    <row r="328" spans="1:26">
      <c r="A328" s="19">
        <v>42583</v>
      </c>
      <c r="B328" s="63">
        <v>145.51</v>
      </c>
      <c r="C328" s="68">
        <v>5586.7304256999996</v>
      </c>
      <c r="D328" t="e">
        <f>VLOOKUP(A328,Unemployment!$A:$C,2,FALSE)</f>
        <v>#N/A</v>
      </c>
      <c r="E328" t="e">
        <f>VLOOKUP(A328,Unemployment!$A:$C,3,FALSE)</f>
        <v>#N/A</v>
      </c>
      <c r="F328">
        <f>VLOOKUP(A328,PMI!$A:$C,3,FALSE)</f>
        <v>61.2</v>
      </c>
      <c r="G328">
        <f>VLOOKUP(A328,PMI!$A:$C,3,FALSE)</f>
        <v>61.2</v>
      </c>
      <c r="H328" t="e">
        <f>VLOOKUP(A328,'Emp per sector'!$A:$G,2,FALSE)</f>
        <v>#N/A</v>
      </c>
      <c r="I328" t="e">
        <f>VLOOKUP(A328,'Emp per sector'!$A:$G,3,FALSE)</f>
        <v>#N/A</v>
      </c>
      <c r="J328" t="e">
        <f>VLOOKUP(A328,'Emp per sector'!$A:$G,4,FALSE)</f>
        <v>#N/A</v>
      </c>
      <c r="K328" t="e">
        <f>VLOOKUP(A328,'Emp per sector'!$A:$G,5,FALSE)</f>
        <v>#N/A</v>
      </c>
      <c r="L328" t="e">
        <f>VLOOKUP(A328,'Emp per sector'!$A:$G,6,FALSE)</f>
        <v>#N/A</v>
      </c>
      <c r="M328" t="e">
        <f>VLOOKUP(A328,'Emp per sector'!$A:$G,7,FALSE)</f>
        <v>#N/A</v>
      </c>
      <c r="N328" t="e">
        <f>VLOOKUP(A328,'Output by Sec'!$A:$D,2,FALSE)</f>
        <v>#N/A</v>
      </c>
      <c r="O328" t="e">
        <f>VLOOKUP(A328,'Output by Sec'!$A:$D,3,FALSE)</f>
        <v>#N/A</v>
      </c>
      <c r="P328" t="e">
        <f>VLOOKUP(A328,'Output by Sec'!$A:$D,4,FALSE)</f>
        <v>#N/A</v>
      </c>
      <c r="Q328" t="e">
        <f>VLOOKUP(A328,'Public finance '!$A:$H,2,FALSE)</f>
        <v>#N/A</v>
      </c>
      <c r="R328" t="e">
        <f>VLOOKUP(A328,'Public finance '!$A:$H,3,FALSE)</f>
        <v>#N/A</v>
      </c>
      <c r="S328" t="e">
        <f>VLOOKUP(A328,'Public finance '!$A:$H,4,FALSE)</f>
        <v>#N/A</v>
      </c>
      <c r="T328" t="e">
        <f>VLOOKUP(A328,'Public finance '!$A:$H,5,FALSE)</f>
        <v>#N/A</v>
      </c>
      <c r="U328" t="e">
        <f>VLOOKUP(A328,'Public finance '!$A:$H,6,FALSE)</f>
        <v>#N/A</v>
      </c>
      <c r="V328" t="e">
        <f>VLOOKUP(A328,'Public finance '!$A:$H,7,FALSE)</f>
        <v>#N/A</v>
      </c>
      <c r="W328" t="e">
        <f>VLOOKUP(A328,'Public finance '!$A:$H,8,FALSE)</f>
        <v>#N/A</v>
      </c>
      <c r="X328" t="e">
        <f>VLOOKUP(A328,'Current Account Balance'!$E:$F,2,FALSE)</f>
        <v>#N/A</v>
      </c>
      <c r="Y328" t="e">
        <f>VLOOKUP(A328,'Current AC forecast'!$A:$B,2,FALSE)</f>
        <v>#N/A</v>
      </c>
      <c r="Z328" s="18">
        <v>12.03</v>
      </c>
    </row>
    <row r="329" spans="1:26">
      <c r="A329" s="19">
        <v>42614</v>
      </c>
      <c r="B329" s="63">
        <v>146.56</v>
      </c>
      <c r="C329" s="68">
        <v>5434.1289376599998</v>
      </c>
      <c r="D329">
        <f>VLOOKUP(A329,Unemployment!$A:$C,2,FALSE)</f>
        <v>53.8</v>
      </c>
      <c r="E329">
        <f>VLOOKUP(A329,Unemployment!$A:$C,3,FALSE)</f>
        <v>4.4257471500000003</v>
      </c>
      <c r="F329">
        <f>VLOOKUP(A329,PMI!$A:$C,3,FALSE)</f>
        <v>57.7</v>
      </c>
      <c r="G329">
        <f>VLOOKUP(A329,PMI!$A:$C,3,FALSE)</f>
        <v>57.7</v>
      </c>
      <c r="H329">
        <f>VLOOKUP(A329,'Emp per sector'!$A:$G,2,FALSE)</f>
        <v>2168982</v>
      </c>
      <c r="I329">
        <f>VLOOKUP(A329,'Emp per sector'!$A:$G,3,FALSE)</f>
        <v>2144808</v>
      </c>
      <c r="J329">
        <f>VLOOKUP(A329,'Emp per sector'!$A:$G,4,FALSE)</f>
        <v>3686032</v>
      </c>
      <c r="K329">
        <f>VLOOKUP(A329,'Emp per sector'!$A:$G,5,FALSE)</f>
        <v>3.4544258000000001E-2</v>
      </c>
      <c r="L329">
        <f>VLOOKUP(A329,'Emp per sector'!$A:$G,6,FALSE)</f>
        <v>1.8632431220000001</v>
      </c>
      <c r="M329">
        <f>VLOOKUP(A329,'Emp per sector'!$A:$G,7,FALSE)</f>
        <v>4.3156769879999999</v>
      </c>
      <c r="N329">
        <f>VLOOKUP(A329,'Output by Sec'!$A:$D,2,FALSE)</f>
        <v>1.2</v>
      </c>
      <c r="O329">
        <f>VLOOKUP(A329,'Output by Sec'!$A:$D,3,FALSE)</f>
        <v>5.5</v>
      </c>
      <c r="P329">
        <f>VLOOKUP(A329,'Output by Sec'!$A:$D,4,FALSE)</f>
        <v>5.3</v>
      </c>
      <c r="Q329">
        <f>VLOOKUP(A329,'Public finance '!$A:$H,2,FALSE)</f>
        <v>382411</v>
      </c>
      <c r="R329">
        <f>VLOOKUP(A329,'Public finance '!$A:$H,3,FALSE)</f>
        <v>-177684</v>
      </c>
      <c r="S329">
        <f>VLOOKUP(A329,'Public finance '!$A:$H,4,FALSE)</f>
        <v>3228936.284</v>
      </c>
      <c r="T329">
        <f>VLOOKUP(A329,'Public finance '!$A:$H,5,FALSE)</f>
        <v>615419</v>
      </c>
      <c r="U329">
        <f>VLOOKUP(A329,'Public finance '!$A:$H,6,FALSE)</f>
        <v>11.843250109793743</v>
      </c>
      <c r="V329">
        <f>VLOOKUP(A329,'Public finance '!$A:$H,7,FALSE)</f>
        <v>-5.5028648561589266</v>
      </c>
      <c r="W329">
        <f>VLOOKUP(A329,'Public finance '!$A:$H,8,FALSE)</f>
        <v>19.059496560818477</v>
      </c>
      <c r="X329">
        <f>VLOOKUP(A329,'Current Account Balance'!$E:$F,2,FALSE)</f>
        <v>-0.41933533000000001</v>
      </c>
      <c r="Y329" t="e">
        <f>VLOOKUP(A329,'Current AC forecast'!$A:$B,2,FALSE)</f>
        <v>#N/A</v>
      </c>
      <c r="Z329" s="18">
        <v>12.29</v>
      </c>
    </row>
    <row r="330" spans="1:26">
      <c r="A330" s="19">
        <v>42644</v>
      </c>
      <c r="B330" s="63">
        <v>147.9</v>
      </c>
      <c r="C330" s="68">
        <v>5071.8775677200001</v>
      </c>
      <c r="D330" t="e">
        <f>VLOOKUP(A330,Unemployment!$A:$C,2,FALSE)</f>
        <v>#N/A</v>
      </c>
      <c r="E330" t="e">
        <f>VLOOKUP(A330,Unemployment!$A:$C,3,FALSE)</f>
        <v>#N/A</v>
      </c>
      <c r="F330">
        <f>VLOOKUP(A330,PMI!$A:$C,3,FALSE)</f>
        <v>59.3</v>
      </c>
      <c r="G330">
        <f>VLOOKUP(A330,PMI!$A:$C,3,FALSE)</f>
        <v>59.3</v>
      </c>
      <c r="H330" t="e">
        <f>VLOOKUP(A330,'Emp per sector'!$A:$G,2,FALSE)</f>
        <v>#N/A</v>
      </c>
      <c r="I330" t="e">
        <f>VLOOKUP(A330,'Emp per sector'!$A:$G,3,FALSE)</f>
        <v>#N/A</v>
      </c>
      <c r="J330" t="e">
        <f>VLOOKUP(A330,'Emp per sector'!$A:$G,4,FALSE)</f>
        <v>#N/A</v>
      </c>
      <c r="K330" t="e">
        <f>VLOOKUP(A330,'Emp per sector'!$A:$G,5,FALSE)</f>
        <v>#N/A</v>
      </c>
      <c r="L330" t="e">
        <f>VLOOKUP(A330,'Emp per sector'!$A:$G,6,FALSE)</f>
        <v>#N/A</v>
      </c>
      <c r="M330" t="e">
        <f>VLOOKUP(A330,'Emp per sector'!$A:$G,7,FALSE)</f>
        <v>#N/A</v>
      </c>
      <c r="N330" t="e">
        <f>VLOOKUP(A330,'Output by Sec'!$A:$D,2,FALSE)</f>
        <v>#N/A</v>
      </c>
      <c r="O330" t="e">
        <f>VLOOKUP(A330,'Output by Sec'!$A:$D,3,FALSE)</f>
        <v>#N/A</v>
      </c>
      <c r="P330" t="e">
        <f>VLOOKUP(A330,'Output by Sec'!$A:$D,4,FALSE)</f>
        <v>#N/A</v>
      </c>
      <c r="Q330" t="e">
        <f>VLOOKUP(A330,'Public finance '!$A:$H,2,FALSE)</f>
        <v>#N/A</v>
      </c>
      <c r="R330" t="e">
        <f>VLOOKUP(A330,'Public finance '!$A:$H,3,FALSE)</f>
        <v>#N/A</v>
      </c>
      <c r="S330" t="e">
        <f>VLOOKUP(A330,'Public finance '!$A:$H,4,FALSE)</f>
        <v>#N/A</v>
      </c>
      <c r="T330" t="e">
        <f>VLOOKUP(A330,'Public finance '!$A:$H,5,FALSE)</f>
        <v>#N/A</v>
      </c>
      <c r="U330" t="e">
        <f>VLOOKUP(A330,'Public finance '!$A:$H,6,FALSE)</f>
        <v>#N/A</v>
      </c>
      <c r="V330" t="e">
        <f>VLOOKUP(A330,'Public finance '!$A:$H,7,FALSE)</f>
        <v>#N/A</v>
      </c>
      <c r="W330" t="e">
        <f>VLOOKUP(A330,'Public finance '!$A:$H,8,FALSE)</f>
        <v>#N/A</v>
      </c>
      <c r="X330" t="e">
        <f>VLOOKUP(A330,'Current Account Balance'!$E:$F,2,FALSE)</f>
        <v>#N/A</v>
      </c>
      <c r="Y330" t="e">
        <f>VLOOKUP(A330,'Current AC forecast'!$A:$B,2,FALSE)</f>
        <v>#N/A</v>
      </c>
      <c r="Z330" s="18">
        <v>12.25</v>
      </c>
    </row>
    <row r="331" spans="1:26">
      <c r="A331" s="19">
        <v>42675</v>
      </c>
      <c r="B331" s="63">
        <v>149.06</v>
      </c>
      <c r="C331" s="68">
        <v>4727.6002858299998</v>
      </c>
      <c r="D331" t="e">
        <f>VLOOKUP(A331,Unemployment!$A:$C,2,FALSE)</f>
        <v>#N/A</v>
      </c>
      <c r="E331" t="e">
        <f>VLOOKUP(A331,Unemployment!$A:$C,3,FALSE)</f>
        <v>#N/A</v>
      </c>
      <c r="F331">
        <f>VLOOKUP(A331,PMI!$A:$C,3,FALSE)</f>
        <v>59.7</v>
      </c>
      <c r="G331">
        <f>VLOOKUP(A331,PMI!$A:$C,3,FALSE)</f>
        <v>59.7</v>
      </c>
      <c r="H331" t="e">
        <f>VLOOKUP(A331,'Emp per sector'!$A:$G,2,FALSE)</f>
        <v>#N/A</v>
      </c>
      <c r="I331" t="e">
        <f>VLOOKUP(A331,'Emp per sector'!$A:$G,3,FALSE)</f>
        <v>#N/A</v>
      </c>
      <c r="J331" t="e">
        <f>VLOOKUP(A331,'Emp per sector'!$A:$G,4,FALSE)</f>
        <v>#N/A</v>
      </c>
      <c r="K331" t="e">
        <f>VLOOKUP(A331,'Emp per sector'!$A:$G,5,FALSE)</f>
        <v>#N/A</v>
      </c>
      <c r="L331" t="e">
        <f>VLOOKUP(A331,'Emp per sector'!$A:$G,6,FALSE)</f>
        <v>#N/A</v>
      </c>
      <c r="M331" t="e">
        <f>VLOOKUP(A331,'Emp per sector'!$A:$G,7,FALSE)</f>
        <v>#N/A</v>
      </c>
      <c r="N331" t="e">
        <f>VLOOKUP(A331,'Output by Sec'!$A:$D,2,FALSE)</f>
        <v>#N/A</v>
      </c>
      <c r="O331" t="e">
        <f>VLOOKUP(A331,'Output by Sec'!$A:$D,3,FALSE)</f>
        <v>#N/A</v>
      </c>
      <c r="P331" t="e">
        <f>VLOOKUP(A331,'Output by Sec'!$A:$D,4,FALSE)</f>
        <v>#N/A</v>
      </c>
      <c r="Q331" t="e">
        <f>VLOOKUP(A331,'Public finance '!$A:$H,2,FALSE)</f>
        <v>#N/A</v>
      </c>
      <c r="R331" t="e">
        <f>VLOOKUP(A331,'Public finance '!$A:$H,3,FALSE)</f>
        <v>#N/A</v>
      </c>
      <c r="S331" t="e">
        <f>VLOOKUP(A331,'Public finance '!$A:$H,4,FALSE)</f>
        <v>#N/A</v>
      </c>
      <c r="T331" t="e">
        <f>VLOOKUP(A331,'Public finance '!$A:$H,5,FALSE)</f>
        <v>#N/A</v>
      </c>
      <c r="U331" t="e">
        <f>VLOOKUP(A331,'Public finance '!$A:$H,6,FALSE)</f>
        <v>#N/A</v>
      </c>
      <c r="V331" t="e">
        <f>VLOOKUP(A331,'Public finance '!$A:$H,7,FALSE)</f>
        <v>#N/A</v>
      </c>
      <c r="W331" t="e">
        <f>VLOOKUP(A331,'Public finance '!$A:$H,8,FALSE)</f>
        <v>#N/A</v>
      </c>
      <c r="X331" t="e">
        <f>VLOOKUP(A331,'Current Account Balance'!$E:$F,2,FALSE)</f>
        <v>#N/A</v>
      </c>
      <c r="Y331" t="e">
        <f>VLOOKUP(A331,'Current AC forecast'!$A:$B,2,FALSE)</f>
        <v>#N/A</v>
      </c>
      <c r="Z331" s="18">
        <v>11.82</v>
      </c>
    </row>
    <row r="332" spans="1:26">
      <c r="A332" s="19">
        <v>42705</v>
      </c>
      <c r="B332" s="63">
        <v>149.75</v>
      </c>
      <c r="C332" s="68">
        <v>5121.2242436899996</v>
      </c>
      <c r="D332">
        <f>VLOOKUP(A332,Unemployment!$A:$C,2,FALSE)</f>
        <v>54</v>
      </c>
      <c r="E332">
        <f>VLOOKUP(A332,Unemployment!$A:$C,3,FALSE)</f>
        <v>4.3937242000000003</v>
      </c>
      <c r="F332">
        <f>VLOOKUP(A332,PMI!$A:$C,3,FALSE)</f>
        <v>59.8</v>
      </c>
      <c r="G332">
        <f>VLOOKUP(A332,PMI!$A:$C,3,FALSE)</f>
        <v>59.8</v>
      </c>
      <c r="H332">
        <f>VLOOKUP(A332,'Emp per sector'!$A:$G,2,FALSE)</f>
        <v>2209976</v>
      </c>
      <c r="I332">
        <f>VLOOKUP(A332,'Emp per sector'!$A:$G,3,FALSE)</f>
        <v>2055386</v>
      </c>
      <c r="J332">
        <f>VLOOKUP(A332,'Emp per sector'!$A:$G,4,FALSE)</f>
        <v>3741339</v>
      </c>
      <c r="K332">
        <f>VLOOKUP(A332,'Emp per sector'!$A:$G,5,FALSE)</f>
        <v>0.43697375100000002</v>
      </c>
      <c r="L332">
        <f>VLOOKUP(A332,'Emp per sector'!$A:$G,6,FALSE)</f>
        <v>5.0257251930000004</v>
      </c>
      <c r="M332">
        <f>VLOOKUP(A332,'Emp per sector'!$A:$G,7,FALSE)</f>
        <v>1.9092150429999999</v>
      </c>
      <c r="N332">
        <f>VLOOKUP(A332,'Output by Sec'!$A:$D,2,FALSE)</f>
        <v>-8.1</v>
      </c>
      <c r="O332">
        <f>VLOOKUP(A332,'Output by Sec'!$A:$D,3,FALSE)</f>
        <v>13.3</v>
      </c>
      <c r="P332">
        <f>VLOOKUP(A332,'Output by Sec'!$A:$D,4,FALSE)</f>
        <v>5</v>
      </c>
      <c r="Q332">
        <f>VLOOKUP(A332,'Public finance '!$A:$H,2,FALSE)</f>
        <v>396371.86065882002</v>
      </c>
      <c r="R332">
        <f>VLOOKUP(A332,'Public finance '!$A:$H,3,FALSE)</f>
        <v>-134353.79777678</v>
      </c>
      <c r="S332">
        <f>VLOOKUP(A332,'Public finance '!$A:$H,4,FALSE)</f>
        <v>3394020.0449999999</v>
      </c>
      <c r="T332">
        <f>VLOOKUP(A332,'Public finance '!$A:$H,5,FALSE)</f>
        <v>647881.24059290998</v>
      </c>
      <c r="U332">
        <f>VLOOKUP(A332,'Public finance '!$A:$H,6,FALSE)</f>
        <v>11.678536231474142</v>
      </c>
      <c r="V332">
        <f>VLOOKUP(A332,'Public finance '!$A:$H,7,FALSE)</f>
        <v>-3.9585446165737075</v>
      </c>
      <c r="W332">
        <f>VLOOKUP(A332,'Public finance '!$A:$H,8,FALSE)</f>
        <v>19.088904367178245</v>
      </c>
      <c r="X332">
        <f>VLOOKUP(A332,'Current Account Balance'!$E:$F,2,FALSE)</f>
        <v>-4.3912038400000002</v>
      </c>
      <c r="Y332">
        <f>VLOOKUP(A332,'Current AC forecast'!$A:$B,2,FALSE)</f>
        <v>-1.9810000000000001</v>
      </c>
      <c r="Z332" s="18">
        <v>11.73</v>
      </c>
    </row>
    <row r="333" spans="1:26">
      <c r="A333" s="19">
        <v>42736</v>
      </c>
      <c r="B333" s="63">
        <v>150.375</v>
      </c>
      <c r="C333" s="68">
        <v>4527.5443285800002</v>
      </c>
      <c r="D333" t="e">
        <f>VLOOKUP(A333,Unemployment!$A:$C,2,FALSE)</f>
        <v>#N/A</v>
      </c>
      <c r="E333" t="e">
        <f>VLOOKUP(A333,Unemployment!$A:$C,3,FALSE)</f>
        <v>#N/A</v>
      </c>
      <c r="F333">
        <f>VLOOKUP(A333,PMI!$A:$C,3,FALSE)</f>
        <v>57.5</v>
      </c>
      <c r="G333">
        <f>VLOOKUP(A333,PMI!$A:$C,3,FALSE)</f>
        <v>57.5</v>
      </c>
      <c r="H333" t="e">
        <f>VLOOKUP(A333,'Emp per sector'!$A:$G,2,FALSE)</f>
        <v>#N/A</v>
      </c>
      <c r="I333" t="e">
        <f>VLOOKUP(A333,'Emp per sector'!$A:$G,3,FALSE)</f>
        <v>#N/A</v>
      </c>
      <c r="J333" t="e">
        <f>VLOOKUP(A333,'Emp per sector'!$A:$G,4,FALSE)</f>
        <v>#N/A</v>
      </c>
      <c r="K333" t="e">
        <f>VLOOKUP(A333,'Emp per sector'!$A:$G,5,FALSE)</f>
        <v>#N/A</v>
      </c>
      <c r="L333" t="e">
        <f>VLOOKUP(A333,'Emp per sector'!$A:$G,6,FALSE)</f>
        <v>#N/A</v>
      </c>
      <c r="M333" t="e">
        <f>VLOOKUP(A333,'Emp per sector'!$A:$G,7,FALSE)</f>
        <v>#N/A</v>
      </c>
      <c r="N333" t="e">
        <f>VLOOKUP(A333,'Output by Sec'!$A:$D,2,FALSE)</f>
        <v>#N/A</v>
      </c>
      <c r="O333" t="e">
        <f>VLOOKUP(A333,'Output by Sec'!$A:$D,3,FALSE)</f>
        <v>#N/A</v>
      </c>
      <c r="P333" t="e">
        <f>VLOOKUP(A333,'Output by Sec'!$A:$D,4,FALSE)</f>
        <v>#N/A</v>
      </c>
      <c r="Q333" t="e">
        <f>VLOOKUP(A333,'Public finance '!$A:$H,2,FALSE)</f>
        <v>#N/A</v>
      </c>
      <c r="R333" t="e">
        <f>VLOOKUP(A333,'Public finance '!$A:$H,3,FALSE)</f>
        <v>#N/A</v>
      </c>
      <c r="S333" t="e">
        <f>VLOOKUP(A333,'Public finance '!$A:$H,4,FALSE)</f>
        <v>#N/A</v>
      </c>
      <c r="T333" t="e">
        <f>VLOOKUP(A333,'Public finance '!$A:$H,5,FALSE)</f>
        <v>#N/A</v>
      </c>
      <c r="U333" t="e">
        <f>VLOOKUP(A333,'Public finance '!$A:$H,6,FALSE)</f>
        <v>#N/A</v>
      </c>
      <c r="V333" t="e">
        <f>VLOOKUP(A333,'Public finance '!$A:$H,7,FALSE)</f>
        <v>#N/A</v>
      </c>
      <c r="W333" t="e">
        <f>VLOOKUP(A333,'Public finance '!$A:$H,8,FALSE)</f>
        <v>#N/A</v>
      </c>
      <c r="X333" t="e">
        <f>VLOOKUP(A333,'Current Account Balance'!$E:$F,2,FALSE)</f>
        <v>#N/A</v>
      </c>
      <c r="Y333" t="e">
        <f>VLOOKUP(A333,'Current AC forecast'!$A:$B,2,FALSE)</f>
        <v>#N/A</v>
      </c>
      <c r="Z333" s="18">
        <v>11.22</v>
      </c>
    </row>
    <row r="334" spans="1:26">
      <c r="A334" s="19">
        <v>42767</v>
      </c>
      <c r="B334" s="63">
        <v>151.54</v>
      </c>
      <c r="C334" s="68">
        <v>4673.1627955200001</v>
      </c>
      <c r="D334" t="e">
        <f>VLOOKUP(A334,Unemployment!$A:$C,2,FALSE)</f>
        <v>#N/A</v>
      </c>
      <c r="E334" t="e">
        <f>VLOOKUP(A334,Unemployment!$A:$C,3,FALSE)</f>
        <v>#N/A</v>
      </c>
      <c r="F334">
        <f>VLOOKUP(A334,PMI!$A:$C,3,FALSE)</f>
        <v>57.3</v>
      </c>
      <c r="G334">
        <f>VLOOKUP(A334,PMI!$A:$C,3,FALSE)</f>
        <v>57.3</v>
      </c>
      <c r="H334" t="e">
        <f>VLOOKUP(A334,'Emp per sector'!$A:$G,2,FALSE)</f>
        <v>#N/A</v>
      </c>
      <c r="I334" t="e">
        <f>VLOOKUP(A334,'Emp per sector'!$A:$G,3,FALSE)</f>
        <v>#N/A</v>
      </c>
      <c r="J334" t="e">
        <f>VLOOKUP(A334,'Emp per sector'!$A:$G,4,FALSE)</f>
        <v>#N/A</v>
      </c>
      <c r="K334" t="e">
        <f>VLOOKUP(A334,'Emp per sector'!$A:$G,5,FALSE)</f>
        <v>#N/A</v>
      </c>
      <c r="L334" t="e">
        <f>VLOOKUP(A334,'Emp per sector'!$A:$G,6,FALSE)</f>
        <v>#N/A</v>
      </c>
      <c r="M334" t="e">
        <f>VLOOKUP(A334,'Emp per sector'!$A:$G,7,FALSE)</f>
        <v>#N/A</v>
      </c>
      <c r="N334" t="e">
        <f>VLOOKUP(A334,'Output by Sec'!$A:$D,2,FALSE)</f>
        <v>#N/A</v>
      </c>
      <c r="O334" t="e">
        <f>VLOOKUP(A334,'Output by Sec'!$A:$D,3,FALSE)</f>
        <v>#N/A</v>
      </c>
      <c r="P334" t="e">
        <f>VLOOKUP(A334,'Output by Sec'!$A:$D,4,FALSE)</f>
        <v>#N/A</v>
      </c>
      <c r="Q334" t="e">
        <f>VLOOKUP(A334,'Public finance '!$A:$H,2,FALSE)</f>
        <v>#N/A</v>
      </c>
      <c r="R334" t="e">
        <f>VLOOKUP(A334,'Public finance '!$A:$H,3,FALSE)</f>
        <v>#N/A</v>
      </c>
      <c r="S334" t="e">
        <f>VLOOKUP(A334,'Public finance '!$A:$H,4,FALSE)</f>
        <v>#N/A</v>
      </c>
      <c r="T334" t="e">
        <f>VLOOKUP(A334,'Public finance '!$A:$H,5,FALSE)</f>
        <v>#N/A</v>
      </c>
      <c r="U334" t="e">
        <f>VLOOKUP(A334,'Public finance '!$A:$H,6,FALSE)</f>
        <v>#N/A</v>
      </c>
      <c r="V334" t="e">
        <f>VLOOKUP(A334,'Public finance '!$A:$H,7,FALSE)</f>
        <v>#N/A</v>
      </c>
      <c r="W334" t="e">
        <f>VLOOKUP(A334,'Public finance '!$A:$H,8,FALSE)</f>
        <v>#N/A</v>
      </c>
      <c r="X334" t="e">
        <f>VLOOKUP(A334,'Current Account Balance'!$E:$F,2,FALSE)</f>
        <v>#N/A</v>
      </c>
      <c r="Y334" t="e">
        <f>VLOOKUP(A334,'Current AC forecast'!$A:$B,2,FALSE)</f>
        <v>#N/A</v>
      </c>
      <c r="Z334" s="18">
        <v>11.7</v>
      </c>
    </row>
    <row r="335" spans="1:26">
      <c r="A335" s="19">
        <v>42795</v>
      </c>
      <c r="B335" s="63">
        <v>151.98500000000001</v>
      </c>
      <c r="C335" s="68">
        <v>4162.0828111700002</v>
      </c>
      <c r="D335">
        <f>VLOOKUP(A335,Unemployment!$A:$C,2,FALSE)</f>
        <v>54.7</v>
      </c>
      <c r="E335">
        <f>VLOOKUP(A335,Unemployment!$A:$C,3,FALSE)</f>
        <v>4.0921670299999997</v>
      </c>
      <c r="F335">
        <f>VLOOKUP(A335,PMI!$A:$C,3,FALSE)</f>
        <v>60.8</v>
      </c>
      <c r="G335">
        <f>VLOOKUP(A335,PMI!$A:$C,3,FALSE)</f>
        <v>60.8</v>
      </c>
      <c r="H335">
        <f>VLOOKUP(A335,'Emp per sector'!$A:$G,2,FALSE)</f>
        <v>2221761</v>
      </c>
      <c r="I335">
        <f>VLOOKUP(A335,'Emp per sector'!$A:$G,3,FALSE)</f>
        <v>2306398</v>
      </c>
      <c r="J335">
        <f>VLOOKUP(A335,'Emp per sector'!$A:$G,4,FALSE)</f>
        <v>3702049</v>
      </c>
      <c r="K335">
        <f>VLOOKUP(A335,'Emp per sector'!$A:$G,5,FALSE)</f>
        <v>-2.3282405499999999</v>
      </c>
      <c r="L335">
        <f>VLOOKUP(A335,'Emp per sector'!$A:$G,6,FALSE)</f>
        <v>11.503524615</v>
      </c>
      <c r="M335">
        <f>VLOOKUP(A335,'Emp per sector'!$A:$G,7,FALSE)</f>
        <v>2.1041956489999998</v>
      </c>
      <c r="N335">
        <f>VLOOKUP(A335,'Output by Sec'!$A:$D,2,FALSE)</f>
        <v>-6.2</v>
      </c>
      <c r="O335">
        <f>VLOOKUP(A335,'Output by Sec'!$A:$D,3,FALSE)</f>
        <v>13.5</v>
      </c>
      <c r="P335">
        <f>VLOOKUP(A335,'Output by Sec'!$A:$D,4,FALSE)</f>
        <v>4</v>
      </c>
      <c r="Q335">
        <f>VLOOKUP(A335,'Public finance '!$A:$H,2,FALSE)</f>
        <v>415081</v>
      </c>
      <c r="R335">
        <f>VLOOKUP(A335,'Public finance '!$A:$H,3,FALSE)</f>
        <v>-199667</v>
      </c>
      <c r="S335">
        <f>VLOOKUP(A335,'Public finance '!$A:$H,4,FALSE)</f>
        <v>3574219.9193202402</v>
      </c>
      <c r="T335">
        <f>VLOOKUP(A335,'Public finance '!$A:$H,5,FALSE)</f>
        <v>636322</v>
      </c>
      <c r="U335">
        <f>VLOOKUP(A335,'Public finance '!$A:$H,6,FALSE)</f>
        <v>11.613191391953908</v>
      </c>
      <c r="V335">
        <f>VLOOKUP(A335,'Public finance '!$A:$H,7,FALSE)</f>
        <v>-5.586309866405017</v>
      </c>
      <c r="W335">
        <f>VLOOKUP(A335,'Public finance '!$A:$H,8,FALSE)</f>
        <v>17.803101498047113</v>
      </c>
      <c r="X335">
        <f>VLOOKUP(A335,'Current Account Balance'!$E:$F,2,FALSE)</f>
        <v>-1.7123787699999999</v>
      </c>
      <c r="Y335" t="e">
        <f>VLOOKUP(A335,'Current AC forecast'!$A:$B,2,FALSE)</f>
        <v>#N/A</v>
      </c>
      <c r="Z335" s="18">
        <v>11.79</v>
      </c>
    </row>
    <row r="336" spans="1:26">
      <c r="A336" s="19">
        <v>42826</v>
      </c>
      <c r="B336" s="63">
        <v>152.34</v>
      </c>
      <c r="C336" s="68">
        <v>4072.7085090099999</v>
      </c>
      <c r="D336" t="e">
        <f>VLOOKUP(A336,Unemployment!$A:$C,2,FALSE)</f>
        <v>#N/A</v>
      </c>
      <c r="E336" t="e">
        <f>VLOOKUP(A336,Unemployment!$A:$C,3,FALSE)</f>
        <v>#N/A</v>
      </c>
      <c r="F336">
        <f>VLOOKUP(A336,PMI!$A:$C,3,FALSE)</f>
        <v>54.2</v>
      </c>
      <c r="G336">
        <f>VLOOKUP(A336,PMI!$A:$C,3,FALSE)</f>
        <v>54.2</v>
      </c>
      <c r="H336" t="e">
        <f>VLOOKUP(A336,'Emp per sector'!$A:$G,2,FALSE)</f>
        <v>#N/A</v>
      </c>
      <c r="I336" t="e">
        <f>VLOOKUP(A336,'Emp per sector'!$A:$G,3,FALSE)</f>
        <v>#N/A</v>
      </c>
      <c r="J336" t="e">
        <f>VLOOKUP(A336,'Emp per sector'!$A:$G,4,FALSE)</f>
        <v>#N/A</v>
      </c>
      <c r="K336" t="e">
        <f>VLOOKUP(A336,'Emp per sector'!$A:$G,5,FALSE)</f>
        <v>#N/A</v>
      </c>
      <c r="L336" t="e">
        <f>VLOOKUP(A336,'Emp per sector'!$A:$G,6,FALSE)</f>
        <v>#N/A</v>
      </c>
      <c r="M336" t="e">
        <f>VLOOKUP(A336,'Emp per sector'!$A:$G,7,FALSE)</f>
        <v>#N/A</v>
      </c>
      <c r="N336" t="e">
        <f>VLOOKUP(A336,'Output by Sec'!$A:$D,2,FALSE)</f>
        <v>#N/A</v>
      </c>
      <c r="O336" t="e">
        <f>VLOOKUP(A336,'Output by Sec'!$A:$D,3,FALSE)</f>
        <v>#N/A</v>
      </c>
      <c r="P336" t="e">
        <f>VLOOKUP(A336,'Output by Sec'!$A:$D,4,FALSE)</f>
        <v>#N/A</v>
      </c>
      <c r="Q336" t="e">
        <f>VLOOKUP(A336,'Public finance '!$A:$H,2,FALSE)</f>
        <v>#N/A</v>
      </c>
      <c r="R336" t="e">
        <f>VLOOKUP(A336,'Public finance '!$A:$H,3,FALSE)</f>
        <v>#N/A</v>
      </c>
      <c r="S336" t="e">
        <f>VLOOKUP(A336,'Public finance '!$A:$H,4,FALSE)</f>
        <v>#N/A</v>
      </c>
      <c r="T336" t="e">
        <f>VLOOKUP(A336,'Public finance '!$A:$H,5,FALSE)</f>
        <v>#N/A</v>
      </c>
      <c r="U336" t="e">
        <f>VLOOKUP(A336,'Public finance '!$A:$H,6,FALSE)</f>
        <v>#N/A</v>
      </c>
      <c r="V336" t="e">
        <f>VLOOKUP(A336,'Public finance '!$A:$H,7,FALSE)</f>
        <v>#N/A</v>
      </c>
      <c r="W336" t="e">
        <f>VLOOKUP(A336,'Public finance '!$A:$H,8,FALSE)</f>
        <v>#N/A</v>
      </c>
      <c r="X336" t="e">
        <f>VLOOKUP(A336,'Current Account Balance'!$E:$F,2,FALSE)</f>
        <v>#N/A</v>
      </c>
      <c r="Y336" t="e">
        <f>VLOOKUP(A336,'Current AC forecast'!$A:$B,2,FALSE)</f>
        <v>#N/A</v>
      </c>
      <c r="Z336" s="18">
        <v>11.78</v>
      </c>
    </row>
    <row r="337" spans="1:26">
      <c r="A337" s="19">
        <v>42856</v>
      </c>
      <c r="B337" s="63">
        <v>152.71</v>
      </c>
      <c r="C337" s="68">
        <v>5787.1533585200004</v>
      </c>
      <c r="D337" t="e">
        <f>VLOOKUP(A337,Unemployment!$A:$C,2,FALSE)</f>
        <v>#N/A</v>
      </c>
      <c r="E337" t="e">
        <f>VLOOKUP(A337,Unemployment!$A:$C,3,FALSE)</f>
        <v>#N/A</v>
      </c>
      <c r="F337">
        <f>VLOOKUP(A337,PMI!$A:$C,3,FALSE)</f>
        <v>55.3</v>
      </c>
      <c r="G337">
        <f>VLOOKUP(A337,PMI!$A:$C,3,FALSE)</f>
        <v>55.3</v>
      </c>
      <c r="H337" t="e">
        <f>VLOOKUP(A337,'Emp per sector'!$A:$G,2,FALSE)</f>
        <v>#N/A</v>
      </c>
      <c r="I337" t="e">
        <f>VLOOKUP(A337,'Emp per sector'!$A:$G,3,FALSE)</f>
        <v>#N/A</v>
      </c>
      <c r="J337" t="e">
        <f>VLOOKUP(A337,'Emp per sector'!$A:$G,4,FALSE)</f>
        <v>#N/A</v>
      </c>
      <c r="K337" t="e">
        <f>VLOOKUP(A337,'Emp per sector'!$A:$G,5,FALSE)</f>
        <v>#N/A</v>
      </c>
      <c r="L337" t="e">
        <f>VLOOKUP(A337,'Emp per sector'!$A:$G,6,FALSE)</f>
        <v>#N/A</v>
      </c>
      <c r="M337" t="e">
        <f>VLOOKUP(A337,'Emp per sector'!$A:$G,7,FALSE)</f>
        <v>#N/A</v>
      </c>
      <c r="N337" t="e">
        <f>VLOOKUP(A337,'Output by Sec'!$A:$D,2,FALSE)</f>
        <v>#N/A</v>
      </c>
      <c r="O337" t="e">
        <f>VLOOKUP(A337,'Output by Sec'!$A:$D,3,FALSE)</f>
        <v>#N/A</v>
      </c>
      <c r="P337" t="e">
        <f>VLOOKUP(A337,'Output by Sec'!$A:$D,4,FALSE)</f>
        <v>#N/A</v>
      </c>
      <c r="Q337" t="e">
        <f>VLOOKUP(A337,'Public finance '!$A:$H,2,FALSE)</f>
        <v>#N/A</v>
      </c>
      <c r="R337" t="e">
        <f>VLOOKUP(A337,'Public finance '!$A:$H,3,FALSE)</f>
        <v>#N/A</v>
      </c>
      <c r="S337" t="e">
        <f>VLOOKUP(A337,'Public finance '!$A:$H,4,FALSE)</f>
        <v>#N/A</v>
      </c>
      <c r="T337" t="e">
        <f>VLOOKUP(A337,'Public finance '!$A:$H,5,FALSE)</f>
        <v>#N/A</v>
      </c>
      <c r="U337" t="e">
        <f>VLOOKUP(A337,'Public finance '!$A:$H,6,FALSE)</f>
        <v>#N/A</v>
      </c>
      <c r="V337" t="e">
        <f>VLOOKUP(A337,'Public finance '!$A:$H,7,FALSE)</f>
        <v>#N/A</v>
      </c>
      <c r="W337" t="e">
        <f>VLOOKUP(A337,'Public finance '!$A:$H,8,FALSE)</f>
        <v>#N/A</v>
      </c>
      <c r="X337" t="e">
        <f>VLOOKUP(A337,'Current Account Balance'!$E:$F,2,FALSE)</f>
        <v>#N/A</v>
      </c>
      <c r="Y337" t="e">
        <f>VLOOKUP(A337,'Current AC forecast'!$A:$B,2,FALSE)</f>
        <v>#N/A</v>
      </c>
      <c r="Z337" s="18">
        <v>11.4</v>
      </c>
    </row>
    <row r="338" spans="1:26">
      <c r="A338" s="19">
        <v>42887</v>
      </c>
      <c r="B338" s="63">
        <v>153.30000000000001</v>
      </c>
      <c r="C338" s="68">
        <v>6001.1312226099999</v>
      </c>
      <c r="D338">
        <f>VLOOKUP(A338,Unemployment!$A:$C,2,FALSE)</f>
        <v>53.9</v>
      </c>
      <c r="E338">
        <f>VLOOKUP(A338,Unemployment!$A:$C,3,FALSE)</f>
        <v>4.3988064299999996</v>
      </c>
      <c r="F338">
        <f>VLOOKUP(A338,PMI!$A:$C,3,FALSE)</f>
        <v>59.2</v>
      </c>
      <c r="G338">
        <f>VLOOKUP(A338,PMI!$A:$C,3,FALSE)</f>
        <v>59.2</v>
      </c>
      <c r="H338">
        <f>VLOOKUP(A338,'Emp per sector'!$A:$G,2,FALSE)</f>
        <v>2114336</v>
      </c>
      <c r="I338">
        <f>VLOOKUP(A338,'Emp per sector'!$A:$G,3,FALSE)</f>
        <v>2301377</v>
      </c>
      <c r="J338">
        <f>VLOOKUP(A338,'Emp per sector'!$A:$G,4,FALSE)</f>
        <v>3723015</v>
      </c>
      <c r="K338">
        <f>VLOOKUP(A338,'Emp per sector'!$A:$G,5,FALSE)</f>
        <v>7.774319534</v>
      </c>
      <c r="L338">
        <f>VLOOKUP(A338,'Emp per sector'!$A:$G,6,FALSE)</f>
        <v>8.4856684260000002</v>
      </c>
      <c r="M338">
        <f>VLOOKUP(A338,'Emp per sector'!$A:$G,7,FALSE)</f>
        <v>-0.243348445</v>
      </c>
      <c r="N338">
        <f>VLOOKUP(A338,'Output by Sec'!$A:$D,2,FALSE)</f>
        <v>-4.4000000000000004</v>
      </c>
      <c r="O338">
        <f>VLOOKUP(A338,'Output by Sec'!$A:$D,3,FALSE)</f>
        <v>13.6</v>
      </c>
      <c r="P338">
        <f>VLOOKUP(A338,'Output by Sec'!$A:$D,4,FALSE)</f>
        <v>3</v>
      </c>
      <c r="Q338">
        <f>VLOOKUP(A338,'Public finance '!$A:$H,2,FALSE)</f>
        <v>403886</v>
      </c>
      <c r="R338">
        <f>VLOOKUP(A338,'Public finance '!$A:$H,3,FALSE)</f>
        <v>-132926</v>
      </c>
      <c r="S338">
        <f>VLOOKUP(A338,'Public finance '!$A:$H,4,FALSE)</f>
        <v>3326933.4474334801</v>
      </c>
      <c r="T338">
        <f>VLOOKUP(A338,'Public finance '!$A:$H,5,FALSE)</f>
        <v>573848</v>
      </c>
      <c r="U338">
        <f>VLOOKUP(A338,'Public finance '!$A:$H,6,FALSE)</f>
        <v>12.139888169736988</v>
      </c>
      <c r="V338">
        <f>VLOOKUP(A338,'Public finance '!$A:$H,7,FALSE)</f>
        <v>-3.9954511294039872</v>
      </c>
      <c r="W338">
        <f>VLOOKUP(A338,'Public finance '!$A:$H,8,FALSE)</f>
        <v>17.248556638326733</v>
      </c>
      <c r="X338">
        <f>VLOOKUP(A338,'Current Account Balance'!$E:$F,2,FALSE)</f>
        <v>-2.9073841499999999</v>
      </c>
      <c r="Y338" t="e">
        <f>VLOOKUP(A338,'Current AC forecast'!$A:$B,2,FALSE)</f>
        <v>#N/A</v>
      </c>
      <c r="Z338" s="18">
        <v>11.7</v>
      </c>
    </row>
    <row r="339" spans="1:26">
      <c r="A339" s="19">
        <v>42917</v>
      </c>
      <c r="B339" s="63">
        <v>153.57</v>
      </c>
      <c r="C339" s="68">
        <v>5730.3923279500004</v>
      </c>
      <c r="D339" t="e">
        <f>VLOOKUP(A339,Unemployment!$A:$C,2,FALSE)</f>
        <v>#N/A</v>
      </c>
      <c r="E339" t="e">
        <f>VLOOKUP(A339,Unemployment!$A:$C,3,FALSE)</f>
        <v>#N/A</v>
      </c>
      <c r="F339">
        <f>VLOOKUP(A339,PMI!$A:$C,3,FALSE)</f>
        <v>59.1</v>
      </c>
      <c r="G339">
        <f>VLOOKUP(A339,PMI!$A:$C,3,FALSE)</f>
        <v>59.1</v>
      </c>
      <c r="H339" t="e">
        <f>VLOOKUP(A339,'Emp per sector'!$A:$G,2,FALSE)</f>
        <v>#N/A</v>
      </c>
      <c r="I339" t="e">
        <f>VLOOKUP(A339,'Emp per sector'!$A:$G,3,FALSE)</f>
        <v>#N/A</v>
      </c>
      <c r="J339" t="e">
        <f>VLOOKUP(A339,'Emp per sector'!$A:$G,4,FALSE)</f>
        <v>#N/A</v>
      </c>
      <c r="K339" t="e">
        <f>VLOOKUP(A339,'Emp per sector'!$A:$G,5,FALSE)</f>
        <v>#N/A</v>
      </c>
      <c r="L339" t="e">
        <f>VLOOKUP(A339,'Emp per sector'!$A:$G,6,FALSE)</f>
        <v>#N/A</v>
      </c>
      <c r="M339" t="e">
        <f>VLOOKUP(A339,'Emp per sector'!$A:$G,7,FALSE)</f>
        <v>#N/A</v>
      </c>
      <c r="N339" t="e">
        <f>VLOOKUP(A339,'Output by Sec'!$A:$D,2,FALSE)</f>
        <v>#N/A</v>
      </c>
      <c r="O339" t="e">
        <f>VLOOKUP(A339,'Output by Sec'!$A:$D,3,FALSE)</f>
        <v>#N/A</v>
      </c>
      <c r="P339" t="e">
        <f>VLOOKUP(A339,'Output by Sec'!$A:$D,4,FALSE)</f>
        <v>#N/A</v>
      </c>
      <c r="Q339" t="e">
        <f>VLOOKUP(A339,'Public finance '!$A:$H,2,FALSE)</f>
        <v>#N/A</v>
      </c>
      <c r="R339" t="e">
        <f>VLOOKUP(A339,'Public finance '!$A:$H,3,FALSE)</f>
        <v>#N/A</v>
      </c>
      <c r="S339" t="e">
        <f>VLOOKUP(A339,'Public finance '!$A:$H,4,FALSE)</f>
        <v>#N/A</v>
      </c>
      <c r="T339" t="e">
        <f>VLOOKUP(A339,'Public finance '!$A:$H,5,FALSE)</f>
        <v>#N/A</v>
      </c>
      <c r="U339" t="e">
        <f>VLOOKUP(A339,'Public finance '!$A:$H,6,FALSE)</f>
        <v>#N/A</v>
      </c>
      <c r="V339" t="e">
        <f>VLOOKUP(A339,'Public finance '!$A:$H,7,FALSE)</f>
        <v>#N/A</v>
      </c>
      <c r="W339" t="e">
        <f>VLOOKUP(A339,'Public finance '!$A:$H,8,FALSE)</f>
        <v>#N/A</v>
      </c>
      <c r="X339" t="e">
        <f>VLOOKUP(A339,'Current Account Balance'!$E:$F,2,FALSE)</f>
        <v>#N/A</v>
      </c>
      <c r="Y339" t="e">
        <f>VLOOKUP(A339,'Current AC forecast'!$A:$B,2,FALSE)</f>
        <v>#N/A</v>
      </c>
      <c r="Z339" s="18">
        <v>12.26</v>
      </c>
    </row>
    <row r="340" spans="1:26">
      <c r="A340" s="19">
        <v>42948</v>
      </c>
      <c r="B340" s="63">
        <v>152.74</v>
      </c>
      <c r="C340" s="68">
        <v>6687.9959006500003</v>
      </c>
      <c r="D340" t="e">
        <f>VLOOKUP(A340,Unemployment!$A:$C,2,FALSE)</f>
        <v>#N/A</v>
      </c>
      <c r="E340" t="e">
        <f>VLOOKUP(A340,Unemployment!$A:$C,3,FALSE)</f>
        <v>#N/A</v>
      </c>
      <c r="F340">
        <f>VLOOKUP(A340,PMI!$A:$C,3,FALSE)</f>
        <v>60.1</v>
      </c>
      <c r="G340">
        <f>VLOOKUP(A340,PMI!$A:$C,3,FALSE)</f>
        <v>60.1</v>
      </c>
      <c r="H340" t="e">
        <f>VLOOKUP(A340,'Emp per sector'!$A:$G,2,FALSE)</f>
        <v>#N/A</v>
      </c>
      <c r="I340" t="e">
        <f>VLOOKUP(A340,'Emp per sector'!$A:$G,3,FALSE)</f>
        <v>#N/A</v>
      </c>
      <c r="J340" t="e">
        <f>VLOOKUP(A340,'Emp per sector'!$A:$G,4,FALSE)</f>
        <v>#N/A</v>
      </c>
      <c r="K340" t="e">
        <f>VLOOKUP(A340,'Emp per sector'!$A:$G,5,FALSE)</f>
        <v>#N/A</v>
      </c>
      <c r="L340" t="e">
        <f>VLOOKUP(A340,'Emp per sector'!$A:$G,6,FALSE)</f>
        <v>#N/A</v>
      </c>
      <c r="M340" t="e">
        <f>VLOOKUP(A340,'Emp per sector'!$A:$G,7,FALSE)</f>
        <v>#N/A</v>
      </c>
      <c r="N340" t="e">
        <f>VLOOKUP(A340,'Output by Sec'!$A:$D,2,FALSE)</f>
        <v>#N/A</v>
      </c>
      <c r="O340" t="e">
        <f>VLOOKUP(A340,'Output by Sec'!$A:$D,3,FALSE)</f>
        <v>#N/A</v>
      </c>
      <c r="P340" t="e">
        <f>VLOOKUP(A340,'Output by Sec'!$A:$D,4,FALSE)</f>
        <v>#N/A</v>
      </c>
      <c r="Q340" t="e">
        <f>VLOOKUP(A340,'Public finance '!$A:$H,2,FALSE)</f>
        <v>#N/A</v>
      </c>
      <c r="R340" t="e">
        <f>VLOOKUP(A340,'Public finance '!$A:$H,3,FALSE)</f>
        <v>#N/A</v>
      </c>
      <c r="S340" t="e">
        <f>VLOOKUP(A340,'Public finance '!$A:$H,4,FALSE)</f>
        <v>#N/A</v>
      </c>
      <c r="T340" t="e">
        <f>VLOOKUP(A340,'Public finance '!$A:$H,5,FALSE)</f>
        <v>#N/A</v>
      </c>
      <c r="U340" t="e">
        <f>VLOOKUP(A340,'Public finance '!$A:$H,6,FALSE)</f>
        <v>#N/A</v>
      </c>
      <c r="V340" t="e">
        <f>VLOOKUP(A340,'Public finance '!$A:$H,7,FALSE)</f>
        <v>#N/A</v>
      </c>
      <c r="W340" t="e">
        <f>VLOOKUP(A340,'Public finance '!$A:$H,8,FALSE)</f>
        <v>#N/A</v>
      </c>
      <c r="X340" t="e">
        <f>VLOOKUP(A340,'Current Account Balance'!$E:$F,2,FALSE)</f>
        <v>#N/A</v>
      </c>
      <c r="Y340" t="e">
        <f>VLOOKUP(A340,'Current AC forecast'!$A:$B,2,FALSE)</f>
        <v>#N/A</v>
      </c>
      <c r="Z340" s="18">
        <v>11.37</v>
      </c>
    </row>
    <row r="341" spans="1:26">
      <c r="A341" s="19">
        <v>42979</v>
      </c>
      <c r="B341" s="63">
        <v>153.01</v>
      </c>
      <c r="C341" s="68">
        <v>6286.7958773299997</v>
      </c>
      <c r="D341">
        <f>VLOOKUP(A341,Unemployment!$A:$C,2,FALSE)</f>
        <v>53.6</v>
      </c>
      <c r="E341">
        <f>VLOOKUP(A341,Unemployment!$A:$C,3,FALSE)</f>
        <v>4.1122138499999998</v>
      </c>
      <c r="F341">
        <f>VLOOKUP(A341,PMI!$A:$C,3,FALSE)</f>
        <v>57</v>
      </c>
      <c r="G341">
        <f>VLOOKUP(A341,PMI!$A:$C,3,FALSE)</f>
        <v>57</v>
      </c>
      <c r="H341">
        <f>VLOOKUP(A341,'Emp per sector'!$A:$G,2,FALSE)</f>
        <v>1983870</v>
      </c>
      <c r="I341">
        <f>VLOOKUP(A341,'Emp per sector'!$A:$G,3,FALSE)</f>
        <v>2372007</v>
      </c>
      <c r="J341">
        <f>VLOOKUP(A341,'Emp per sector'!$A:$G,4,FALSE)</f>
        <v>3807992</v>
      </c>
      <c r="K341">
        <f>VLOOKUP(A341,'Emp per sector'!$A:$G,5,FALSE)</f>
        <v>-8.5345106600000005</v>
      </c>
      <c r="L341">
        <f>VLOOKUP(A341,'Emp per sector'!$A:$G,6,FALSE)</f>
        <v>10.592976155000001</v>
      </c>
      <c r="M341">
        <f>VLOOKUP(A341,'Emp per sector'!$A:$G,7,FALSE)</f>
        <v>3.308707032</v>
      </c>
      <c r="N341">
        <f>VLOOKUP(A341,'Output by Sec'!$A:$D,2,FALSE)</f>
        <v>-3.6</v>
      </c>
      <c r="O341">
        <f>VLOOKUP(A341,'Output by Sec'!$A:$D,3,FALSE)</f>
        <v>8.4</v>
      </c>
      <c r="P341">
        <f>VLOOKUP(A341,'Output by Sec'!$A:$D,4,FALSE)</f>
        <v>3.4</v>
      </c>
      <c r="Q341">
        <f>VLOOKUP(A341,'Public finance '!$A:$H,2,FALSE)</f>
        <v>421027</v>
      </c>
      <c r="R341">
        <f>VLOOKUP(A341,'Public finance '!$A:$H,3,FALSE)</f>
        <v>-226775</v>
      </c>
      <c r="S341">
        <f>VLOOKUP(A341,'Public finance '!$A:$H,4,FALSE)</f>
        <v>3693658.4040538901</v>
      </c>
      <c r="T341">
        <f>VLOOKUP(A341,'Public finance '!$A:$H,5,FALSE)</f>
        <v>679794</v>
      </c>
      <c r="U341">
        <f>VLOOKUP(A341,'Public finance '!$A:$H,6,FALSE)</f>
        <v>11.398644756589063</v>
      </c>
      <c r="V341">
        <f>VLOOKUP(A341,'Public finance '!$A:$H,7,FALSE)</f>
        <v>-6.1395769503511284</v>
      </c>
      <c r="W341">
        <f>VLOOKUP(A341,'Public finance '!$A:$H,8,FALSE)</f>
        <v>18.404354860046279</v>
      </c>
      <c r="X341">
        <f>VLOOKUP(A341,'Current Account Balance'!$E:$F,2,FALSE)</f>
        <v>-0.76332641999999995</v>
      </c>
      <c r="Y341" t="e">
        <f>VLOOKUP(A341,'Current AC forecast'!$A:$B,2,FALSE)</f>
        <v>#N/A</v>
      </c>
      <c r="Z341" s="18">
        <v>11.55</v>
      </c>
    </row>
    <row r="342" spans="1:26">
      <c r="A342" s="19">
        <v>43009</v>
      </c>
      <c r="B342" s="63">
        <v>153.5</v>
      </c>
      <c r="C342" s="68">
        <v>6517.44872407</v>
      </c>
      <c r="D342" t="e">
        <f>VLOOKUP(A342,Unemployment!$A:$C,2,FALSE)</f>
        <v>#N/A</v>
      </c>
      <c r="E342" t="e">
        <f>VLOOKUP(A342,Unemployment!$A:$C,3,FALSE)</f>
        <v>#N/A</v>
      </c>
      <c r="F342">
        <f>VLOOKUP(A342,PMI!$A:$C,3,FALSE)</f>
        <v>55.3</v>
      </c>
      <c r="G342">
        <f>VLOOKUP(A342,PMI!$A:$C,3,FALSE)</f>
        <v>55.3</v>
      </c>
      <c r="H342" t="e">
        <f>VLOOKUP(A342,'Emp per sector'!$A:$G,2,FALSE)</f>
        <v>#N/A</v>
      </c>
      <c r="I342" t="e">
        <f>VLOOKUP(A342,'Emp per sector'!$A:$G,3,FALSE)</f>
        <v>#N/A</v>
      </c>
      <c r="J342" t="e">
        <f>VLOOKUP(A342,'Emp per sector'!$A:$G,4,FALSE)</f>
        <v>#N/A</v>
      </c>
      <c r="K342" t="e">
        <f>VLOOKUP(A342,'Emp per sector'!$A:$G,5,FALSE)</f>
        <v>#N/A</v>
      </c>
      <c r="L342" t="e">
        <f>VLOOKUP(A342,'Emp per sector'!$A:$G,6,FALSE)</f>
        <v>#N/A</v>
      </c>
      <c r="M342" t="e">
        <f>VLOOKUP(A342,'Emp per sector'!$A:$G,7,FALSE)</f>
        <v>#N/A</v>
      </c>
      <c r="N342" t="e">
        <f>VLOOKUP(A342,'Output by Sec'!$A:$D,2,FALSE)</f>
        <v>#N/A</v>
      </c>
      <c r="O342" t="e">
        <f>VLOOKUP(A342,'Output by Sec'!$A:$D,3,FALSE)</f>
        <v>#N/A</v>
      </c>
      <c r="P342" t="e">
        <f>VLOOKUP(A342,'Output by Sec'!$A:$D,4,FALSE)</f>
        <v>#N/A</v>
      </c>
      <c r="Q342" t="e">
        <f>VLOOKUP(A342,'Public finance '!$A:$H,2,FALSE)</f>
        <v>#N/A</v>
      </c>
      <c r="R342" t="e">
        <f>VLOOKUP(A342,'Public finance '!$A:$H,3,FALSE)</f>
        <v>#N/A</v>
      </c>
      <c r="S342" t="e">
        <f>VLOOKUP(A342,'Public finance '!$A:$H,4,FALSE)</f>
        <v>#N/A</v>
      </c>
      <c r="T342" t="e">
        <f>VLOOKUP(A342,'Public finance '!$A:$H,5,FALSE)</f>
        <v>#N/A</v>
      </c>
      <c r="U342" t="e">
        <f>VLOOKUP(A342,'Public finance '!$A:$H,6,FALSE)</f>
        <v>#N/A</v>
      </c>
      <c r="V342" t="e">
        <f>VLOOKUP(A342,'Public finance '!$A:$H,7,FALSE)</f>
        <v>#N/A</v>
      </c>
      <c r="W342" t="e">
        <f>VLOOKUP(A342,'Public finance '!$A:$H,8,FALSE)</f>
        <v>#N/A</v>
      </c>
      <c r="X342" t="e">
        <f>VLOOKUP(A342,'Current Account Balance'!$E:$F,2,FALSE)</f>
        <v>#N/A</v>
      </c>
      <c r="Y342" t="e">
        <f>VLOOKUP(A342,'Current AC forecast'!$A:$B,2,FALSE)</f>
        <v>#N/A</v>
      </c>
      <c r="Z342" s="18">
        <v>11.32</v>
      </c>
    </row>
    <row r="343" spans="1:26">
      <c r="A343" s="19">
        <v>43040</v>
      </c>
      <c r="B343" s="63">
        <v>153.58000000000001</v>
      </c>
      <c r="C343" s="68">
        <v>6346.8386772100002</v>
      </c>
      <c r="D343" t="e">
        <f>VLOOKUP(A343,Unemployment!$A:$C,2,FALSE)</f>
        <v>#N/A</v>
      </c>
      <c r="E343" t="e">
        <f>VLOOKUP(A343,Unemployment!$A:$C,3,FALSE)</f>
        <v>#N/A</v>
      </c>
      <c r="F343">
        <f>VLOOKUP(A343,PMI!$A:$C,3,FALSE)</f>
        <v>57.4</v>
      </c>
      <c r="G343">
        <f>VLOOKUP(A343,PMI!$A:$C,3,FALSE)</f>
        <v>57.4</v>
      </c>
      <c r="H343" t="e">
        <f>VLOOKUP(A343,'Emp per sector'!$A:$G,2,FALSE)</f>
        <v>#N/A</v>
      </c>
      <c r="I343" t="e">
        <f>VLOOKUP(A343,'Emp per sector'!$A:$G,3,FALSE)</f>
        <v>#N/A</v>
      </c>
      <c r="J343" t="e">
        <f>VLOOKUP(A343,'Emp per sector'!$A:$G,4,FALSE)</f>
        <v>#N/A</v>
      </c>
      <c r="K343" t="e">
        <f>VLOOKUP(A343,'Emp per sector'!$A:$G,5,FALSE)</f>
        <v>#N/A</v>
      </c>
      <c r="L343" t="e">
        <f>VLOOKUP(A343,'Emp per sector'!$A:$G,6,FALSE)</f>
        <v>#N/A</v>
      </c>
      <c r="M343" t="e">
        <f>VLOOKUP(A343,'Emp per sector'!$A:$G,7,FALSE)</f>
        <v>#N/A</v>
      </c>
      <c r="N343" t="e">
        <f>VLOOKUP(A343,'Output by Sec'!$A:$D,2,FALSE)</f>
        <v>#N/A</v>
      </c>
      <c r="O343" t="e">
        <f>VLOOKUP(A343,'Output by Sec'!$A:$D,3,FALSE)</f>
        <v>#N/A</v>
      </c>
      <c r="P343" t="e">
        <f>VLOOKUP(A343,'Output by Sec'!$A:$D,4,FALSE)</f>
        <v>#N/A</v>
      </c>
      <c r="Q343" t="e">
        <f>VLOOKUP(A343,'Public finance '!$A:$H,2,FALSE)</f>
        <v>#N/A</v>
      </c>
      <c r="R343" t="e">
        <f>VLOOKUP(A343,'Public finance '!$A:$H,3,FALSE)</f>
        <v>#N/A</v>
      </c>
      <c r="S343" t="e">
        <f>VLOOKUP(A343,'Public finance '!$A:$H,4,FALSE)</f>
        <v>#N/A</v>
      </c>
      <c r="T343" t="e">
        <f>VLOOKUP(A343,'Public finance '!$A:$H,5,FALSE)</f>
        <v>#N/A</v>
      </c>
      <c r="U343" t="e">
        <f>VLOOKUP(A343,'Public finance '!$A:$H,6,FALSE)</f>
        <v>#N/A</v>
      </c>
      <c r="V343" t="e">
        <f>VLOOKUP(A343,'Public finance '!$A:$H,7,FALSE)</f>
        <v>#N/A</v>
      </c>
      <c r="W343" t="e">
        <f>VLOOKUP(A343,'Public finance '!$A:$H,8,FALSE)</f>
        <v>#N/A</v>
      </c>
      <c r="X343" t="e">
        <f>VLOOKUP(A343,'Current Account Balance'!$E:$F,2,FALSE)</f>
        <v>#N/A</v>
      </c>
      <c r="Y343" t="e">
        <f>VLOOKUP(A343,'Current AC forecast'!$A:$B,2,FALSE)</f>
        <v>#N/A</v>
      </c>
      <c r="Z343" s="18">
        <v>11.43</v>
      </c>
    </row>
    <row r="344" spans="1:26">
      <c r="A344" s="19">
        <v>43070</v>
      </c>
      <c r="B344" s="63">
        <v>153.22999999999999</v>
      </c>
      <c r="C344" s="68">
        <v>6956.8969629000003</v>
      </c>
      <c r="D344">
        <f>VLOOKUP(A344,Unemployment!$A:$C,2,FALSE)</f>
        <v>54.1</v>
      </c>
      <c r="E344">
        <f>VLOOKUP(A344,Unemployment!$A:$C,3,FALSE)</f>
        <v>4.1858388900000003</v>
      </c>
      <c r="F344">
        <f>VLOOKUP(A344,PMI!$A:$C,3,FALSE)</f>
        <v>61.2</v>
      </c>
      <c r="G344">
        <f>VLOOKUP(A344,PMI!$A:$C,3,FALSE)</f>
        <v>61.2</v>
      </c>
      <c r="H344">
        <f>VLOOKUP(A344,'Emp per sector'!$A:$G,2,FALSE)</f>
        <v>2240772</v>
      </c>
      <c r="I344">
        <f>VLOOKUP(A344,'Emp per sector'!$A:$G,3,FALSE)</f>
        <v>2346194</v>
      </c>
      <c r="J344">
        <f>VLOOKUP(A344,'Emp per sector'!$A:$G,4,FALSE)</f>
        <v>3712945</v>
      </c>
      <c r="K344">
        <f>VLOOKUP(A344,'Emp per sector'!$A:$G,5,FALSE)</f>
        <v>1.3934992960000001</v>
      </c>
      <c r="L344">
        <f>VLOOKUP(A344,'Emp per sector'!$A:$G,6,FALSE)</f>
        <v>14.148583283000001</v>
      </c>
      <c r="M344">
        <f>VLOOKUP(A344,'Emp per sector'!$A:$G,7,FALSE)</f>
        <v>-0.75892614899999999</v>
      </c>
      <c r="N344">
        <f>VLOOKUP(A344,'Output by Sec'!$A:$D,2,FALSE)</f>
        <v>6.3</v>
      </c>
      <c r="O344">
        <f>VLOOKUP(A344,'Output by Sec'!$A:$D,3,FALSE)</f>
        <v>16.399999999999999</v>
      </c>
      <c r="P344">
        <f>VLOOKUP(A344,'Output by Sec'!$A:$D,4,FALSE)</f>
        <v>4.2</v>
      </c>
      <c r="Q344">
        <f>VLOOKUP(A344,'Public finance '!$A:$H,2,FALSE)</f>
        <v>430184.21948818001</v>
      </c>
      <c r="R344">
        <f>VLOOKUP(A344,'Public finance '!$A:$H,3,FALSE)</f>
        <v>-174126.49257382</v>
      </c>
      <c r="S344">
        <f>VLOOKUP(A344,'Public finance '!$A:$H,4,FALSE)</f>
        <v>3792507.6612673202</v>
      </c>
      <c r="T344">
        <f>VLOOKUP(A344,'Public finance '!$A:$H,5,FALSE)</f>
        <v>683092.34428144002</v>
      </c>
      <c r="U344">
        <f>VLOOKUP(A344,'Public finance '!$A:$H,6,FALSE)</f>
        <v>11.343001989992759</v>
      </c>
      <c r="V344">
        <f>VLOOKUP(A344,'Public finance '!$A:$H,7,FALSE)</f>
        <v>-4.5913286966342781</v>
      </c>
      <c r="W344">
        <f>VLOOKUP(A344,'Public finance '!$A:$H,8,FALSE)</f>
        <v>18.011627273896529</v>
      </c>
      <c r="X344">
        <f>VLOOKUP(A344,'Current Account Balance'!$E:$F,2,FALSE)</f>
        <v>-4.3845040300000004</v>
      </c>
      <c r="Y344">
        <f>VLOOKUP(A344,'Current AC forecast'!$A:$B,2,FALSE)</f>
        <v>-2.4460000000000002</v>
      </c>
      <c r="Z344" s="18">
        <v>11.55</v>
      </c>
    </row>
    <row r="345" spans="1:26">
      <c r="A345" s="19">
        <v>43101</v>
      </c>
      <c r="B345" s="63">
        <v>153.69499999999999</v>
      </c>
      <c r="C345" s="68">
        <v>6634.4296410999996</v>
      </c>
      <c r="D345" t="e">
        <f>VLOOKUP(A345,Unemployment!$A:$C,2,FALSE)</f>
        <v>#N/A</v>
      </c>
      <c r="E345" t="e">
        <f>VLOOKUP(A345,Unemployment!$A:$C,3,FALSE)</f>
        <v>#N/A</v>
      </c>
      <c r="F345">
        <f>VLOOKUP(A345,PMI!$A:$C,3,FALSE)</f>
        <v>56.6</v>
      </c>
      <c r="G345">
        <f>VLOOKUP(A345,PMI!$A:$C,3,FALSE)</f>
        <v>56.6</v>
      </c>
      <c r="H345" t="e">
        <f>VLOOKUP(A345,'Emp per sector'!$A:$G,2,FALSE)</f>
        <v>#N/A</v>
      </c>
      <c r="I345" t="e">
        <f>VLOOKUP(A345,'Emp per sector'!$A:$G,3,FALSE)</f>
        <v>#N/A</v>
      </c>
      <c r="J345" t="e">
        <f>VLOOKUP(A345,'Emp per sector'!$A:$G,4,FALSE)</f>
        <v>#N/A</v>
      </c>
      <c r="K345" t="e">
        <f>VLOOKUP(A345,'Emp per sector'!$A:$G,5,FALSE)</f>
        <v>#N/A</v>
      </c>
      <c r="L345" t="e">
        <f>VLOOKUP(A345,'Emp per sector'!$A:$G,6,FALSE)</f>
        <v>#N/A</v>
      </c>
      <c r="M345" t="e">
        <f>VLOOKUP(A345,'Emp per sector'!$A:$G,7,FALSE)</f>
        <v>#N/A</v>
      </c>
      <c r="N345" t="e">
        <f>VLOOKUP(A345,'Output by Sec'!$A:$D,2,FALSE)</f>
        <v>#N/A</v>
      </c>
      <c r="O345" t="e">
        <f>VLOOKUP(A345,'Output by Sec'!$A:$D,3,FALSE)</f>
        <v>#N/A</v>
      </c>
      <c r="P345" t="e">
        <f>VLOOKUP(A345,'Output by Sec'!$A:$D,4,FALSE)</f>
        <v>#N/A</v>
      </c>
      <c r="Q345" t="e">
        <f>VLOOKUP(A345,'Public finance '!$A:$H,2,FALSE)</f>
        <v>#N/A</v>
      </c>
      <c r="R345" t="e">
        <f>VLOOKUP(A345,'Public finance '!$A:$H,3,FALSE)</f>
        <v>#N/A</v>
      </c>
      <c r="S345" t="e">
        <f>VLOOKUP(A345,'Public finance '!$A:$H,4,FALSE)</f>
        <v>#N/A</v>
      </c>
      <c r="T345" t="e">
        <f>VLOOKUP(A345,'Public finance '!$A:$H,5,FALSE)</f>
        <v>#N/A</v>
      </c>
      <c r="U345" t="e">
        <f>VLOOKUP(A345,'Public finance '!$A:$H,6,FALSE)</f>
        <v>#N/A</v>
      </c>
      <c r="V345" t="e">
        <f>VLOOKUP(A345,'Public finance '!$A:$H,7,FALSE)</f>
        <v>#N/A</v>
      </c>
      <c r="W345" t="e">
        <f>VLOOKUP(A345,'Public finance '!$A:$H,8,FALSE)</f>
        <v>#N/A</v>
      </c>
      <c r="X345" t="e">
        <f>VLOOKUP(A345,'Current Account Balance'!$E:$F,2,FALSE)</f>
        <v>#N/A</v>
      </c>
      <c r="Y345" t="e">
        <f>VLOOKUP(A345,'Current AC forecast'!$A:$B,2,FALSE)</f>
        <v>#N/A</v>
      </c>
      <c r="Z345" s="18">
        <v>11.11</v>
      </c>
    </row>
    <row r="346" spans="1:26">
      <c r="A346" s="19">
        <v>43132</v>
      </c>
      <c r="B346" s="63">
        <v>154.83000000000001</v>
      </c>
      <c r="C346" s="68">
        <v>6906.4603483600004</v>
      </c>
      <c r="D346" t="e">
        <f>VLOOKUP(A346,Unemployment!$A:$C,2,FALSE)</f>
        <v>#N/A</v>
      </c>
      <c r="E346" t="e">
        <f>VLOOKUP(A346,Unemployment!$A:$C,3,FALSE)</f>
        <v>#N/A</v>
      </c>
      <c r="F346">
        <f>VLOOKUP(A346,PMI!$A:$C,3,FALSE)</f>
        <v>58.4</v>
      </c>
      <c r="G346">
        <f>VLOOKUP(A346,PMI!$A:$C,3,FALSE)</f>
        <v>58.4</v>
      </c>
      <c r="H346" t="e">
        <f>VLOOKUP(A346,'Emp per sector'!$A:$G,2,FALSE)</f>
        <v>#N/A</v>
      </c>
      <c r="I346" t="e">
        <f>VLOOKUP(A346,'Emp per sector'!$A:$G,3,FALSE)</f>
        <v>#N/A</v>
      </c>
      <c r="J346" t="e">
        <f>VLOOKUP(A346,'Emp per sector'!$A:$G,4,FALSE)</f>
        <v>#N/A</v>
      </c>
      <c r="K346" t="e">
        <f>VLOOKUP(A346,'Emp per sector'!$A:$G,5,FALSE)</f>
        <v>#N/A</v>
      </c>
      <c r="L346" t="e">
        <f>VLOOKUP(A346,'Emp per sector'!$A:$G,6,FALSE)</f>
        <v>#N/A</v>
      </c>
      <c r="M346" t="e">
        <f>VLOOKUP(A346,'Emp per sector'!$A:$G,7,FALSE)</f>
        <v>#N/A</v>
      </c>
      <c r="N346" t="e">
        <f>VLOOKUP(A346,'Output by Sec'!$A:$D,2,FALSE)</f>
        <v>#N/A</v>
      </c>
      <c r="O346" t="e">
        <f>VLOOKUP(A346,'Output by Sec'!$A:$D,3,FALSE)</f>
        <v>#N/A</v>
      </c>
      <c r="P346" t="e">
        <f>VLOOKUP(A346,'Output by Sec'!$A:$D,4,FALSE)</f>
        <v>#N/A</v>
      </c>
      <c r="Q346" t="e">
        <f>VLOOKUP(A346,'Public finance '!$A:$H,2,FALSE)</f>
        <v>#N/A</v>
      </c>
      <c r="R346" t="e">
        <f>VLOOKUP(A346,'Public finance '!$A:$H,3,FALSE)</f>
        <v>#N/A</v>
      </c>
      <c r="S346" t="e">
        <f>VLOOKUP(A346,'Public finance '!$A:$H,4,FALSE)</f>
        <v>#N/A</v>
      </c>
      <c r="T346" t="e">
        <f>VLOOKUP(A346,'Public finance '!$A:$H,5,FALSE)</f>
        <v>#N/A</v>
      </c>
      <c r="U346" t="e">
        <f>VLOOKUP(A346,'Public finance '!$A:$H,6,FALSE)</f>
        <v>#N/A</v>
      </c>
      <c r="V346" t="e">
        <f>VLOOKUP(A346,'Public finance '!$A:$H,7,FALSE)</f>
        <v>#N/A</v>
      </c>
      <c r="W346" t="e">
        <f>VLOOKUP(A346,'Public finance '!$A:$H,8,FALSE)</f>
        <v>#N/A</v>
      </c>
      <c r="X346" t="e">
        <f>VLOOKUP(A346,'Current Account Balance'!$E:$F,2,FALSE)</f>
        <v>#N/A</v>
      </c>
      <c r="Y346" t="e">
        <f>VLOOKUP(A346,'Current AC forecast'!$A:$B,2,FALSE)</f>
        <v>#N/A</v>
      </c>
      <c r="Z346" s="18">
        <v>11.43</v>
      </c>
    </row>
    <row r="347" spans="1:26">
      <c r="A347" s="19">
        <v>43160</v>
      </c>
      <c r="B347" s="63">
        <v>155.60445000000001</v>
      </c>
      <c r="C347" s="68">
        <v>6353.2553408699996</v>
      </c>
      <c r="D347">
        <f>VLOOKUP(A347,Unemployment!$A:$C,2,FALSE)</f>
        <v>52</v>
      </c>
      <c r="E347">
        <f>VLOOKUP(A347,Unemployment!$A:$C,3,FALSE)</f>
        <v>4.5085751299999997</v>
      </c>
      <c r="F347">
        <f>VLOOKUP(A347,PMI!$A:$C,3,FALSE)</f>
        <v>58</v>
      </c>
      <c r="G347">
        <f>VLOOKUP(A347,PMI!$A:$C,3,FALSE)</f>
        <v>58</v>
      </c>
      <c r="H347">
        <f>VLOOKUP(A347,'Emp per sector'!$A:$G,2,FALSE)</f>
        <v>2139057</v>
      </c>
      <c r="I347">
        <f>VLOOKUP(A347,'Emp per sector'!$A:$G,3,FALSE)</f>
        <v>2224455</v>
      </c>
      <c r="J347">
        <f>VLOOKUP(A347,'Emp per sector'!$A:$G,4,FALSE)</f>
        <v>3597846</v>
      </c>
      <c r="K347">
        <f>VLOOKUP(A347,'Emp per sector'!$A:$G,5,FALSE)</f>
        <v>-3.722452595</v>
      </c>
      <c r="L347">
        <f>VLOOKUP(A347,'Emp per sector'!$A:$G,6,FALSE)</f>
        <v>-3.5528560119999999</v>
      </c>
      <c r="M347">
        <f>VLOOKUP(A347,'Emp per sector'!$A:$G,7,FALSE)</f>
        <v>-2.8147385410000001</v>
      </c>
      <c r="N347">
        <f>VLOOKUP(A347,'Output by Sec'!$A:$D,2,FALSE)</f>
        <v>9.1999999999999993</v>
      </c>
      <c r="O347">
        <f>VLOOKUP(A347,'Output by Sec'!$A:$D,3,FALSE)</f>
        <v>2.9</v>
      </c>
      <c r="P347">
        <f>VLOOKUP(A347,'Output by Sec'!$A:$D,4,FALSE)</f>
        <v>4.8</v>
      </c>
      <c r="Q347">
        <f>VLOOKUP(A347,'Public finance '!$A:$H,2,FALSE)</f>
        <v>425267.7</v>
      </c>
      <c r="R347">
        <f>VLOOKUP(A347,'Public finance '!$A:$H,3,FALSE)</f>
        <v>-205801.3</v>
      </c>
      <c r="S347">
        <f>VLOOKUP(A347,'Public finance '!$A:$H,4,FALSE)</f>
        <v>3982860.5720000002</v>
      </c>
      <c r="T347">
        <f>VLOOKUP(A347,'Public finance '!$A:$H,5,FALSE)</f>
        <v>675197</v>
      </c>
      <c r="U347">
        <f>VLOOKUP(A347,'Public finance '!$A:$H,6,FALSE)</f>
        <v>10.677443819893778</v>
      </c>
      <c r="V347">
        <f>VLOOKUP(A347,'Public finance '!$A:$H,7,FALSE)</f>
        <v>-5.1671730978183987</v>
      </c>
      <c r="W347">
        <f>VLOOKUP(A347,'Public finance '!$A:$H,8,FALSE)</f>
        <v>16.95256431386823</v>
      </c>
      <c r="X347">
        <f>VLOOKUP(A347,'Current Account Balance'!$E:$F,2,FALSE)</f>
        <v>-2.2820818900000002</v>
      </c>
      <c r="Y347" t="e">
        <f>VLOOKUP(A347,'Current AC forecast'!$A:$B,2,FALSE)</f>
        <v>#N/A</v>
      </c>
      <c r="Z347" s="18">
        <v>11.55</v>
      </c>
    </row>
    <row r="348" spans="1:26">
      <c r="A348" s="19">
        <v>43191</v>
      </c>
      <c r="B348" s="63">
        <v>157.20930000000001</v>
      </c>
      <c r="C348" s="68">
        <v>9018.4464394400002</v>
      </c>
      <c r="D348" t="e">
        <f>VLOOKUP(A348,Unemployment!$A:$C,2,FALSE)</f>
        <v>#N/A</v>
      </c>
      <c r="E348" t="e">
        <f>VLOOKUP(A348,Unemployment!$A:$C,3,FALSE)</f>
        <v>#N/A</v>
      </c>
      <c r="F348">
        <f>VLOOKUP(A348,PMI!$A:$C,3,FALSE)</f>
        <v>53.2</v>
      </c>
      <c r="G348">
        <f>VLOOKUP(A348,PMI!$A:$C,3,FALSE)</f>
        <v>53.2</v>
      </c>
      <c r="H348" t="e">
        <f>VLOOKUP(A348,'Emp per sector'!$A:$G,2,FALSE)</f>
        <v>#N/A</v>
      </c>
      <c r="I348" t="e">
        <f>VLOOKUP(A348,'Emp per sector'!$A:$G,3,FALSE)</f>
        <v>#N/A</v>
      </c>
      <c r="J348" t="e">
        <f>VLOOKUP(A348,'Emp per sector'!$A:$G,4,FALSE)</f>
        <v>#N/A</v>
      </c>
      <c r="K348" t="e">
        <f>VLOOKUP(A348,'Emp per sector'!$A:$G,5,FALSE)</f>
        <v>#N/A</v>
      </c>
      <c r="L348" t="e">
        <f>VLOOKUP(A348,'Emp per sector'!$A:$G,6,FALSE)</f>
        <v>#N/A</v>
      </c>
      <c r="M348" t="e">
        <f>VLOOKUP(A348,'Emp per sector'!$A:$G,7,FALSE)</f>
        <v>#N/A</v>
      </c>
      <c r="N348" t="e">
        <f>VLOOKUP(A348,'Output by Sec'!$A:$D,2,FALSE)</f>
        <v>#N/A</v>
      </c>
      <c r="O348" t="e">
        <f>VLOOKUP(A348,'Output by Sec'!$A:$D,3,FALSE)</f>
        <v>#N/A</v>
      </c>
      <c r="P348" t="e">
        <f>VLOOKUP(A348,'Output by Sec'!$A:$D,4,FALSE)</f>
        <v>#N/A</v>
      </c>
      <c r="Q348" t="e">
        <f>VLOOKUP(A348,'Public finance '!$A:$H,2,FALSE)</f>
        <v>#N/A</v>
      </c>
      <c r="R348" t="e">
        <f>VLOOKUP(A348,'Public finance '!$A:$H,3,FALSE)</f>
        <v>#N/A</v>
      </c>
      <c r="S348" t="e">
        <f>VLOOKUP(A348,'Public finance '!$A:$H,4,FALSE)</f>
        <v>#N/A</v>
      </c>
      <c r="T348" t="e">
        <f>VLOOKUP(A348,'Public finance '!$A:$H,5,FALSE)</f>
        <v>#N/A</v>
      </c>
      <c r="U348" t="e">
        <f>VLOOKUP(A348,'Public finance '!$A:$H,6,FALSE)</f>
        <v>#N/A</v>
      </c>
      <c r="V348" t="e">
        <f>VLOOKUP(A348,'Public finance '!$A:$H,7,FALSE)</f>
        <v>#N/A</v>
      </c>
      <c r="W348" t="e">
        <f>VLOOKUP(A348,'Public finance '!$A:$H,8,FALSE)</f>
        <v>#N/A</v>
      </c>
      <c r="X348" t="e">
        <f>VLOOKUP(A348,'Current Account Balance'!$E:$F,2,FALSE)</f>
        <v>#N/A</v>
      </c>
      <c r="Y348" t="e">
        <f>VLOOKUP(A348,'Current AC forecast'!$A:$B,2,FALSE)</f>
        <v>#N/A</v>
      </c>
      <c r="Z348" s="18">
        <v>11.21</v>
      </c>
    </row>
    <row r="349" spans="1:26">
      <c r="A349" s="19">
        <v>43221</v>
      </c>
      <c r="B349" s="63">
        <v>157.92910000000001</v>
      </c>
      <c r="C349" s="68">
        <v>7904.8467540800002</v>
      </c>
      <c r="D349" t="e">
        <f>VLOOKUP(A349,Unemployment!$A:$C,2,FALSE)</f>
        <v>#N/A</v>
      </c>
      <c r="E349" t="e">
        <f>VLOOKUP(A349,Unemployment!$A:$C,3,FALSE)</f>
        <v>#N/A</v>
      </c>
      <c r="F349">
        <f>VLOOKUP(A349,PMI!$A:$C,3,FALSE)</f>
        <v>56.9</v>
      </c>
      <c r="G349">
        <f>VLOOKUP(A349,PMI!$A:$C,3,FALSE)</f>
        <v>56.9</v>
      </c>
      <c r="H349" t="e">
        <f>VLOOKUP(A349,'Emp per sector'!$A:$G,2,FALSE)</f>
        <v>#N/A</v>
      </c>
      <c r="I349" t="e">
        <f>VLOOKUP(A349,'Emp per sector'!$A:$G,3,FALSE)</f>
        <v>#N/A</v>
      </c>
      <c r="J349" t="e">
        <f>VLOOKUP(A349,'Emp per sector'!$A:$G,4,FALSE)</f>
        <v>#N/A</v>
      </c>
      <c r="K349" t="e">
        <f>VLOOKUP(A349,'Emp per sector'!$A:$G,5,FALSE)</f>
        <v>#N/A</v>
      </c>
      <c r="L349" t="e">
        <f>VLOOKUP(A349,'Emp per sector'!$A:$G,6,FALSE)</f>
        <v>#N/A</v>
      </c>
      <c r="M349" t="e">
        <f>VLOOKUP(A349,'Emp per sector'!$A:$G,7,FALSE)</f>
        <v>#N/A</v>
      </c>
      <c r="N349" t="e">
        <f>VLOOKUP(A349,'Output by Sec'!$A:$D,2,FALSE)</f>
        <v>#N/A</v>
      </c>
      <c r="O349" t="e">
        <f>VLOOKUP(A349,'Output by Sec'!$A:$D,3,FALSE)</f>
        <v>#N/A</v>
      </c>
      <c r="P349" t="e">
        <f>VLOOKUP(A349,'Output by Sec'!$A:$D,4,FALSE)</f>
        <v>#N/A</v>
      </c>
      <c r="Q349" t="e">
        <f>VLOOKUP(A349,'Public finance '!$A:$H,2,FALSE)</f>
        <v>#N/A</v>
      </c>
      <c r="R349" t="e">
        <f>VLOOKUP(A349,'Public finance '!$A:$H,3,FALSE)</f>
        <v>#N/A</v>
      </c>
      <c r="S349" t="e">
        <f>VLOOKUP(A349,'Public finance '!$A:$H,4,FALSE)</f>
        <v>#N/A</v>
      </c>
      <c r="T349" t="e">
        <f>VLOOKUP(A349,'Public finance '!$A:$H,5,FALSE)</f>
        <v>#N/A</v>
      </c>
      <c r="U349" t="e">
        <f>VLOOKUP(A349,'Public finance '!$A:$H,6,FALSE)</f>
        <v>#N/A</v>
      </c>
      <c r="V349" t="e">
        <f>VLOOKUP(A349,'Public finance '!$A:$H,7,FALSE)</f>
        <v>#N/A</v>
      </c>
      <c r="W349" t="e">
        <f>VLOOKUP(A349,'Public finance '!$A:$H,8,FALSE)</f>
        <v>#N/A</v>
      </c>
      <c r="X349" t="e">
        <f>VLOOKUP(A349,'Current Account Balance'!$E:$F,2,FALSE)</f>
        <v>#N/A</v>
      </c>
      <c r="Y349" t="e">
        <f>VLOOKUP(A349,'Current AC forecast'!$A:$B,2,FALSE)</f>
        <v>#N/A</v>
      </c>
      <c r="Z349" s="18">
        <v>11.19</v>
      </c>
    </row>
    <row r="350" spans="1:26">
      <c r="A350" s="19">
        <v>43252</v>
      </c>
      <c r="B350" s="63">
        <v>158.21899999999999</v>
      </c>
      <c r="C350" s="68">
        <v>8392.1541199099993</v>
      </c>
      <c r="D350">
        <f>VLOOKUP(A350,Unemployment!$A:$C,2,FALSE)</f>
        <v>51.1</v>
      </c>
      <c r="E350">
        <f>VLOOKUP(A350,Unemployment!$A:$C,3,FALSE)</f>
        <v>4.4952716199999996</v>
      </c>
      <c r="F350">
        <f>VLOOKUP(A350,PMI!$A:$C,3,FALSE)</f>
        <v>58.7</v>
      </c>
      <c r="G350">
        <f>VLOOKUP(A350,PMI!$A:$C,3,FALSE)</f>
        <v>58.7</v>
      </c>
      <c r="H350">
        <f>VLOOKUP(A350,'Emp per sector'!$A:$G,2,FALSE)</f>
        <v>1927886</v>
      </c>
      <c r="I350">
        <f>VLOOKUP(A350,'Emp per sector'!$A:$G,3,FALSE)</f>
        <v>2190168</v>
      </c>
      <c r="J350">
        <f>VLOOKUP(A350,'Emp per sector'!$A:$G,4,FALSE)</f>
        <v>3852099</v>
      </c>
      <c r="K350">
        <f>VLOOKUP(A350,'Emp per sector'!$A:$G,5,FALSE)</f>
        <v>-8.8183713469999994</v>
      </c>
      <c r="L350">
        <f>VLOOKUP(A350,'Emp per sector'!$A:$G,6,FALSE)</f>
        <v>-4.8322808479999999</v>
      </c>
      <c r="M350">
        <f>VLOOKUP(A350,'Emp per sector'!$A:$G,7,FALSE)</f>
        <v>3.4671898990000001</v>
      </c>
      <c r="N350">
        <f>VLOOKUP(A350,'Output by Sec'!$A:$D,2,FALSE)</f>
        <v>5.2</v>
      </c>
      <c r="O350">
        <f>VLOOKUP(A350,'Output by Sec'!$A:$D,3,FALSE)</f>
        <v>7.6</v>
      </c>
      <c r="P350">
        <f>VLOOKUP(A350,'Output by Sec'!$A:$D,4,FALSE)</f>
        <v>4.5</v>
      </c>
      <c r="Q350">
        <f>VLOOKUP(A350,'Public finance '!$A:$H,2,FALSE)</f>
        <v>420022.4</v>
      </c>
      <c r="R350">
        <f>VLOOKUP(A350,'Public finance '!$A:$H,3,FALSE)</f>
        <v>-140048.01800000001</v>
      </c>
      <c r="S350">
        <f>VLOOKUP(A350,'Public finance '!$A:$H,4,FALSE)</f>
        <v>3620207.057</v>
      </c>
      <c r="T350">
        <f>VLOOKUP(A350,'Public finance '!$A:$H,5,FALSE)</f>
        <v>596383.11</v>
      </c>
      <c r="U350">
        <f>VLOOKUP(A350,'Public finance '!$A:$H,6,FALSE)</f>
        <v>11.602165107872723</v>
      </c>
      <c r="V350">
        <f>VLOOKUP(A350,'Public finance '!$A:$H,7,FALSE)</f>
        <v>-3.8685085077994201</v>
      </c>
      <c r="W350">
        <f>VLOOKUP(A350,'Public finance '!$A:$H,8,FALSE)</f>
        <v>16.473729281501701</v>
      </c>
      <c r="X350">
        <f>VLOOKUP(A350,'Current Account Balance'!$E:$F,2,FALSE)</f>
        <v>-4.4389071800000002</v>
      </c>
      <c r="Y350" t="e">
        <f>VLOOKUP(A350,'Current AC forecast'!$A:$B,2,FALSE)</f>
        <v>#N/A</v>
      </c>
      <c r="Z350" s="18">
        <v>11.33</v>
      </c>
    </row>
    <row r="351" spans="1:26">
      <c r="A351" s="19">
        <v>43282</v>
      </c>
      <c r="B351" s="63">
        <v>159.51669999999999</v>
      </c>
      <c r="C351" s="68">
        <v>7573.2176187699997</v>
      </c>
      <c r="D351" t="e">
        <f>VLOOKUP(A351,Unemployment!$A:$C,2,FALSE)</f>
        <v>#N/A</v>
      </c>
      <c r="E351" t="e">
        <f>VLOOKUP(A351,Unemployment!$A:$C,3,FALSE)</f>
        <v>#N/A</v>
      </c>
      <c r="F351">
        <f>VLOOKUP(A351,PMI!$A:$C,3,FALSE)</f>
        <v>57.8</v>
      </c>
      <c r="G351">
        <f>VLOOKUP(A351,PMI!$A:$C,3,FALSE)</f>
        <v>57.8</v>
      </c>
      <c r="H351" t="e">
        <f>VLOOKUP(A351,'Emp per sector'!$A:$G,2,FALSE)</f>
        <v>#N/A</v>
      </c>
      <c r="I351" t="e">
        <f>VLOOKUP(A351,'Emp per sector'!$A:$G,3,FALSE)</f>
        <v>#N/A</v>
      </c>
      <c r="J351" t="e">
        <f>VLOOKUP(A351,'Emp per sector'!$A:$G,4,FALSE)</f>
        <v>#N/A</v>
      </c>
      <c r="K351" t="e">
        <f>VLOOKUP(A351,'Emp per sector'!$A:$G,5,FALSE)</f>
        <v>#N/A</v>
      </c>
      <c r="L351" t="e">
        <f>VLOOKUP(A351,'Emp per sector'!$A:$G,6,FALSE)</f>
        <v>#N/A</v>
      </c>
      <c r="M351" t="e">
        <f>VLOOKUP(A351,'Emp per sector'!$A:$G,7,FALSE)</f>
        <v>#N/A</v>
      </c>
      <c r="N351" t="e">
        <f>VLOOKUP(A351,'Output by Sec'!$A:$D,2,FALSE)</f>
        <v>#N/A</v>
      </c>
      <c r="O351" t="e">
        <f>VLOOKUP(A351,'Output by Sec'!$A:$D,3,FALSE)</f>
        <v>#N/A</v>
      </c>
      <c r="P351" t="e">
        <f>VLOOKUP(A351,'Output by Sec'!$A:$D,4,FALSE)</f>
        <v>#N/A</v>
      </c>
      <c r="Q351" t="e">
        <f>VLOOKUP(A351,'Public finance '!$A:$H,2,FALSE)</f>
        <v>#N/A</v>
      </c>
      <c r="R351" t="e">
        <f>VLOOKUP(A351,'Public finance '!$A:$H,3,FALSE)</f>
        <v>#N/A</v>
      </c>
      <c r="S351" t="e">
        <f>VLOOKUP(A351,'Public finance '!$A:$H,4,FALSE)</f>
        <v>#N/A</v>
      </c>
      <c r="T351" t="e">
        <f>VLOOKUP(A351,'Public finance '!$A:$H,5,FALSE)</f>
        <v>#N/A</v>
      </c>
      <c r="U351" t="e">
        <f>VLOOKUP(A351,'Public finance '!$A:$H,6,FALSE)</f>
        <v>#N/A</v>
      </c>
      <c r="V351" t="e">
        <f>VLOOKUP(A351,'Public finance '!$A:$H,7,FALSE)</f>
        <v>#N/A</v>
      </c>
      <c r="W351" t="e">
        <f>VLOOKUP(A351,'Public finance '!$A:$H,8,FALSE)</f>
        <v>#N/A</v>
      </c>
      <c r="X351" t="e">
        <f>VLOOKUP(A351,'Current Account Balance'!$E:$F,2,FALSE)</f>
        <v>#N/A</v>
      </c>
      <c r="Y351" t="e">
        <f>VLOOKUP(A351,'Current AC forecast'!$A:$B,2,FALSE)</f>
        <v>#N/A</v>
      </c>
      <c r="Z351" s="18">
        <v>11.44</v>
      </c>
    </row>
    <row r="352" spans="1:26">
      <c r="A352" s="19">
        <v>43313</v>
      </c>
      <c r="B352" s="63">
        <v>161.14585</v>
      </c>
      <c r="C352" s="68">
        <v>7747.1809261099997</v>
      </c>
      <c r="D352" t="e">
        <f>VLOOKUP(A352,Unemployment!$A:$C,2,FALSE)</f>
        <v>#N/A</v>
      </c>
      <c r="E352" t="e">
        <f>VLOOKUP(A352,Unemployment!$A:$C,3,FALSE)</f>
        <v>#N/A</v>
      </c>
      <c r="F352">
        <f>VLOOKUP(A352,PMI!$A:$C,3,FALSE)</f>
        <v>57</v>
      </c>
      <c r="G352">
        <f>VLOOKUP(A352,PMI!$A:$C,3,FALSE)</f>
        <v>57</v>
      </c>
      <c r="H352" t="e">
        <f>VLOOKUP(A352,'Emp per sector'!$A:$G,2,FALSE)</f>
        <v>#N/A</v>
      </c>
      <c r="I352" t="e">
        <f>VLOOKUP(A352,'Emp per sector'!$A:$G,3,FALSE)</f>
        <v>#N/A</v>
      </c>
      <c r="J352" t="e">
        <f>VLOOKUP(A352,'Emp per sector'!$A:$G,4,FALSE)</f>
        <v>#N/A</v>
      </c>
      <c r="K352" t="e">
        <f>VLOOKUP(A352,'Emp per sector'!$A:$G,5,FALSE)</f>
        <v>#N/A</v>
      </c>
      <c r="L352" t="e">
        <f>VLOOKUP(A352,'Emp per sector'!$A:$G,6,FALSE)</f>
        <v>#N/A</v>
      </c>
      <c r="M352" t="e">
        <f>VLOOKUP(A352,'Emp per sector'!$A:$G,7,FALSE)</f>
        <v>#N/A</v>
      </c>
      <c r="N352" t="e">
        <f>VLOOKUP(A352,'Output by Sec'!$A:$D,2,FALSE)</f>
        <v>#N/A</v>
      </c>
      <c r="O352" t="e">
        <f>VLOOKUP(A352,'Output by Sec'!$A:$D,3,FALSE)</f>
        <v>#N/A</v>
      </c>
      <c r="P352" t="e">
        <f>VLOOKUP(A352,'Output by Sec'!$A:$D,4,FALSE)</f>
        <v>#N/A</v>
      </c>
      <c r="Q352" t="e">
        <f>VLOOKUP(A352,'Public finance '!$A:$H,2,FALSE)</f>
        <v>#N/A</v>
      </c>
      <c r="R352" t="e">
        <f>VLOOKUP(A352,'Public finance '!$A:$H,3,FALSE)</f>
        <v>#N/A</v>
      </c>
      <c r="S352" t="e">
        <f>VLOOKUP(A352,'Public finance '!$A:$H,4,FALSE)</f>
        <v>#N/A</v>
      </c>
      <c r="T352" t="e">
        <f>VLOOKUP(A352,'Public finance '!$A:$H,5,FALSE)</f>
        <v>#N/A</v>
      </c>
      <c r="U352" t="e">
        <f>VLOOKUP(A352,'Public finance '!$A:$H,6,FALSE)</f>
        <v>#N/A</v>
      </c>
      <c r="V352" t="e">
        <f>VLOOKUP(A352,'Public finance '!$A:$H,7,FALSE)</f>
        <v>#N/A</v>
      </c>
      <c r="W352" t="e">
        <f>VLOOKUP(A352,'Public finance '!$A:$H,8,FALSE)</f>
        <v>#N/A</v>
      </c>
      <c r="X352" t="e">
        <f>VLOOKUP(A352,'Current Account Balance'!$E:$F,2,FALSE)</f>
        <v>#N/A</v>
      </c>
      <c r="Y352" t="e">
        <f>VLOOKUP(A352,'Current AC forecast'!$A:$B,2,FALSE)</f>
        <v>#N/A</v>
      </c>
      <c r="Z352" s="18">
        <v>11.67</v>
      </c>
    </row>
    <row r="353" spans="1:26">
      <c r="A353" s="19">
        <v>43344</v>
      </c>
      <c r="B353" s="63">
        <v>168.9203</v>
      </c>
      <c r="C353" s="68">
        <v>6334.38813802</v>
      </c>
      <c r="D353">
        <f>VLOOKUP(A353,Unemployment!$A:$C,2,FALSE)</f>
        <v>51.8</v>
      </c>
      <c r="E353">
        <f>VLOOKUP(A353,Unemployment!$A:$C,3,FALSE)</f>
        <v>4.0042816800000001</v>
      </c>
      <c r="F353">
        <f>VLOOKUP(A353,PMI!$A:$C,3,FALSE)</f>
        <v>53</v>
      </c>
      <c r="G353">
        <f>VLOOKUP(A353,PMI!$A:$C,3,FALSE)</f>
        <v>53</v>
      </c>
      <c r="H353">
        <f>VLOOKUP(A353,'Emp per sector'!$A:$G,2,FALSE)</f>
        <v>2034894</v>
      </c>
      <c r="I353">
        <f>VLOOKUP(A353,'Emp per sector'!$A:$G,3,FALSE)</f>
        <v>2305822</v>
      </c>
      <c r="J353">
        <f>VLOOKUP(A353,'Emp per sector'!$A:$G,4,FALSE)</f>
        <v>3699988</v>
      </c>
      <c r="K353">
        <f>VLOOKUP(A353,'Emp per sector'!$A:$G,5,FALSE)</f>
        <v>2.5719427179999999</v>
      </c>
      <c r="L353">
        <f>VLOOKUP(A353,'Emp per sector'!$A:$G,6,FALSE)</f>
        <v>-2.7902531480000001</v>
      </c>
      <c r="M353">
        <f>VLOOKUP(A353,'Emp per sector'!$A:$G,7,FALSE)</f>
        <v>-2.8362454540000002</v>
      </c>
      <c r="N353">
        <f>VLOOKUP(A353,'Output by Sec'!$A:$D,2,FALSE)</f>
        <v>0.3</v>
      </c>
      <c r="O353">
        <f>VLOOKUP(A353,'Output by Sec'!$A:$D,3,FALSE)</f>
        <v>5.5</v>
      </c>
      <c r="P353">
        <f>VLOOKUP(A353,'Output by Sec'!$A:$D,4,FALSE)</f>
        <v>4.3</v>
      </c>
      <c r="Q353">
        <f>VLOOKUP(A353,'Public finance '!$A:$H,2,FALSE)</f>
        <v>432881.1</v>
      </c>
      <c r="R353">
        <f>VLOOKUP(A353,'Public finance '!$A:$H,3,FALSE)</f>
        <v>-251270.98199999999</v>
      </c>
      <c r="S353">
        <f>VLOOKUP(A353,'Public finance '!$A:$H,4,FALSE)</f>
        <v>3891882.1549999998</v>
      </c>
      <c r="T353">
        <f>VLOOKUP(A353,'Public finance '!$A:$H,5,FALSE)</f>
        <v>747906.89</v>
      </c>
      <c r="U353">
        <f>VLOOKUP(A353,'Public finance '!$A:$H,6,FALSE)</f>
        <v>11.122667202136803</v>
      </c>
      <c r="V353">
        <f>VLOOKUP(A353,'Public finance '!$A:$H,7,FALSE)</f>
        <v>-6.4562844400924568</v>
      </c>
      <c r="W353">
        <f>VLOOKUP(A353,'Public finance '!$A:$H,8,FALSE)</f>
        <v>19.217100112837308</v>
      </c>
      <c r="X353">
        <f>VLOOKUP(A353,'Current Account Balance'!$E:$F,2,FALSE)</f>
        <v>-1.5753759899999999</v>
      </c>
      <c r="Y353" t="e">
        <f>VLOOKUP(A353,'Current AC forecast'!$A:$B,2,FALSE)</f>
        <v>#N/A</v>
      </c>
      <c r="Z353" s="18">
        <v>11.74</v>
      </c>
    </row>
    <row r="354" spans="1:26">
      <c r="A354" s="19">
        <v>43374</v>
      </c>
      <c r="B354" s="63">
        <v>174.30760000000001</v>
      </c>
      <c r="C354" s="68">
        <v>7052.6888457200002</v>
      </c>
      <c r="D354" t="e">
        <f>VLOOKUP(A354,Unemployment!$A:$C,2,FALSE)</f>
        <v>#N/A</v>
      </c>
      <c r="E354" t="e">
        <f>VLOOKUP(A354,Unemployment!$A:$C,3,FALSE)</f>
        <v>#N/A</v>
      </c>
      <c r="F354">
        <f>VLOOKUP(A354,PMI!$A:$C,3,FALSE)</f>
        <v>55.5</v>
      </c>
      <c r="G354">
        <f>VLOOKUP(A354,PMI!$A:$C,3,FALSE)</f>
        <v>55.5</v>
      </c>
      <c r="H354" t="e">
        <f>VLOOKUP(A354,'Emp per sector'!$A:$G,2,FALSE)</f>
        <v>#N/A</v>
      </c>
      <c r="I354" t="e">
        <f>VLOOKUP(A354,'Emp per sector'!$A:$G,3,FALSE)</f>
        <v>#N/A</v>
      </c>
      <c r="J354" t="e">
        <f>VLOOKUP(A354,'Emp per sector'!$A:$G,4,FALSE)</f>
        <v>#N/A</v>
      </c>
      <c r="K354" t="e">
        <f>VLOOKUP(A354,'Emp per sector'!$A:$G,5,FALSE)</f>
        <v>#N/A</v>
      </c>
      <c r="L354" t="e">
        <f>VLOOKUP(A354,'Emp per sector'!$A:$G,6,FALSE)</f>
        <v>#N/A</v>
      </c>
      <c r="M354" t="e">
        <f>VLOOKUP(A354,'Emp per sector'!$A:$G,7,FALSE)</f>
        <v>#N/A</v>
      </c>
      <c r="N354" t="e">
        <f>VLOOKUP(A354,'Output by Sec'!$A:$D,2,FALSE)</f>
        <v>#N/A</v>
      </c>
      <c r="O354" t="e">
        <f>VLOOKUP(A354,'Output by Sec'!$A:$D,3,FALSE)</f>
        <v>#N/A</v>
      </c>
      <c r="P354" t="e">
        <f>VLOOKUP(A354,'Output by Sec'!$A:$D,4,FALSE)</f>
        <v>#N/A</v>
      </c>
      <c r="Q354" t="e">
        <f>VLOOKUP(A354,'Public finance '!$A:$H,2,FALSE)</f>
        <v>#N/A</v>
      </c>
      <c r="R354" t="e">
        <f>VLOOKUP(A354,'Public finance '!$A:$H,3,FALSE)</f>
        <v>#N/A</v>
      </c>
      <c r="S354" t="e">
        <f>VLOOKUP(A354,'Public finance '!$A:$H,4,FALSE)</f>
        <v>#N/A</v>
      </c>
      <c r="T354" t="e">
        <f>VLOOKUP(A354,'Public finance '!$A:$H,5,FALSE)</f>
        <v>#N/A</v>
      </c>
      <c r="U354" t="e">
        <f>VLOOKUP(A354,'Public finance '!$A:$H,6,FALSE)</f>
        <v>#N/A</v>
      </c>
      <c r="V354" t="e">
        <f>VLOOKUP(A354,'Public finance '!$A:$H,7,FALSE)</f>
        <v>#N/A</v>
      </c>
      <c r="W354" t="e">
        <f>VLOOKUP(A354,'Public finance '!$A:$H,8,FALSE)</f>
        <v>#N/A</v>
      </c>
      <c r="X354" t="e">
        <f>VLOOKUP(A354,'Current Account Balance'!$E:$F,2,FALSE)</f>
        <v>#N/A</v>
      </c>
      <c r="Y354" t="e">
        <f>VLOOKUP(A354,'Current AC forecast'!$A:$B,2,FALSE)</f>
        <v>#N/A</v>
      </c>
      <c r="Z354" s="18">
        <v>12.25</v>
      </c>
    </row>
    <row r="355" spans="1:26">
      <c r="A355" s="19">
        <v>43405</v>
      </c>
      <c r="B355" s="63">
        <v>179.48</v>
      </c>
      <c r="C355" s="68">
        <v>6157.3381798099999</v>
      </c>
      <c r="D355" t="e">
        <f>VLOOKUP(A355,Unemployment!$A:$C,2,FALSE)</f>
        <v>#N/A</v>
      </c>
      <c r="E355" t="e">
        <f>VLOOKUP(A355,Unemployment!$A:$C,3,FALSE)</f>
        <v>#N/A</v>
      </c>
      <c r="F355">
        <f>VLOOKUP(A355,PMI!$A:$C,3,FALSE)</f>
        <v>52.6</v>
      </c>
      <c r="G355">
        <f>VLOOKUP(A355,PMI!$A:$C,3,FALSE)</f>
        <v>52.6</v>
      </c>
      <c r="H355" t="e">
        <f>VLOOKUP(A355,'Emp per sector'!$A:$G,2,FALSE)</f>
        <v>#N/A</v>
      </c>
      <c r="I355" t="e">
        <f>VLOOKUP(A355,'Emp per sector'!$A:$G,3,FALSE)</f>
        <v>#N/A</v>
      </c>
      <c r="J355" t="e">
        <f>VLOOKUP(A355,'Emp per sector'!$A:$G,4,FALSE)</f>
        <v>#N/A</v>
      </c>
      <c r="K355" t="e">
        <f>VLOOKUP(A355,'Emp per sector'!$A:$G,5,FALSE)</f>
        <v>#N/A</v>
      </c>
      <c r="L355" t="e">
        <f>VLOOKUP(A355,'Emp per sector'!$A:$G,6,FALSE)</f>
        <v>#N/A</v>
      </c>
      <c r="M355" t="e">
        <f>VLOOKUP(A355,'Emp per sector'!$A:$G,7,FALSE)</f>
        <v>#N/A</v>
      </c>
      <c r="N355" t="e">
        <f>VLOOKUP(A355,'Output by Sec'!$A:$D,2,FALSE)</f>
        <v>#N/A</v>
      </c>
      <c r="O355" t="e">
        <f>VLOOKUP(A355,'Output by Sec'!$A:$D,3,FALSE)</f>
        <v>#N/A</v>
      </c>
      <c r="P355" t="e">
        <f>VLOOKUP(A355,'Output by Sec'!$A:$D,4,FALSE)</f>
        <v>#N/A</v>
      </c>
      <c r="Q355" t="e">
        <f>VLOOKUP(A355,'Public finance '!$A:$H,2,FALSE)</f>
        <v>#N/A</v>
      </c>
      <c r="R355" t="e">
        <f>VLOOKUP(A355,'Public finance '!$A:$H,3,FALSE)</f>
        <v>#N/A</v>
      </c>
      <c r="S355" t="e">
        <f>VLOOKUP(A355,'Public finance '!$A:$H,4,FALSE)</f>
        <v>#N/A</v>
      </c>
      <c r="T355" t="e">
        <f>VLOOKUP(A355,'Public finance '!$A:$H,5,FALSE)</f>
        <v>#N/A</v>
      </c>
      <c r="U355" t="e">
        <f>VLOOKUP(A355,'Public finance '!$A:$H,6,FALSE)</f>
        <v>#N/A</v>
      </c>
      <c r="V355" t="e">
        <f>VLOOKUP(A355,'Public finance '!$A:$H,7,FALSE)</f>
        <v>#N/A</v>
      </c>
      <c r="W355" t="e">
        <f>VLOOKUP(A355,'Public finance '!$A:$H,8,FALSE)</f>
        <v>#N/A</v>
      </c>
      <c r="X355" t="e">
        <f>VLOOKUP(A355,'Current Account Balance'!$E:$F,2,FALSE)</f>
        <v>#N/A</v>
      </c>
      <c r="Y355" t="e">
        <f>VLOOKUP(A355,'Current AC forecast'!$A:$B,2,FALSE)</f>
        <v>#N/A</v>
      </c>
      <c r="Z355" s="18">
        <v>12.03</v>
      </c>
    </row>
    <row r="356" spans="1:26">
      <c r="A356" s="19">
        <v>43435</v>
      </c>
      <c r="B356" s="63">
        <v>182.70840000000001</v>
      </c>
      <c r="C356" s="68">
        <v>6037.50183913</v>
      </c>
      <c r="D356">
        <f>VLOOKUP(A356,Unemployment!$A:$C,2,FALSE)</f>
        <v>52.2</v>
      </c>
      <c r="E356">
        <f>VLOOKUP(A356,Unemployment!$A:$C,3,FALSE)</f>
        <v>4.8039592799999999</v>
      </c>
      <c r="F356">
        <f>VLOOKUP(A356,PMI!$A:$C,3,FALSE)</f>
        <v>54.7</v>
      </c>
      <c r="G356">
        <f>VLOOKUP(A356,PMI!$A:$C,3,FALSE)</f>
        <v>54.7</v>
      </c>
      <c r="H356">
        <f>VLOOKUP(A356,'Emp per sector'!$A:$G,2,FALSE)</f>
        <v>2072954</v>
      </c>
      <c r="I356">
        <f>VLOOKUP(A356,'Emp per sector'!$A:$G,3,FALSE)</f>
        <v>2236604</v>
      </c>
      <c r="J356">
        <f>VLOOKUP(A356,'Emp per sector'!$A:$G,4,FALSE)</f>
        <v>3778889</v>
      </c>
      <c r="K356">
        <f>VLOOKUP(A356,'Emp per sector'!$A:$G,5,FALSE)</f>
        <v>-7.4892938679999999</v>
      </c>
      <c r="L356">
        <f>VLOOKUP(A356,'Emp per sector'!$A:$G,6,FALSE)</f>
        <v>-4.6709692379999996</v>
      </c>
      <c r="M356">
        <f>VLOOKUP(A356,'Emp per sector'!$A:$G,7,FALSE)</f>
        <v>1.7760564729999999</v>
      </c>
      <c r="N356">
        <f>VLOOKUP(A356,'Output by Sec'!$A:$D,2,FALSE)</f>
        <v>10.1</v>
      </c>
      <c r="O356">
        <f>VLOOKUP(A356,'Output by Sec'!$A:$D,3,FALSE)</f>
        <v>-18.100000000000001</v>
      </c>
      <c r="P356">
        <f>VLOOKUP(A356,'Output by Sec'!$A:$D,4,FALSE)</f>
        <v>3.6</v>
      </c>
      <c r="Q356">
        <f>VLOOKUP(A356,'Public finance '!$A:$H,2,FALSE)</f>
        <v>434146.33793510002</v>
      </c>
      <c r="R356">
        <f>VLOOKUP(A356,'Public finance '!$A:$H,3,FALSE)</f>
        <v>-163649.04648834001</v>
      </c>
      <c r="S356">
        <f>VLOOKUP(A356,'Public finance '!$A:$H,4,FALSE)</f>
        <v>3856983.58</v>
      </c>
      <c r="T356">
        <f>VLOOKUP(A356,'Public finance '!$A:$H,5,FALSE)</f>
        <v>673741.25841086998</v>
      </c>
      <c r="U356">
        <f>VLOOKUP(A356,'Public finance '!$A:$H,6,FALSE)</f>
        <v>11.256110608982681</v>
      </c>
      <c r="V356">
        <f>VLOOKUP(A356,'Public finance '!$A:$H,7,FALSE)</f>
        <v>-4.2429282648991737</v>
      </c>
      <c r="W356">
        <f>VLOOKUP(A356,'Public finance '!$A:$H,8,FALSE)</f>
        <v>17.468087287290707</v>
      </c>
      <c r="X356">
        <f>VLOOKUP(A356,'Current Account Balance'!$E:$F,2,FALSE)</f>
        <v>-3.7102160300000002</v>
      </c>
      <c r="Y356">
        <f>VLOOKUP(A356,'Current AC forecast'!$A:$B,2,FALSE)</f>
        <v>-2.9620000000000002</v>
      </c>
      <c r="Z356" s="18">
        <v>12.09</v>
      </c>
    </row>
    <row r="357" spans="1:26">
      <c r="A357" s="19">
        <v>43466</v>
      </c>
      <c r="B357" s="63">
        <v>179.35015000000001</v>
      </c>
      <c r="C357" s="68">
        <v>5233.0163440400001</v>
      </c>
      <c r="D357" t="e">
        <f>VLOOKUP(A357,Unemployment!$A:$C,2,FALSE)</f>
        <v>#N/A</v>
      </c>
      <c r="E357" t="e">
        <f>VLOOKUP(A357,Unemployment!$A:$C,3,FALSE)</f>
        <v>#N/A</v>
      </c>
      <c r="F357">
        <f>VLOOKUP(A357,PMI!$A:$C,3,FALSE)</f>
        <v>55.8</v>
      </c>
      <c r="G357">
        <f>VLOOKUP(A357,PMI!$A:$C,3,FALSE)</f>
        <v>55.8</v>
      </c>
      <c r="H357" t="e">
        <f>VLOOKUP(A357,'Emp per sector'!$A:$G,2,FALSE)</f>
        <v>#N/A</v>
      </c>
      <c r="I357" t="e">
        <f>VLOOKUP(A357,'Emp per sector'!$A:$G,3,FALSE)</f>
        <v>#N/A</v>
      </c>
      <c r="J357" t="e">
        <f>VLOOKUP(A357,'Emp per sector'!$A:$G,4,FALSE)</f>
        <v>#N/A</v>
      </c>
      <c r="K357" t="e">
        <f>VLOOKUP(A357,'Emp per sector'!$A:$G,5,FALSE)</f>
        <v>#N/A</v>
      </c>
      <c r="L357" t="e">
        <f>VLOOKUP(A357,'Emp per sector'!$A:$G,6,FALSE)</f>
        <v>#N/A</v>
      </c>
      <c r="M357" t="e">
        <f>VLOOKUP(A357,'Emp per sector'!$A:$G,7,FALSE)</f>
        <v>#N/A</v>
      </c>
      <c r="N357" t="e">
        <f>VLOOKUP(A357,'Output by Sec'!$A:$D,2,FALSE)</f>
        <v>#N/A</v>
      </c>
      <c r="O357" t="e">
        <f>VLOOKUP(A357,'Output by Sec'!$A:$D,3,FALSE)</f>
        <v>#N/A</v>
      </c>
      <c r="P357" t="e">
        <f>VLOOKUP(A357,'Output by Sec'!$A:$D,4,FALSE)</f>
        <v>#N/A</v>
      </c>
      <c r="Q357" t="e">
        <f>VLOOKUP(A357,'Public finance '!$A:$H,2,FALSE)</f>
        <v>#N/A</v>
      </c>
      <c r="R357" t="e">
        <f>VLOOKUP(A357,'Public finance '!$A:$H,3,FALSE)</f>
        <v>#N/A</v>
      </c>
      <c r="S357" t="e">
        <f>VLOOKUP(A357,'Public finance '!$A:$H,4,FALSE)</f>
        <v>#N/A</v>
      </c>
      <c r="T357" t="e">
        <f>VLOOKUP(A357,'Public finance '!$A:$H,5,FALSE)</f>
        <v>#N/A</v>
      </c>
      <c r="U357" t="e">
        <f>VLOOKUP(A357,'Public finance '!$A:$H,6,FALSE)</f>
        <v>#N/A</v>
      </c>
      <c r="V357" t="e">
        <f>VLOOKUP(A357,'Public finance '!$A:$H,7,FALSE)</f>
        <v>#N/A</v>
      </c>
      <c r="W357" t="e">
        <f>VLOOKUP(A357,'Public finance '!$A:$H,8,FALSE)</f>
        <v>#N/A</v>
      </c>
      <c r="X357" t="e">
        <f>VLOOKUP(A357,'Current Account Balance'!$E:$F,2,FALSE)</f>
        <v>#N/A</v>
      </c>
      <c r="Y357" t="e">
        <f>VLOOKUP(A357,'Current AC forecast'!$A:$B,2,FALSE)</f>
        <v>#N/A</v>
      </c>
      <c r="Z357" s="18">
        <v>12.2</v>
      </c>
    </row>
    <row r="358" spans="1:26">
      <c r="A358" s="19">
        <v>43497</v>
      </c>
      <c r="B358" s="63">
        <v>179.73</v>
      </c>
      <c r="C358" s="68">
        <v>5126.7693437099997</v>
      </c>
      <c r="D358" t="e">
        <f>VLOOKUP(A358,Unemployment!$A:$C,2,FALSE)</f>
        <v>#N/A</v>
      </c>
      <c r="E358" t="e">
        <f>VLOOKUP(A358,Unemployment!$A:$C,3,FALSE)</f>
        <v>#N/A</v>
      </c>
      <c r="F358">
        <f>VLOOKUP(A358,PMI!$A:$C,3,FALSE)</f>
        <v>53</v>
      </c>
      <c r="G358">
        <f>VLOOKUP(A358,PMI!$A:$C,3,FALSE)</f>
        <v>53</v>
      </c>
      <c r="H358" t="e">
        <f>VLOOKUP(A358,'Emp per sector'!$A:$G,2,FALSE)</f>
        <v>#N/A</v>
      </c>
      <c r="I358" t="e">
        <f>VLOOKUP(A358,'Emp per sector'!$A:$G,3,FALSE)</f>
        <v>#N/A</v>
      </c>
      <c r="J358" t="e">
        <f>VLOOKUP(A358,'Emp per sector'!$A:$G,4,FALSE)</f>
        <v>#N/A</v>
      </c>
      <c r="K358" t="e">
        <f>VLOOKUP(A358,'Emp per sector'!$A:$G,5,FALSE)</f>
        <v>#N/A</v>
      </c>
      <c r="L358" t="e">
        <f>VLOOKUP(A358,'Emp per sector'!$A:$G,6,FALSE)</f>
        <v>#N/A</v>
      </c>
      <c r="M358" t="e">
        <f>VLOOKUP(A358,'Emp per sector'!$A:$G,7,FALSE)</f>
        <v>#N/A</v>
      </c>
      <c r="N358" t="e">
        <f>VLOOKUP(A358,'Output by Sec'!$A:$D,2,FALSE)</f>
        <v>#N/A</v>
      </c>
      <c r="O358" t="e">
        <f>VLOOKUP(A358,'Output by Sec'!$A:$D,3,FALSE)</f>
        <v>#N/A</v>
      </c>
      <c r="P358" t="e">
        <f>VLOOKUP(A358,'Output by Sec'!$A:$D,4,FALSE)</f>
        <v>#N/A</v>
      </c>
      <c r="Q358" t="e">
        <f>VLOOKUP(A358,'Public finance '!$A:$H,2,FALSE)</f>
        <v>#N/A</v>
      </c>
      <c r="R358" t="e">
        <f>VLOOKUP(A358,'Public finance '!$A:$H,3,FALSE)</f>
        <v>#N/A</v>
      </c>
      <c r="S358" t="e">
        <f>VLOOKUP(A358,'Public finance '!$A:$H,4,FALSE)</f>
        <v>#N/A</v>
      </c>
      <c r="T358" t="e">
        <f>VLOOKUP(A358,'Public finance '!$A:$H,5,FALSE)</f>
        <v>#N/A</v>
      </c>
      <c r="U358" t="e">
        <f>VLOOKUP(A358,'Public finance '!$A:$H,6,FALSE)</f>
        <v>#N/A</v>
      </c>
      <c r="V358" t="e">
        <f>VLOOKUP(A358,'Public finance '!$A:$H,7,FALSE)</f>
        <v>#N/A</v>
      </c>
      <c r="W358" t="e">
        <f>VLOOKUP(A358,'Public finance '!$A:$H,8,FALSE)</f>
        <v>#N/A</v>
      </c>
      <c r="X358" t="e">
        <f>VLOOKUP(A358,'Current Account Balance'!$E:$F,2,FALSE)</f>
        <v>#N/A</v>
      </c>
      <c r="Y358" t="e">
        <f>VLOOKUP(A358,'Current AC forecast'!$A:$B,2,FALSE)</f>
        <v>#N/A</v>
      </c>
      <c r="Z358" s="18">
        <v>12.37</v>
      </c>
    </row>
    <row r="359" spans="1:26">
      <c r="A359" s="19">
        <v>43525</v>
      </c>
      <c r="B359" s="63">
        <v>176.09184999999999</v>
      </c>
      <c r="C359" s="68">
        <v>6735.9103333499997</v>
      </c>
      <c r="D359">
        <f>VLOOKUP(A359,Unemployment!$A:$C,2,FALSE)</f>
        <v>52.6</v>
      </c>
      <c r="E359">
        <f>VLOOKUP(A359,Unemployment!$A:$C,3,FALSE)</f>
        <v>4.7341376100000003</v>
      </c>
      <c r="F359">
        <f>VLOOKUP(A359,PMI!$A:$C,3,FALSE)</f>
        <v>56.3</v>
      </c>
      <c r="G359">
        <f>VLOOKUP(A359,PMI!$A:$C,3,FALSE)</f>
        <v>56.3</v>
      </c>
      <c r="H359">
        <f>VLOOKUP(A359,'Emp per sector'!$A:$G,2,FALSE)</f>
        <v>2018951</v>
      </c>
      <c r="I359">
        <f>VLOOKUP(A359,'Emp per sector'!$A:$G,3,FALSE)</f>
        <v>2312671</v>
      </c>
      <c r="J359">
        <f>VLOOKUP(A359,'Emp per sector'!$A:$G,4,FALSE)</f>
        <v>3851348</v>
      </c>
      <c r="K359">
        <f>VLOOKUP(A359,'Emp per sector'!$A:$G,5,FALSE)</f>
        <v>-5.614904138</v>
      </c>
      <c r="L359">
        <f>VLOOKUP(A359,'Emp per sector'!$A:$G,6,FALSE)</f>
        <v>3.9657354269999998</v>
      </c>
      <c r="M359">
        <f>VLOOKUP(A359,'Emp per sector'!$A:$G,7,FALSE)</f>
        <v>7.0459380420000004</v>
      </c>
      <c r="N359">
        <f>VLOOKUP(A359,'Output by Sec'!$A:$D,2,FALSE)</f>
        <v>5.2</v>
      </c>
      <c r="O359">
        <f>VLOOKUP(A359,'Output by Sec'!$A:$D,3,FALSE)</f>
        <v>-6.6</v>
      </c>
      <c r="P359">
        <f>VLOOKUP(A359,'Output by Sec'!$A:$D,4,FALSE)</f>
        <v>4.8</v>
      </c>
      <c r="Q359">
        <f>VLOOKUP(A359,'Public finance '!$A:$H,2,FALSE)</f>
        <v>406540.55</v>
      </c>
      <c r="R359">
        <f>VLOOKUP(A359,'Public finance '!$A:$H,3,FALSE)</f>
        <v>-287640.69300000003</v>
      </c>
      <c r="S359">
        <f>VLOOKUP(A359,'Public finance '!$A:$H,4,FALSE)</f>
        <v>4079248.69231705</v>
      </c>
      <c r="T359">
        <f>VLOOKUP(A359,'Public finance '!$A:$H,5,FALSE)</f>
        <v>730141.24300000002</v>
      </c>
      <c r="U359">
        <f>VLOOKUP(A359,'Public finance '!$A:$H,6,FALSE)</f>
        <v>9.9660643580198407</v>
      </c>
      <c r="V359">
        <f>VLOOKUP(A359,'Public finance '!$A:$H,7,FALSE)</f>
        <v>-7.0513154430066756</v>
      </c>
      <c r="W359">
        <f>VLOOKUP(A359,'Public finance '!$A:$H,8,FALSE)</f>
        <v>17.898914679439983</v>
      </c>
      <c r="X359">
        <f>VLOOKUP(A359,'Current Account Balance'!$E:$F,2,FALSE)</f>
        <v>1.9775933299999999</v>
      </c>
      <c r="Y359" t="e">
        <f>VLOOKUP(A359,'Current AC forecast'!$A:$B,2,FALSE)</f>
        <v>#N/A</v>
      </c>
      <c r="Z359" s="18">
        <v>12.23</v>
      </c>
    </row>
    <row r="360" spans="1:26">
      <c r="A360" s="19">
        <v>43556</v>
      </c>
      <c r="B360" s="63">
        <v>175.76204999999999</v>
      </c>
      <c r="C360" s="68">
        <v>6319.4589958200004</v>
      </c>
      <c r="D360" t="e">
        <f>VLOOKUP(A360,Unemployment!$A:$C,2,FALSE)</f>
        <v>#N/A</v>
      </c>
      <c r="E360" t="e">
        <f>VLOOKUP(A360,Unemployment!$A:$C,3,FALSE)</f>
        <v>#N/A</v>
      </c>
      <c r="F360">
        <f>VLOOKUP(A360,PMI!$A:$C,3,FALSE)</f>
        <v>45.3</v>
      </c>
      <c r="G360">
        <f>VLOOKUP(A360,PMI!$A:$C,3,FALSE)</f>
        <v>45.3</v>
      </c>
      <c r="H360" t="e">
        <f>VLOOKUP(A360,'Emp per sector'!$A:$G,2,FALSE)</f>
        <v>#N/A</v>
      </c>
      <c r="I360" t="e">
        <f>VLOOKUP(A360,'Emp per sector'!$A:$G,3,FALSE)</f>
        <v>#N/A</v>
      </c>
      <c r="J360" t="e">
        <f>VLOOKUP(A360,'Emp per sector'!$A:$G,4,FALSE)</f>
        <v>#N/A</v>
      </c>
      <c r="K360" t="e">
        <f>VLOOKUP(A360,'Emp per sector'!$A:$G,5,FALSE)</f>
        <v>#N/A</v>
      </c>
      <c r="L360" t="e">
        <f>VLOOKUP(A360,'Emp per sector'!$A:$G,6,FALSE)</f>
        <v>#N/A</v>
      </c>
      <c r="M360" t="e">
        <f>VLOOKUP(A360,'Emp per sector'!$A:$G,7,FALSE)</f>
        <v>#N/A</v>
      </c>
      <c r="N360" t="e">
        <f>VLOOKUP(A360,'Output by Sec'!$A:$D,2,FALSE)</f>
        <v>#N/A</v>
      </c>
      <c r="O360" t="e">
        <f>VLOOKUP(A360,'Output by Sec'!$A:$D,3,FALSE)</f>
        <v>#N/A</v>
      </c>
      <c r="P360" t="e">
        <f>VLOOKUP(A360,'Output by Sec'!$A:$D,4,FALSE)</f>
        <v>#N/A</v>
      </c>
      <c r="Q360" t="e">
        <f>VLOOKUP(A360,'Public finance '!$A:$H,2,FALSE)</f>
        <v>#N/A</v>
      </c>
      <c r="R360" t="e">
        <f>VLOOKUP(A360,'Public finance '!$A:$H,3,FALSE)</f>
        <v>#N/A</v>
      </c>
      <c r="S360" t="e">
        <f>VLOOKUP(A360,'Public finance '!$A:$H,4,FALSE)</f>
        <v>#N/A</v>
      </c>
      <c r="T360" t="e">
        <f>VLOOKUP(A360,'Public finance '!$A:$H,5,FALSE)</f>
        <v>#N/A</v>
      </c>
      <c r="U360" t="e">
        <f>VLOOKUP(A360,'Public finance '!$A:$H,6,FALSE)</f>
        <v>#N/A</v>
      </c>
      <c r="V360" t="e">
        <f>VLOOKUP(A360,'Public finance '!$A:$H,7,FALSE)</f>
        <v>#N/A</v>
      </c>
      <c r="W360" t="e">
        <f>VLOOKUP(A360,'Public finance '!$A:$H,8,FALSE)</f>
        <v>#N/A</v>
      </c>
      <c r="X360" t="e">
        <f>VLOOKUP(A360,'Current Account Balance'!$E:$F,2,FALSE)</f>
        <v>#N/A</v>
      </c>
      <c r="Y360" t="e">
        <f>VLOOKUP(A360,'Current AC forecast'!$A:$B,2,FALSE)</f>
        <v>#N/A</v>
      </c>
      <c r="Z360" s="18">
        <v>12.24</v>
      </c>
    </row>
    <row r="361" spans="1:26">
      <c r="A361" s="19">
        <v>43586</v>
      </c>
      <c r="B361" s="63">
        <v>176.29175000000001</v>
      </c>
      <c r="C361" s="68">
        <v>5824.3615186300003</v>
      </c>
      <c r="D361" t="e">
        <f>VLOOKUP(A361,Unemployment!$A:$C,2,FALSE)</f>
        <v>#N/A</v>
      </c>
      <c r="E361" t="e">
        <f>VLOOKUP(A361,Unemployment!$A:$C,3,FALSE)</f>
        <v>#N/A</v>
      </c>
      <c r="F361">
        <f>VLOOKUP(A361,PMI!$A:$C,3,FALSE)</f>
        <v>44.7</v>
      </c>
      <c r="G361">
        <f>VLOOKUP(A361,PMI!$A:$C,3,FALSE)</f>
        <v>44.7</v>
      </c>
      <c r="H361" t="e">
        <f>VLOOKUP(A361,'Emp per sector'!$A:$G,2,FALSE)</f>
        <v>#N/A</v>
      </c>
      <c r="I361" t="e">
        <f>VLOOKUP(A361,'Emp per sector'!$A:$G,3,FALSE)</f>
        <v>#N/A</v>
      </c>
      <c r="J361" t="e">
        <f>VLOOKUP(A361,'Emp per sector'!$A:$G,4,FALSE)</f>
        <v>#N/A</v>
      </c>
      <c r="K361" t="e">
        <f>VLOOKUP(A361,'Emp per sector'!$A:$G,5,FALSE)</f>
        <v>#N/A</v>
      </c>
      <c r="L361" t="e">
        <f>VLOOKUP(A361,'Emp per sector'!$A:$G,6,FALSE)</f>
        <v>#N/A</v>
      </c>
      <c r="M361" t="e">
        <f>VLOOKUP(A361,'Emp per sector'!$A:$G,7,FALSE)</f>
        <v>#N/A</v>
      </c>
      <c r="N361" t="e">
        <f>VLOOKUP(A361,'Output by Sec'!$A:$D,2,FALSE)</f>
        <v>#N/A</v>
      </c>
      <c r="O361" t="e">
        <f>VLOOKUP(A361,'Output by Sec'!$A:$D,3,FALSE)</f>
        <v>#N/A</v>
      </c>
      <c r="P361" t="e">
        <f>VLOOKUP(A361,'Output by Sec'!$A:$D,4,FALSE)</f>
        <v>#N/A</v>
      </c>
      <c r="Q361" t="e">
        <f>VLOOKUP(A361,'Public finance '!$A:$H,2,FALSE)</f>
        <v>#N/A</v>
      </c>
      <c r="R361" t="e">
        <f>VLOOKUP(A361,'Public finance '!$A:$H,3,FALSE)</f>
        <v>#N/A</v>
      </c>
      <c r="S361" t="e">
        <f>VLOOKUP(A361,'Public finance '!$A:$H,4,FALSE)</f>
        <v>#N/A</v>
      </c>
      <c r="T361" t="e">
        <f>VLOOKUP(A361,'Public finance '!$A:$H,5,FALSE)</f>
        <v>#N/A</v>
      </c>
      <c r="U361" t="e">
        <f>VLOOKUP(A361,'Public finance '!$A:$H,6,FALSE)</f>
        <v>#N/A</v>
      </c>
      <c r="V361" t="e">
        <f>VLOOKUP(A361,'Public finance '!$A:$H,7,FALSE)</f>
        <v>#N/A</v>
      </c>
      <c r="W361" t="e">
        <f>VLOOKUP(A361,'Public finance '!$A:$H,8,FALSE)</f>
        <v>#N/A</v>
      </c>
      <c r="X361" t="e">
        <f>VLOOKUP(A361,'Current Account Balance'!$E:$F,2,FALSE)</f>
        <v>#N/A</v>
      </c>
      <c r="Y361" t="e">
        <f>VLOOKUP(A361,'Current AC forecast'!$A:$B,2,FALSE)</f>
        <v>#N/A</v>
      </c>
      <c r="Z361" s="18">
        <v>11.82</v>
      </c>
    </row>
    <row r="362" spans="1:26">
      <c r="A362" s="19">
        <v>43617</v>
      </c>
      <c r="B362" s="63">
        <v>176.48165</v>
      </c>
      <c r="C362" s="68">
        <v>7890.880177</v>
      </c>
      <c r="D362">
        <f>VLOOKUP(A362,Unemployment!$A:$C,2,FALSE)</f>
        <v>52.6</v>
      </c>
      <c r="E362">
        <f>VLOOKUP(A362,Unemployment!$A:$C,3,FALSE)</f>
        <v>4.7793094199999997</v>
      </c>
      <c r="F362">
        <f>VLOOKUP(A362,PMI!$A:$C,3,FALSE)</f>
        <v>53.1</v>
      </c>
      <c r="G362">
        <f>VLOOKUP(A362,PMI!$A:$C,3,FALSE)</f>
        <v>53.1</v>
      </c>
      <c r="H362">
        <f>VLOOKUP(A362,'Emp per sector'!$A:$G,2,FALSE)</f>
        <v>1990892</v>
      </c>
      <c r="I362">
        <f>VLOOKUP(A362,'Emp per sector'!$A:$G,3,FALSE)</f>
        <v>2319047</v>
      </c>
      <c r="J362">
        <f>VLOOKUP(A362,'Emp per sector'!$A:$G,4,FALSE)</f>
        <v>3893079</v>
      </c>
      <c r="K362">
        <f>VLOOKUP(A362,'Emp per sector'!$A:$G,5,FALSE)</f>
        <v>3.268139299</v>
      </c>
      <c r="L362">
        <f>VLOOKUP(A362,'Emp per sector'!$A:$G,6,FALSE)</f>
        <v>5.8844344360000003</v>
      </c>
      <c r="M362">
        <f>VLOOKUP(A362,'Emp per sector'!$A:$G,7,FALSE)</f>
        <v>1.063835587</v>
      </c>
      <c r="N362">
        <f>VLOOKUP(A362,'Output by Sec'!$A:$D,2,FALSE)</f>
        <v>2.9</v>
      </c>
      <c r="O362">
        <f>VLOOKUP(A362,'Output by Sec'!$A:$D,3,FALSE)</f>
        <v>-7.3</v>
      </c>
      <c r="P362">
        <f>VLOOKUP(A362,'Output by Sec'!$A:$D,4,FALSE)</f>
        <v>1.3</v>
      </c>
      <c r="Q362">
        <f>VLOOKUP(A362,'Public finance '!$A:$H,2,FALSE)</f>
        <v>405096.978</v>
      </c>
      <c r="R362">
        <f>VLOOKUP(A362,'Public finance '!$A:$H,3,FALSE)</f>
        <v>-234050.489</v>
      </c>
      <c r="S362">
        <f>VLOOKUP(A362,'Public finance '!$A:$H,4,FALSE)</f>
        <v>3727654.5885329102</v>
      </c>
      <c r="T362">
        <f>VLOOKUP(A362,'Public finance '!$A:$H,5,FALSE)</f>
        <v>680111.65700000001</v>
      </c>
      <c r="U362">
        <f>VLOOKUP(A362,'Public finance '!$A:$H,6,FALSE)</f>
        <v>10.86734214178985</v>
      </c>
      <c r="V362">
        <f>VLOOKUP(A362,'Public finance '!$A:$H,7,FALSE)</f>
        <v>-6.2787601007880678</v>
      </c>
      <c r="W362">
        <f>VLOOKUP(A362,'Public finance '!$A:$H,8,FALSE)</f>
        <v>18.245028900804648</v>
      </c>
      <c r="X362">
        <f>VLOOKUP(A362,'Current Account Balance'!$E:$F,2,FALSE)</f>
        <v>-3.7762485099999998</v>
      </c>
      <c r="Y362" t="e">
        <f>VLOOKUP(A362,'Current AC forecast'!$A:$B,2,FALSE)</f>
        <v>#N/A</v>
      </c>
      <c r="Z362" s="18">
        <v>11.52</v>
      </c>
    </row>
    <row r="363" spans="1:26">
      <c r="A363" s="19">
        <v>43647</v>
      </c>
      <c r="B363" s="63">
        <v>176.15185</v>
      </c>
      <c r="C363" s="68">
        <v>7356.8313093200004</v>
      </c>
      <c r="D363" t="e">
        <f>VLOOKUP(A363,Unemployment!$A:$C,2,FALSE)</f>
        <v>#N/A</v>
      </c>
      <c r="E363" t="e">
        <f>VLOOKUP(A363,Unemployment!$A:$C,3,FALSE)</f>
        <v>#N/A</v>
      </c>
      <c r="F363">
        <f>VLOOKUP(A363,PMI!$A:$C,3,FALSE)</f>
        <v>57.1</v>
      </c>
      <c r="G363">
        <f>VLOOKUP(A363,PMI!$A:$C,3,FALSE)</f>
        <v>57.1</v>
      </c>
      <c r="H363" t="e">
        <f>VLOOKUP(A363,'Emp per sector'!$A:$G,2,FALSE)</f>
        <v>#N/A</v>
      </c>
      <c r="I363" t="e">
        <f>VLOOKUP(A363,'Emp per sector'!$A:$G,3,FALSE)</f>
        <v>#N/A</v>
      </c>
      <c r="J363" t="e">
        <f>VLOOKUP(A363,'Emp per sector'!$A:$G,4,FALSE)</f>
        <v>#N/A</v>
      </c>
      <c r="K363" t="e">
        <f>VLOOKUP(A363,'Emp per sector'!$A:$G,5,FALSE)</f>
        <v>#N/A</v>
      </c>
      <c r="L363" t="e">
        <f>VLOOKUP(A363,'Emp per sector'!$A:$G,6,FALSE)</f>
        <v>#N/A</v>
      </c>
      <c r="M363" t="e">
        <f>VLOOKUP(A363,'Emp per sector'!$A:$G,7,FALSE)</f>
        <v>#N/A</v>
      </c>
      <c r="N363" t="e">
        <f>VLOOKUP(A363,'Output by Sec'!$A:$D,2,FALSE)</f>
        <v>#N/A</v>
      </c>
      <c r="O363" t="e">
        <f>VLOOKUP(A363,'Output by Sec'!$A:$D,3,FALSE)</f>
        <v>#N/A</v>
      </c>
      <c r="P363" t="e">
        <f>VLOOKUP(A363,'Output by Sec'!$A:$D,4,FALSE)</f>
        <v>#N/A</v>
      </c>
      <c r="Q363" t="e">
        <f>VLOOKUP(A363,'Public finance '!$A:$H,2,FALSE)</f>
        <v>#N/A</v>
      </c>
      <c r="R363" t="e">
        <f>VLOOKUP(A363,'Public finance '!$A:$H,3,FALSE)</f>
        <v>#N/A</v>
      </c>
      <c r="S363" t="e">
        <f>VLOOKUP(A363,'Public finance '!$A:$H,4,FALSE)</f>
        <v>#N/A</v>
      </c>
      <c r="T363" t="e">
        <f>VLOOKUP(A363,'Public finance '!$A:$H,5,FALSE)</f>
        <v>#N/A</v>
      </c>
      <c r="U363" t="e">
        <f>VLOOKUP(A363,'Public finance '!$A:$H,6,FALSE)</f>
        <v>#N/A</v>
      </c>
      <c r="V363" t="e">
        <f>VLOOKUP(A363,'Public finance '!$A:$H,7,FALSE)</f>
        <v>#N/A</v>
      </c>
      <c r="W363" t="e">
        <f>VLOOKUP(A363,'Public finance '!$A:$H,8,FALSE)</f>
        <v>#N/A</v>
      </c>
      <c r="X363" t="e">
        <f>VLOOKUP(A363,'Current Account Balance'!$E:$F,2,FALSE)</f>
        <v>#N/A</v>
      </c>
      <c r="Y363" t="e">
        <f>VLOOKUP(A363,'Current AC forecast'!$A:$B,2,FALSE)</f>
        <v>#N/A</v>
      </c>
      <c r="Z363" s="18">
        <v>10.84</v>
      </c>
    </row>
    <row r="364" spans="1:26">
      <c r="A364" s="19">
        <v>43678</v>
      </c>
      <c r="B364" s="63">
        <v>180.2697</v>
      </c>
      <c r="C364" s="68">
        <v>7494.6606011200001</v>
      </c>
      <c r="D364" t="e">
        <f>VLOOKUP(A364,Unemployment!$A:$C,2,FALSE)</f>
        <v>#N/A</v>
      </c>
      <c r="E364" t="e">
        <f>VLOOKUP(A364,Unemployment!$A:$C,3,FALSE)</f>
        <v>#N/A</v>
      </c>
      <c r="F364">
        <f>VLOOKUP(A364,PMI!$A:$C,3,FALSE)</f>
        <v>52.9</v>
      </c>
      <c r="G364">
        <f>VLOOKUP(A364,PMI!$A:$C,3,FALSE)</f>
        <v>52.9</v>
      </c>
      <c r="H364" t="e">
        <f>VLOOKUP(A364,'Emp per sector'!$A:$G,2,FALSE)</f>
        <v>#N/A</v>
      </c>
      <c r="I364" t="e">
        <f>VLOOKUP(A364,'Emp per sector'!$A:$G,3,FALSE)</f>
        <v>#N/A</v>
      </c>
      <c r="J364" t="e">
        <f>VLOOKUP(A364,'Emp per sector'!$A:$G,4,FALSE)</f>
        <v>#N/A</v>
      </c>
      <c r="K364" t="e">
        <f>VLOOKUP(A364,'Emp per sector'!$A:$G,5,FALSE)</f>
        <v>#N/A</v>
      </c>
      <c r="L364" t="e">
        <f>VLOOKUP(A364,'Emp per sector'!$A:$G,6,FALSE)</f>
        <v>#N/A</v>
      </c>
      <c r="M364" t="e">
        <f>VLOOKUP(A364,'Emp per sector'!$A:$G,7,FALSE)</f>
        <v>#N/A</v>
      </c>
      <c r="N364" t="e">
        <f>VLOOKUP(A364,'Output by Sec'!$A:$D,2,FALSE)</f>
        <v>#N/A</v>
      </c>
      <c r="O364" t="e">
        <f>VLOOKUP(A364,'Output by Sec'!$A:$D,3,FALSE)</f>
        <v>#N/A</v>
      </c>
      <c r="P364" t="e">
        <f>VLOOKUP(A364,'Output by Sec'!$A:$D,4,FALSE)</f>
        <v>#N/A</v>
      </c>
      <c r="Q364" t="e">
        <f>VLOOKUP(A364,'Public finance '!$A:$H,2,FALSE)</f>
        <v>#N/A</v>
      </c>
      <c r="R364" t="e">
        <f>VLOOKUP(A364,'Public finance '!$A:$H,3,FALSE)</f>
        <v>#N/A</v>
      </c>
      <c r="S364" t="e">
        <f>VLOOKUP(A364,'Public finance '!$A:$H,4,FALSE)</f>
        <v>#N/A</v>
      </c>
      <c r="T364" t="e">
        <f>VLOOKUP(A364,'Public finance '!$A:$H,5,FALSE)</f>
        <v>#N/A</v>
      </c>
      <c r="U364" t="e">
        <f>VLOOKUP(A364,'Public finance '!$A:$H,6,FALSE)</f>
        <v>#N/A</v>
      </c>
      <c r="V364" t="e">
        <f>VLOOKUP(A364,'Public finance '!$A:$H,7,FALSE)</f>
        <v>#N/A</v>
      </c>
      <c r="W364" t="e">
        <f>VLOOKUP(A364,'Public finance '!$A:$H,8,FALSE)</f>
        <v>#N/A</v>
      </c>
      <c r="X364" t="e">
        <f>VLOOKUP(A364,'Current Account Balance'!$E:$F,2,FALSE)</f>
        <v>#N/A</v>
      </c>
      <c r="Y364" t="e">
        <f>VLOOKUP(A364,'Current AC forecast'!$A:$B,2,FALSE)</f>
        <v>#N/A</v>
      </c>
      <c r="Z364" s="18">
        <v>10.66</v>
      </c>
    </row>
    <row r="365" spans="1:26">
      <c r="A365" s="19">
        <v>43709</v>
      </c>
      <c r="B365" s="63">
        <v>181.72900000000001</v>
      </c>
      <c r="C365" s="68">
        <v>6631.6712424200005</v>
      </c>
      <c r="D365">
        <f>VLOOKUP(A365,Unemployment!$A:$C,2,FALSE)</f>
        <v>52.2</v>
      </c>
      <c r="E365">
        <f>VLOOKUP(A365,Unemployment!$A:$C,3,FALSE)</f>
        <v>4.9782668399999999</v>
      </c>
      <c r="F365">
        <f>VLOOKUP(A365,PMI!$A:$C,3,FALSE)</f>
        <v>52.7</v>
      </c>
      <c r="G365">
        <f>VLOOKUP(A365,PMI!$A:$C,3,FALSE)</f>
        <v>52.7</v>
      </c>
      <c r="H365">
        <f>VLOOKUP(A365,'Emp per sector'!$A:$G,2,FALSE)</f>
        <v>2062790</v>
      </c>
      <c r="I365">
        <f>VLOOKUP(A365,'Emp per sector'!$A:$G,3,FALSE)</f>
        <v>2205072</v>
      </c>
      <c r="J365">
        <f>VLOOKUP(A365,'Emp per sector'!$A:$G,4,FALSE)</f>
        <v>3887479</v>
      </c>
      <c r="K365">
        <f>VLOOKUP(A365,'Emp per sector'!$A:$G,5,FALSE)</f>
        <v>1.370882218</v>
      </c>
      <c r="L365">
        <f>VLOOKUP(A365,'Emp per sector'!$A:$G,6,FALSE)</f>
        <v>-4.3693745660000003</v>
      </c>
      <c r="M365">
        <f>VLOOKUP(A365,'Emp per sector'!$A:$G,7,FALSE)</f>
        <v>5.0673407590000004</v>
      </c>
      <c r="N365">
        <f>VLOOKUP(A365,'Output by Sec'!$A:$D,2,FALSE)</f>
        <v>3.4</v>
      </c>
      <c r="O365">
        <f>VLOOKUP(A365,'Output by Sec'!$A:$D,3,FALSE)</f>
        <v>-1.1000000000000001</v>
      </c>
      <c r="P365">
        <f>VLOOKUP(A365,'Output by Sec'!$A:$D,4,FALSE)</f>
        <v>3</v>
      </c>
      <c r="Q365">
        <f>VLOOKUP(A365,'Public finance '!$A:$H,2,FALSE)</f>
        <v>489136.67300000001</v>
      </c>
      <c r="R365">
        <f>VLOOKUP(A365,'Public finance '!$A:$H,3,FALSE)</f>
        <v>-238338.745</v>
      </c>
      <c r="S365">
        <f>VLOOKUP(A365,'Public finance '!$A:$H,4,FALSE)</f>
        <v>4111657.8547661798</v>
      </c>
      <c r="T365">
        <f>VLOOKUP(A365,'Public finance '!$A:$H,5,FALSE)</f>
        <v>765025.7</v>
      </c>
      <c r="U365">
        <f>VLOOKUP(A365,'Public finance '!$A:$H,6,FALSE)</f>
        <v>11.896336958898445</v>
      </c>
      <c r="V365">
        <f>VLOOKUP(A365,'Public finance '!$A:$H,7,FALSE)</f>
        <v>-5.7966580250280515</v>
      </c>
      <c r="W365">
        <f>VLOOKUP(A365,'Public finance '!$A:$H,8,FALSE)</f>
        <v>18.606258765261614</v>
      </c>
      <c r="X365">
        <f>VLOOKUP(A365,'Current Account Balance'!$E:$F,2,FALSE)</f>
        <v>-2.4964971399999998</v>
      </c>
      <c r="Y365" t="e">
        <f>VLOOKUP(A365,'Current AC forecast'!$A:$B,2,FALSE)</f>
        <v>#N/A</v>
      </c>
      <c r="Z365" s="18">
        <v>10.49</v>
      </c>
    </row>
    <row r="366" spans="1:26">
      <c r="A366" s="19">
        <v>43739</v>
      </c>
      <c r="B366" s="63">
        <v>181.4615</v>
      </c>
      <c r="C366" s="68">
        <v>6752.6398998599998</v>
      </c>
      <c r="D366" t="e">
        <f>VLOOKUP(A366,Unemployment!$A:$C,2,FALSE)</f>
        <v>#N/A</v>
      </c>
      <c r="E366" t="e">
        <f>VLOOKUP(A366,Unemployment!$A:$C,3,FALSE)</f>
        <v>#N/A</v>
      </c>
      <c r="F366">
        <f>VLOOKUP(A366,PMI!$A:$C,3,FALSE)</f>
        <v>56.9</v>
      </c>
      <c r="G366">
        <f>VLOOKUP(A366,PMI!$A:$C,3,FALSE)</f>
        <v>56.9</v>
      </c>
      <c r="H366" t="e">
        <f>VLOOKUP(A366,'Emp per sector'!$A:$G,2,FALSE)</f>
        <v>#N/A</v>
      </c>
      <c r="I366" t="e">
        <f>VLOOKUP(A366,'Emp per sector'!$A:$G,3,FALSE)</f>
        <v>#N/A</v>
      </c>
      <c r="J366" t="e">
        <f>VLOOKUP(A366,'Emp per sector'!$A:$G,4,FALSE)</f>
        <v>#N/A</v>
      </c>
      <c r="K366" t="e">
        <f>VLOOKUP(A366,'Emp per sector'!$A:$G,5,FALSE)</f>
        <v>#N/A</v>
      </c>
      <c r="L366" t="e">
        <f>VLOOKUP(A366,'Emp per sector'!$A:$G,6,FALSE)</f>
        <v>#N/A</v>
      </c>
      <c r="M366" t="e">
        <f>VLOOKUP(A366,'Emp per sector'!$A:$G,7,FALSE)</f>
        <v>#N/A</v>
      </c>
      <c r="N366" t="e">
        <f>VLOOKUP(A366,'Output by Sec'!$A:$D,2,FALSE)</f>
        <v>#N/A</v>
      </c>
      <c r="O366" t="e">
        <f>VLOOKUP(A366,'Output by Sec'!$A:$D,3,FALSE)</f>
        <v>#N/A</v>
      </c>
      <c r="P366" t="e">
        <f>VLOOKUP(A366,'Output by Sec'!$A:$D,4,FALSE)</f>
        <v>#N/A</v>
      </c>
      <c r="Q366" t="e">
        <f>VLOOKUP(A366,'Public finance '!$A:$H,2,FALSE)</f>
        <v>#N/A</v>
      </c>
      <c r="R366" t="e">
        <f>VLOOKUP(A366,'Public finance '!$A:$H,3,FALSE)</f>
        <v>#N/A</v>
      </c>
      <c r="S366" t="e">
        <f>VLOOKUP(A366,'Public finance '!$A:$H,4,FALSE)</f>
        <v>#N/A</v>
      </c>
      <c r="T366" t="e">
        <f>VLOOKUP(A366,'Public finance '!$A:$H,5,FALSE)</f>
        <v>#N/A</v>
      </c>
      <c r="U366" t="e">
        <f>VLOOKUP(A366,'Public finance '!$A:$H,6,FALSE)</f>
        <v>#N/A</v>
      </c>
      <c r="V366" t="e">
        <f>VLOOKUP(A366,'Public finance '!$A:$H,7,FALSE)</f>
        <v>#N/A</v>
      </c>
      <c r="W366" t="e">
        <f>VLOOKUP(A366,'Public finance '!$A:$H,8,FALSE)</f>
        <v>#N/A</v>
      </c>
      <c r="X366" t="e">
        <f>VLOOKUP(A366,'Current Account Balance'!$E:$F,2,FALSE)</f>
        <v>#N/A</v>
      </c>
      <c r="Y366" t="e">
        <f>VLOOKUP(A366,'Current AC forecast'!$A:$B,2,FALSE)</f>
        <v>#N/A</v>
      </c>
      <c r="Z366" s="18">
        <v>10.29</v>
      </c>
    </row>
    <row r="367" spans="1:26">
      <c r="A367" s="19">
        <v>43770</v>
      </c>
      <c r="B367" s="63">
        <v>180.57964999999999</v>
      </c>
      <c r="C367" s="68">
        <v>6523.9008233000004</v>
      </c>
      <c r="D367" t="e">
        <f>VLOOKUP(A367,Unemployment!$A:$C,2,FALSE)</f>
        <v>#N/A</v>
      </c>
      <c r="E367" t="e">
        <f>VLOOKUP(A367,Unemployment!$A:$C,3,FALSE)</f>
        <v>#N/A</v>
      </c>
      <c r="F367">
        <f>VLOOKUP(A367,PMI!$A:$C,3,FALSE)</f>
        <v>57.4</v>
      </c>
      <c r="G367">
        <f>VLOOKUP(A367,PMI!$A:$C,3,FALSE)</f>
        <v>57.4</v>
      </c>
      <c r="H367" t="e">
        <f>VLOOKUP(A367,'Emp per sector'!$A:$G,2,FALSE)</f>
        <v>#N/A</v>
      </c>
      <c r="I367" t="e">
        <f>VLOOKUP(A367,'Emp per sector'!$A:$G,3,FALSE)</f>
        <v>#N/A</v>
      </c>
      <c r="J367" t="e">
        <f>VLOOKUP(A367,'Emp per sector'!$A:$G,4,FALSE)</f>
        <v>#N/A</v>
      </c>
      <c r="K367" t="e">
        <f>VLOOKUP(A367,'Emp per sector'!$A:$G,5,FALSE)</f>
        <v>#N/A</v>
      </c>
      <c r="L367" t="e">
        <f>VLOOKUP(A367,'Emp per sector'!$A:$G,6,FALSE)</f>
        <v>#N/A</v>
      </c>
      <c r="M367" t="e">
        <f>VLOOKUP(A367,'Emp per sector'!$A:$G,7,FALSE)</f>
        <v>#N/A</v>
      </c>
      <c r="N367" t="e">
        <f>VLOOKUP(A367,'Output by Sec'!$A:$D,2,FALSE)</f>
        <v>#N/A</v>
      </c>
      <c r="O367" t="e">
        <f>VLOOKUP(A367,'Output by Sec'!$A:$D,3,FALSE)</f>
        <v>#N/A</v>
      </c>
      <c r="P367" t="e">
        <f>VLOOKUP(A367,'Output by Sec'!$A:$D,4,FALSE)</f>
        <v>#N/A</v>
      </c>
      <c r="Q367" t="e">
        <f>VLOOKUP(A367,'Public finance '!$A:$H,2,FALSE)</f>
        <v>#N/A</v>
      </c>
      <c r="R367" t="e">
        <f>VLOOKUP(A367,'Public finance '!$A:$H,3,FALSE)</f>
        <v>#N/A</v>
      </c>
      <c r="S367" t="e">
        <f>VLOOKUP(A367,'Public finance '!$A:$H,4,FALSE)</f>
        <v>#N/A</v>
      </c>
      <c r="T367" t="e">
        <f>VLOOKUP(A367,'Public finance '!$A:$H,5,FALSE)</f>
        <v>#N/A</v>
      </c>
      <c r="U367" t="e">
        <f>VLOOKUP(A367,'Public finance '!$A:$H,6,FALSE)</f>
        <v>#N/A</v>
      </c>
      <c r="V367" t="e">
        <f>VLOOKUP(A367,'Public finance '!$A:$H,7,FALSE)</f>
        <v>#N/A</v>
      </c>
      <c r="W367" t="e">
        <f>VLOOKUP(A367,'Public finance '!$A:$H,8,FALSE)</f>
        <v>#N/A</v>
      </c>
      <c r="X367" t="e">
        <f>VLOOKUP(A367,'Current Account Balance'!$E:$F,2,FALSE)</f>
        <v>#N/A</v>
      </c>
      <c r="Y367" t="e">
        <f>VLOOKUP(A367,'Current AC forecast'!$A:$B,2,FALSE)</f>
        <v>#N/A</v>
      </c>
      <c r="Z367" s="18">
        <v>10.15</v>
      </c>
    </row>
    <row r="368" spans="1:26">
      <c r="A368" s="19">
        <v>43800</v>
      </c>
      <c r="B368" s="63">
        <v>181.49914999999999</v>
      </c>
      <c r="C368" s="68">
        <v>6616.3721273900001</v>
      </c>
      <c r="D368">
        <f>VLOOKUP(A368,Unemployment!$A:$C,2,FALSE)</f>
        <v>51.9</v>
      </c>
      <c r="E368">
        <f>VLOOKUP(A368,Unemployment!$A:$C,3,FALSE)</f>
        <v>4.6945266099999996</v>
      </c>
      <c r="F368">
        <f>VLOOKUP(A368,PMI!$A:$C,3,FALSE)</f>
        <v>60.2</v>
      </c>
      <c r="G368">
        <f>VLOOKUP(A368,PMI!$A:$C,3,FALSE)</f>
        <v>60.2</v>
      </c>
      <c r="H368">
        <f>VLOOKUP(A368,'Emp per sector'!$A:$G,2,FALSE)</f>
        <v>2215128</v>
      </c>
      <c r="I368">
        <f>VLOOKUP(A368,'Emp per sector'!$A:$G,3,FALSE)</f>
        <v>2196895</v>
      </c>
      <c r="J368">
        <f>VLOOKUP(A368,'Emp per sector'!$A:$G,4,FALSE)</f>
        <v>3769420</v>
      </c>
      <c r="K368">
        <f>VLOOKUP(A368,'Emp per sector'!$A:$G,5,FALSE)</f>
        <v>6.8585217040000002</v>
      </c>
      <c r="L368">
        <f>VLOOKUP(A368,'Emp per sector'!$A:$G,6,FALSE)</f>
        <v>-1.7754148700000001</v>
      </c>
      <c r="M368">
        <f>VLOOKUP(A368,'Emp per sector'!$A:$G,7,FALSE)</f>
        <v>-0.25057629399999998</v>
      </c>
      <c r="N368">
        <f>VLOOKUP(A368,'Output by Sec'!$A:$D,2,FALSE)</f>
        <v>-7.6</v>
      </c>
      <c r="O368">
        <f>VLOOKUP(A368,'Output by Sec'!$A:$D,3,FALSE)</f>
        <v>-1</v>
      </c>
      <c r="P368">
        <f>VLOOKUP(A368,'Output by Sec'!$A:$D,4,FALSE)</f>
        <v>2.5</v>
      </c>
      <c r="Q368">
        <f>VLOOKUP(A368,'Public finance '!$A:$H,2,FALSE)</f>
        <v>434150.799</v>
      </c>
      <c r="R368">
        <f>VLOOKUP(A368,'Public finance '!$A:$H,3,FALSE)</f>
        <v>-679058.07299999997</v>
      </c>
      <c r="S368">
        <f>VLOOKUP(A368,'Public finance '!$A:$H,4,FALSE)</f>
        <v>3992414.4453769098</v>
      </c>
      <c r="T368">
        <f>VLOOKUP(A368,'Public finance '!$A:$H,5,FALSE)</f>
        <v>1162617</v>
      </c>
      <c r="U368">
        <f>VLOOKUP(A368,'Public finance '!$A:$H,6,FALSE)</f>
        <v>10.874392048719615</v>
      </c>
      <c r="V368">
        <f>VLOOKUP(A368,'Public finance '!$A:$H,7,FALSE)</f>
        <v>-17.008706943897767</v>
      </c>
      <c r="W368">
        <f>VLOOKUP(A368,'Public finance '!$A:$H,8,FALSE)</f>
        <v>29.120649068542313</v>
      </c>
      <c r="X368">
        <f>VLOOKUP(A368,'Current Account Balance'!$E:$F,2,FALSE)</f>
        <v>-4.1524588600000003</v>
      </c>
      <c r="Y368">
        <f>VLOOKUP(A368,'Current AC forecast'!$A:$B,2,FALSE)</f>
        <v>-2.0710000000000002</v>
      </c>
      <c r="Z368" s="18">
        <v>9.94</v>
      </c>
    </row>
    <row r="369" spans="1:26">
      <c r="A369" s="19">
        <v>43831</v>
      </c>
      <c r="B369" s="63">
        <v>181.47184999999999</v>
      </c>
      <c r="C369" s="68">
        <v>6513.9713488999996</v>
      </c>
      <c r="D369" t="e">
        <f>VLOOKUP(A369,Unemployment!$A:$C,2,FALSE)</f>
        <v>#N/A</v>
      </c>
      <c r="E369" t="e">
        <f>VLOOKUP(A369,Unemployment!$A:$C,3,FALSE)</f>
        <v>#N/A</v>
      </c>
      <c r="F369">
        <f>VLOOKUP(A369,PMI!$A:$C,3,FALSE)</f>
        <v>57</v>
      </c>
      <c r="G369">
        <f>VLOOKUP(A369,PMI!$A:$C,3,FALSE)</f>
        <v>57</v>
      </c>
      <c r="H369" t="e">
        <f>VLOOKUP(A369,'Emp per sector'!$A:$G,2,FALSE)</f>
        <v>#N/A</v>
      </c>
      <c r="I369" t="e">
        <f>VLOOKUP(A369,'Emp per sector'!$A:$G,3,FALSE)</f>
        <v>#N/A</v>
      </c>
      <c r="J369" t="e">
        <f>VLOOKUP(A369,'Emp per sector'!$A:$G,4,FALSE)</f>
        <v>#N/A</v>
      </c>
      <c r="K369" t="e">
        <f>VLOOKUP(A369,'Emp per sector'!$A:$G,5,FALSE)</f>
        <v>#N/A</v>
      </c>
      <c r="L369" t="e">
        <f>VLOOKUP(A369,'Emp per sector'!$A:$G,6,FALSE)</f>
        <v>#N/A</v>
      </c>
      <c r="M369" t="e">
        <f>VLOOKUP(A369,'Emp per sector'!$A:$G,7,FALSE)</f>
        <v>#N/A</v>
      </c>
      <c r="N369" t="e">
        <f>VLOOKUP(A369,'Output by Sec'!$A:$D,2,FALSE)</f>
        <v>#N/A</v>
      </c>
      <c r="O369" t="e">
        <f>VLOOKUP(A369,'Output by Sec'!$A:$D,3,FALSE)</f>
        <v>#N/A</v>
      </c>
      <c r="P369" t="e">
        <f>VLOOKUP(A369,'Output by Sec'!$A:$D,4,FALSE)</f>
        <v>#N/A</v>
      </c>
      <c r="Q369" t="e">
        <f>VLOOKUP(A369,'Public finance '!$A:$H,2,FALSE)</f>
        <v>#N/A</v>
      </c>
      <c r="R369" t="e">
        <f>VLOOKUP(A369,'Public finance '!$A:$H,3,FALSE)</f>
        <v>#N/A</v>
      </c>
      <c r="S369" t="e">
        <f>VLOOKUP(A369,'Public finance '!$A:$H,4,FALSE)</f>
        <v>#N/A</v>
      </c>
      <c r="T369" t="e">
        <f>VLOOKUP(A369,'Public finance '!$A:$H,5,FALSE)</f>
        <v>#N/A</v>
      </c>
      <c r="U369" t="e">
        <f>VLOOKUP(A369,'Public finance '!$A:$H,6,FALSE)</f>
        <v>#N/A</v>
      </c>
      <c r="V369" t="e">
        <f>VLOOKUP(A369,'Public finance '!$A:$H,7,FALSE)</f>
        <v>#N/A</v>
      </c>
      <c r="W369" t="e">
        <f>VLOOKUP(A369,'Public finance '!$A:$H,8,FALSE)</f>
        <v>#N/A</v>
      </c>
      <c r="X369" t="e">
        <f>VLOOKUP(A369,'Current Account Balance'!$E:$F,2,FALSE)</f>
        <v>#N/A</v>
      </c>
      <c r="Y369" t="e">
        <f>VLOOKUP(A369,'Current AC forecast'!$A:$B,2,FALSE)</f>
        <v>#N/A</v>
      </c>
      <c r="Z369" s="18">
        <v>9.68</v>
      </c>
    </row>
    <row r="370" spans="1:26">
      <c r="A370" s="19">
        <v>43862</v>
      </c>
      <c r="B370" s="63">
        <v>181.80179999999999</v>
      </c>
      <c r="C370" s="68">
        <v>7545.6837830499999</v>
      </c>
      <c r="D370" t="e">
        <f>VLOOKUP(A370,Unemployment!$A:$C,2,FALSE)</f>
        <v>#N/A</v>
      </c>
      <c r="E370" t="e">
        <f>VLOOKUP(A370,Unemployment!$A:$C,3,FALSE)</f>
        <v>#N/A</v>
      </c>
      <c r="F370">
        <f>VLOOKUP(A370,PMI!$A:$C,3,FALSE)</f>
        <v>50.2</v>
      </c>
      <c r="G370">
        <f>VLOOKUP(A370,PMI!$A:$C,3,FALSE)</f>
        <v>50.2</v>
      </c>
      <c r="H370" t="e">
        <f>VLOOKUP(A370,'Emp per sector'!$A:$G,2,FALSE)</f>
        <v>#N/A</v>
      </c>
      <c r="I370" t="e">
        <f>VLOOKUP(A370,'Emp per sector'!$A:$G,3,FALSE)</f>
        <v>#N/A</v>
      </c>
      <c r="J370" t="e">
        <f>VLOOKUP(A370,'Emp per sector'!$A:$G,4,FALSE)</f>
        <v>#N/A</v>
      </c>
      <c r="K370" t="e">
        <f>VLOOKUP(A370,'Emp per sector'!$A:$G,5,FALSE)</f>
        <v>#N/A</v>
      </c>
      <c r="L370" t="e">
        <f>VLOOKUP(A370,'Emp per sector'!$A:$G,6,FALSE)</f>
        <v>#N/A</v>
      </c>
      <c r="M370" t="e">
        <f>VLOOKUP(A370,'Emp per sector'!$A:$G,7,FALSE)</f>
        <v>#N/A</v>
      </c>
      <c r="N370" t="e">
        <f>VLOOKUP(A370,'Output by Sec'!$A:$D,2,FALSE)</f>
        <v>#N/A</v>
      </c>
      <c r="O370" t="e">
        <f>VLOOKUP(A370,'Output by Sec'!$A:$D,3,FALSE)</f>
        <v>#N/A</v>
      </c>
      <c r="P370" t="e">
        <f>VLOOKUP(A370,'Output by Sec'!$A:$D,4,FALSE)</f>
        <v>#N/A</v>
      </c>
      <c r="Q370" t="e">
        <f>VLOOKUP(A370,'Public finance '!$A:$H,2,FALSE)</f>
        <v>#N/A</v>
      </c>
      <c r="R370" t="e">
        <f>VLOOKUP(A370,'Public finance '!$A:$H,3,FALSE)</f>
        <v>#N/A</v>
      </c>
      <c r="S370" t="e">
        <f>VLOOKUP(A370,'Public finance '!$A:$H,4,FALSE)</f>
        <v>#N/A</v>
      </c>
      <c r="T370" t="e">
        <f>VLOOKUP(A370,'Public finance '!$A:$H,5,FALSE)</f>
        <v>#N/A</v>
      </c>
      <c r="U370" t="e">
        <f>VLOOKUP(A370,'Public finance '!$A:$H,6,FALSE)</f>
        <v>#N/A</v>
      </c>
      <c r="V370" t="e">
        <f>VLOOKUP(A370,'Public finance '!$A:$H,7,FALSE)</f>
        <v>#N/A</v>
      </c>
      <c r="W370" t="e">
        <f>VLOOKUP(A370,'Public finance '!$A:$H,8,FALSE)</f>
        <v>#N/A</v>
      </c>
      <c r="X370" t="e">
        <f>VLOOKUP(A370,'Current Account Balance'!$E:$F,2,FALSE)</f>
        <v>#N/A</v>
      </c>
      <c r="Y370" t="e">
        <f>VLOOKUP(A370,'Current AC forecast'!$A:$B,2,FALSE)</f>
        <v>#N/A</v>
      </c>
      <c r="Z370" s="18">
        <v>9.51</v>
      </c>
    </row>
    <row r="371" spans="1:26">
      <c r="A371" s="19">
        <v>43891</v>
      </c>
      <c r="B371" s="63">
        <v>189.9057</v>
      </c>
      <c r="C371" s="68">
        <v>7125.38368008</v>
      </c>
      <c r="D371">
        <f>VLOOKUP(A371,Unemployment!$A:$C,2,FALSE)</f>
        <v>51</v>
      </c>
      <c r="E371">
        <f>VLOOKUP(A371,Unemployment!$A:$C,3,FALSE)</f>
        <v>5.7477473400000001</v>
      </c>
      <c r="F371">
        <f>VLOOKUP(A371,PMI!$A:$C,3,FALSE)</f>
        <v>32</v>
      </c>
      <c r="G371">
        <f>VLOOKUP(A371,PMI!$A:$C,3,FALSE)</f>
        <v>32</v>
      </c>
      <c r="H371">
        <f>VLOOKUP(A371,'Emp per sector'!$A:$G,2,FALSE)</f>
        <v>2127212</v>
      </c>
      <c r="I371">
        <f>VLOOKUP(A371,'Emp per sector'!$A:$G,3,FALSE)</f>
        <v>2174148</v>
      </c>
      <c r="J371">
        <f>VLOOKUP(A371,'Emp per sector'!$A:$G,4,FALSE)</f>
        <v>3719086</v>
      </c>
      <c r="K371">
        <f>VLOOKUP(A371,'Emp per sector'!$A:$G,5,FALSE)</f>
        <v>5.3622400939999997</v>
      </c>
      <c r="L371">
        <f>VLOOKUP(A371,'Emp per sector'!$A:$G,6,FALSE)</f>
        <v>-5.9897408670000001</v>
      </c>
      <c r="M371">
        <f>VLOOKUP(A371,'Emp per sector'!$A:$G,7,FALSE)</f>
        <v>-3.4341742160000002</v>
      </c>
      <c r="N371">
        <f>VLOOKUP(A371,'Output by Sec'!$A:$D,2,FALSE)</f>
        <v>-4.2</v>
      </c>
      <c r="O371">
        <f>VLOOKUP(A371,'Output by Sec'!$A:$D,3,FALSE)</f>
        <v>-4.5</v>
      </c>
      <c r="P371">
        <f>VLOOKUP(A371,'Output by Sec'!$A:$D,4,FALSE)</f>
        <v>2.9</v>
      </c>
      <c r="Q371">
        <f>VLOOKUP(A371,'Public finance '!$A:$H,2,FALSE)</f>
        <v>341336.4</v>
      </c>
      <c r="R371">
        <f>VLOOKUP(A371,'Public finance '!$A:$H,3,FALSE)</f>
        <v>-335759</v>
      </c>
      <c r="S371">
        <f>VLOOKUP(A371,'Public finance '!$A:$H,4,FALSE)</f>
        <v>4165666.8808543002</v>
      </c>
      <c r="T371">
        <f>VLOOKUP(A371,'Public finance '!$A:$H,5,FALSE)</f>
        <v>742992.4</v>
      </c>
      <c r="U371">
        <f>VLOOKUP(A371,'Public finance '!$A:$H,6,FALSE)</f>
        <v>8.1940397483247231</v>
      </c>
      <c r="V371">
        <f>VLOOKUP(A371,'Public finance '!$A:$H,7,FALSE)</f>
        <v>-8.0601500216729303</v>
      </c>
      <c r="W371">
        <f>VLOOKUP(A371,'Public finance '!$A:$H,8,FALSE)</f>
        <v>17.836097346498004</v>
      </c>
      <c r="X371">
        <f>VLOOKUP(A371,'Current Account Balance'!$E:$F,2,FALSE)</f>
        <v>-1.9306075</v>
      </c>
      <c r="Y371" t="e">
        <f>VLOOKUP(A371,'Current AC forecast'!$A:$B,2,FALSE)</f>
        <v>#N/A</v>
      </c>
      <c r="Z371" s="18">
        <v>9.2899999999999991</v>
      </c>
    </row>
    <row r="372" spans="1:26">
      <c r="A372" s="19">
        <v>43922</v>
      </c>
      <c r="B372" s="63">
        <v>193.12</v>
      </c>
      <c r="C372" s="68">
        <v>6765.5614398500002</v>
      </c>
      <c r="D372" t="e">
        <f>VLOOKUP(A372,Unemployment!$A:$C,2,FALSE)</f>
        <v>#N/A</v>
      </c>
      <c r="E372" t="e">
        <f>VLOOKUP(A372,Unemployment!$A:$C,3,FALSE)</f>
        <v>#N/A</v>
      </c>
      <c r="F372">
        <f>VLOOKUP(A372,PMI!$A:$C,3,FALSE)</f>
        <v>29.8</v>
      </c>
      <c r="G372">
        <f>VLOOKUP(A372,PMI!$A:$C,3,FALSE)</f>
        <v>29.8</v>
      </c>
      <c r="H372" t="e">
        <f>VLOOKUP(A372,'Emp per sector'!$A:$G,2,FALSE)</f>
        <v>#N/A</v>
      </c>
      <c r="I372" t="e">
        <f>VLOOKUP(A372,'Emp per sector'!$A:$G,3,FALSE)</f>
        <v>#N/A</v>
      </c>
      <c r="J372" t="e">
        <f>VLOOKUP(A372,'Emp per sector'!$A:$G,4,FALSE)</f>
        <v>#N/A</v>
      </c>
      <c r="K372" t="e">
        <f>VLOOKUP(A372,'Emp per sector'!$A:$G,5,FALSE)</f>
        <v>#N/A</v>
      </c>
      <c r="L372" t="e">
        <f>VLOOKUP(A372,'Emp per sector'!$A:$G,6,FALSE)</f>
        <v>#N/A</v>
      </c>
      <c r="M372" t="e">
        <f>VLOOKUP(A372,'Emp per sector'!$A:$G,7,FALSE)</f>
        <v>#N/A</v>
      </c>
      <c r="N372" t="e">
        <f>VLOOKUP(A372,'Output by Sec'!$A:$D,2,FALSE)</f>
        <v>#N/A</v>
      </c>
      <c r="O372" t="e">
        <f>VLOOKUP(A372,'Output by Sec'!$A:$D,3,FALSE)</f>
        <v>#N/A</v>
      </c>
      <c r="P372" t="e">
        <f>VLOOKUP(A372,'Output by Sec'!$A:$D,4,FALSE)</f>
        <v>#N/A</v>
      </c>
      <c r="Q372" t="e">
        <f>VLOOKUP(A372,'Public finance '!$A:$H,2,FALSE)</f>
        <v>#N/A</v>
      </c>
      <c r="R372" t="e">
        <f>VLOOKUP(A372,'Public finance '!$A:$H,3,FALSE)</f>
        <v>#N/A</v>
      </c>
      <c r="S372" t="e">
        <f>VLOOKUP(A372,'Public finance '!$A:$H,4,FALSE)</f>
        <v>#N/A</v>
      </c>
      <c r="T372" t="e">
        <f>VLOOKUP(A372,'Public finance '!$A:$H,5,FALSE)</f>
        <v>#N/A</v>
      </c>
      <c r="U372" t="e">
        <f>VLOOKUP(A372,'Public finance '!$A:$H,6,FALSE)</f>
        <v>#N/A</v>
      </c>
      <c r="V372" t="e">
        <f>VLOOKUP(A372,'Public finance '!$A:$H,7,FALSE)</f>
        <v>#N/A</v>
      </c>
      <c r="W372" t="e">
        <f>VLOOKUP(A372,'Public finance '!$A:$H,8,FALSE)</f>
        <v>#N/A</v>
      </c>
      <c r="X372" t="e">
        <f>VLOOKUP(A372,'Current Account Balance'!$E:$F,2,FALSE)</f>
        <v>#N/A</v>
      </c>
      <c r="Y372" t="e">
        <f>VLOOKUP(A372,'Current AC forecast'!$A:$B,2,FALSE)</f>
        <v>#N/A</v>
      </c>
      <c r="Z372" s="18">
        <v>9.49</v>
      </c>
    </row>
    <row r="373" spans="1:26">
      <c r="A373" s="19">
        <v>43952</v>
      </c>
      <c r="B373" s="63">
        <v>186.07</v>
      </c>
      <c r="C373" s="68">
        <v>6057.8502647300002</v>
      </c>
      <c r="D373" t="e">
        <f>VLOOKUP(A373,Unemployment!$A:$C,2,FALSE)</f>
        <v>#N/A</v>
      </c>
      <c r="E373" t="e">
        <f>VLOOKUP(A373,Unemployment!$A:$C,3,FALSE)</f>
        <v>#N/A</v>
      </c>
      <c r="F373">
        <f>VLOOKUP(A373,PMI!$A:$C,3,FALSE)</f>
        <v>43.1</v>
      </c>
      <c r="G373">
        <f>VLOOKUP(A373,PMI!$A:$C,3,FALSE)</f>
        <v>43.1</v>
      </c>
      <c r="H373" t="e">
        <f>VLOOKUP(A373,'Emp per sector'!$A:$G,2,FALSE)</f>
        <v>#N/A</v>
      </c>
      <c r="I373" t="e">
        <f>VLOOKUP(A373,'Emp per sector'!$A:$G,3,FALSE)</f>
        <v>#N/A</v>
      </c>
      <c r="J373" t="e">
        <f>VLOOKUP(A373,'Emp per sector'!$A:$G,4,FALSE)</f>
        <v>#N/A</v>
      </c>
      <c r="K373" t="e">
        <f>VLOOKUP(A373,'Emp per sector'!$A:$G,5,FALSE)</f>
        <v>#N/A</v>
      </c>
      <c r="L373" t="e">
        <f>VLOOKUP(A373,'Emp per sector'!$A:$G,6,FALSE)</f>
        <v>#N/A</v>
      </c>
      <c r="M373" t="e">
        <f>VLOOKUP(A373,'Emp per sector'!$A:$G,7,FALSE)</f>
        <v>#N/A</v>
      </c>
      <c r="N373" t="e">
        <f>VLOOKUP(A373,'Output by Sec'!$A:$D,2,FALSE)</f>
        <v>#N/A</v>
      </c>
      <c r="O373" t="e">
        <f>VLOOKUP(A373,'Output by Sec'!$A:$D,3,FALSE)</f>
        <v>#N/A</v>
      </c>
      <c r="P373" t="e">
        <f>VLOOKUP(A373,'Output by Sec'!$A:$D,4,FALSE)</f>
        <v>#N/A</v>
      </c>
      <c r="Q373" t="e">
        <f>VLOOKUP(A373,'Public finance '!$A:$H,2,FALSE)</f>
        <v>#N/A</v>
      </c>
      <c r="R373" t="e">
        <f>VLOOKUP(A373,'Public finance '!$A:$H,3,FALSE)</f>
        <v>#N/A</v>
      </c>
      <c r="S373" t="e">
        <f>VLOOKUP(A373,'Public finance '!$A:$H,4,FALSE)</f>
        <v>#N/A</v>
      </c>
      <c r="T373" t="e">
        <f>VLOOKUP(A373,'Public finance '!$A:$H,5,FALSE)</f>
        <v>#N/A</v>
      </c>
      <c r="U373" t="e">
        <f>VLOOKUP(A373,'Public finance '!$A:$H,6,FALSE)</f>
        <v>#N/A</v>
      </c>
      <c r="V373" t="e">
        <f>VLOOKUP(A373,'Public finance '!$A:$H,7,FALSE)</f>
        <v>#N/A</v>
      </c>
      <c r="W373" t="e">
        <f>VLOOKUP(A373,'Public finance '!$A:$H,8,FALSE)</f>
        <v>#N/A</v>
      </c>
      <c r="X373" t="e">
        <f>VLOOKUP(A373,'Current Account Balance'!$E:$F,2,FALSE)</f>
        <v>#N/A</v>
      </c>
      <c r="Y373" t="e">
        <f>VLOOKUP(A373,'Current AC forecast'!$A:$B,2,FALSE)</f>
        <v>#N/A</v>
      </c>
      <c r="Z373" s="18">
        <v>9.16</v>
      </c>
    </row>
    <row r="374" spans="1:26">
      <c r="A374" s="19">
        <v>43983</v>
      </c>
      <c r="B374" s="63">
        <v>186.16</v>
      </c>
      <c r="C374" s="68">
        <v>6241.0600189300003</v>
      </c>
      <c r="D374">
        <f>VLOOKUP(A374,Unemployment!$A:$C,2,FALSE)</f>
        <v>50.2</v>
      </c>
      <c r="E374">
        <f>VLOOKUP(A374,Unemployment!$A:$C,3,FALSE)</f>
        <v>5.2690581099999996</v>
      </c>
      <c r="F374">
        <f>VLOOKUP(A374,PMI!$A:$C,3,FALSE)</f>
        <v>50.4</v>
      </c>
      <c r="G374">
        <f>VLOOKUP(A374,PMI!$A:$C,3,FALSE)</f>
        <v>50.4</v>
      </c>
      <c r="H374">
        <f>VLOOKUP(A374,'Emp per sector'!$A:$G,2,FALSE)</f>
        <v>2159609</v>
      </c>
      <c r="I374">
        <f>VLOOKUP(A374,'Emp per sector'!$A:$G,3,FALSE)</f>
        <v>2146862</v>
      </c>
      <c r="J374">
        <f>VLOOKUP(A374,'Emp per sector'!$A:$G,4,FALSE)</f>
        <v>3670528</v>
      </c>
      <c r="K374">
        <f>VLOOKUP(A374,'Emp per sector'!$A:$G,5,FALSE)</f>
        <v>8.4744426120000007</v>
      </c>
      <c r="L374">
        <f>VLOOKUP(A374,'Emp per sector'!$A:$G,6,FALSE)</f>
        <v>-7.4248171770000004</v>
      </c>
      <c r="M374">
        <f>VLOOKUP(A374,'Emp per sector'!$A:$G,7,FALSE)</f>
        <v>-5.7165806290000001</v>
      </c>
      <c r="N374">
        <f>VLOOKUP(A374,'Output by Sec'!$A:$D,2,FALSE)</f>
        <v>-3.8</v>
      </c>
      <c r="O374">
        <f>VLOOKUP(A374,'Output by Sec'!$A:$D,3,FALSE)</f>
        <v>-19</v>
      </c>
      <c r="P374">
        <f>VLOOKUP(A374,'Output by Sec'!$A:$D,4,FALSE)</f>
        <v>-13.2</v>
      </c>
      <c r="Q374">
        <f>VLOOKUP(A374,'Public finance '!$A:$H,2,FALSE)</f>
        <v>239506.46166666999</v>
      </c>
      <c r="R374">
        <f>VLOOKUP(A374,'Public finance '!$A:$H,3,FALSE)</f>
        <v>-399900.17833333003</v>
      </c>
      <c r="S374">
        <f>VLOOKUP(A374,'Public finance '!$A:$H,4,FALSE)</f>
        <v>3161021.5818671701</v>
      </c>
      <c r="T374">
        <f>VLOOKUP(A374,'Public finance '!$A:$H,5,FALSE)</f>
        <v>658161.9</v>
      </c>
      <c r="U374">
        <f>VLOOKUP(A374,'Public finance '!$A:$H,6,FALSE)</f>
        <v>7.5768689160672213</v>
      </c>
      <c r="V374">
        <f>VLOOKUP(A374,'Public finance '!$A:$H,7,FALSE)</f>
        <v>-12.65097905776128</v>
      </c>
      <c r="W374">
        <f>VLOOKUP(A374,'Public finance '!$A:$H,8,FALSE)</f>
        <v>20.821177045277661</v>
      </c>
      <c r="X374">
        <f>VLOOKUP(A374,'Current Account Balance'!$E:$F,2,FALSE)</f>
        <v>-3.9043197699999999</v>
      </c>
      <c r="Y374" t="e">
        <f>VLOOKUP(A374,'Current AC forecast'!$A:$B,2,FALSE)</f>
        <v>#N/A</v>
      </c>
      <c r="Z374" s="18">
        <v>8.65</v>
      </c>
    </row>
    <row r="375" spans="1:26">
      <c r="A375" s="19">
        <v>44013</v>
      </c>
      <c r="B375" s="63">
        <v>185.61</v>
      </c>
      <c r="C375" s="68">
        <v>6600.5832775700001</v>
      </c>
      <c r="D375" t="e">
        <f>VLOOKUP(A375,Unemployment!$A:$C,2,FALSE)</f>
        <v>#N/A</v>
      </c>
      <c r="E375" t="e">
        <f>VLOOKUP(A375,Unemployment!$A:$C,3,FALSE)</f>
        <v>#N/A</v>
      </c>
      <c r="F375">
        <f>VLOOKUP(A375,PMI!$A:$C,3,FALSE)</f>
        <v>51.4</v>
      </c>
      <c r="G375">
        <f>VLOOKUP(A375,PMI!$A:$C,3,FALSE)</f>
        <v>51.4</v>
      </c>
      <c r="H375" t="e">
        <f>VLOOKUP(A375,'Emp per sector'!$A:$G,2,FALSE)</f>
        <v>#N/A</v>
      </c>
      <c r="I375" t="e">
        <f>VLOOKUP(A375,'Emp per sector'!$A:$G,3,FALSE)</f>
        <v>#N/A</v>
      </c>
      <c r="J375" t="e">
        <f>VLOOKUP(A375,'Emp per sector'!$A:$G,4,FALSE)</f>
        <v>#N/A</v>
      </c>
      <c r="K375" t="e">
        <f>VLOOKUP(A375,'Emp per sector'!$A:$G,5,FALSE)</f>
        <v>#N/A</v>
      </c>
      <c r="L375" t="e">
        <f>VLOOKUP(A375,'Emp per sector'!$A:$G,6,FALSE)</f>
        <v>#N/A</v>
      </c>
      <c r="M375" t="e">
        <f>VLOOKUP(A375,'Emp per sector'!$A:$G,7,FALSE)</f>
        <v>#N/A</v>
      </c>
      <c r="N375" t="e">
        <f>VLOOKUP(A375,'Output by Sec'!$A:$D,2,FALSE)</f>
        <v>#N/A</v>
      </c>
      <c r="O375" t="e">
        <f>VLOOKUP(A375,'Output by Sec'!$A:$D,3,FALSE)</f>
        <v>#N/A</v>
      </c>
      <c r="P375" t="e">
        <f>VLOOKUP(A375,'Output by Sec'!$A:$D,4,FALSE)</f>
        <v>#N/A</v>
      </c>
      <c r="Q375" t="e">
        <f>VLOOKUP(A375,'Public finance '!$A:$H,2,FALSE)</f>
        <v>#N/A</v>
      </c>
      <c r="R375" t="e">
        <f>VLOOKUP(A375,'Public finance '!$A:$H,3,FALSE)</f>
        <v>#N/A</v>
      </c>
      <c r="S375" t="e">
        <f>VLOOKUP(A375,'Public finance '!$A:$H,4,FALSE)</f>
        <v>#N/A</v>
      </c>
      <c r="T375" t="e">
        <f>VLOOKUP(A375,'Public finance '!$A:$H,5,FALSE)</f>
        <v>#N/A</v>
      </c>
      <c r="U375" t="e">
        <f>VLOOKUP(A375,'Public finance '!$A:$H,6,FALSE)</f>
        <v>#N/A</v>
      </c>
      <c r="V375" t="e">
        <f>VLOOKUP(A375,'Public finance '!$A:$H,7,FALSE)</f>
        <v>#N/A</v>
      </c>
      <c r="W375" t="e">
        <f>VLOOKUP(A375,'Public finance '!$A:$H,8,FALSE)</f>
        <v>#N/A</v>
      </c>
      <c r="X375" t="e">
        <f>VLOOKUP(A375,'Current Account Balance'!$E:$F,2,FALSE)</f>
        <v>#N/A</v>
      </c>
      <c r="Y375" t="e">
        <f>VLOOKUP(A375,'Current AC forecast'!$A:$B,2,FALSE)</f>
        <v>#N/A</v>
      </c>
      <c r="Z375" s="18">
        <v>7.47</v>
      </c>
    </row>
    <row r="376" spans="1:26">
      <c r="A376" s="19">
        <v>44044</v>
      </c>
      <c r="B376" s="63">
        <v>186.29</v>
      </c>
      <c r="C376" s="68">
        <v>6934.3781542999996</v>
      </c>
      <c r="D376" t="e">
        <f>VLOOKUP(A376,Unemployment!$A:$C,2,FALSE)</f>
        <v>#N/A</v>
      </c>
      <c r="E376" t="e">
        <f>VLOOKUP(A376,Unemployment!$A:$C,3,FALSE)</f>
        <v>#N/A</v>
      </c>
      <c r="F376">
        <f>VLOOKUP(A376,PMI!$A:$C,3,FALSE)</f>
        <v>56</v>
      </c>
      <c r="G376">
        <f>VLOOKUP(A376,PMI!$A:$C,3,FALSE)</f>
        <v>56</v>
      </c>
      <c r="H376" t="e">
        <f>VLOOKUP(A376,'Emp per sector'!$A:$G,2,FALSE)</f>
        <v>#N/A</v>
      </c>
      <c r="I376" t="e">
        <f>VLOOKUP(A376,'Emp per sector'!$A:$G,3,FALSE)</f>
        <v>#N/A</v>
      </c>
      <c r="J376" t="e">
        <f>VLOOKUP(A376,'Emp per sector'!$A:$G,4,FALSE)</f>
        <v>#N/A</v>
      </c>
      <c r="K376" t="e">
        <f>VLOOKUP(A376,'Emp per sector'!$A:$G,5,FALSE)</f>
        <v>#N/A</v>
      </c>
      <c r="L376" t="e">
        <f>VLOOKUP(A376,'Emp per sector'!$A:$G,6,FALSE)</f>
        <v>#N/A</v>
      </c>
      <c r="M376" t="e">
        <f>VLOOKUP(A376,'Emp per sector'!$A:$G,7,FALSE)</f>
        <v>#N/A</v>
      </c>
      <c r="N376" t="e">
        <f>VLOOKUP(A376,'Output by Sec'!$A:$D,2,FALSE)</f>
        <v>#N/A</v>
      </c>
      <c r="O376" t="e">
        <f>VLOOKUP(A376,'Output by Sec'!$A:$D,3,FALSE)</f>
        <v>#N/A</v>
      </c>
      <c r="P376" t="e">
        <f>VLOOKUP(A376,'Output by Sec'!$A:$D,4,FALSE)</f>
        <v>#N/A</v>
      </c>
      <c r="Q376" t="e">
        <f>VLOOKUP(A376,'Public finance '!$A:$H,2,FALSE)</f>
        <v>#N/A</v>
      </c>
      <c r="R376" t="e">
        <f>VLOOKUP(A376,'Public finance '!$A:$H,3,FALSE)</f>
        <v>#N/A</v>
      </c>
      <c r="S376" t="e">
        <f>VLOOKUP(A376,'Public finance '!$A:$H,4,FALSE)</f>
        <v>#N/A</v>
      </c>
      <c r="T376" t="e">
        <f>VLOOKUP(A376,'Public finance '!$A:$H,5,FALSE)</f>
        <v>#N/A</v>
      </c>
      <c r="U376" t="e">
        <f>VLOOKUP(A376,'Public finance '!$A:$H,6,FALSE)</f>
        <v>#N/A</v>
      </c>
      <c r="V376" t="e">
        <f>VLOOKUP(A376,'Public finance '!$A:$H,7,FALSE)</f>
        <v>#N/A</v>
      </c>
      <c r="W376" t="e">
        <f>VLOOKUP(A376,'Public finance '!$A:$H,8,FALSE)</f>
        <v>#N/A</v>
      </c>
      <c r="X376" t="e">
        <f>VLOOKUP(A376,'Current Account Balance'!$E:$F,2,FALSE)</f>
        <v>#N/A</v>
      </c>
      <c r="Y376" t="e">
        <f>VLOOKUP(A376,'Current AC forecast'!$A:$B,2,FALSE)</f>
        <v>#N/A</v>
      </c>
      <c r="Z376" s="18">
        <v>6.66</v>
      </c>
    </row>
    <row r="377" spans="1:26">
      <c r="A377" s="19">
        <v>44075</v>
      </c>
      <c r="B377" s="63">
        <v>185.16</v>
      </c>
      <c r="C377" s="68">
        <v>6188.8924429500003</v>
      </c>
      <c r="D377">
        <f>VLOOKUP(A377,Unemployment!$A:$C,2,FALSE)</f>
        <v>51</v>
      </c>
      <c r="E377">
        <f>VLOOKUP(A377,Unemployment!$A:$C,3,FALSE)</f>
        <v>5.6609575599999999</v>
      </c>
      <c r="F377">
        <f>VLOOKUP(A377,PMI!$A:$C,3,FALSE)</f>
        <v>54.3</v>
      </c>
      <c r="G377">
        <f>VLOOKUP(A377,PMI!$A:$C,3,FALSE)</f>
        <v>54.3</v>
      </c>
      <c r="H377">
        <f>VLOOKUP(A377,'Emp per sector'!$A:$G,2,FALSE)</f>
        <v>2061630</v>
      </c>
      <c r="I377">
        <f>VLOOKUP(A377,'Emp per sector'!$A:$G,3,FALSE)</f>
        <v>2188330</v>
      </c>
      <c r="J377">
        <f>VLOOKUP(A377,'Emp per sector'!$A:$G,4,FALSE)</f>
        <v>3717735</v>
      </c>
      <c r="K377">
        <f>VLOOKUP(A377,'Emp per sector'!$A:$G,5,FALSE)</f>
        <v>-5.6234516999999998E-2</v>
      </c>
      <c r="L377">
        <f>VLOOKUP(A377,'Emp per sector'!$A:$G,6,FALSE)</f>
        <v>-0.75924958499999995</v>
      </c>
      <c r="M377">
        <f>VLOOKUP(A377,'Emp per sector'!$A:$G,7,FALSE)</f>
        <v>-4.3664287320000001</v>
      </c>
      <c r="N377">
        <f>VLOOKUP(A377,'Output by Sec'!$A:$D,2,FALSE)</f>
        <v>4.2</v>
      </c>
      <c r="O377">
        <f>VLOOKUP(A377,'Output by Sec'!$A:$D,3,FALSE)</f>
        <v>-0.7</v>
      </c>
      <c r="P377">
        <f>VLOOKUP(A377,'Output by Sec'!$A:$D,4,FALSE)</f>
        <v>0.5</v>
      </c>
      <c r="Q377">
        <f>VLOOKUP(A377,'Public finance '!$A:$H,2,FALSE)</f>
        <v>333243.67216267</v>
      </c>
      <c r="R377">
        <f>VLOOKUP(A377,'Public finance '!$A:$H,3,FALSE)</f>
        <v>-418100.93166732998</v>
      </c>
      <c r="S377">
        <f>VLOOKUP(A377,'Public finance '!$A:$H,4,FALSE)</f>
        <v>4227546.7249030201</v>
      </c>
      <c r="T377">
        <f>VLOOKUP(A377,'Public finance '!$A:$H,5,FALSE)</f>
        <v>784282.22683000006</v>
      </c>
      <c r="U377">
        <f>VLOOKUP(A377,'Public finance '!$A:$H,6,FALSE)</f>
        <v>7.8826727141688684</v>
      </c>
      <c r="V377">
        <f>VLOOKUP(A377,'Public finance '!$A:$H,7,FALSE)</f>
        <v>-9.8899186425176939</v>
      </c>
      <c r="W377">
        <f>VLOOKUP(A377,'Public finance '!$A:$H,8,FALSE)</f>
        <v>18.551710433147051</v>
      </c>
      <c r="X377">
        <f>VLOOKUP(A377,'Current Account Balance'!$E:$F,2,FALSE)</f>
        <v>0.99001665999999999</v>
      </c>
      <c r="Y377" t="e">
        <f>VLOOKUP(A377,'Current AC forecast'!$A:$B,2,FALSE)</f>
        <v>#N/A</v>
      </c>
      <c r="Z377" s="18">
        <v>6.45</v>
      </c>
    </row>
    <row r="378" spans="1:26">
      <c r="A378" s="19">
        <v>44105</v>
      </c>
      <c r="B378" s="63">
        <v>184.29</v>
      </c>
      <c r="C378" s="68">
        <v>5379.2554260300003</v>
      </c>
      <c r="D378" t="e">
        <f>VLOOKUP(A378,Unemployment!$A:$C,2,FALSE)</f>
        <v>#N/A</v>
      </c>
      <c r="E378" t="e">
        <f>VLOOKUP(A378,Unemployment!$A:$C,3,FALSE)</f>
        <v>#N/A</v>
      </c>
      <c r="F378">
        <f>VLOOKUP(A378,PMI!$A:$C,3,FALSE)</f>
        <v>41.8</v>
      </c>
      <c r="G378">
        <f>VLOOKUP(A378,PMI!$A:$C,3,FALSE)</f>
        <v>41.8</v>
      </c>
      <c r="H378" t="e">
        <f>VLOOKUP(A378,'Emp per sector'!$A:$G,2,FALSE)</f>
        <v>#N/A</v>
      </c>
      <c r="I378" t="e">
        <f>VLOOKUP(A378,'Emp per sector'!$A:$G,3,FALSE)</f>
        <v>#N/A</v>
      </c>
      <c r="J378" t="e">
        <f>VLOOKUP(A378,'Emp per sector'!$A:$G,4,FALSE)</f>
        <v>#N/A</v>
      </c>
      <c r="K378" t="e">
        <f>VLOOKUP(A378,'Emp per sector'!$A:$G,5,FALSE)</f>
        <v>#N/A</v>
      </c>
      <c r="L378" t="e">
        <f>VLOOKUP(A378,'Emp per sector'!$A:$G,6,FALSE)</f>
        <v>#N/A</v>
      </c>
      <c r="M378" t="e">
        <f>VLOOKUP(A378,'Emp per sector'!$A:$G,7,FALSE)</f>
        <v>#N/A</v>
      </c>
      <c r="N378" t="e">
        <f>VLOOKUP(A378,'Output by Sec'!$A:$D,2,FALSE)</f>
        <v>#N/A</v>
      </c>
      <c r="O378" t="e">
        <f>VLOOKUP(A378,'Output by Sec'!$A:$D,3,FALSE)</f>
        <v>#N/A</v>
      </c>
      <c r="P378" t="e">
        <f>VLOOKUP(A378,'Output by Sec'!$A:$D,4,FALSE)</f>
        <v>#N/A</v>
      </c>
      <c r="Q378" t="e">
        <f>VLOOKUP(A378,'Public finance '!$A:$H,2,FALSE)</f>
        <v>#N/A</v>
      </c>
      <c r="R378" t="e">
        <f>VLOOKUP(A378,'Public finance '!$A:$H,3,FALSE)</f>
        <v>#N/A</v>
      </c>
      <c r="S378" t="e">
        <f>VLOOKUP(A378,'Public finance '!$A:$H,4,FALSE)</f>
        <v>#N/A</v>
      </c>
      <c r="T378" t="e">
        <f>VLOOKUP(A378,'Public finance '!$A:$H,5,FALSE)</f>
        <v>#N/A</v>
      </c>
      <c r="U378" t="e">
        <f>VLOOKUP(A378,'Public finance '!$A:$H,6,FALSE)</f>
        <v>#N/A</v>
      </c>
      <c r="V378" t="e">
        <f>VLOOKUP(A378,'Public finance '!$A:$H,7,FALSE)</f>
        <v>#N/A</v>
      </c>
      <c r="W378" t="e">
        <f>VLOOKUP(A378,'Public finance '!$A:$H,8,FALSE)</f>
        <v>#N/A</v>
      </c>
      <c r="X378" t="e">
        <f>VLOOKUP(A378,'Current Account Balance'!$E:$F,2,FALSE)</f>
        <v>#N/A</v>
      </c>
      <c r="Y378" t="e">
        <f>VLOOKUP(A378,'Current AC forecast'!$A:$B,2,FALSE)</f>
        <v>#N/A</v>
      </c>
      <c r="Z378" s="18">
        <v>5.85</v>
      </c>
    </row>
    <row r="379" spans="1:26">
      <c r="A379" s="19">
        <v>44136</v>
      </c>
      <c r="B379" s="63">
        <v>185.44</v>
      </c>
      <c r="C379" s="68">
        <v>5101.1193161499996</v>
      </c>
      <c r="D379" t="e">
        <f>VLOOKUP(A379,Unemployment!$A:$C,2,FALSE)</f>
        <v>#N/A</v>
      </c>
      <c r="E379" t="e">
        <f>VLOOKUP(A379,Unemployment!$A:$C,3,FALSE)</f>
        <v>#N/A</v>
      </c>
      <c r="F379">
        <f>VLOOKUP(A379,PMI!$A:$C,3,FALSE)</f>
        <v>48.8</v>
      </c>
      <c r="G379">
        <f>VLOOKUP(A379,PMI!$A:$C,3,FALSE)</f>
        <v>48.8</v>
      </c>
      <c r="H379" t="e">
        <f>VLOOKUP(A379,'Emp per sector'!$A:$G,2,FALSE)</f>
        <v>#N/A</v>
      </c>
      <c r="I379" t="e">
        <f>VLOOKUP(A379,'Emp per sector'!$A:$G,3,FALSE)</f>
        <v>#N/A</v>
      </c>
      <c r="J379" t="e">
        <f>VLOOKUP(A379,'Emp per sector'!$A:$G,4,FALSE)</f>
        <v>#N/A</v>
      </c>
      <c r="K379" t="e">
        <f>VLOOKUP(A379,'Emp per sector'!$A:$G,5,FALSE)</f>
        <v>#N/A</v>
      </c>
      <c r="L379" t="e">
        <f>VLOOKUP(A379,'Emp per sector'!$A:$G,6,FALSE)</f>
        <v>#N/A</v>
      </c>
      <c r="M379" t="e">
        <f>VLOOKUP(A379,'Emp per sector'!$A:$G,7,FALSE)</f>
        <v>#N/A</v>
      </c>
      <c r="N379" t="e">
        <f>VLOOKUP(A379,'Output by Sec'!$A:$D,2,FALSE)</f>
        <v>#N/A</v>
      </c>
      <c r="O379" t="e">
        <f>VLOOKUP(A379,'Output by Sec'!$A:$D,3,FALSE)</f>
        <v>#N/A</v>
      </c>
      <c r="P379" t="e">
        <f>VLOOKUP(A379,'Output by Sec'!$A:$D,4,FALSE)</f>
        <v>#N/A</v>
      </c>
      <c r="Q379" t="e">
        <f>VLOOKUP(A379,'Public finance '!$A:$H,2,FALSE)</f>
        <v>#N/A</v>
      </c>
      <c r="R379" t="e">
        <f>VLOOKUP(A379,'Public finance '!$A:$H,3,FALSE)</f>
        <v>#N/A</v>
      </c>
      <c r="S379" t="e">
        <f>VLOOKUP(A379,'Public finance '!$A:$H,4,FALSE)</f>
        <v>#N/A</v>
      </c>
      <c r="T379" t="e">
        <f>VLOOKUP(A379,'Public finance '!$A:$H,5,FALSE)</f>
        <v>#N/A</v>
      </c>
      <c r="U379" t="e">
        <f>VLOOKUP(A379,'Public finance '!$A:$H,6,FALSE)</f>
        <v>#N/A</v>
      </c>
      <c r="V379" t="e">
        <f>VLOOKUP(A379,'Public finance '!$A:$H,7,FALSE)</f>
        <v>#N/A</v>
      </c>
      <c r="W379" t="e">
        <f>VLOOKUP(A379,'Public finance '!$A:$H,8,FALSE)</f>
        <v>#N/A</v>
      </c>
      <c r="X379" t="e">
        <f>VLOOKUP(A379,'Current Account Balance'!$E:$F,2,FALSE)</f>
        <v>#N/A</v>
      </c>
      <c r="Y379" t="e">
        <f>VLOOKUP(A379,'Current AC forecast'!$A:$B,2,FALSE)</f>
        <v>#N/A</v>
      </c>
      <c r="Z379" s="18">
        <v>5.83</v>
      </c>
    </row>
    <row r="380" spans="1:26">
      <c r="A380" s="19">
        <v>44166</v>
      </c>
      <c r="B380" s="63">
        <v>186.65</v>
      </c>
      <c r="C380" s="68">
        <v>5185.9688319300003</v>
      </c>
      <c r="D380">
        <f>VLOOKUP(A380,Unemployment!$A:$C,2,FALSE)</f>
        <v>50.1</v>
      </c>
      <c r="E380">
        <f>VLOOKUP(A380,Unemployment!$A:$C,3,FALSE)</f>
        <v>5.4242587699999998</v>
      </c>
      <c r="F380">
        <f>VLOOKUP(A380,PMI!$A:$C,3,FALSE)</f>
        <v>55.6</v>
      </c>
      <c r="G380">
        <f>VLOOKUP(A380,PMI!$A:$C,3,FALSE)</f>
        <v>55.6</v>
      </c>
      <c r="H380">
        <f>VLOOKUP(A380,'Emp per sector'!$A:$G,2,FALSE)</f>
        <v>2330266</v>
      </c>
      <c r="I380">
        <f>VLOOKUP(A380,'Emp per sector'!$A:$G,3,FALSE)</f>
        <v>2101645</v>
      </c>
      <c r="J380">
        <f>VLOOKUP(A380,'Emp per sector'!$A:$G,4,FALSE)</f>
        <v>3599322</v>
      </c>
      <c r="K380">
        <f>VLOOKUP(A380,'Emp per sector'!$A:$G,5,FALSE)</f>
        <v>5.197803468</v>
      </c>
      <c r="L380">
        <f>VLOOKUP(A380,'Emp per sector'!$A:$G,6,FALSE)</f>
        <v>-4.3356646540000003</v>
      </c>
      <c r="M380">
        <f>VLOOKUP(A380,'Emp per sector'!$A:$G,7,FALSE)</f>
        <v>-4.5125775319999999</v>
      </c>
      <c r="N380">
        <f>VLOOKUP(A380,'Output by Sec'!$A:$D,2,FALSE)</f>
        <v>-0.1</v>
      </c>
      <c r="O380">
        <f>VLOOKUP(A380,'Output by Sec'!$A:$D,3,FALSE)</f>
        <v>1.8</v>
      </c>
      <c r="P380">
        <f>VLOOKUP(A380,'Output by Sec'!$A:$D,4,FALSE)</f>
        <v>1.1000000000000001</v>
      </c>
      <c r="Q380">
        <f>VLOOKUP(A380,'Public finance '!$A:$H,2,FALSE)</f>
        <v>302455.46617067</v>
      </c>
      <c r="R380">
        <f>VLOOKUP(A380,'Public finance '!$A:$H,3,FALSE)</f>
        <v>-513927.88999932999</v>
      </c>
      <c r="S380">
        <f>VLOOKUP(A380,'Public finance '!$A:$H,4,FALSE)</f>
        <v>4117299.6628291202</v>
      </c>
      <c r="T380">
        <f>VLOOKUP(A380,'Public finance '!$A:$H,5,FALSE)</f>
        <v>855559.47317000001</v>
      </c>
      <c r="U380">
        <f>VLOOKUP(A380,'Public finance '!$A:$H,6,FALSE)</f>
        <v>7.3459667971517959</v>
      </c>
      <c r="V380">
        <f>VLOOKUP(A380,'Public finance '!$A:$H,7,FALSE)</f>
        <v>-12.482158989763565</v>
      </c>
      <c r="W380">
        <f>VLOOKUP(A380,'Public finance '!$A:$H,8,FALSE)</f>
        <v>20.779626046993126</v>
      </c>
      <c r="X380">
        <f>VLOOKUP(A380,'Current Account Balance'!$E:$F,2,FALSE)</f>
        <v>-1.4249620999999999</v>
      </c>
      <c r="Y380">
        <f>VLOOKUP(A380,'Current AC forecast'!$A:$B,2,FALSE)</f>
        <v>-1.4059999999999999</v>
      </c>
      <c r="Z380" s="18">
        <v>5.83</v>
      </c>
    </row>
    <row r="381" spans="1:26">
      <c r="A381" s="19">
        <v>44197</v>
      </c>
      <c r="B381" s="63">
        <v>192.05250000000001</v>
      </c>
      <c r="C381" s="68">
        <v>4365.34410725</v>
      </c>
      <c r="D381" t="e">
        <f>VLOOKUP(A381,Unemployment!$A:$C,2,FALSE)</f>
        <v>#N/A</v>
      </c>
      <c r="E381" t="e">
        <f>VLOOKUP(A381,Unemployment!$A:$C,3,FALSE)</f>
        <v>#N/A</v>
      </c>
      <c r="F381">
        <f>VLOOKUP(A381,PMI!$A:$C,3,FALSE)</f>
        <v>56.2</v>
      </c>
      <c r="G381">
        <f>VLOOKUP(A381,PMI!$A:$C,3,FALSE)</f>
        <v>56.2</v>
      </c>
      <c r="H381" t="e">
        <f>VLOOKUP(A381,'Emp per sector'!$A:$G,2,FALSE)</f>
        <v>#N/A</v>
      </c>
      <c r="I381" t="e">
        <f>VLOOKUP(A381,'Emp per sector'!$A:$G,3,FALSE)</f>
        <v>#N/A</v>
      </c>
      <c r="J381" t="e">
        <f>VLOOKUP(A381,'Emp per sector'!$A:$G,4,FALSE)</f>
        <v>#N/A</v>
      </c>
      <c r="K381" t="e">
        <f>VLOOKUP(A381,'Emp per sector'!$A:$G,5,FALSE)</f>
        <v>#N/A</v>
      </c>
      <c r="L381" t="e">
        <f>VLOOKUP(A381,'Emp per sector'!$A:$G,6,FALSE)</f>
        <v>#N/A</v>
      </c>
      <c r="M381" t="e">
        <f>VLOOKUP(A381,'Emp per sector'!$A:$G,7,FALSE)</f>
        <v>#N/A</v>
      </c>
      <c r="N381" t="e">
        <f>VLOOKUP(A381,'Output by Sec'!$A:$D,2,FALSE)</f>
        <v>#N/A</v>
      </c>
      <c r="O381" t="e">
        <f>VLOOKUP(A381,'Output by Sec'!$A:$D,3,FALSE)</f>
        <v>#N/A</v>
      </c>
      <c r="P381" t="e">
        <f>VLOOKUP(A381,'Output by Sec'!$A:$D,4,FALSE)</f>
        <v>#N/A</v>
      </c>
      <c r="Q381" t="e">
        <f>VLOOKUP(A381,'Public finance '!$A:$H,2,FALSE)</f>
        <v>#N/A</v>
      </c>
      <c r="R381" t="e">
        <f>VLOOKUP(A381,'Public finance '!$A:$H,3,FALSE)</f>
        <v>#N/A</v>
      </c>
      <c r="S381" t="e">
        <f>VLOOKUP(A381,'Public finance '!$A:$H,4,FALSE)</f>
        <v>#N/A</v>
      </c>
      <c r="T381" t="e">
        <f>VLOOKUP(A381,'Public finance '!$A:$H,5,FALSE)</f>
        <v>#N/A</v>
      </c>
      <c r="U381" t="e">
        <f>VLOOKUP(A381,'Public finance '!$A:$H,6,FALSE)</f>
        <v>#N/A</v>
      </c>
      <c r="V381" t="e">
        <f>VLOOKUP(A381,'Public finance '!$A:$H,7,FALSE)</f>
        <v>#N/A</v>
      </c>
      <c r="W381" t="e">
        <f>VLOOKUP(A381,'Public finance '!$A:$H,8,FALSE)</f>
        <v>#N/A</v>
      </c>
      <c r="X381" t="e">
        <f>VLOOKUP(A381,'Current Account Balance'!$E:$F,2,FALSE)</f>
        <v>#N/A</v>
      </c>
      <c r="Y381" t="e">
        <f>VLOOKUP(A381,'Current AC forecast'!$A:$B,2,FALSE)</f>
        <v>#N/A</v>
      </c>
      <c r="Z381" s="18">
        <v>5.9</v>
      </c>
    </row>
    <row r="382" spans="1:26">
      <c r="A382" s="19">
        <v>44228</v>
      </c>
      <c r="B382" s="63">
        <v>194.75</v>
      </c>
      <c r="C382" s="68">
        <v>4125.45523727</v>
      </c>
      <c r="D382" t="e">
        <f>VLOOKUP(A382,Unemployment!$A:$C,2,FALSE)</f>
        <v>#N/A</v>
      </c>
      <c r="E382" t="e">
        <f>VLOOKUP(A382,Unemployment!$A:$C,3,FALSE)</f>
        <v>#N/A</v>
      </c>
      <c r="F382">
        <f>VLOOKUP(A382,PMI!$A:$C,3,FALSE)</f>
        <v>56.5</v>
      </c>
      <c r="G382">
        <f>VLOOKUP(A382,PMI!$A:$C,3,FALSE)</f>
        <v>56.5</v>
      </c>
      <c r="H382" t="e">
        <f>VLOOKUP(A382,'Emp per sector'!$A:$G,2,FALSE)</f>
        <v>#N/A</v>
      </c>
      <c r="I382" t="e">
        <f>VLOOKUP(A382,'Emp per sector'!$A:$G,3,FALSE)</f>
        <v>#N/A</v>
      </c>
      <c r="J382" t="e">
        <f>VLOOKUP(A382,'Emp per sector'!$A:$G,4,FALSE)</f>
        <v>#N/A</v>
      </c>
      <c r="K382" t="e">
        <f>VLOOKUP(A382,'Emp per sector'!$A:$G,5,FALSE)</f>
        <v>#N/A</v>
      </c>
      <c r="L382" t="e">
        <f>VLOOKUP(A382,'Emp per sector'!$A:$G,6,FALSE)</f>
        <v>#N/A</v>
      </c>
      <c r="M382" t="e">
        <f>VLOOKUP(A382,'Emp per sector'!$A:$G,7,FALSE)</f>
        <v>#N/A</v>
      </c>
      <c r="N382" t="e">
        <f>VLOOKUP(A382,'Output by Sec'!$A:$D,2,FALSE)</f>
        <v>#N/A</v>
      </c>
      <c r="O382" t="e">
        <f>VLOOKUP(A382,'Output by Sec'!$A:$D,3,FALSE)</f>
        <v>#N/A</v>
      </c>
      <c r="P382" t="e">
        <f>VLOOKUP(A382,'Output by Sec'!$A:$D,4,FALSE)</f>
        <v>#N/A</v>
      </c>
      <c r="Q382" t="e">
        <f>VLOOKUP(A382,'Public finance '!$A:$H,2,FALSE)</f>
        <v>#N/A</v>
      </c>
      <c r="R382" t="e">
        <f>VLOOKUP(A382,'Public finance '!$A:$H,3,FALSE)</f>
        <v>#N/A</v>
      </c>
      <c r="S382" t="e">
        <f>VLOOKUP(A382,'Public finance '!$A:$H,4,FALSE)</f>
        <v>#N/A</v>
      </c>
      <c r="T382" t="e">
        <f>VLOOKUP(A382,'Public finance '!$A:$H,5,FALSE)</f>
        <v>#N/A</v>
      </c>
      <c r="U382" t="e">
        <f>VLOOKUP(A382,'Public finance '!$A:$H,6,FALSE)</f>
        <v>#N/A</v>
      </c>
      <c r="V382" t="e">
        <f>VLOOKUP(A382,'Public finance '!$A:$H,7,FALSE)</f>
        <v>#N/A</v>
      </c>
      <c r="W382" t="e">
        <f>VLOOKUP(A382,'Public finance '!$A:$H,8,FALSE)</f>
        <v>#N/A</v>
      </c>
      <c r="X382" t="e">
        <f>VLOOKUP(A382,'Current Account Balance'!$E:$F,2,FALSE)</f>
        <v>#N/A</v>
      </c>
      <c r="Y382" t="e">
        <f>VLOOKUP(A382,'Current AC forecast'!$A:$B,2,FALSE)</f>
        <v>#N/A</v>
      </c>
      <c r="Z382" s="18">
        <v>5.76</v>
      </c>
    </row>
    <row r="383" spans="1:26">
      <c r="A383" s="19">
        <v>44256</v>
      </c>
      <c r="B383" s="63">
        <v>199.83</v>
      </c>
      <c r="C383" s="68">
        <v>3610.6567654199998</v>
      </c>
      <c r="D383">
        <f>VLOOKUP(A383,Unemployment!$A:$C,2,FALSE)</f>
        <v>50.9</v>
      </c>
      <c r="E383">
        <f>VLOOKUP(A383,Unemployment!$A:$C,3,FALSE)</f>
        <v>5.7373295100000004</v>
      </c>
      <c r="F383">
        <f>VLOOKUP(A383,PMI!$A:$C,3,FALSE)</f>
        <v>62.1</v>
      </c>
      <c r="G383">
        <f>VLOOKUP(A383,PMI!$A:$C,3,FALSE)</f>
        <v>62.1</v>
      </c>
      <c r="H383">
        <f>VLOOKUP(A383,'Emp per sector'!$A:$G,2,FALSE)</f>
        <v>2083102</v>
      </c>
      <c r="I383">
        <f>VLOOKUP(A383,'Emp per sector'!$A:$G,3,FALSE)</f>
        <v>2228028</v>
      </c>
      <c r="J383">
        <f>VLOOKUP(A383,'Emp per sector'!$A:$G,4,FALSE)</f>
        <v>3870361</v>
      </c>
      <c r="K383">
        <f>VLOOKUP(A383,'Emp per sector'!$A:$G,5,FALSE)</f>
        <v>-2.0736062039999998</v>
      </c>
      <c r="L383">
        <f>VLOOKUP(A383,'Emp per sector'!$A:$G,6,FALSE)</f>
        <v>2.478212155</v>
      </c>
      <c r="M383">
        <f>VLOOKUP(A383,'Emp per sector'!$A:$G,7,FALSE)</f>
        <v>4.0675316459999999</v>
      </c>
      <c r="N383">
        <f>VLOOKUP(A383,'Output by Sec'!$A:$D,2,FALSE)</f>
        <v>4.3</v>
      </c>
      <c r="O383">
        <f>VLOOKUP(A383,'Output by Sec'!$A:$D,3,FALSE)</f>
        <v>6.6</v>
      </c>
      <c r="P383">
        <f>VLOOKUP(A383,'Output by Sec'!$A:$D,4,FALSE)</f>
        <v>4.3</v>
      </c>
      <c r="Q383">
        <f>VLOOKUP(A383,'Public finance '!$A:$H,2,FALSE)</f>
        <v>324335.07</v>
      </c>
      <c r="R383">
        <f>VLOOKUP(A383,'Public finance '!$A:$H,3,FALSE)</f>
        <v>-399670.66</v>
      </c>
      <c r="S383">
        <f>VLOOKUP(A383,'Public finance '!$A:$H,4,FALSE)</f>
        <v>4592330.1193396896</v>
      </c>
      <c r="T383">
        <f>VLOOKUP(A383,'Public finance '!$A:$H,5,FALSE)</f>
        <v>765477.73</v>
      </c>
      <c r="U383">
        <f>VLOOKUP(A383,'Public finance '!$A:$H,6,FALSE)</f>
        <v>7.0625382228975004</v>
      </c>
      <c r="V383">
        <f>VLOOKUP(A383,'Public finance '!$A:$H,7,FALSE)</f>
        <v>-8.7030036955937913</v>
      </c>
      <c r="W383">
        <f>VLOOKUP(A383,'Public finance '!$A:$H,8,FALSE)</f>
        <v>16.668612885130841</v>
      </c>
      <c r="X383">
        <f>VLOOKUP(A383,'Current Account Balance'!$E:$F,2,FALSE)</f>
        <v>-1.74104591</v>
      </c>
      <c r="Y383" t="e">
        <f>VLOOKUP(A383,'Current AC forecast'!$A:$B,2,FALSE)</f>
        <v>#N/A</v>
      </c>
      <c r="Z383" s="18">
        <v>5.75</v>
      </c>
    </row>
    <row r="384" spans="1:26">
      <c r="A384" s="19">
        <v>44287</v>
      </c>
      <c r="B384" s="63">
        <v>197.89</v>
      </c>
      <c r="C384" s="68">
        <v>4013.22188319</v>
      </c>
      <c r="D384" t="e">
        <f>VLOOKUP(A384,Unemployment!$A:$C,2,FALSE)</f>
        <v>#N/A</v>
      </c>
      <c r="E384" t="e">
        <f>VLOOKUP(A384,Unemployment!$A:$C,3,FALSE)</f>
        <v>#N/A</v>
      </c>
      <c r="F384">
        <f>VLOOKUP(A384,PMI!$A:$C,3,FALSE)</f>
        <v>48.9</v>
      </c>
      <c r="G384">
        <f>VLOOKUP(A384,PMI!$A:$C,3,FALSE)</f>
        <v>48.9</v>
      </c>
      <c r="H384" t="e">
        <f>VLOOKUP(A384,'Emp per sector'!$A:$G,2,FALSE)</f>
        <v>#N/A</v>
      </c>
      <c r="I384" t="e">
        <f>VLOOKUP(A384,'Emp per sector'!$A:$G,3,FALSE)</f>
        <v>#N/A</v>
      </c>
      <c r="J384" t="e">
        <f>VLOOKUP(A384,'Emp per sector'!$A:$G,4,FALSE)</f>
        <v>#N/A</v>
      </c>
      <c r="K384" t="e">
        <f>VLOOKUP(A384,'Emp per sector'!$A:$G,5,FALSE)</f>
        <v>#N/A</v>
      </c>
      <c r="L384" t="e">
        <f>VLOOKUP(A384,'Emp per sector'!$A:$G,6,FALSE)</f>
        <v>#N/A</v>
      </c>
      <c r="M384" t="e">
        <f>VLOOKUP(A384,'Emp per sector'!$A:$G,7,FALSE)</f>
        <v>#N/A</v>
      </c>
      <c r="N384" t="e">
        <f>VLOOKUP(A384,'Output by Sec'!$A:$D,2,FALSE)</f>
        <v>#N/A</v>
      </c>
      <c r="O384" t="e">
        <f>VLOOKUP(A384,'Output by Sec'!$A:$D,3,FALSE)</f>
        <v>#N/A</v>
      </c>
      <c r="P384" t="e">
        <f>VLOOKUP(A384,'Output by Sec'!$A:$D,4,FALSE)</f>
        <v>#N/A</v>
      </c>
      <c r="Q384" t="e">
        <f>VLOOKUP(A384,'Public finance '!$A:$H,2,FALSE)</f>
        <v>#N/A</v>
      </c>
      <c r="R384" t="e">
        <f>VLOOKUP(A384,'Public finance '!$A:$H,3,FALSE)</f>
        <v>#N/A</v>
      </c>
      <c r="S384" t="e">
        <f>VLOOKUP(A384,'Public finance '!$A:$H,4,FALSE)</f>
        <v>#N/A</v>
      </c>
      <c r="T384" t="e">
        <f>VLOOKUP(A384,'Public finance '!$A:$H,5,FALSE)</f>
        <v>#N/A</v>
      </c>
      <c r="U384" t="e">
        <f>VLOOKUP(A384,'Public finance '!$A:$H,6,FALSE)</f>
        <v>#N/A</v>
      </c>
      <c r="V384" t="e">
        <f>VLOOKUP(A384,'Public finance '!$A:$H,7,FALSE)</f>
        <v>#N/A</v>
      </c>
      <c r="W384" t="e">
        <f>VLOOKUP(A384,'Public finance '!$A:$H,8,FALSE)</f>
        <v>#N/A</v>
      </c>
      <c r="X384" t="e">
        <f>VLOOKUP(A384,'Current Account Balance'!$E:$F,2,FALSE)</f>
        <v>#N/A</v>
      </c>
      <c r="Y384" t="e">
        <f>VLOOKUP(A384,'Current AC forecast'!$A:$B,2,FALSE)</f>
        <v>#N/A</v>
      </c>
      <c r="Z384" s="18">
        <v>5.86</v>
      </c>
    </row>
    <row r="385" spans="1:26">
      <c r="A385" s="19">
        <v>44317</v>
      </c>
      <c r="B385" s="63">
        <v>200.39994999999999</v>
      </c>
      <c r="C385" s="68">
        <v>3548.59485068</v>
      </c>
      <c r="D385" t="e">
        <f>VLOOKUP(A385,Unemployment!$A:$C,2,FALSE)</f>
        <v>#N/A</v>
      </c>
      <c r="E385" t="e">
        <f>VLOOKUP(A385,Unemployment!$A:$C,3,FALSE)</f>
        <v>#N/A</v>
      </c>
      <c r="F385">
        <f>VLOOKUP(A385,PMI!$A:$C,3,FALSE)</f>
        <v>39.5</v>
      </c>
      <c r="G385">
        <f>VLOOKUP(A385,PMI!$A:$C,3,FALSE)</f>
        <v>39.5</v>
      </c>
      <c r="H385" t="e">
        <f>VLOOKUP(A385,'Emp per sector'!$A:$G,2,FALSE)</f>
        <v>#N/A</v>
      </c>
      <c r="I385" t="e">
        <f>VLOOKUP(A385,'Emp per sector'!$A:$G,3,FALSE)</f>
        <v>#N/A</v>
      </c>
      <c r="J385" t="e">
        <f>VLOOKUP(A385,'Emp per sector'!$A:$G,4,FALSE)</f>
        <v>#N/A</v>
      </c>
      <c r="K385" t="e">
        <f>VLOOKUP(A385,'Emp per sector'!$A:$G,5,FALSE)</f>
        <v>#N/A</v>
      </c>
      <c r="L385" t="e">
        <f>VLOOKUP(A385,'Emp per sector'!$A:$G,6,FALSE)</f>
        <v>#N/A</v>
      </c>
      <c r="M385" t="e">
        <f>VLOOKUP(A385,'Emp per sector'!$A:$G,7,FALSE)</f>
        <v>#N/A</v>
      </c>
      <c r="N385" t="e">
        <f>VLOOKUP(A385,'Output by Sec'!$A:$D,2,FALSE)</f>
        <v>#N/A</v>
      </c>
      <c r="O385" t="e">
        <f>VLOOKUP(A385,'Output by Sec'!$A:$D,3,FALSE)</f>
        <v>#N/A</v>
      </c>
      <c r="P385" t="e">
        <f>VLOOKUP(A385,'Output by Sec'!$A:$D,4,FALSE)</f>
        <v>#N/A</v>
      </c>
      <c r="Q385" t="e">
        <f>VLOOKUP(A385,'Public finance '!$A:$H,2,FALSE)</f>
        <v>#N/A</v>
      </c>
      <c r="R385" t="e">
        <f>VLOOKUP(A385,'Public finance '!$A:$H,3,FALSE)</f>
        <v>#N/A</v>
      </c>
      <c r="S385" t="e">
        <f>VLOOKUP(A385,'Public finance '!$A:$H,4,FALSE)</f>
        <v>#N/A</v>
      </c>
      <c r="T385" t="e">
        <f>VLOOKUP(A385,'Public finance '!$A:$H,5,FALSE)</f>
        <v>#N/A</v>
      </c>
      <c r="U385" t="e">
        <f>VLOOKUP(A385,'Public finance '!$A:$H,6,FALSE)</f>
        <v>#N/A</v>
      </c>
      <c r="V385" t="e">
        <f>VLOOKUP(A385,'Public finance '!$A:$H,7,FALSE)</f>
        <v>#N/A</v>
      </c>
      <c r="W385" t="e">
        <f>VLOOKUP(A385,'Public finance '!$A:$H,8,FALSE)</f>
        <v>#N/A</v>
      </c>
      <c r="X385" t="e">
        <f>VLOOKUP(A385,'Current Account Balance'!$E:$F,2,FALSE)</f>
        <v>#N/A</v>
      </c>
      <c r="Y385" t="e">
        <f>VLOOKUP(A385,'Current AC forecast'!$A:$B,2,FALSE)</f>
        <v>#N/A</v>
      </c>
      <c r="Z385" s="18">
        <v>5.65</v>
      </c>
    </row>
    <row r="386" spans="1:26">
      <c r="A386" s="19">
        <v>44348</v>
      </c>
      <c r="B386" s="63">
        <v>200.11199999999999</v>
      </c>
      <c r="C386" s="68">
        <v>3599.1944201699998</v>
      </c>
      <c r="D386">
        <f>VLOOKUP(A386,Unemployment!$A:$C,2,FALSE)</f>
        <v>49.8</v>
      </c>
      <c r="E386">
        <f>VLOOKUP(A386,Unemployment!$A:$C,3,FALSE)</f>
        <v>4.9879986499999998</v>
      </c>
      <c r="F386">
        <f>VLOOKUP(A386,PMI!$A:$C,3,FALSE)</f>
        <v>51.3</v>
      </c>
      <c r="G386">
        <f>VLOOKUP(A386,PMI!$A:$C,3,FALSE)</f>
        <v>51.3</v>
      </c>
      <c r="H386">
        <f>VLOOKUP(A386,'Emp per sector'!$A:$G,2,FALSE)</f>
        <v>2250273</v>
      </c>
      <c r="I386">
        <f>VLOOKUP(A386,'Emp per sector'!$A:$G,3,FALSE)</f>
        <v>2041674</v>
      </c>
      <c r="J386">
        <f>VLOOKUP(A386,'Emp per sector'!$A:$G,4,FALSE)</f>
        <v>3790355</v>
      </c>
      <c r="K386">
        <f>VLOOKUP(A386,'Emp per sector'!$A:$G,5,FALSE)</f>
        <v>4.1981673529999997</v>
      </c>
      <c r="L386">
        <f>VLOOKUP(A386,'Emp per sector'!$A:$G,6,FALSE)</f>
        <v>-4.8996162769999998</v>
      </c>
      <c r="M386">
        <f>VLOOKUP(A386,'Emp per sector'!$A:$G,7,FALSE)</f>
        <v>3.2645712009999999</v>
      </c>
      <c r="N386">
        <f>VLOOKUP(A386,'Output by Sec'!$A:$D,2,FALSE)</f>
        <v>11.6</v>
      </c>
      <c r="O386">
        <f>VLOOKUP(A386,'Output by Sec'!$A:$D,3,FALSE)</f>
        <v>22.6</v>
      </c>
      <c r="P386">
        <f>VLOOKUP(A386,'Output by Sec'!$A:$D,4,FALSE)</f>
        <v>7.5</v>
      </c>
      <c r="Q386">
        <f>VLOOKUP(A386,'Public finance '!$A:$H,2,FALSE)</f>
        <v>316871.93</v>
      </c>
      <c r="R386">
        <f>VLOOKUP(A386,'Public finance '!$A:$H,3,FALSE)</f>
        <v>-380514.23</v>
      </c>
      <c r="S386">
        <f>VLOOKUP(A386,'Public finance '!$A:$H,4,FALSE)</f>
        <v>3887479.6995138698</v>
      </c>
      <c r="T386">
        <f>VLOOKUP(A386,'Public finance '!$A:$H,5,FALSE)</f>
        <v>729978.83</v>
      </c>
      <c r="U386">
        <f>VLOOKUP(A386,'Public finance '!$A:$H,6,FALSE)</f>
        <v>8.151088995773403</v>
      </c>
      <c r="V386">
        <f>VLOOKUP(A386,'Public finance '!$A:$H,7,FALSE)</f>
        <v>-9.7881985093731387</v>
      </c>
      <c r="W386">
        <f>VLOOKUP(A386,'Public finance '!$A:$H,8,FALSE)</f>
        <v>18.777688539216911</v>
      </c>
      <c r="X386">
        <f>VLOOKUP(A386,'Current Account Balance'!$E:$F,2,FALSE)</f>
        <v>-4.9208796000000001</v>
      </c>
      <c r="Y386" t="e">
        <f>VLOOKUP(A386,'Current AC forecast'!$A:$B,2,FALSE)</f>
        <v>#N/A</v>
      </c>
      <c r="Z386" s="18">
        <v>5.82</v>
      </c>
    </row>
    <row r="387" spans="1:26">
      <c r="A387" s="19">
        <v>44378</v>
      </c>
      <c r="B387" s="63">
        <v>200.648</v>
      </c>
      <c r="C387" s="68">
        <v>2334.4217196200002</v>
      </c>
      <c r="D387" t="e">
        <f>VLOOKUP(A387,Unemployment!$A:$C,2,FALSE)</f>
        <v>#N/A</v>
      </c>
      <c r="E387" t="e">
        <f>VLOOKUP(A387,Unemployment!$A:$C,3,FALSE)</f>
        <v>#N/A</v>
      </c>
      <c r="F387">
        <f>VLOOKUP(A387,PMI!$A:$C,3,FALSE)</f>
        <v>55.7</v>
      </c>
      <c r="G387">
        <f>VLOOKUP(A387,PMI!$A:$C,3,FALSE)</f>
        <v>55.7</v>
      </c>
      <c r="H387" t="e">
        <f>VLOOKUP(A387,'Emp per sector'!$A:$G,2,FALSE)</f>
        <v>#N/A</v>
      </c>
      <c r="I387" t="e">
        <f>VLOOKUP(A387,'Emp per sector'!$A:$G,3,FALSE)</f>
        <v>#N/A</v>
      </c>
      <c r="J387" t="e">
        <f>VLOOKUP(A387,'Emp per sector'!$A:$G,4,FALSE)</f>
        <v>#N/A</v>
      </c>
      <c r="K387" t="e">
        <f>VLOOKUP(A387,'Emp per sector'!$A:$G,5,FALSE)</f>
        <v>#N/A</v>
      </c>
      <c r="L387" t="e">
        <f>VLOOKUP(A387,'Emp per sector'!$A:$G,6,FALSE)</f>
        <v>#N/A</v>
      </c>
      <c r="M387" t="e">
        <f>VLOOKUP(A387,'Emp per sector'!$A:$G,7,FALSE)</f>
        <v>#N/A</v>
      </c>
      <c r="N387" t="e">
        <f>VLOOKUP(A387,'Output by Sec'!$A:$D,2,FALSE)</f>
        <v>#N/A</v>
      </c>
      <c r="O387" t="e">
        <f>VLOOKUP(A387,'Output by Sec'!$A:$D,3,FALSE)</f>
        <v>#N/A</v>
      </c>
      <c r="P387" t="e">
        <f>VLOOKUP(A387,'Output by Sec'!$A:$D,4,FALSE)</f>
        <v>#N/A</v>
      </c>
      <c r="Q387" t="e">
        <f>VLOOKUP(A387,'Public finance '!$A:$H,2,FALSE)</f>
        <v>#N/A</v>
      </c>
      <c r="R387" t="e">
        <f>VLOOKUP(A387,'Public finance '!$A:$H,3,FALSE)</f>
        <v>#N/A</v>
      </c>
      <c r="S387" t="e">
        <f>VLOOKUP(A387,'Public finance '!$A:$H,4,FALSE)</f>
        <v>#N/A</v>
      </c>
      <c r="T387" t="e">
        <f>VLOOKUP(A387,'Public finance '!$A:$H,5,FALSE)</f>
        <v>#N/A</v>
      </c>
      <c r="U387" t="e">
        <f>VLOOKUP(A387,'Public finance '!$A:$H,6,FALSE)</f>
        <v>#N/A</v>
      </c>
      <c r="V387" t="e">
        <f>VLOOKUP(A387,'Public finance '!$A:$H,7,FALSE)</f>
        <v>#N/A</v>
      </c>
      <c r="W387" t="e">
        <f>VLOOKUP(A387,'Public finance '!$A:$H,8,FALSE)</f>
        <v>#N/A</v>
      </c>
      <c r="X387" t="e">
        <f>VLOOKUP(A387,'Current Account Balance'!$E:$F,2,FALSE)</f>
        <v>#N/A</v>
      </c>
      <c r="Y387" t="e">
        <f>VLOOKUP(A387,'Current AC forecast'!$A:$B,2,FALSE)</f>
        <v>#N/A</v>
      </c>
      <c r="Z387" s="18">
        <v>5.76</v>
      </c>
    </row>
    <row r="388" spans="1:26">
      <c r="A388" s="19">
        <v>44409</v>
      </c>
      <c r="B388" s="63">
        <v>201.9</v>
      </c>
      <c r="C388" s="68">
        <v>2954.2246465100002</v>
      </c>
      <c r="D388" t="e">
        <f>VLOOKUP(A388,Unemployment!$A:$C,2,FALSE)</f>
        <v>#N/A</v>
      </c>
      <c r="E388" t="e">
        <f>VLOOKUP(A388,Unemployment!$A:$C,3,FALSE)</f>
        <v>#N/A</v>
      </c>
      <c r="F388">
        <f>VLOOKUP(A388,PMI!$A:$C,3,FALSE)</f>
        <v>46.2</v>
      </c>
      <c r="G388">
        <f>VLOOKUP(A388,PMI!$A:$C,3,FALSE)</f>
        <v>46.2</v>
      </c>
      <c r="H388" t="e">
        <f>VLOOKUP(A388,'Emp per sector'!$A:$G,2,FALSE)</f>
        <v>#N/A</v>
      </c>
      <c r="I388" t="e">
        <f>VLOOKUP(A388,'Emp per sector'!$A:$G,3,FALSE)</f>
        <v>#N/A</v>
      </c>
      <c r="J388" t="e">
        <f>VLOOKUP(A388,'Emp per sector'!$A:$G,4,FALSE)</f>
        <v>#N/A</v>
      </c>
      <c r="K388" t="e">
        <f>VLOOKUP(A388,'Emp per sector'!$A:$G,5,FALSE)</f>
        <v>#N/A</v>
      </c>
      <c r="L388" t="e">
        <f>VLOOKUP(A388,'Emp per sector'!$A:$G,6,FALSE)</f>
        <v>#N/A</v>
      </c>
      <c r="M388" t="e">
        <f>VLOOKUP(A388,'Emp per sector'!$A:$G,7,FALSE)</f>
        <v>#N/A</v>
      </c>
      <c r="N388" t="e">
        <f>VLOOKUP(A388,'Output by Sec'!$A:$D,2,FALSE)</f>
        <v>#N/A</v>
      </c>
      <c r="O388" t="e">
        <f>VLOOKUP(A388,'Output by Sec'!$A:$D,3,FALSE)</f>
        <v>#N/A</v>
      </c>
      <c r="P388" t="e">
        <f>VLOOKUP(A388,'Output by Sec'!$A:$D,4,FALSE)</f>
        <v>#N/A</v>
      </c>
      <c r="Q388" t="e">
        <f>VLOOKUP(A388,'Public finance '!$A:$H,2,FALSE)</f>
        <v>#N/A</v>
      </c>
      <c r="R388" t="e">
        <f>VLOOKUP(A388,'Public finance '!$A:$H,3,FALSE)</f>
        <v>#N/A</v>
      </c>
      <c r="S388" t="e">
        <f>VLOOKUP(A388,'Public finance '!$A:$H,4,FALSE)</f>
        <v>#N/A</v>
      </c>
      <c r="T388" t="e">
        <f>VLOOKUP(A388,'Public finance '!$A:$H,5,FALSE)</f>
        <v>#N/A</v>
      </c>
      <c r="U388" t="e">
        <f>VLOOKUP(A388,'Public finance '!$A:$H,6,FALSE)</f>
        <v>#N/A</v>
      </c>
      <c r="V388" t="e">
        <f>VLOOKUP(A388,'Public finance '!$A:$H,7,FALSE)</f>
        <v>#N/A</v>
      </c>
      <c r="W388" t="e">
        <f>VLOOKUP(A388,'Public finance '!$A:$H,8,FALSE)</f>
        <v>#N/A</v>
      </c>
      <c r="X388" t="e">
        <f>VLOOKUP(A388,'Current Account Balance'!$E:$F,2,FALSE)</f>
        <v>#N/A</v>
      </c>
      <c r="Y388" t="e">
        <f>VLOOKUP(A388,'Current AC forecast'!$A:$B,2,FALSE)</f>
        <v>#N/A</v>
      </c>
      <c r="Z388" s="18">
        <v>5.94</v>
      </c>
    </row>
    <row r="389" spans="1:26">
      <c r="A389" s="19">
        <v>44440</v>
      </c>
      <c r="B389" s="63">
        <v>200.75</v>
      </c>
      <c r="C389" s="68">
        <v>2129.19703166</v>
      </c>
      <c r="D389">
        <f>VLOOKUP(A389,Unemployment!$A:$C,2,FALSE)</f>
        <v>49.5</v>
      </c>
      <c r="E389">
        <f>VLOOKUP(A389,Unemployment!$A:$C,3,FALSE)</f>
        <v>5.07556707</v>
      </c>
      <c r="F389">
        <f>VLOOKUP(A389,PMI!$A:$C,3,FALSE)</f>
        <v>52.2</v>
      </c>
      <c r="G389">
        <f>VLOOKUP(A389,PMI!$A:$C,3,FALSE)</f>
        <v>52.2</v>
      </c>
      <c r="H389">
        <f>VLOOKUP(A389,'Emp per sector'!$A:$G,2,FALSE)</f>
        <v>2390849</v>
      </c>
      <c r="I389">
        <f>VLOOKUP(A389,'Emp per sector'!$A:$G,3,FALSE)</f>
        <v>1969427</v>
      </c>
      <c r="J389">
        <f>VLOOKUP(A389,'Emp per sector'!$A:$G,4,FALSE)</f>
        <v>3683592</v>
      </c>
      <c r="K389">
        <f>VLOOKUP(A389,'Emp per sector'!$A:$G,5,FALSE)</f>
        <v>15.968869292999999</v>
      </c>
      <c r="L389">
        <f>VLOOKUP(A389,'Emp per sector'!$A:$G,6,FALSE)</f>
        <v>-10.003198786</v>
      </c>
      <c r="M389">
        <f>VLOOKUP(A389,'Emp per sector'!$A:$G,7,FALSE)</f>
        <v>-0.91838175700000002</v>
      </c>
      <c r="N389">
        <f>VLOOKUP(A389,'Output by Sec'!$A:$D,2,FALSE)</f>
        <v>-3.3</v>
      </c>
      <c r="O389">
        <f>VLOOKUP(A389,'Output by Sec'!$A:$D,3,FALSE)</f>
        <v>-1.8</v>
      </c>
      <c r="P389">
        <f>VLOOKUP(A389,'Output by Sec'!$A:$D,4,FALSE)</f>
        <v>-1.5</v>
      </c>
      <c r="Q389">
        <f>VLOOKUP(A389,'Public finance '!$A:$H,2,FALSE)</f>
        <v>310544.03999999998</v>
      </c>
      <c r="R389">
        <f>VLOOKUP(A389,'Public finance '!$A:$H,3,FALSE)</f>
        <v>-548051.79099999997</v>
      </c>
      <c r="S389">
        <f>VLOOKUP(A389,'Public finance '!$A:$H,4,FALSE)</f>
        <v>4395879.7623164803</v>
      </c>
      <c r="T389">
        <f>VLOOKUP(A389,'Public finance '!$A:$H,5,FALSE)</f>
        <v>884954.96</v>
      </c>
      <c r="U389">
        <f>VLOOKUP(A389,'Public finance '!$A:$H,6,FALSE)</f>
        <v>7.0644343519612951</v>
      </c>
      <c r="V389">
        <f>VLOOKUP(A389,'Public finance '!$A:$H,7,FALSE)</f>
        <v>-12.467397213594285</v>
      </c>
      <c r="W389">
        <f>VLOOKUP(A389,'Public finance '!$A:$H,8,FALSE)</f>
        <v>20.13146418576423</v>
      </c>
      <c r="X389">
        <f>VLOOKUP(A389,'Current Account Balance'!$E:$F,2,FALSE)</f>
        <v>-3.4538705200000002</v>
      </c>
      <c r="Y389" t="e">
        <f>VLOOKUP(A389,'Current AC forecast'!$A:$B,2,FALSE)</f>
        <v>#N/A</v>
      </c>
      <c r="Z389" s="18">
        <v>6.46</v>
      </c>
    </row>
    <row r="390" spans="1:26">
      <c r="A390" s="19">
        <v>44470</v>
      </c>
      <c r="B390" s="63">
        <v>200.75</v>
      </c>
      <c r="C390" s="68">
        <v>1687.73293294</v>
      </c>
      <c r="D390" t="e">
        <f>VLOOKUP(A390,Unemployment!$A:$C,2,FALSE)</f>
        <v>#N/A</v>
      </c>
      <c r="E390" t="e">
        <f>VLOOKUP(A390,Unemployment!$A:$C,3,FALSE)</f>
        <v>#N/A</v>
      </c>
      <c r="F390">
        <f>VLOOKUP(A390,PMI!$A:$C,3,FALSE)</f>
        <v>57.9</v>
      </c>
      <c r="G390">
        <f>VLOOKUP(A390,PMI!$A:$C,3,FALSE)</f>
        <v>57.9</v>
      </c>
      <c r="H390" t="e">
        <f>VLOOKUP(A390,'Emp per sector'!$A:$G,2,FALSE)</f>
        <v>#N/A</v>
      </c>
      <c r="I390" t="e">
        <f>VLOOKUP(A390,'Emp per sector'!$A:$G,3,FALSE)</f>
        <v>#N/A</v>
      </c>
      <c r="J390" t="e">
        <f>VLOOKUP(A390,'Emp per sector'!$A:$G,4,FALSE)</f>
        <v>#N/A</v>
      </c>
      <c r="K390" t="e">
        <f>VLOOKUP(A390,'Emp per sector'!$A:$G,5,FALSE)</f>
        <v>#N/A</v>
      </c>
      <c r="L390" t="e">
        <f>VLOOKUP(A390,'Emp per sector'!$A:$G,6,FALSE)</f>
        <v>#N/A</v>
      </c>
      <c r="M390" t="e">
        <f>VLOOKUP(A390,'Emp per sector'!$A:$G,7,FALSE)</f>
        <v>#N/A</v>
      </c>
      <c r="N390" t="e">
        <f>VLOOKUP(A390,'Output by Sec'!$A:$D,2,FALSE)</f>
        <v>#N/A</v>
      </c>
      <c r="O390" t="e">
        <f>VLOOKUP(A390,'Output by Sec'!$A:$D,3,FALSE)</f>
        <v>#N/A</v>
      </c>
      <c r="P390" t="e">
        <f>VLOOKUP(A390,'Output by Sec'!$A:$D,4,FALSE)</f>
        <v>#N/A</v>
      </c>
      <c r="Q390" t="e">
        <f>VLOOKUP(A390,'Public finance '!$A:$H,2,FALSE)</f>
        <v>#N/A</v>
      </c>
      <c r="R390" t="e">
        <f>VLOOKUP(A390,'Public finance '!$A:$H,3,FALSE)</f>
        <v>#N/A</v>
      </c>
      <c r="S390" t="e">
        <f>VLOOKUP(A390,'Public finance '!$A:$H,4,FALSE)</f>
        <v>#N/A</v>
      </c>
      <c r="T390" t="e">
        <f>VLOOKUP(A390,'Public finance '!$A:$H,5,FALSE)</f>
        <v>#N/A</v>
      </c>
      <c r="U390" t="e">
        <f>VLOOKUP(A390,'Public finance '!$A:$H,6,FALSE)</f>
        <v>#N/A</v>
      </c>
      <c r="V390" t="e">
        <f>VLOOKUP(A390,'Public finance '!$A:$H,7,FALSE)</f>
        <v>#N/A</v>
      </c>
      <c r="W390" t="e">
        <f>VLOOKUP(A390,'Public finance '!$A:$H,8,FALSE)</f>
        <v>#N/A</v>
      </c>
      <c r="X390" t="e">
        <f>VLOOKUP(A390,'Current Account Balance'!$E:$F,2,FALSE)</f>
        <v>#N/A</v>
      </c>
      <c r="Y390" t="e">
        <f>VLOOKUP(A390,'Current AC forecast'!$A:$B,2,FALSE)</f>
        <v>#N/A</v>
      </c>
      <c r="Z390" s="18">
        <v>7.82</v>
      </c>
    </row>
    <row r="391" spans="1:26">
      <c r="A391" s="19">
        <v>44501</v>
      </c>
      <c r="B391" s="63">
        <v>200.75</v>
      </c>
      <c r="C391" s="68">
        <v>1014.66781157</v>
      </c>
      <c r="D391" t="e">
        <f>VLOOKUP(A391,Unemployment!$A:$C,2,FALSE)</f>
        <v>#N/A</v>
      </c>
      <c r="E391" t="e">
        <f>VLOOKUP(A391,Unemployment!$A:$C,3,FALSE)</f>
        <v>#N/A</v>
      </c>
      <c r="F391">
        <f>VLOOKUP(A391,PMI!$A:$C,3,FALSE)</f>
        <v>62.1</v>
      </c>
      <c r="G391">
        <f>VLOOKUP(A391,PMI!$A:$C,3,FALSE)</f>
        <v>62.1</v>
      </c>
      <c r="H391" t="e">
        <f>VLOOKUP(A391,'Emp per sector'!$A:$G,2,FALSE)</f>
        <v>#N/A</v>
      </c>
      <c r="I391" t="e">
        <f>VLOOKUP(A391,'Emp per sector'!$A:$G,3,FALSE)</f>
        <v>#N/A</v>
      </c>
      <c r="J391" t="e">
        <f>VLOOKUP(A391,'Emp per sector'!$A:$G,4,FALSE)</f>
        <v>#N/A</v>
      </c>
      <c r="K391" t="e">
        <f>VLOOKUP(A391,'Emp per sector'!$A:$G,5,FALSE)</f>
        <v>#N/A</v>
      </c>
      <c r="L391" t="e">
        <f>VLOOKUP(A391,'Emp per sector'!$A:$G,6,FALSE)</f>
        <v>#N/A</v>
      </c>
      <c r="M391" t="e">
        <f>VLOOKUP(A391,'Emp per sector'!$A:$G,7,FALSE)</f>
        <v>#N/A</v>
      </c>
      <c r="N391" t="e">
        <f>VLOOKUP(A391,'Output by Sec'!$A:$D,2,FALSE)</f>
        <v>#N/A</v>
      </c>
      <c r="O391" t="e">
        <f>VLOOKUP(A391,'Output by Sec'!$A:$D,3,FALSE)</f>
        <v>#N/A</v>
      </c>
      <c r="P391" t="e">
        <f>VLOOKUP(A391,'Output by Sec'!$A:$D,4,FALSE)</f>
        <v>#N/A</v>
      </c>
      <c r="Q391" t="e">
        <f>VLOOKUP(A391,'Public finance '!$A:$H,2,FALSE)</f>
        <v>#N/A</v>
      </c>
      <c r="R391" t="e">
        <f>VLOOKUP(A391,'Public finance '!$A:$H,3,FALSE)</f>
        <v>#N/A</v>
      </c>
      <c r="S391" t="e">
        <f>VLOOKUP(A391,'Public finance '!$A:$H,4,FALSE)</f>
        <v>#N/A</v>
      </c>
      <c r="T391" t="e">
        <f>VLOOKUP(A391,'Public finance '!$A:$H,5,FALSE)</f>
        <v>#N/A</v>
      </c>
      <c r="U391" t="e">
        <f>VLOOKUP(A391,'Public finance '!$A:$H,6,FALSE)</f>
        <v>#N/A</v>
      </c>
      <c r="V391" t="e">
        <f>VLOOKUP(A391,'Public finance '!$A:$H,7,FALSE)</f>
        <v>#N/A</v>
      </c>
      <c r="W391" t="e">
        <f>VLOOKUP(A391,'Public finance '!$A:$H,8,FALSE)</f>
        <v>#N/A</v>
      </c>
      <c r="X391" t="e">
        <f>VLOOKUP(A391,'Current Account Balance'!$E:$F,2,FALSE)</f>
        <v>#N/A</v>
      </c>
      <c r="Y391" t="e">
        <f>VLOOKUP(A391,'Current AC forecast'!$A:$B,2,FALSE)</f>
        <v>#N/A</v>
      </c>
      <c r="Z391" s="18">
        <v>8.17</v>
      </c>
    </row>
    <row r="392" spans="1:26">
      <c r="A392" s="19">
        <v>44531</v>
      </c>
      <c r="B392" s="63">
        <v>200.75</v>
      </c>
      <c r="C392" s="68">
        <v>2771.95060431</v>
      </c>
      <c r="D392">
        <f>VLOOKUP(A392,Unemployment!$A:$C,2,FALSE)</f>
        <v>49.5</v>
      </c>
      <c r="E392">
        <f>VLOOKUP(A392,Unemployment!$A:$C,3,FALSE)</f>
        <v>4.7918642499999997</v>
      </c>
      <c r="F392">
        <f>VLOOKUP(A392,PMI!$A:$C,3,FALSE)</f>
        <v>62.4</v>
      </c>
      <c r="G392">
        <f>VLOOKUP(A392,PMI!$A:$C,3,FALSE)</f>
        <v>62.4</v>
      </c>
      <c r="H392">
        <f>VLOOKUP(A392,'Emp per sector'!$A:$G,2,FALSE)</f>
        <v>2127835</v>
      </c>
      <c r="I392">
        <f>VLOOKUP(A392,'Emp per sector'!$A:$G,3,FALSE)</f>
        <v>2198797</v>
      </c>
      <c r="J392">
        <f>VLOOKUP(A392,'Emp per sector'!$A:$G,4,FALSE)</f>
        <v>3819735</v>
      </c>
      <c r="K392">
        <f>VLOOKUP(A392,'Emp per sector'!$A:$G,5,FALSE)</f>
        <v>-8.6870340119999998</v>
      </c>
      <c r="L392">
        <f>VLOOKUP(A392,'Emp per sector'!$A:$G,6,FALSE)</f>
        <v>4.6226646269999998</v>
      </c>
      <c r="M392">
        <f>VLOOKUP(A392,'Emp per sector'!$A:$G,7,FALSE)</f>
        <v>6.1237366370000004</v>
      </c>
      <c r="N392">
        <f>VLOOKUP(A392,'Output by Sec'!$A:$D,2,FALSE)</f>
        <v>-6.8</v>
      </c>
      <c r="O392">
        <f>VLOOKUP(A392,'Output by Sec'!$A:$D,3,FALSE)</f>
        <v>0.1</v>
      </c>
      <c r="P392">
        <f>VLOOKUP(A392,'Output by Sec'!$A:$D,4,FALSE)</f>
        <v>4.4000000000000004</v>
      </c>
      <c r="Q392">
        <f>VLOOKUP(A392,'Public finance '!$A:$H,2,FALSE)</f>
        <v>346268.01899999997</v>
      </c>
      <c r="R392">
        <f>VLOOKUP(A392,'Public finance '!$A:$H,3,FALSE)</f>
        <v>-729688.451</v>
      </c>
      <c r="S392">
        <f>VLOOKUP(A392,'Public finance '!$A:$H,4,FALSE)</f>
        <v>4724501.2635689303</v>
      </c>
      <c r="T392">
        <f>VLOOKUP(A392,'Public finance '!$A:$H,5,FALSE)</f>
        <v>1141323.612</v>
      </c>
      <c r="U392">
        <f>VLOOKUP(A392,'Public finance '!$A:$H,6,FALSE)</f>
        <v>7.3291972989848668</v>
      </c>
      <c r="V392">
        <f>VLOOKUP(A392,'Public finance '!$A:$H,7,FALSE)</f>
        <v>-15.444772057247516</v>
      </c>
      <c r="W392">
        <f>VLOOKUP(A392,'Public finance '!$A:$H,8,FALSE)</f>
        <v>24.15754697328272</v>
      </c>
      <c r="X392">
        <f>VLOOKUP(A392,'Current Account Balance'!$E:$F,2,FALSE)</f>
        <v>-4.8471332399999998</v>
      </c>
      <c r="Y392">
        <f>VLOOKUP(A392,'Current AC forecast'!$A:$B,2,FALSE)</f>
        <v>-3.71</v>
      </c>
      <c r="Z392" s="18">
        <v>8.61</v>
      </c>
    </row>
    <row r="393" spans="1:26">
      <c r="A393" s="19">
        <v>44562</v>
      </c>
      <c r="B393" s="63">
        <v>200.75</v>
      </c>
      <c r="C393" s="68">
        <v>2079.08221908</v>
      </c>
      <c r="D393" t="e">
        <f>VLOOKUP(A393,Unemployment!$A:$C,2,FALSE)</f>
        <v>#N/A</v>
      </c>
      <c r="E393" t="e">
        <f>VLOOKUP(A393,Unemployment!$A:$C,3,FALSE)</f>
        <v>#N/A</v>
      </c>
      <c r="F393">
        <f>VLOOKUP(A393,PMI!$A:$C,2,FALSE)</f>
        <v>58.7</v>
      </c>
      <c r="G393">
        <f>VLOOKUP(A393,PMI!$A:$C,3,FALSE)</f>
        <v>57.5</v>
      </c>
      <c r="H393" t="e">
        <f>VLOOKUP(B393,PMI!$A:$C,3,FALSE)</f>
        <v>#N/A</v>
      </c>
      <c r="I393" t="e">
        <f>VLOOKUP(A393,'Emp per sector'!$A:$G,3,FALSE)</f>
        <v>#N/A</v>
      </c>
      <c r="J393" t="e">
        <f>VLOOKUP(A393,'Emp per sector'!$A:$G,4,FALSE)</f>
        <v>#N/A</v>
      </c>
      <c r="K393" t="e">
        <f>VLOOKUP(A393,'Emp per sector'!$A:$G,5,FALSE)</f>
        <v>#N/A</v>
      </c>
      <c r="L393" t="e">
        <f>VLOOKUP(A393,'Emp per sector'!$A:$G,6,FALSE)</f>
        <v>#N/A</v>
      </c>
      <c r="M393" t="e">
        <f>VLOOKUP(A393,'Emp per sector'!$A:$G,7,FALSE)</f>
        <v>#N/A</v>
      </c>
      <c r="N393" t="e">
        <f>VLOOKUP(A393,'Output by Sec'!$A:$D,2,FALSE)</f>
        <v>#N/A</v>
      </c>
      <c r="O393" t="e">
        <f>VLOOKUP(A393,'Output by Sec'!$A:$D,3,FALSE)</f>
        <v>#N/A</v>
      </c>
      <c r="P393" t="e">
        <f>VLOOKUP(A393,'Output by Sec'!$A:$D,4,FALSE)</f>
        <v>#N/A</v>
      </c>
      <c r="Q393" t="e">
        <f>VLOOKUP(A393,'Public finance '!$A:$H,2,FALSE)</f>
        <v>#N/A</v>
      </c>
      <c r="R393" t="e">
        <f>VLOOKUP(A393,'Public finance '!$A:$H,3,FALSE)</f>
        <v>#N/A</v>
      </c>
      <c r="S393" t="e">
        <f>VLOOKUP(A393,'Public finance '!$A:$H,4,FALSE)</f>
        <v>#N/A</v>
      </c>
      <c r="T393" t="e">
        <f>VLOOKUP(A393,'Public finance '!$A:$H,5,FALSE)</f>
        <v>#N/A</v>
      </c>
      <c r="U393" t="e">
        <f>VLOOKUP(A393,'Public finance '!$A:$H,6,FALSE)</f>
        <v>#N/A</v>
      </c>
      <c r="V393" t="e">
        <f>VLOOKUP(A393,'Public finance '!$A:$H,7,FALSE)</f>
        <v>#N/A</v>
      </c>
      <c r="W393" t="e">
        <f>VLOOKUP(A393,'Public finance '!$A:$H,8,FALSE)</f>
        <v>#N/A</v>
      </c>
      <c r="X393" t="e">
        <f>VLOOKUP(A393,'Current Account Balance'!$E:$F,2,FALSE)</f>
        <v>#N/A</v>
      </c>
      <c r="Y393" t="e">
        <f>VLOOKUP(A393,'Current AC forecast'!$A:$B,2,FALSE)</f>
        <v>#N/A</v>
      </c>
      <c r="Z393" s="18">
        <v>8.52</v>
      </c>
    </row>
    <row r="394" spans="1:26">
      <c r="A394" s="19">
        <v>44593</v>
      </c>
      <c r="B394" s="63">
        <v>200.75</v>
      </c>
      <c r="C394" s="68">
        <v>2026.21145869</v>
      </c>
      <c r="D394" t="e">
        <f>VLOOKUP(A394,Unemployment!$A:$C,2,FALSE)</f>
        <v>#N/A</v>
      </c>
      <c r="E394" t="e">
        <f>VLOOKUP(A394,Unemployment!$A:$C,3,FALSE)</f>
        <v>#N/A</v>
      </c>
      <c r="F394">
        <f>VLOOKUP(A394,PMI!$A:$C,2,FALSE)</f>
        <v>52.5</v>
      </c>
      <c r="G394">
        <f>VLOOKUP(A394,PMI!$A:$C,3,FALSE)</f>
        <v>51.8</v>
      </c>
      <c r="H394" t="e">
        <f>VLOOKUP(A394,'Emp per sector'!$A:$G,2,FALSE)</f>
        <v>#N/A</v>
      </c>
      <c r="I394" t="e">
        <f>VLOOKUP(A394,'Emp per sector'!$A:$G,3,FALSE)</f>
        <v>#N/A</v>
      </c>
      <c r="J394" t="e">
        <f>VLOOKUP(A394,'Emp per sector'!$A:$G,4,FALSE)</f>
        <v>#N/A</v>
      </c>
      <c r="K394" t="e">
        <f>VLOOKUP(A394,'Emp per sector'!$A:$G,5,FALSE)</f>
        <v>#N/A</v>
      </c>
      <c r="L394" t="e">
        <f>VLOOKUP(A394,'Emp per sector'!$A:$G,6,FALSE)</f>
        <v>#N/A</v>
      </c>
      <c r="M394" t="e">
        <f>VLOOKUP(A394,'Emp per sector'!$A:$G,7,FALSE)</f>
        <v>#N/A</v>
      </c>
      <c r="N394" t="e">
        <f>VLOOKUP(A394,'Output by Sec'!$A:$D,2,FALSE)</f>
        <v>#N/A</v>
      </c>
      <c r="O394" t="e">
        <f>VLOOKUP(A394,'Output by Sec'!$A:$D,3,FALSE)</f>
        <v>#N/A</v>
      </c>
      <c r="P394" t="e">
        <f>VLOOKUP(A394,'Output by Sec'!$A:$D,4,FALSE)</f>
        <v>#N/A</v>
      </c>
      <c r="Q394" t="e">
        <f>VLOOKUP(A394,'Public finance '!$A:$H,2,FALSE)</f>
        <v>#N/A</v>
      </c>
      <c r="R394" t="e">
        <f>VLOOKUP(A394,'Public finance '!$A:$H,3,FALSE)</f>
        <v>#N/A</v>
      </c>
      <c r="S394" t="e">
        <f>VLOOKUP(A394,'Public finance '!$A:$H,4,FALSE)</f>
        <v>#N/A</v>
      </c>
      <c r="T394" t="e">
        <f>VLOOKUP(A394,'Public finance '!$A:$H,5,FALSE)</f>
        <v>#N/A</v>
      </c>
      <c r="U394" t="e">
        <f>VLOOKUP(A394,'Public finance '!$A:$H,6,FALSE)</f>
        <v>#N/A</v>
      </c>
      <c r="V394" t="e">
        <f>VLOOKUP(A394,'Public finance '!$A:$H,7,FALSE)</f>
        <v>#N/A</v>
      </c>
      <c r="W394" t="e">
        <f>VLOOKUP(A394,'Public finance '!$A:$H,8,FALSE)</f>
        <v>#N/A</v>
      </c>
      <c r="X394" t="e">
        <f>VLOOKUP(A394,'Current Account Balance'!$E:$F,2,FALSE)</f>
        <v>#N/A</v>
      </c>
      <c r="Y394" t="e">
        <f>VLOOKUP(A394,'Current AC forecast'!$A:$B,2,FALSE)</f>
        <v>#N/A</v>
      </c>
      <c r="Z394" s="18">
        <v>8.99</v>
      </c>
    </row>
    <row r="395" spans="1:26">
      <c r="A395" s="19">
        <v>44621</v>
      </c>
      <c r="B395" s="63">
        <v>293.87164999999999</v>
      </c>
      <c r="C395" s="68">
        <v>1701.5156177700001</v>
      </c>
      <c r="D395">
        <f>VLOOKUP(A395,Unemployment!$A:$C,2,FALSE)</f>
        <v>51.2</v>
      </c>
      <c r="E395">
        <f>VLOOKUP(A395,Unemployment!$A:$C,3,FALSE)</f>
        <v>4.3241522300000002</v>
      </c>
      <c r="F395">
        <f>VLOOKUP(A395,PMI!$A:$C,2,FALSE)</f>
        <v>57.8</v>
      </c>
      <c r="G395">
        <f>VLOOKUP(A395,PMI!$A:$C,3,FALSE)</f>
        <v>51.3</v>
      </c>
      <c r="H395">
        <f>VLOOKUP(A395,'Emp per sector'!$A:$G,2,FALSE)</f>
        <v>2098143</v>
      </c>
      <c r="I395">
        <f>VLOOKUP(A395,'Emp per sector'!$A:$G,3,FALSE)</f>
        <v>2342511</v>
      </c>
      <c r="J395">
        <f>VLOOKUP(A395,'Emp per sector'!$A:$G,4,FALSE)</f>
        <v>3947877</v>
      </c>
      <c r="K395">
        <f>VLOOKUP(A395,'Emp per sector'!$A:$G,5,FALSE)</f>
        <v>0.72204818000000004</v>
      </c>
      <c r="L395">
        <f>VLOOKUP(A395,'Emp per sector'!$A:$G,6,FALSE)</f>
        <v>5.1383106500000002</v>
      </c>
      <c r="M395">
        <f>VLOOKUP(A395,'Emp per sector'!$A:$G,7,FALSE)</f>
        <v>2.0028105900000002</v>
      </c>
      <c r="N395">
        <f>VLOOKUP(A395,'Output by Sec'!$A:$D,2,FALSE)</f>
        <v>-4.4000000000000004</v>
      </c>
      <c r="O395">
        <f>VLOOKUP(A395,'Output by Sec'!$A:$D,3,FALSE)</f>
        <v>-3.7</v>
      </c>
      <c r="P395">
        <f>VLOOKUP(A395,'Output by Sec'!$A:$D,4,FALSE)</f>
        <v>1.8</v>
      </c>
      <c r="Q395">
        <f>VLOOKUP(A395,'Public finance '!$A:$H,2,FALSE)</f>
        <v>369881.53885591001</v>
      </c>
      <c r="R395">
        <f>VLOOKUP(A395,'Public finance '!$A:$H,3,FALSE)</f>
        <v>-484285.54725091002</v>
      </c>
      <c r="S395">
        <f>VLOOKUP(A395,'Public finance '!$A:$H,4,FALSE)</f>
        <v>5543306.0426641703</v>
      </c>
      <c r="T395">
        <f>VLOOKUP(A395,'Public finance '!$A:$H,5,FALSE)</f>
        <v>931231.90460822999</v>
      </c>
      <c r="U395">
        <f>VLOOKUP(A395,'Public finance '!$A:$H,6,FALSE)</f>
        <v>6.6725801535962308</v>
      </c>
      <c r="V395">
        <f>VLOOKUP(A395,'Public finance '!$A:$H,7,FALSE)</f>
        <v>-8.736402852802934</v>
      </c>
      <c r="W395">
        <f>VLOOKUP(A395,'Public finance '!$A:$H,8,FALSE)</f>
        <v>16.799215079250256</v>
      </c>
      <c r="X395">
        <f>VLOOKUP(A395,'Current Account Balance'!$E:$F,2,FALSE)</f>
        <v>-5.2139198100000002</v>
      </c>
      <c r="Y395" t="e">
        <f>VLOOKUP(A395,'Current AC forecast'!$A:$B,2,FALSE)</f>
        <v>#N/A</v>
      </c>
      <c r="Z395" s="18">
        <v>9.7100000000000009</v>
      </c>
    </row>
    <row r="396" spans="1:26">
      <c r="A396" s="19">
        <v>44652</v>
      </c>
      <c r="B396" s="63">
        <v>353.5292</v>
      </c>
      <c r="C396" s="68">
        <v>1602.2132233299999</v>
      </c>
      <c r="D396" t="e">
        <f>VLOOKUP(A396,Unemployment!$A:$C,2,FALSE)</f>
        <v>#N/A</v>
      </c>
      <c r="E396" t="e">
        <f>VLOOKUP(A396,Unemployment!$A:$C,3,FALSE)</f>
        <v>#N/A</v>
      </c>
      <c r="F396">
        <f>VLOOKUP(A396,PMI!$A:$C,2,FALSE)</f>
        <v>36.4</v>
      </c>
      <c r="G396">
        <f>VLOOKUP(A396,PMI!$A:$C,3,FALSE)</f>
        <v>43.8</v>
      </c>
      <c r="H396" t="e">
        <f>VLOOKUP(A396,'Emp per sector'!$A:$G,2,FALSE)</f>
        <v>#N/A</v>
      </c>
      <c r="I396" t="e">
        <f>VLOOKUP(A396,'Emp per sector'!$A:$G,3,FALSE)</f>
        <v>#N/A</v>
      </c>
      <c r="J396" t="e">
        <f>VLOOKUP(A396,'Emp per sector'!$A:$G,4,FALSE)</f>
        <v>#N/A</v>
      </c>
      <c r="K396" t="e">
        <f>VLOOKUP(A396,'Emp per sector'!$A:$G,5,FALSE)</f>
        <v>#N/A</v>
      </c>
      <c r="L396" t="e">
        <f>VLOOKUP(A396,'Emp per sector'!$A:$G,6,FALSE)</f>
        <v>#N/A</v>
      </c>
      <c r="M396" t="e">
        <f>VLOOKUP(A396,'Emp per sector'!$A:$G,7,FALSE)</f>
        <v>#N/A</v>
      </c>
      <c r="N396" t="e">
        <f>VLOOKUP(A396,'Output by Sec'!$A:$D,2,FALSE)</f>
        <v>#N/A</v>
      </c>
      <c r="O396" t="e">
        <f>VLOOKUP(A396,'Output by Sec'!$A:$D,3,FALSE)</f>
        <v>#N/A</v>
      </c>
      <c r="P396" t="e">
        <f>VLOOKUP(A396,'Output by Sec'!$A:$D,4,FALSE)</f>
        <v>#N/A</v>
      </c>
      <c r="Q396" t="e">
        <f>VLOOKUP(A396,'Public finance '!$A:$H,2,FALSE)</f>
        <v>#N/A</v>
      </c>
      <c r="R396" t="e">
        <f>VLOOKUP(A396,'Public finance '!$A:$H,3,FALSE)</f>
        <v>#N/A</v>
      </c>
      <c r="S396" t="e">
        <f>VLOOKUP(A396,'Public finance '!$A:$H,4,FALSE)</f>
        <v>#N/A</v>
      </c>
      <c r="T396" t="e">
        <f>VLOOKUP(A396,'Public finance '!$A:$H,5,FALSE)</f>
        <v>#N/A</v>
      </c>
      <c r="U396" t="e">
        <f>VLOOKUP(A396,'Public finance '!$A:$H,6,FALSE)</f>
        <v>#N/A</v>
      </c>
      <c r="V396" t="e">
        <f>VLOOKUP(A396,'Public finance '!$A:$H,7,FALSE)</f>
        <v>#N/A</v>
      </c>
      <c r="W396" t="e">
        <f>VLOOKUP(A396,'Public finance '!$A:$H,8,FALSE)</f>
        <v>#N/A</v>
      </c>
      <c r="X396" t="e">
        <f>VLOOKUP(A396,'Current Account Balance'!$E:$F,2,FALSE)</f>
        <v>#N/A</v>
      </c>
      <c r="Y396" t="e">
        <f>VLOOKUP(A396,'Current AC forecast'!$A:$B,2,FALSE)</f>
        <v>#N/A</v>
      </c>
      <c r="Z396" s="18">
        <v>16.38</v>
      </c>
    </row>
    <row r="397" spans="1:26">
      <c r="A397" s="19">
        <v>44682</v>
      </c>
      <c r="B397" s="63">
        <v>360.76004999999998</v>
      </c>
      <c r="C397" s="68">
        <v>1776.4432187499999</v>
      </c>
      <c r="D397" t="e">
        <f>VLOOKUP(A397,Unemployment!$A:$C,2,FALSE)</f>
        <v>#N/A</v>
      </c>
      <c r="E397" t="e">
        <f>VLOOKUP(A397,Unemployment!$A:$C,3,FALSE)</f>
        <v>#N/A</v>
      </c>
      <c r="F397">
        <f>VLOOKUP(A397,PMI!$A:$C,2,FALSE)</f>
        <v>50.3</v>
      </c>
      <c r="G397">
        <f>VLOOKUP(A397,PMI!$A:$C,3,FALSE)</f>
        <v>42.4</v>
      </c>
      <c r="H397" t="e">
        <f>VLOOKUP(A397,'Emp per sector'!$A:$G,2,FALSE)</f>
        <v>#N/A</v>
      </c>
      <c r="I397" t="e">
        <f>VLOOKUP(A397,'Emp per sector'!$A:$G,3,FALSE)</f>
        <v>#N/A</v>
      </c>
      <c r="J397" t="e">
        <f>VLOOKUP(A397,'Emp per sector'!$A:$G,4,FALSE)</f>
        <v>#N/A</v>
      </c>
      <c r="K397" t="e">
        <f>VLOOKUP(A397,'Emp per sector'!$A:$G,5,FALSE)</f>
        <v>#N/A</v>
      </c>
      <c r="L397" t="e">
        <f>VLOOKUP(A397,'Emp per sector'!$A:$G,6,FALSE)</f>
        <v>#N/A</v>
      </c>
      <c r="M397" t="e">
        <f>VLOOKUP(A397,'Emp per sector'!$A:$G,7,FALSE)</f>
        <v>#N/A</v>
      </c>
      <c r="N397" t="e">
        <f>VLOOKUP(A397,'Output by Sec'!$A:$D,2,FALSE)</f>
        <v>#N/A</v>
      </c>
      <c r="O397" t="e">
        <f>VLOOKUP(A397,'Output by Sec'!$A:$D,3,FALSE)</f>
        <v>#N/A</v>
      </c>
      <c r="P397" t="e">
        <f>VLOOKUP(A397,'Output by Sec'!$A:$D,4,FALSE)</f>
        <v>#N/A</v>
      </c>
      <c r="Q397" t="e">
        <f>VLOOKUP(A397,'Public finance '!$A:$H,2,FALSE)</f>
        <v>#N/A</v>
      </c>
      <c r="R397" t="e">
        <f>VLOOKUP(A397,'Public finance '!$A:$H,3,FALSE)</f>
        <v>#N/A</v>
      </c>
      <c r="S397" t="e">
        <f>VLOOKUP(A397,'Public finance '!$A:$H,4,FALSE)</f>
        <v>#N/A</v>
      </c>
      <c r="T397" t="e">
        <f>VLOOKUP(A397,'Public finance '!$A:$H,5,FALSE)</f>
        <v>#N/A</v>
      </c>
      <c r="U397" t="e">
        <f>VLOOKUP(A397,'Public finance '!$A:$H,6,FALSE)</f>
        <v>#N/A</v>
      </c>
      <c r="V397" t="e">
        <f>VLOOKUP(A397,'Public finance '!$A:$H,7,FALSE)</f>
        <v>#N/A</v>
      </c>
      <c r="W397" t="e">
        <f>VLOOKUP(A397,'Public finance '!$A:$H,8,FALSE)</f>
        <v>#N/A</v>
      </c>
      <c r="X397" t="e">
        <f>VLOOKUP(A397,'Current Account Balance'!$E:$F,2,FALSE)</f>
        <v>#N/A</v>
      </c>
      <c r="Y397" t="e">
        <f>VLOOKUP(A397,'Current AC forecast'!$A:$B,2,FALSE)</f>
        <v>#N/A</v>
      </c>
      <c r="Z397" s="18">
        <v>21.12</v>
      </c>
    </row>
    <row r="398" spans="1:26">
      <c r="A398" s="19">
        <v>44713</v>
      </c>
      <c r="B398" s="63">
        <v>361.44234999999998</v>
      </c>
      <c r="C398" s="68">
        <v>1745.8068806700001</v>
      </c>
      <c r="D398">
        <f>VLOOKUP(A398,Unemployment!$A:$C,2,FALSE)</f>
        <v>50.1</v>
      </c>
      <c r="E398">
        <f>VLOOKUP(A398,Unemployment!$A:$C,3,FALSE)</f>
        <v>4.5115432899999997</v>
      </c>
      <c r="F398">
        <f>VLOOKUP(A398,PMI!$A:$C,2,FALSE)</f>
        <v>44.1</v>
      </c>
      <c r="G398">
        <f>VLOOKUP(A398,PMI!$A:$C,3,FALSE)</f>
        <v>40.299999999999997</v>
      </c>
      <c r="H398">
        <f>VLOOKUP(A398,'Emp per sector'!$A:$G,2,FALSE)</f>
        <v>2125240</v>
      </c>
      <c r="I398">
        <f>VLOOKUP(A398,'Emp per sector'!$A:$G,3,FALSE)</f>
        <v>2267064</v>
      </c>
      <c r="J398">
        <f>VLOOKUP(A398,'Emp per sector'!$A:$G,4,FALSE)</f>
        <v>3784742</v>
      </c>
      <c r="K398">
        <f>VLOOKUP(A398,'Emp per sector'!$A:$G,5,FALSE)</f>
        <v>-5.5563480500000004</v>
      </c>
      <c r="L398">
        <f>VLOOKUP(A398,'Emp per sector'!$A:$G,6,FALSE)</f>
        <v>11.039470550000001</v>
      </c>
      <c r="M398">
        <f>VLOOKUP(A398,'Emp per sector'!$A:$G,7,FALSE)</f>
        <v>-0.14808639000000001</v>
      </c>
      <c r="N398">
        <f>VLOOKUP(A398,'Output by Sec'!$A:$D,2,FALSE)</f>
        <v>-7.9</v>
      </c>
      <c r="O398">
        <f>VLOOKUP(A398,'Output by Sec'!$A:$D,3,FALSE)</f>
        <v>-10.1</v>
      </c>
      <c r="P398">
        <f>VLOOKUP(A398,'Output by Sec'!$A:$D,4,FALSE)</f>
        <v>-1.8</v>
      </c>
      <c r="Q398">
        <f>VLOOKUP(A398,'Public finance '!$A:$H,2,FALSE)</f>
        <v>428914.14671246998</v>
      </c>
      <c r="R398">
        <f>VLOOKUP(A398,'Public finance '!$A:$H,3,FALSE)</f>
        <v>-418390.91931473999</v>
      </c>
      <c r="S398">
        <f>VLOOKUP(A398,'Public finance '!$A:$H,4,FALSE)</f>
        <v>5442362.2463867702</v>
      </c>
      <c r="T398">
        <f>VLOOKUP(A398,'Public finance '!$A:$H,5,FALSE)</f>
        <v>890912.42249688006</v>
      </c>
      <c r="U398">
        <f>VLOOKUP(A398,'Public finance '!$A:$H,6,FALSE)</f>
        <v>7.8810289961354503</v>
      </c>
      <c r="V398">
        <f>VLOOKUP(A398,'Public finance '!$A:$H,7,FALSE)</f>
        <v>-7.6876712790022976</v>
      </c>
      <c r="W398">
        <f>VLOOKUP(A398,'Public finance '!$A:$H,8,FALSE)</f>
        <v>16.369958157202127</v>
      </c>
      <c r="X398">
        <f>VLOOKUP(A398,'Current Account Balance'!$E:$F,2,FALSE)</f>
        <v>-2.5122005700000001</v>
      </c>
      <c r="Y398" t="e">
        <f>VLOOKUP(A398,'Current AC forecast'!$A:$B,2,FALSE)</f>
        <v>#N/A</v>
      </c>
      <c r="Z398" s="18">
        <v>22.27</v>
      </c>
    </row>
    <row r="399" spans="1:26">
      <c r="A399" s="19">
        <v>44743</v>
      </c>
      <c r="B399" s="63">
        <v>362.79090000000002</v>
      </c>
      <c r="C399" s="68">
        <v>1709.2536743999999</v>
      </c>
      <c r="D399" t="e">
        <f>VLOOKUP(A399,Unemployment!$A:$C,2,FALSE)</f>
        <v>#N/A</v>
      </c>
      <c r="E399" t="e">
        <f>VLOOKUP(A399,Unemployment!$A:$C,3,FALSE)</f>
        <v>#N/A</v>
      </c>
      <c r="F399">
        <f>VLOOKUP(A399,PMI!$A:$C,2,FALSE)</f>
        <v>41.4</v>
      </c>
      <c r="G399">
        <f>VLOOKUP(A399,PMI!$A:$C,3,FALSE)</f>
        <v>43</v>
      </c>
      <c r="H399" t="e">
        <f>VLOOKUP(A399,'Emp per sector'!$A:$G,2,FALSE)</f>
        <v>#N/A</v>
      </c>
      <c r="I399" t="e">
        <f>VLOOKUP(A399,'Emp per sector'!$A:$G,3,FALSE)</f>
        <v>#N/A</v>
      </c>
      <c r="J399" t="e">
        <f>VLOOKUP(A399,'Emp per sector'!$A:$G,4,FALSE)</f>
        <v>#N/A</v>
      </c>
      <c r="K399" t="e">
        <f>VLOOKUP(A399,'Emp per sector'!$A:$G,5,FALSE)</f>
        <v>#N/A</v>
      </c>
      <c r="L399" t="e">
        <f>VLOOKUP(A399,'Emp per sector'!$A:$G,6,FALSE)</f>
        <v>#N/A</v>
      </c>
      <c r="M399" t="e">
        <f>VLOOKUP(A399,'Emp per sector'!$A:$G,7,FALSE)</f>
        <v>#N/A</v>
      </c>
      <c r="N399" t="e">
        <f>VLOOKUP(A399,'Output by Sec'!$A:$D,2,FALSE)</f>
        <v>#N/A</v>
      </c>
      <c r="O399" t="e">
        <f>VLOOKUP(A399,'Output by Sec'!$A:$D,3,FALSE)</f>
        <v>#N/A</v>
      </c>
      <c r="P399" t="e">
        <f>VLOOKUP(A399,'Output by Sec'!$A:$D,4,FALSE)</f>
        <v>#N/A</v>
      </c>
      <c r="Q399" t="e">
        <f>VLOOKUP(A399,'Public finance '!$A:$H,2,FALSE)</f>
        <v>#N/A</v>
      </c>
      <c r="R399" t="e">
        <f>VLOOKUP(A399,'Public finance '!$A:$H,3,FALSE)</f>
        <v>#N/A</v>
      </c>
      <c r="S399" t="e">
        <f>VLOOKUP(A399,'Public finance '!$A:$H,4,FALSE)</f>
        <v>#N/A</v>
      </c>
      <c r="T399" t="e">
        <f>VLOOKUP(A399,'Public finance '!$A:$H,5,FALSE)</f>
        <v>#N/A</v>
      </c>
      <c r="U399" t="e">
        <f>VLOOKUP(A399,'Public finance '!$A:$H,6,FALSE)</f>
        <v>#N/A</v>
      </c>
      <c r="V399" t="e">
        <f>VLOOKUP(A399,'Public finance '!$A:$H,7,FALSE)</f>
        <v>#N/A</v>
      </c>
      <c r="W399" t="e">
        <f>VLOOKUP(A399,'Public finance '!$A:$H,8,FALSE)</f>
        <v>#N/A</v>
      </c>
      <c r="X399" t="e">
        <f>VLOOKUP(A399,'Current Account Balance'!$E:$F,2,FALSE)</f>
        <v>#N/A</v>
      </c>
      <c r="Y399" t="e">
        <f>VLOOKUP(A399,'Current AC forecast'!$A:$B,2,FALSE)</f>
        <v>#N/A</v>
      </c>
      <c r="Z399" s="18">
        <v>24.94</v>
      </c>
    </row>
    <row r="400" spans="1:26">
      <c r="A400" s="19">
        <v>44774</v>
      </c>
      <c r="B400" s="63">
        <v>363.22890000000001</v>
      </c>
      <c r="C400" s="68">
        <v>1619.7293473300001</v>
      </c>
      <c r="D400" t="e">
        <f>VLOOKUP(A400,Unemployment!$A:$C,2,FALSE)</f>
        <v>#N/A</v>
      </c>
      <c r="E400" t="e">
        <f>VLOOKUP(A400,Unemployment!$A:$C,3,FALSE)</f>
        <v>#N/A</v>
      </c>
      <c r="F400">
        <f>VLOOKUP(A400,PMI!$A:$C,2,FALSE)</f>
        <v>49.6</v>
      </c>
      <c r="G400">
        <f>VLOOKUP(A400,PMI!$A:$C,3,FALSE)</f>
        <v>51.7</v>
      </c>
      <c r="H400" t="e">
        <f>VLOOKUP(A400,'Emp per sector'!$A:$G,2,FALSE)</f>
        <v>#N/A</v>
      </c>
      <c r="I400" t="e">
        <f>VLOOKUP(A400,'Emp per sector'!$A:$G,3,FALSE)</f>
        <v>#N/A</v>
      </c>
      <c r="J400" t="e">
        <f>VLOOKUP(A400,'Emp per sector'!$A:$G,4,FALSE)</f>
        <v>#N/A</v>
      </c>
      <c r="K400" t="e">
        <f>VLOOKUP(A400,'Emp per sector'!$A:$G,5,FALSE)</f>
        <v>#N/A</v>
      </c>
      <c r="L400" t="e">
        <f>VLOOKUP(A400,'Emp per sector'!$A:$G,6,FALSE)</f>
        <v>#N/A</v>
      </c>
      <c r="M400" t="e">
        <f>VLOOKUP(A400,'Emp per sector'!$A:$G,7,FALSE)</f>
        <v>#N/A</v>
      </c>
      <c r="N400" t="e">
        <f>VLOOKUP(A400,'Output by Sec'!$A:$D,2,FALSE)</f>
        <v>#N/A</v>
      </c>
      <c r="O400" t="e">
        <f>VLOOKUP(A400,'Output by Sec'!$A:$D,3,FALSE)</f>
        <v>#N/A</v>
      </c>
      <c r="P400" t="e">
        <f>VLOOKUP(A400,'Output by Sec'!$A:$D,4,FALSE)</f>
        <v>#N/A</v>
      </c>
      <c r="Q400" t="e">
        <f>VLOOKUP(A400,'Public finance '!$A:$H,2,FALSE)</f>
        <v>#N/A</v>
      </c>
      <c r="R400" t="e">
        <f>VLOOKUP(A400,'Public finance '!$A:$H,3,FALSE)</f>
        <v>#N/A</v>
      </c>
      <c r="S400" t="e">
        <f>VLOOKUP(A400,'Public finance '!$A:$H,4,FALSE)</f>
        <v>#N/A</v>
      </c>
      <c r="T400" t="e">
        <f>VLOOKUP(A400,'Public finance '!$A:$H,5,FALSE)</f>
        <v>#N/A</v>
      </c>
      <c r="U400" t="e">
        <f>VLOOKUP(A400,'Public finance '!$A:$H,6,FALSE)</f>
        <v>#N/A</v>
      </c>
      <c r="V400" t="e">
        <f>VLOOKUP(A400,'Public finance '!$A:$H,7,FALSE)</f>
        <v>#N/A</v>
      </c>
      <c r="W400" t="e">
        <f>VLOOKUP(A400,'Public finance '!$A:$H,8,FALSE)</f>
        <v>#N/A</v>
      </c>
      <c r="X400" t="e">
        <f>VLOOKUP(A400,'Current Account Balance'!$E:$F,2,FALSE)</f>
        <v>#N/A</v>
      </c>
      <c r="Y400" t="e">
        <f>VLOOKUP(A400,'Current AC forecast'!$A:$B,2,FALSE)</f>
        <v>#N/A</v>
      </c>
      <c r="Z400" s="18">
        <v>25.76</v>
      </c>
    </row>
    <row r="401" spans="1:26">
      <c r="A401" s="19">
        <v>44805</v>
      </c>
      <c r="B401" s="63">
        <v>364.53604999999999</v>
      </c>
      <c r="C401" s="68">
        <v>1682.8377556800001</v>
      </c>
      <c r="D401">
        <f>VLOOKUP(A401,Unemployment!$A:$C,2,FALSE)</f>
        <v>49</v>
      </c>
      <c r="E401">
        <f>VLOOKUP(A401,Unemployment!$A:$C,3,FALSE)</f>
        <v>4.8733821099999997</v>
      </c>
      <c r="F401">
        <f>VLOOKUP(A401,PMI!$A:$C,2,FALSE)</f>
        <v>42.6</v>
      </c>
      <c r="G401">
        <f>VLOOKUP(A401,PMI!$A:$C,3,FALSE)</f>
        <v>51.2</v>
      </c>
      <c r="H401">
        <f>VLOOKUP(A401,'Emp per sector'!$A:$G,2,FALSE)</f>
        <v>2152377</v>
      </c>
      <c r="I401">
        <f>VLOOKUP(A401,'Emp per sector'!$A:$G,3,FALSE)</f>
        <v>2076868</v>
      </c>
      <c r="J401">
        <f>VLOOKUP(A401,'Emp per sector'!$A:$G,4,FALSE)</f>
        <v>3781095</v>
      </c>
      <c r="K401">
        <f>VLOOKUP(A401,'Emp per sector'!$A:$G,5,FALSE)</f>
        <v>-9.9743647499999994</v>
      </c>
      <c r="L401">
        <f>VLOOKUP(A401,'Emp per sector'!$A:$G,6,FALSE)</f>
        <v>5.4554446499999996</v>
      </c>
      <c r="M401">
        <f>VLOOKUP(A401,'Emp per sector'!$A:$G,7,FALSE)</f>
        <v>2.6469543899999999</v>
      </c>
      <c r="N401">
        <f>VLOOKUP(A401,'Output by Sec'!$A:$D,2,FALSE)</f>
        <v>-6.7</v>
      </c>
      <c r="O401">
        <f>VLOOKUP(A401,'Output by Sec'!$A:$D,3,FALSE)</f>
        <v>-21.3</v>
      </c>
      <c r="P401">
        <f>VLOOKUP(A401,'Output by Sec'!$A:$D,4,FALSE)</f>
        <v>-4.2</v>
      </c>
      <c r="Q401">
        <f>VLOOKUP(A401,'Public finance '!$A:$H,2,FALSE)</f>
        <v>484572.59064209001</v>
      </c>
      <c r="R401">
        <f>VLOOKUP(A401,'Public finance '!$A:$H,3,FALSE)</f>
        <v>-341730.40198733</v>
      </c>
      <c r="S401">
        <f>VLOOKUP(A401,'Public finance '!$A:$H,4,FALSE)</f>
        <v>6586601.6953496803</v>
      </c>
      <c r="T401">
        <f>VLOOKUP(A401,'Public finance '!$A:$H,5,FALSE)</f>
        <v>872643.24824804999</v>
      </c>
      <c r="U401">
        <f>VLOOKUP(A401,'Public finance '!$A:$H,6,FALSE)</f>
        <v>7.3569438847989153</v>
      </c>
      <c r="V401">
        <f>VLOOKUP(A401,'Public finance '!$A:$H,7,FALSE)</f>
        <v>-5.1882657824686884</v>
      </c>
      <c r="W401">
        <f>VLOOKUP(A401,'Public finance '!$A:$H,8,FALSE)</f>
        <v>13.248762998135438</v>
      </c>
      <c r="X401">
        <f>VLOOKUP(A401,'Current Account Balance'!$E:$F,2,FALSE)</f>
        <v>0.78922020999999998</v>
      </c>
      <c r="Y401" t="e">
        <f>VLOOKUP(A401,'Current AC forecast'!$A:$B,2,FALSE)</f>
        <v>#N/A</v>
      </c>
      <c r="Z401" s="18">
        <v>25.95</v>
      </c>
    </row>
    <row r="402" spans="1:26">
      <c r="A402" s="19">
        <v>44835</v>
      </c>
      <c r="B402" s="63">
        <v>365.93200000000002</v>
      </c>
      <c r="C402" s="68">
        <v>1609.80584273</v>
      </c>
      <c r="D402" t="e">
        <f>VLOOKUP(A402,Unemployment!$A:$C,2,FALSE)</f>
        <v>#N/A</v>
      </c>
      <c r="E402" t="e">
        <f>VLOOKUP(A402,Unemployment!$A:$C,3,FALSE)</f>
        <v>#N/A</v>
      </c>
      <c r="F402">
        <f>VLOOKUP(A402,PMI!$A:$C,2,FALSE)</f>
        <v>38.4</v>
      </c>
      <c r="G402">
        <f>VLOOKUP(A402,PMI!$A:$C,3,FALSE)</f>
        <v>47.9</v>
      </c>
      <c r="H402" t="e">
        <f>VLOOKUP(A402,'Emp per sector'!$A:$G,2,FALSE)</f>
        <v>#N/A</v>
      </c>
      <c r="I402" t="e">
        <f>VLOOKUP(A402,'Emp per sector'!$A:$G,3,FALSE)</f>
        <v>#N/A</v>
      </c>
      <c r="J402" t="e">
        <f>VLOOKUP(A402,'Emp per sector'!$A:$G,4,FALSE)</f>
        <v>#N/A</v>
      </c>
      <c r="K402" t="e">
        <f>VLOOKUP(A402,'Emp per sector'!$A:$G,5,FALSE)</f>
        <v>#N/A</v>
      </c>
      <c r="L402" t="e">
        <f>VLOOKUP(A402,'Emp per sector'!$A:$G,6,FALSE)</f>
        <v>#N/A</v>
      </c>
      <c r="M402" t="e">
        <f>VLOOKUP(A402,'Emp per sector'!$A:$G,7,FALSE)</f>
        <v>#N/A</v>
      </c>
      <c r="N402" t="e">
        <f>VLOOKUP(A402,'Output by Sec'!$A:$D,2,FALSE)</f>
        <v>#N/A</v>
      </c>
      <c r="O402" t="e">
        <f>VLOOKUP(A402,'Output by Sec'!$A:$D,3,FALSE)</f>
        <v>#N/A</v>
      </c>
      <c r="P402" t="e">
        <f>VLOOKUP(A402,'Output by Sec'!$A:$D,4,FALSE)</f>
        <v>#N/A</v>
      </c>
      <c r="Q402" t="e">
        <f>VLOOKUP(A402,'Public finance '!$A:$H,2,FALSE)</f>
        <v>#N/A</v>
      </c>
      <c r="R402" t="e">
        <f>VLOOKUP(A402,'Public finance '!$A:$H,3,FALSE)</f>
        <v>#N/A</v>
      </c>
      <c r="S402" t="e">
        <f>VLOOKUP(A402,'Public finance '!$A:$H,4,FALSE)</f>
        <v>#N/A</v>
      </c>
      <c r="T402" t="e">
        <f>VLOOKUP(A402,'Public finance '!$A:$H,5,FALSE)</f>
        <v>#N/A</v>
      </c>
      <c r="U402" t="e">
        <f>VLOOKUP(A402,'Public finance '!$A:$H,6,FALSE)</f>
        <v>#N/A</v>
      </c>
      <c r="V402" t="e">
        <f>VLOOKUP(A402,'Public finance '!$A:$H,7,FALSE)</f>
        <v>#N/A</v>
      </c>
      <c r="W402" t="e">
        <f>VLOOKUP(A402,'Public finance '!$A:$H,8,FALSE)</f>
        <v>#N/A</v>
      </c>
      <c r="X402" t="e">
        <f>VLOOKUP(A402,'Current Account Balance'!$E:$F,2,FALSE)</f>
        <v>#N/A</v>
      </c>
      <c r="Y402" t="e">
        <f>VLOOKUP(A402,'Current AC forecast'!$A:$B,2,FALSE)</f>
        <v>#N/A</v>
      </c>
      <c r="Z402" s="18">
        <v>27.46</v>
      </c>
    </row>
    <row r="403" spans="1:26">
      <c r="A403" s="19">
        <v>44866</v>
      </c>
      <c r="B403" s="63">
        <v>366.4853</v>
      </c>
      <c r="C403" s="68">
        <v>1733.10323485</v>
      </c>
      <c r="D403" t="e">
        <f>VLOOKUP(A403,Unemployment!$A:$C,2,FALSE)</f>
        <v>#N/A</v>
      </c>
      <c r="E403" t="e">
        <f>VLOOKUP(A403,Unemployment!$A:$C,3,FALSE)</f>
        <v>#N/A</v>
      </c>
      <c r="F403">
        <f>VLOOKUP(A403,PMI!$A:$C,2,FALSE)</f>
        <v>42.1</v>
      </c>
      <c r="G403">
        <f>VLOOKUP(A403,PMI!$A:$C,3,FALSE)</f>
        <v>49</v>
      </c>
      <c r="H403" t="e">
        <f>VLOOKUP(A403,'Emp per sector'!$A:$G,2,FALSE)</f>
        <v>#N/A</v>
      </c>
      <c r="I403" t="e">
        <f>VLOOKUP(A403,'Emp per sector'!$A:$G,3,FALSE)</f>
        <v>#N/A</v>
      </c>
      <c r="J403" t="e">
        <f>VLOOKUP(A403,'Emp per sector'!$A:$G,4,FALSE)</f>
        <v>#N/A</v>
      </c>
      <c r="K403" t="e">
        <f>VLOOKUP(A403,'Emp per sector'!$A:$G,5,FALSE)</f>
        <v>#N/A</v>
      </c>
      <c r="L403" t="e">
        <f>VLOOKUP(A403,'Emp per sector'!$A:$G,6,FALSE)</f>
        <v>#N/A</v>
      </c>
      <c r="M403" t="e">
        <f>VLOOKUP(A403,'Emp per sector'!$A:$G,7,FALSE)</f>
        <v>#N/A</v>
      </c>
      <c r="N403" t="e">
        <f>VLOOKUP(A403,'Output by Sec'!$A:$D,2,FALSE)</f>
        <v>#N/A</v>
      </c>
      <c r="O403" t="e">
        <f>VLOOKUP(A403,'Output by Sec'!$A:$D,3,FALSE)</f>
        <v>#N/A</v>
      </c>
      <c r="P403" t="e">
        <f>VLOOKUP(A403,'Output by Sec'!$A:$D,4,FALSE)</f>
        <v>#N/A</v>
      </c>
      <c r="Q403" t="e">
        <f>VLOOKUP(A403,'Public finance '!$A:$H,2,FALSE)</f>
        <v>#N/A</v>
      </c>
      <c r="R403" t="e">
        <f>VLOOKUP(A403,'Public finance '!$A:$H,3,FALSE)</f>
        <v>#N/A</v>
      </c>
      <c r="S403" t="e">
        <f>VLOOKUP(A403,'Public finance '!$A:$H,4,FALSE)</f>
        <v>#N/A</v>
      </c>
      <c r="T403" t="e">
        <f>VLOOKUP(A403,'Public finance '!$A:$H,5,FALSE)</f>
        <v>#N/A</v>
      </c>
      <c r="U403" t="e">
        <f>VLOOKUP(A403,'Public finance '!$A:$H,6,FALSE)</f>
        <v>#N/A</v>
      </c>
      <c r="V403" t="e">
        <f>VLOOKUP(A403,'Public finance '!$A:$H,7,FALSE)</f>
        <v>#N/A</v>
      </c>
      <c r="W403" t="e">
        <f>VLOOKUP(A403,'Public finance '!$A:$H,8,FALSE)</f>
        <v>#N/A</v>
      </c>
      <c r="X403" t="e">
        <f>VLOOKUP(A403,'Current Account Balance'!$E:$F,2,FALSE)</f>
        <v>#N/A</v>
      </c>
      <c r="Y403" t="e">
        <f>VLOOKUP(A403,'Current AC forecast'!$A:$B,2,FALSE)</f>
        <v>#N/A</v>
      </c>
      <c r="Z403" s="18">
        <v>29.67</v>
      </c>
    </row>
    <row r="404" spans="1:26">
      <c r="A404" s="19">
        <v>44896</v>
      </c>
      <c r="B404" s="63">
        <v>366.00745000000001</v>
      </c>
      <c r="C404" s="68">
        <v>1863.34032475</v>
      </c>
      <c r="D404">
        <f>VLOOKUP(A404,Unemployment!$A:$C,2,FALSE)</f>
        <v>48.9</v>
      </c>
      <c r="E404">
        <f>VLOOKUP(A404,Unemployment!$A:$C,3,FALSE)</f>
        <v>4.9961912399999999</v>
      </c>
      <c r="F404">
        <f>VLOOKUP(A404,PMI!$A:$C,2,FALSE)</f>
        <v>44.8</v>
      </c>
      <c r="G404">
        <f>VLOOKUP(A404,PMI!$A:$C,3,FALSE)</f>
        <v>51.6</v>
      </c>
      <c r="H404">
        <f>VLOOKUP(A404,'Emp per sector'!$A:$G,2,FALSE)</f>
        <v>2258476</v>
      </c>
      <c r="I404">
        <f>VLOOKUP(A404,'Emp per sector'!$A:$G,3,FALSE)</f>
        <v>1946352</v>
      </c>
      <c r="J404">
        <f>VLOOKUP(A404,'Emp per sector'!$A:$G,4,FALSE)</f>
        <v>3810178</v>
      </c>
      <c r="K404">
        <f>VLOOKUP(A404,'Emp per sector'!$A:$G,5,FALSE)</f>
        <v>6.1396207900000004</v>
      </c>
      <c r="L404">
        <f>VLOOKUP(A404,'Emp per sector'!$A:$G,6,FALSE)</f>
        <v>-11.48105077</v>
      </c>
      <c r="M404">
        <f>VLOOKUP(A404,'Emp per sector'!$A:$G,7,FALSE)</f>
        <v>-0.2502006</v>
      </c>
      <c r="N404">
        <f>VLOOKUP(A404,'Output by Sec'!$A:$D,2,FALSE)</f>
        <v>0.7</v>
      </c>
      <c r="O404">
        <f>VLOOKUP(A404,'Output by Sec'!$A:$D,3,FALSE)</f>
        <v>-30.1</v>
      </c>
      <c r="P404">
        <f>VLOOKUP(A404,'Output by Sec'!$A:$D,4,FALSE)</f>
        <v>-3.9</v>
      </c>
      <c r="Q404">
        <f>VLOOKUP(A404,'Public finance '!$A:$H,2,FALSE)</f>
        <v>467763.72378952999</v>
      </c>
      <c r="R404">
        <f>VLOOKUP(A404,'Public finance '!$A:$H,3,FALSE)</f>
        <v>-1215560.13144702</v>
      </c>
      <c r="S404">
        <f>VLOOKUP(A404,'Public finance '!$A:$H,4,FALSE)</f>
        <v>6575456.1068159798</v>
      </c>
      <c r="T404">
        <f>VLOOKUP(A404,'Public finance '!$A:$H,5,FALSE)</f>
        <v>1777768.42464684</v>
      </c>
      <c r="U404">
        <f>VLOOKUP(A404,'Public finance '!$A:$H,6,FALSE)</f>
        <v>7.1137836857378751</v>
      </c>
      <c r="V404">
        <f>VLOOKUP(A404,'Public finance '!$A:$H,7,FALSE)</f>
        <v>-18.486324168250409</v>
      </c>
      <c r="W404">
        <f>VLOOKUP(A404,'Public finance '!$A:$H,8,FALSE)</f>
        <v>27.03642752331724</v>
      </c>
      <c r="X404">
        <f>VLOOKUP(A404,'Current Account Balance'!$E:$F,2,FALSE)</f>
        <v>0.65957725</v>
      </c>
      <c r="Y404">
        <f>VLOOKUP(A404,'Current AC forecast'!$A:$B,2,FALSE)</f>
        <v>-0.99399999999999999</v>
      </c>
      <c r="Z404" s="18">
        <v>27.24</v>
      </c>
    </row>
    <row r="405" spans="1:26">
      <c r="A405" s="19">
        <v>44927</v>
      </c>
      <c r="B405" s="63">
        <v>365.93830000000003</v>
      </c>
      <c r="C405" s="68">
        <v>2065.4328306000002</v>
      </c>
      <c r="D405" t="e">
        <f>VLOOKUP(A405,Unemployment!$A:$C,2,FALSE)</f>
        <v>#N/A</v>
      </c>
      <c r="E405" t="e">
        <f>VLOOKUP(A405,Unemployment!$A:$C,3,FALSE)</f>
        <v>#N/A</v>
      </c>
      <c r="F405">
        <f>VLOOKUP(A405,PMI!$A:$C,2,FALSE)</f>
        <v>40.799999999999997</v>
      </c>
      <c r="G405">
        <f>VLOOKUP(A405,PMI!$A:$C,3,FALSE)</f>
        <v>50.2</v>
      </c>
      <c r="H405" t="e">
        <f>VLOOKUP(A405,'Emp per sector'!$A:$G,2,FALSE)</f>
        <v>#N/A</v>
      </c>
      <c r="I405" t="e">
        <f>VLOOKUP(A405,'Emp per sector'!$A:$G,3,FALSE)</f>
        <v>#N/A</v>
      </c>
      <c r="J405" t="e">
        <f>VLOOKUP(A405,'Emp per sector'!$A:$G,4,FALSE)</f>
        <v>#N/A</v>
      </c>
      <c r="K405" t="e">
        <f>VLOOKUP(A405,'Emp per sector'!$A:$G,5,FALSE)</f>
        <v>#N/A</v>
      </c>
      <c r="L405" t="e">
        <f>VLOOKUP(A405,'Emp per sector'!$A:$G,6,FALSE)</f>
        <v>#N/A</v>
      </c>
      <c r="M405" t="e">
        <f>VLOOKUP(A405,'Emp per sector'!$A:$G,7,FALSE)</f>
        <v>#N/A</v>
      </c>
      <c r="N405" t="e">
        <f>VLOOKUP(A405,'Output by Sec'!$A:$D,2,FALSE)</f>
        <v>#N/A</v>
      </c>
      <c r="O405" t="e">
        <f>VLOOKUP(A405,'Output by Sec'!$A:$D,3,FALSE)</f>
        <v>#N/A</v>
      </c>
      <c r="P405" t="e">
        <f>VLOOKUP(A405,'Output by Sec'!$A:$D,4,FALSE)</f>
        <v>#N/A</v>
      </c>
      <c r="Q405" t="e">
        <f>VLOOKUP(A405,'Public finance '!$A:$H,2,FALSE)</f>
        <v>#N/A</v>
      </c>
      <c r="R405" t="e">
        <f>VLOOKUP(A405,'Public finance '!$A:$H,3,FALSE)</f>
        <v>#N/A</v>
      </c>
      <c r="S405" t="e">
        <f>VLOOKUP(A405,'Public finance '!$A:$H,4,FALSE)</f>
        <v>#N/A</v>
      </c>
      <c r="T405" t="e">
        <f>VLOOKUP(A405,'Public finance '!$A:$H,5,FALSE)</f>
        <v>#N/A</v>
      </c>
      <c r="U405" t="e">
        <f>VLOOKUP(A405,'Public finance '!$A:$H,6,FALSE)</f>
        <v>#N/A</v>
      </c>
      <c r="V405" t="e">
        <f>VLOOKUP(A405,'Public finance '!$A:$H,7,FALSE)</f>
        <v>#N/A</v>
      </c>
      <c r="W405" t="e">
        <f>VLOOKUP(A405,'Public finance '!$A:$H,8,FALSE)</f>
        <v>#N/A</v>
      </c>
      <c r="X405" t="e">
        <f>VLOOKUP(A405,'Current Account Balance'!$E:$F,2,FALSE)</f>
        <v>#N/A</v>
      </c>
      <c r="Y405" t="e">
        <f>VLOOKUP(A405,'Current AC forecast'!$A:$B,2,FALSE)</f>
        <v>#N/A</v>
      </c>
      <c r="Z405" s="18">
        <v>25.28</v>
      </c>
    </row>
    <row r="406" spans="1:26">
      <c r="A406" s="19">
        <v>44958</v>
      </c>
      <c r="B406" s="63">
        <v>362.30169999999998</v>
      </c>
      <c r="C406" s="68">
        <v>2184.2875087299999</v>
      </c>
      <c r="D406" t="e">
        <f>VLOOKUP(A406,Unemployment!$A:$C,2,FALSE)</f>
        <v>#N/A</v>
      </c>
      <c r="E406" t="e">
        <f>VLOOKUP(A406,Unemployment!$A:$C,3,FALSE)</f>
        <v>#N/A</v>
      </c>
      <c r="F406">
        <f>VLOOKUP(A406,PMI!$A:$C,2,FALSE)</f>
        <v>42.3</v>
      </c>
      <c r="G406">
        <f>VLOOKUP(A406,PMI!$A:$C,3,FALSE)</f>
        <v>48.7</v>
      </c>
      <c r="H406" t="e">
        <f>VLOOKUP(A406,'Emp per sector'!$A:$G,2,FALSE)</f>
        <v>#N/A</v>
      </c>
      <c r="I406" t="e">
        <f>VLOOKUP(A406,'Emp per sector'!$A:$G,3,FALSE)</f>
        <v>#N/A</v>
      </c>
      <c r="J406" t="e">
        <f>VLOOKUP(A406,'Emp per sector'!$A:$G,4,FALSE)</f>
        <v>#N/A</v>
      </c>
      <c r="K406" t="e">
        <f>VLOOKUP(A406,'Emp per sector'!$A:$G,5,FALSE)</f>
        <v>#N/A</v>
      </c>
      <c r="L406" t="e">
        <f>VLOOKUP(A406,'Emp per sector'!$A:$G,6,FALSE)</f>
        <v>#N/A</v>
      </c>
      <c r="M406" t="e">
        <f>VLOOKUP(A406,'Emp per sector'!$A:$G,7,FALSE)</f>
        <v>#N/A</v>
      </c>
      <c r="N406" t="e">
        <f>VLOOKUP(A406,'Output by Sec'!$A:$D,2,FALSE)</f>
        <v>#N/A</v>
      </c>
      <c r="O406" t="e">
        <f>VLOOKUP(A406,'Output by Sec'!$A:$D,3,FALSE)</f>
        <v>#N/A</v>
      </c>
      <c r="P406" t="e">
        <f>VLOOKUP(A406,'Output by Sec'!$A:$D,4,FALSE)</f>
        <v>#N/A</v>
      </c>
      <c r="Q406" t="e">
        <f>VLOOKUP(A406,'Public finance '!$A:$H,2,FALSE)</f>
        <v>#N/A</v>
      </c>
      <c r="R406" t="e">
        <f>VLOOKUP(A406,'Public finance '!$A:$H,3,FALSE)</f>
        <v>#N/A</v>
      </c>
      <c r="S406" t="e">
        <f>VLOOKUP(A406,'Public finance '!$A:$H,4,FALSE)</f>
        <v>#N/A</v>
      </c>
      <c r="T406" t="e">
        <f>VLOOKUP(A406,'Public finance '!$A:$H,5,FALSE)</f>
        <v>#N/A</v>
      </c>
      <c r="U406" t="e">
        <f>VLOOKUP(A406,'Public finance '!$A:$H,6,FALSE)</f>
        <v>#N/A</v>
      </c>
      <c r="V406" t="e">
        <f>VLOOKUP(A406,'Public finance '!$A:$H,7,FALSE)</f>
        <v>#N/A</v>
      </c>
      <c r="W406" t="e">
        <f>VLOOKUP(A406,'Public finance '!$A:$H,8,FALSE)</f>
        <v>#N/A</v>
      </c>
      <c r="X406" t="e">
        <f>VLOOKUP(A406,'Current Account Balance'!$E:$F,2,FALSE)</f>
        <v>#N/A</v>
      </c>
      <c r="Y406" t="e">
        <f>VLOOKUP(A406,'Current AC forecast'!$A:$B,2,FALSE)</f>
        <v>#N/A</v>
      </c>
      <c r="Z406" s="18">
        <v>24.21</v>
      </c>
    </row>
    <row r="407" spans="1:26">
      <c r="A407" s="19">
        <v>44986</v>
      </c>
      <c r="B407" s="63">
        <v>327.14465000000001</v>
      </c>
      <c r="C407" s="68">
        <v>2629.1164092499998</v>
      </c>
      <c r="D407">
        <f>VLOOKUP(A407,Unemployment!$A:$C,2,FALSE)</f>
        <v>49.9</v>
      </c>
      <c r="E407">
        <f>VLOOKUP(A407,Unemployment!$A:$C,3,FALSE)</f>
        <v>4.7278197899999999</v>
      </c>
      <c r="F407">
        <f>VLOOKUP(A407,PMI!$A:$C,2,FALSE)</f>
        <v>51.4</v>
      </c>
      <c r="G407">
        <f>VLOOKUP(A407,PMI!$A:$C,3,FALSE)</f>
        <v>55.1</v>
      </c>
      <c r="H407">
        <f>VLOOKUP(A407,'Emp per sector'!$A:$G,2,FALSE)</f>
        <v>2187563</v>
      </c>
      <c r="I407">
        <f>VLOOKUP(A407,'Emp per sector'!$A:$G,3,FALSE)</f>
        <v>2090031</v>
      </c>
      <c r="J407">
        <f>VLOOKUP(A407,'Emp per sector'!$A:$G,4,FALSE)</f>
        <v>3922198</v>
      </c>
      <c r="K407">
        <f>VLOOKUP(A407,'Emp per sector'!$A:$G,5,FALSE)</f>
        <v>4.2618639399999996</v>
      </c>
      <c r="L407">
        <f>VLOOKUP(A407,'Emp per sector'!$A:$G,6,FALSE)</f>
        <v>-10.77817778</v>
      </c>
      <c r="M407">
        <f>VLOOKUP(A407,'Emp per sector'!$A:$G,7,FALSE)</f>
        <v>-0.65045085999999996</v>
      </c>
      <c r="N407">
        <f>VLOOKUP(A407,'Output by Sec'!$A:$D,2,FALSE)</f>
        <v>0.8</v>
      </c>
      <c r="O407">
        <f>VLOOKUP(A407,'Output by Sec'!$A:$D,3,FALSE)</f>
        <v>-23.4</v>
      </c>
      <c r="P407">
        <f>VLOOKUP(A407,'Output by Sec'!$A:$D,4,FALSE)</f>
        <v>-5</v>
      </c>
      <c r="Q407">
        <f>VLOOKUP(A407,'Public finance '!$A:$H,2,FALSE)</f>
        <v>577692.24204290996</v>
      </c>
      <c r="R407">
        <f>VLOOKUP(A407,'Public finance '!$A:$H,3,FALSE)</f>
        <v>-624777.88780234999</v>
      </c>
      <c r="S407">
        <f>VLOOKUP(A407,'Public finance '!$A:$H,4,FALSE)</f>
        <v>7328573.8182313703</v>
      </c>
      <c r="T407">
        <f>VLOOKUP(A407,'Public finance '!$A:$H,5,FALSE)</f>
        <v>1260044.74</v>
      </c>
      <c r="U407">
        <f>VLOOKUP(A407,'Public finance '!$A:$H,6,FALSE)</f>
        <v>7.8827375744756623</v>
      </c>
      <c r="V407">
        <f>VLOOKUP(A407,'Public finance '!$A:$H,7,FALSE)</f>
        <v>-8.5252315566240657</v>
      </c>
      <c r="W407">
        <f>VLOOKUP(A407,'Public finance '!$A:$H,8,FALSE)</f>
        <v>17.19358733708015</v>
      </c>
      <c r="X407">
        <f>VLOOKUP(A407,'Current Account Balance'!$E:$F,2,FALSE)</f>
        <v>2.6017699699999999</v>
      </c>
      <c r="Y407" t="e">
        <f>VLOOKUP(A407,'Current AC forecast'!$A:$B,2,FALSE)</f>
        <v>#N/A</v>
      </c>
      <c r="Z407" s="63">
        <v>21.4</v>
      </c>
    </row>
    <row r="408" spans="1:26">
      <c r="A408" s="19">
        <v>45017</v>
      </c>
      <c r="B408" s="39">
        <v>321.33765</v>
      </c>
      <c r="C408" s="69">
        <v>2692.7059677900002</v>
      </c>
      <c r="D408" t="e">
        <f>VLOOKUP(A408,Unemployment!$A:$C,2,FALSE)</f>
        <v>#N/A</v>
      </c>
      <c r="E408" t="e">
        <f>VLOOKUP(A408,Unemployment!$A:$C,3,FALSE)</f>
        <v>#N/A</v>
      </c>
      <c r="F408">
        <f>VLOOKUP(A408,PMI!$A:$C,2,FALSE)</f>
        <v>34.700000000000003</v>
      </c>
      <c r="G408">
        <f>VLOOKUP(A408,PMI!$A:$C,3,FALSE)</f>
        <v>49.6</v>
      </c>
      <c r="H408" t="e">
        <f>VLOOKUP(A408,'Emp per sector'!$A:$G,2,FALSE)</f>
        <v>#N/A</v>
      </c>
      <c r="I408" t="e">
        <f>VLOOKUP(A408,'Emp per sector'!$A:$G,3,FALSE)</f>
        <v>#N/A</v>
      </c>
      <c r="J408" t="e">
        <f>VLOOKUP(A408,'Emp per sector'!$A:$G,4,FALSE)</f>
        <v>#N/A</v>
      </c>
      <c r="K408" t="e">
        <f>VLOOKUP(A408,'Emp per sector'!$A:$G,5,FALSE)</f>
        <v>#N/A</v>
      </c>
      <c r="L408" t="e">
        <f>VLOOKUP(A408,'Emp per sector'!$A:$G,6,FALSE)</f>
        <v>#N/A</v>
      </c>
      <c r="M408" t="e">
        <f>VLOOKUP(A408,'Emp per sector'!$A:$G,7,FALSE)</f>
        <v>#N/A</v>
      </c>
      <c r="N408" t="e">
        <f>VLOOKUP(A408,'Output by Sec'!$A:$D,2,FALSE)</f>
        <v>#N/A</v>
      </c>
      <c r="O408" t="e">
        <f>VLOOKUP(A408,'Output by Sec'!$A:$D,3,FALSE)</f>
        <v>#N/A</v>
      </c>
      <c r="P408" t="e">
        <f>VLOOKUP(A408,'Output by Sec'!$A:$D,4,FALSE)</f>
        <v>#N/A</v>
      </c>
      <c r="Q408" t="e">
        <f>VLOOKUP(A408,'Public finance '!$A:$H,2,FALSE)</f>
        <v>#N/A</v>
      </c>
      <c r="R408" t="e">
        <f>VLOOKUP(A408,'Public finance '!$A:$H,3,FALSE)</f>
        <v>#N/A</v>
      </c>
      <c r="S408" t="e">
        <f>VLOOKUP(A408,'Public finance '!$A:$H,4,FALSE)</f>
        <v>#N/A</v>
      </c>
      <c r="T408" t="e">
        <f>VLOOKUP(A408,'Public finance '!$A:$H,5,FALSE)</f>
        <v>#N/A</v>
      </c>
      <c r="U408" t="e">
        <f>VLOOKUP(A408,'Public finance '!$A:$H,6,FALSE)</f>
        <v>#N/A</v>
      </c>
      <c r="V408" t="e">
        <f>VLOOKUP(A408,'Public finance '!$A:$H,7,FALSE)</f>
        <v>#N/A</v>
      </c>
      <c r="W408" t="e">
        <f>VLOOKUP(A408,'Public finance '!$A:$H,8,FALSE)</f>
        <v>#N/A</v>
      </c>
      <c r="X408" t="e">
        <f>VLOOKUP(A408,'Current Account Balance'!$E:$F,2,FALSE)</f>
        <v>#N/A</v>
      </c>
      <c r="Y408" t="e">
        <f>VLOOKUP(A408,'Current AC forecast'!$A:$B,2,FALSE)</f>
        <v>#N/A</v>
      </c>
      <c r="Z408" s="18">
        <v>21.03</v>
      </c>
    </row>
    <row r="409" spans="1:26">
      <c r="A409" s="19">
        <v>45047</v>
      </c>
      <c r="B409" s="39">
        <v>294.39605</v>
      </c>
      <c r="C409" s="78">
        <v>3445.1903936099998</v>
      </c>
      <c r="E409" t="e">
        <f>VLOOKUP(A409,Unemployment!$A:$C,3,FALSE)</f>
        <v>#N/A</v>
      </c>
      <c r="F409">
        <f>VLOOKUP(A409,PMI!$A:$C,2,FALSE)</f>
        <v>46.2</v>
      </c>
      <c r="G409">
        <f>VLOOKUP(A409,PMI!$A:$C,3,FALSE)</f>
        <v>53.5</v>
      </c>
      <c r="H409" t="e">
        <f>VLOOKUP(A409,'Emp per sector'!$A:$G,2,FALSE)</f>
        <v>#N/A</v>
      </c>
      <c r="I409" t="e">
        <f>VLOOKUP(A409,'Emp per sector'!$A:$G,3,FALSE)</f>
        <v>#N/A</v>
      </c>
      <c r="J409" t="e">
        <f>VLOOKUP(A409,'Emp per sector'!$A:$G,4,FALSE)</f>
        <v>#N/A</v>
      </c>
      <c r="K409" t="e">
        <f>VLOOKUP(A409,'Emp per sector'!$A:$G,5,FALSE)</f>
        <v>#N/A</v>
      </c>
      <c r="L409" t="e">
        <f>VLOOKUP(A409,'Emp per sector'!$A:$G,6,FALSE)</f>
        <v>#N/A</v>
      </c>
      <c r="M409" t="e">
        <f>VLOOKUP(A409,'Emp per sector'!$A:$G,7,FALSE)</f>
        <v>#N/A</v>
      </c>
      <c r="N409" t="e">
        <f>VLOOKUP(A409,'Output by Sec'!$A:$D,2,FALSE)</f>
        <v>#N/A</v>
      </c>
      <c r="O409" t="e">
        <f>VLOOKUP(A409,'Output by Sec'!$A:$D,3,FALSE)</f>
        <v>#N/A</v>
      </c>
      <c r="P409" t="e">
        <f>VLOOKUP(A409,'Output by Sec'!$A:$D,4,FALSE)</f>
        <v>#N/A</v>
      </c>
      <c r="Q409" t="e">
        <f>VLOOKUP(A409,'Public finance '!$A:$H,2,FALSE)</f>
        <v>#N/A</v>
      </c>
      <c r="R409" t="e">
        <f>VLOOKUP(A409,'Public finance '!$A:$H,3,FALSE)</f>
        <v>#N/A</v>
      </c>
      <c r="S409" t="e">
        <f>VLOOKUP(A409,'Public finance '!$A:$H,4,FALSE)</f>
        <v>#N/A</v>
      </c>
      <c r="T409" t="e">
        <f>VLOOKUP(A409,'Public finance '!$A:$H,5,FALSE)</f>
        <v>#N/A</v>
      </c>
      <c r="U409" t="e">
        <f>VLOOKUP(A409,'Public finance '!$A:$H,6,FALSE)</f>
        <v>#N/A</v>
      </c>
      <c r="V409" t="e">
        <f>VLOOKUP(A409,'Public finance '!$A:$H,7,FALSE)</f>
        <v>#N/A</v>
      </c>
      <c r="W409" t="e">
        <f>VLOOKUP(A409,'Public finance '!$A:$H,8,FALSE)</f>
        <v>#N/A</v>
      </c>
      <c r="X409" t="e">
        <f>VLOOKUP(A409,'Current Account Balance'!$E:$F,2,FALSE)</f>
        <v>#N/A</v>
      </c>
      <c r="Y409" t="e">
        <f>VLOOKUP(A409,'Current AC forecast'!$A:$B,2,FALSE)</f>
        <v>#N/A</v>
      </c>
      <c r="Z409" s="72">
        <v>21.28</v>
      </c>
    </row>
    <row r="410" spans="1:26">
      <c r="A410" s="19">
        <v>45078</v>
      </c>
      <c r="B410" s="39">
        <v>308.91590000000002</v>
      </c>
      <c r="C410" s="78">
        <v>3679.9931156299999</v>
      </c>
      <c r="D410">
        <v>48.6</v>
      </c>
      <c r="E410">
        <f>VLOOKUP(A410,Unemployment!$A:$C,3,FALSE)</f>
        <v>5.1075282599999996</v>
      </c>
      <c r="F410">
        <f>VLOOKUP(A410,PMI!$A:$C,2,FALSE)</f>
        <v>47.3</v>
      </c>
      <c r="G410">
        <f>VLOOKUP(A410,PMI!$A:$C,3,FALSE)</f>
        <v>56.7</v>
      </c>
      <c r="H410">
        <f>VLOOKUP(A410,'Emp per sector'!$A:$G,2,FALSE)</f>
        <v>2058421</v>
      </c>
      <c r="I410">
        <f>VLOOKUP(A410,'Emp per sector'!$A:$G,3,FALSE)</f>
        <v>2104249</v>
      </c>
      <c r="J410">
        <f>VLOOKUP(A410,'Emp per sector'!$A:$G,4,FALSE)</f>
        <v>3851822</v>
      </c>
      <c r="K410">
        <f>VLOOKUP(A410,'Emp per sector'!$A:$G,5,FALSE)</f>
        <v>-3.1440684299999999</v>
      </c>
      <c r="L410">
        <f>VLOOKUP(A410,'Emp per sector'!$A:$G,6,FALSE)</f>
        <v>-7.1817557900000004</v>
      </c>
      <c r="M410">
        <f>VLOOKUP(A410,'Emp per sector'!$A:$G,7,FALSE)</f>
        <v>1.7723797299999999</v>
      </c>
      <c r="N410">
        <f>VLOOKUP(A410,'Output by Sec'!$A:$D,2,FALSE)</f>
        <v>3.6</v>
      </c>
      <c r="O410">
        <f>VLOOKUP(A410,'Output by Sec'!$A:$D,3,FALSE)</f>
        <v>-11.5</v>
      </c>
      <c r="P410">
        <f>VLOOKUP(A410,'Output by Sec'!$A:$D,4,FALSE)</f>
        <v>-0.8</v>
      </c>
      <c r="Q410">
        <f>VLOOKUP(A410,'Public finance '!$A:$H,2,FALSE)</f>
        <v>621160.06967800006</v>
      </c>
      <c r="R410">
        <f>VLOOKUP(A410,'Public finance '!$A:$H,3,FALSE)</f>
        <v>-617788.44064418005</v>
      </c>
      <c r="S410">
        <f>VLOOKUP(A410,'Public finance '!$A:$H,4,FALSE)</f>
        <v>6145451.8937097704</v>
      </c>
      <c r="T410">
        <f>VLOOKUP(A410,'Public finance '!$A:$H,5,FALSE)</f>
        <v>1299574.6499999999</v>
      </c>
      <c r="U410">
        <f>VLOOKUP(A410,'Public finance '!$A:$H,6,FALSE)</f>
        <v>10.107638631323331</v>
      </c>
      <c r="V410">
        <f>VLOOKUP(A410,'Public finance '!$A:$H,7,FALSE)</f>
        <v>-10.052774821596483</v>
      </c>
      <c r="W410">
        <f>VLOOKUP(A410,'Public finance '!$A:$H,8,FALSE)</f>
        <v>21.146933902943584</v>
      </c>
      <c r="X410">
        <f>VLOOKUP(A410,'Current Account Balance'!$E:$F,2,FALSE)</f>
        <v>0.24779988999999999</v>
      </c>
      <c r="Y410" t="e">
        <f>VLOOKUP(A410,'Current AC forecast'!$A:$B,2,FALSE)</f>
        <v>#N/A</v>
      </c>
      <c r="Z410" s="72">
        <v>19.47</v>
      </c>
    </row>
    <row r="411" spans="1:26">
      <c r="A411" s="19">
        <v>45108</v>
      </c>
      <c r="B411" s="35">
        <v>329.18245000000002</v>
      </c>
      <c r="C411" s="78">
        <v>3696.98</v>
      </c>
      <c r="E411" t="e">
        <f>VLOOKUP(A411,Unemployment!$A:$C,3,FALSE)</f>
        <v>#N/A</v>
      </c>
      <c r="F411">
        <f>VLOOKUP(A411,PMI!$A:$C,2,FALSE)</f>
        <v>44.6</v>
      </c>
      <c r="G411">
        <f>VLOOKUP(A411,PMI!$A:$C,3,FALSE)</f>
        <v>59.5</v>
      </c>
      <c r="K411" t="e">
        <f>VLOOKUP(A411,'Emp per sector'!$A:$G,5,FALSE)</f>
        <v>#N/A</v>
      </c>
      <c r="L411" t="e">
        <f>VLOOKUP(A411,'Emp per sector'!$A:$G,6,FALSE)</f>
        <v>#N/A</v>
      </c>
      <c r="N411" t="e">
        <f>VLOOKUP(A411,'Output by Sec'!$A:$D,2,FALSE)</f>
        <v>#N/A</v>
      </c>
      <c r="O411" t="e">
        <f>VLOOKUP(A411,'Output by Sec'!$A:$D,3,FALSE)</f>
        <v>#N/A</v>
      </c>
      <c r="P411" t="e">
        <f>VLOOKUP(A411,'Output by Sec'!$A:$D,4,FALSE)</f>
        <v>#N/A</v>
      </c>
      <c r="Q411" t="e">
        <f>VLOOKUP(A411,'Public finance '!$A:$H,2,FALSE)</f>
        <v>#N/A</v>
      </c>
      <c r="R411" t="e">
        <f>VLOOKUP(A411,'Public finance '!$A:$H,3,FALSE)</f>
        <v>#N/A</v>
      </c>
      <c r="S411" t="e">
        <f>VLOOKUP(A411,'Public finance '!$A:$H,4,FALSE)</f>
        <v>#N/A</v>
      </c>
      <c r="T411" t="e">
        <f>VLOOKUP(A411,'Public finance '!$A:$H,5,FALSE)</f>
        <v>#N/A</v>
      </c>
      <c r="U411" t="e">
        <f>VLOOKUP(A411,'Public finance '!$A:$H,6,FALSE)</f>
        <v>#N/A</v>
      </c>
      <c r="V411" t="e">
        <f>VLOOKUP(A411,'Public finance '!$A:$H,7,FALSE)</f>
        <v>#N/A</v>
      </c>
      <c r="W411" t="e">
        <f>VLOOKUP(A411,'Public finance '!$A:$H,8,FALSE)</f>
        <v>#N/A</v>
      </c>
      <c r="X411" t="e">
        <f>VLOOKUP(A411,'Current Account Balance'!$E:$F,2,FALSE)</f>
        <v>#N/A</v>
      </c>
      <c r="Y411" t="e">
        <f>VLOOKUP(A411,'Current AC forecast'!$A:$B,2,FALSE)</f>
        <v>#N/A</v>
      </c>
      <c r="Z411" s="72">
        <v>17.18</v>
      </c>
    </row>
    <row r="412" spans="1:26" ht="15">
      <c r="A412" s="19">
        <v>45139</v>
      </c>
      <c r="B412" s="35">
        <v>321.13765000000001</v>
      </c>
      <c r="C412" s="78">
        <v>3561.75</v>
      </c>
      <c r="E412" t="e">
        <f>VLOOKUP(A412,Unemployment!$A:$C,3,FALSE)</f>
        <v>#N/A</v>
      </c>
      <c r="F412">
        <f>VLOOKUP(A412,PMI!$A:$C,2,FALSE)</f>
        <v>49.3</v>
      </c>
      <c r="G412">
        <f>VLOOKUP(A412,PMI!$A:$C,3,FALSE)</f>
        <v>57.6</v>
      </c>
      <c r="K412" t="e">
        <f>VLOOKUP(A412,'Emp per sector'!$A:$G,5,FALSE)</f>
        <v>#N/A</v>
      </c>
      <c r="L412" t="e">
        <f>VLOOKUP(A412,'Emp per sector'!$A:$G,6,FALSE)</f>
        <v>#N/A</v>
      </c>
      <c r="N412" t="e">
        <f>VLOOKUP(A412,'Output by Sec'!$A:$D,2,FALSE)</f>
        <v>#N/A</v>
      </c>
      <c r="O412" t="e">
        <f>VLOOKUP(A412,'Output by Sec'!$A:$D,3,FALSE)</f>
        <v>#N/A</v>
      </c>
      <c r="P412" t="e">
        <f>VLOOKUP(A412,'Output by Sec'!$A:$D,4,FALSE)</f>
        <v>#N/A</v>
      </c>
      <c r="Q412" t="e">
        <f>VLOOKUP(A412,'Public finance '!$A:$H,2,FALSE)</f>
        <v>#N/A</v>
      </c>
      <c r="R412" t="e">
        <f>VLOOKUP(A412,'Public finance '!$A:$H,3,FALSE)</f>
        <v>#N/A</v>
      </c>
      <c r="S412" t="e">
        <f>VLOOKUP(A412,'Public finance '!$A:$H,4,FALSE)</f>
        <v>#N/A</v>
      </c>
      <c r="T412" t="e">
        <f>VLOOKUP(A412,'Public finance '!$A:$H,5,FALSE)</f>
        <v>#N/A</v>
      </c>
      <c r="U412" t="e">
        <f>VLOOKUP(A412,'Public finance '!$A:$H,6,FALSE)</f>
        <v>#N/A</v>
      </c>
      <c r="V412" t="e">
        <f>VLOOKUP(A412,'Public finance '!$A:$H,7,FALSE)</f>
        <v>#N/A</v>
      </c>
      <c r="W412" t="e">
        <f>VLOOKUP(A412,'Public finance '!$A:$H,8,FALSE)</f>
        <v>#N/A</v>
      </c>
      <c r="X412" t="e">
        <f>VLOOKUP(A412,'Current Account Balance'!$E:$F,2,FALSE)</f>
        <v>#N/A</v>
      </c>
      <c r="Y412" t="e">
        <f>VLOOKUP(A412,'Current AC forecast'!$A:$B,2,FALSE)</f>
        <v>#N/A</v>
      </c>
      <c r="Z412" s="72">
        <v>15.59</v>
      </c>
    </row>
    <row r="413" spans="1:26" ht="15">
      <c r="A413" s="19">
        <v>45170</v>
      </c>
      <c r="B413">
        <v>323.58</v>
      </c>
      <c r="C413" s="78">
        <v>3498.9</v>
      </c>
      <c r="D413">
        <v>48.8</v>
      </c>
      <c r="E413">
        <f>VLOOKUP(A413,Unemployment!$A:$C,3,FALSE)</f>
        <v>4.5781304399999998</v>
      </c>
      <c r="F413">
        <f>VLOOKUP(A413,PMI!$A:$C,2,FALSE)</f>
        <v>45.7</v>
      </c>
      <c r="G413">
        <f>VLOOKUP(A413,PMI!$A:$C,3,FALSE)</f>
        <v>54.7</v>
      </c>
      <c r="H413">
        <v>2032281</v>
      </c>
      <c r="I413">
        <v>2001320</v>
      </c>
      <c r="J413">
        <v>3972650</v>
      </c>
      <c r="K413">
        <f>VLOOKUP(A413,'Emp per sector'!$A:$G,5,FALSE)</f>
        <v>0</v>
      </c>
      <c r="L413">
        <f>VLOOKUP(A413,'Emp per sector'!$A:$G,6,FALSE)</f>
        <v>0</v>
      </c>
      <c r="N413" s="12">
        <f>VLOOKUP(A413,'Output by Sec'!$A:$D,2,FALSE)</f>
        <v>3</v>
      </c>
      <c r="O413">
        <f>VLOOKUP(A413,'Output by Sec'!$A:$D,3,FALSE)</f>
        <v>0.3</v>
      </c>
      <c r="P413">
        <f>VLOOKUP(A413,'Output by Sec'!$A:$D,4,FALSE)</f>
        <v>1.3</v>
      </c>
      <c r="Q413">
        <f>VLOOKUP(A413,'Public finance '!$A:$H,2,FALSE)</f>
        <v>735127.64553099999</v>
      </c>
      <c r="R413">
        <f>VLOOKUP(A413,'Public finance '!$A:$H,3,FALSE)</f>
        <v>-371009.68737150001</v>
      </c>
      <c r="S413">
        <f>VLOOKUP(A413,'Public finance '!$A:$H,4,FALSE)</f>
        <v>6906891.0883646701</v>
      </c>
      <c r="T413">
        <f>VLOOKUP(A413,'Public finance '!$A:$H,5,FALSE)</f>
        <v>1172712.077</v>
      </c>
      <c r="U413">
        <f>VLOOKUP(A413,'Public finance '!$A:$H,6,FALSE)</f>
        <v>10.643394200458641</v>
      </c>
      <c r="V413">
        <f>VLOOKUP(A413,'Public finance '!$A:$H,7,FALSE)</f>
        <v>-5.371587341177305</v>
      </c>
      <c r="W413">
        <f>VLOOKUP(A413,'Public finance '!$A:$H,8,FALSE)</f>
        <v>16.978870261550057</v>
      </c>
      <c r="X413">
        <f>VLOOKUP(A413,'Current Account Balance'!$E:$F,2,FALSE)</f>
        <v>2.9665369300000002</v>
      </c>
      <c r="Y413" t="e">
        <f>VLOOKUP(A413,'Current AC forecast'!$A:$B,2,FALSE)</f>
        <v>#N/A</v>
      </c>
      <c r="Z413" s="72">
        <v>14.67</v>
      </c>
    </row>
    <row r="414" spans="1:26" ht="15">
      <c r="A414" s="19">
        <v>45200</v>
      </c>
      <c r="B414">
        <v>327.33999999999997</v>
      </c>
      <c r="C414" s="78">
        <v>3493.98</v>
      </c>
      <c r="E414" t="e">
        <f>VLOOKUP(A414,Unemployment!$A:$C,3,FALSE)</f>
        <v>#N/A</v>
      </c>
      <c r="F414">
        <f>VLOOKUP(A414,PMI!$A:$C,2,FALSE)</f>
        <v>49.5</v>
      </c>
      <c r="G414">
        <f>VLOOKUP(A414,PMI!$A:$C,3,FALSE)</f>
        <v>56.2</v>
      </c>
      <c r="X414" t="e">
        <f>VLOOKUP(A414,'Current Account Balance'!$E:$F,2,FALSE)</f>
        <v>#N/A</v>
      </c>
      <c r="Y414" t="e">
        <f>VLOOKUP(A414,'Current AC forecast'!$A:$B,2,FALSE)</f>
        <v>#N/A</v>
      </c>
      <c r="Z414" s="72">
        <v>13.86</v>
      </c>
    </row>
    <row r="415" spans="1:26" ht="15">
      <c r="A415" s="19">
        <v>45231</v>
      </c>
      <c r="B415">
        <v>328.46</v>
      </c>
      <c r="C415" s="78">
        <v>3531.7</v>
      </c>
      <c r="E415" t="e">
        <f>VLOOKUP(A415,Unemployment!$A:$C,3,FALSE)</f>
        <v>#N/A</v>
      </c>
      <c r="F415" s="12">
        <f>VLOOKUP(A415,PMI!$A:$C,2,FALSE)</f>
        <v>57</v>
      </c>
      <c r="G415">
        <f>VLOOKUP(A415,PMI!$A:$C,3,FALSE)</f>
        <v>59.4</v>
      </c>
      <c r="X415" t="e">
        <f>VLOOKUP(A415,'Current Account Balance'!$E:$F,2,FALSE)</f>
        <v>#N/A</v>
      </c>
      <c r="Y415" t="e">
        <f>VLOOKUP(A415,'Current AC forecast'!$A:$B,2,FALSE)</f>
        <v>#N/A</v>
      </c>
      <c r="Z415" s="72">
        <v>13.05</v>
      </c>
    </row>
    <row r="416" spans="1:26" ht="15">
      <c r="A416" s="19">
        <v>45261</v>
      </c>
      <c r="B416">
        <v>323.98</v>
      </c>
      <c r="C416" s="78">
        <v>4336.47</v>
      </c>
      <c r="D416">
        <v>47.1</v>
      </c>
      <c r="E416">
        <v>4.49</v>
      </c>
      <c r="F416">
        <v>52.7</v>
      </c>
      <c r="G416">
        <v>58.9</v>
      </c>
      <c r="H416" s="88">
        <v>2075112</v>
      </c>
      <c r="I416" s="88">
        <v>1977017</v>
      </c>
      <c r="J416" s="88">
        <v>3767002</v>
      </c>
      <c r="K416" s="89"/>
      <c r="L416" s="89"/>
      <c r="M416" s="89"/>
      <c r="X416" t="e">
        <f>VLOOKUP(A416,'Current Account Balance'!$E:$F,2,FALSE)</f>
        <v>#N/A</v>
      </c>
      <c r="Y416" t="e">
        <f>VLOOKUP(A416,'Current AC forecast'!$A:$B,2,FALSE)</f>
        <v>#N/A</v>
      </c>
      <c r="Z416" s="72">
        <v>12.39</v>
      </c>
    </row>
    <row r="417" spans="1:26">
      <c r="A417" s="19">
        <v>45292</v>
      </c>
      <c r="B417">
        <v>316.98</v>
      </c>
      <c r="C417">
        <v>4425.6099999999997</v>
      </c>
      <c r="F417">
        <v>55.6</v>
      </c>
      <c r="G417">
        <v>60.1</v>
      </c>
      <c r="X417" t="e">
        <f>VLOOKUP(A417,'Current Account Balance'!$E:$F,2,FALSE)</f>
        <v>#N/A</v>
      </c>
      <c r="Y417" t="e">
        <f>VLOOKUP(A417,'Current AC forecast'!$A:$B,2,FALSE)</f>
        <v>#N/A</v>
      </c>
      <c r="Z417" s="41">
        <v>11.94</v>
      </c>
    </row>
    <row r="418" spans="1:26" ht="15">
      <c r="A418" s="19">
        <v>45323</v>
      </c>
      <c r="B418">
        <v>310.02</v>
      </c>
      <c r="C418" s="78">
        <v>4482.34</v>
      </c>
      <c r="F418">
        <v>56</v>
      </c>
      <c r="G418">
        <v>53</v>
      </c>
      <c r="X418" t="e">
        <f>VLOOKUP(A418,'Current Account Balance'!$E:$F,2,FALSE)</f>
        <v>#N/A</v>
      </c>
      <c r="Y418" t="e">
        <f>VLOOKUP(A418,'Current AC forecast'!$A:$B,2,FALSE)</f>
        <v>#N/A</v>
      </c>
      <c r="Z418" s="41">
        <v>11.59</v>
      </c>
    </row>
    <row r="419" spans="1:26">
      <c r="A419" s="19">
        <v>45352</v>
      </c>
      <c r="B419">
        <v>300.44</v>
      </c>
      <c r="C419" s="78"/>
      <c r="X419" t="e">
        <f>VLOOKUP(A419,'Current Account Balance'!$E:$F,2,FALSE)</f>
        <v>#N/A</v>
      </c>
      <c r="Y419" t="e">
        <f>VLOOKUP(A419,'Current AC forecast'!$A:$B,2,FALSE)</f>
        <v>#N/A</v>
      </c>
      <c r="Z419" s="41">
        <v>11.11</v>
      </c>
    </row>
    <row r="420" spans="1:26">
      <c r="A420" s="19">
        <v>45383</v>
      </c>
      <c r="X420" t="e">
        <f>VLOOKUP(A420,'Current Account Balance'!$E:$F,2,FALSE)</f>
        <v>#N/A</v>
      </c>
      <c r="Y420" t="e">
        <f>VLOOKUP(A420,'Current AC forecast'!$A:$B,2,FALSE)</f>
        <v>#N/A</v>
      </c>
    </row>
    <row r="421" spans="1:26">
      <c r="A421" s="19">
        <v>45413</v>
      </c>
      <c r="X421" t="e">
        <f>VLOOKUP(A421,'Current Account Balance'!$E:$F,2,FALSE)</f>
        <v>#N/A</v>
      </c>
      <c r="Y421" t="e">
        <f>VLOOKUP(A421,'Current AC forecast'!$A:$B,2,FALSE)</f>
        <v>#N/A</v>
      </c>
    </row>
    <row r="422" spans="1:26">
      <c r="A422" s="19">
        <v>45444</v>
      </c>
      <c r="X422" t="e">
        <f>VLOOKUP(A422,'Current Account Balance'!$E:$F,2,FALSE)</f>
        <v>#N/A</v>
      </c>
      <c r="Y422" t="e">
        <f>VLOOKUP(A422,'Current AC forecast'!$A:$B,2,FALSE)</f>
        <v>#N/A</v>
      </c>
    </row>
    <row r="423" spans="1:26">
      <c r="A423" s="19">
        <v>45474</v>
      </c>
      <c r="X423" t="e">
        <f>VLOOKUP(A423,'Current Account Balance'!$E:$F,2,FALSE)</f>
        <v>#N/A</v>
      </c>
      <c r="Y423" t="e">
        <f>VLOOKUP(A423,'Current AC forecast'!$A:$B,2,FALSE)</f>
        <v>#N/A</v>
      </c>
    </row>
    <row r="424" spans="1:26">
      <c r="A424" s="19">
        <v>45505</v>
      </c>
      <c r="X424" t="e">
        <f>VLOOKUP(A424,'Current Account Balance'!$E:$F,2,FALSE)</f>
        <v>#N/A</v>
      </c>
      <c r="Y424" t="e">
        <f>VLOOKUP(A424,'Current AC forecast'!$A:$B,2,FALSE)</f>
        <v>#N/A</v>
      </c>
    </row>
    <row r="425" spans="1:26">
      <c r="A425" s="19">
        <v>45536</v>
      </c>
      <c r="X425" t="e">
        <f>VLOOKUP(A425,'Current Account Balance'!$E:$F,2,FALSE)</f>
        <v>#N/A</v>
      </c>
      <c r="Y425" t="e">
        <f>VLOOKUP(A425,'Current AC forecast'!$A:$B,2,FALSE)</f>
        <v>#N/A</v>
      </c>
    </row>
    <row r="426" spans="1:26">
      <c r="A426" s="19">
        <v>45566</v>
      </c>
      <c r="X426" t="e">
        <f>VLOOKUP(A426,'Current Account Balance'!$E:$F,2,FALSE)</f>
        <v>#N/A</v>
      </c>
      <c r="Y426" t="e">
        <f>VLOOKUP(A426,'Current AC forecast'!$A:$B,2,FALSE)</f>
        <v>#N/A</v>
      </c>
    </row>
    <row r="427" spans="1:26">
      <c r="A427" s="19">
        <v>45597</v>
      </c>
      <c r="X427" t="e">
        <f>VLOOKUP(A427,'Current Account Balance'!$E:$F,2,FALSE)</f>
        <v>#N/A</v>
      </c>
      <c r="Y427" t="e">
        <f>VLOOKUP(A427,'Current AC forecast'!$A:$B,2,FALSE)</f>
        <v>#N/A</v>
      </c>
    </row>
    <row r="428" spans="1:26">
      <c r="A428" s="19">
        <v>45627</v>
      </c>
      <c r="X428" t="e">
        <f>VLOOKUP(A428,'Current Account Balance'!$E:$F,2,FALSE)</f>
        <v>#N/A</v>
      </c>
      <c r="Y428" t="e">
        <f>VLOOKUP(A428,'Current AC forecast'!$A:$B,2,FALSE)</f>
        <v>#N/A</v>
      </c>
    </row>
    <row r="429" spans="1:26">
      <c r="A429" s="19">
        <v>45658</v>
      </c>
      <c r="X429" t="e">
        <f>VLOOKUP(A429,'Current Account Balance'!$E:$F,2,FALSE)</f>
        <v>#N/A</v>
      </c>
      <c r="Y429" t="e">
        <f>VLOOKUP(A429,'Current AC forecast'!$A:$B,2,FALSE)</f>
        <v>#N/A</v>
      </c>
    </row>
    <row r="430" spans="1:26">
      <c r="A430" s="19">
        <v>45689</v>
      </c>
      <c r="X430" t="e">
        <f>VLOOKUP(A430,'Current Account Balance'!$E:$F,2,FALSE)</f>
        <v>#N/A</v>
      </c>
      <c r="Y430" t="e">
        <f>VLOOKUP(A430,'Current AC forecast'!$A:$B,2,FALSE)</f>
        <v>#N/A</v>
      </c>
    </row>
    <row r="431" spans="1:26">
      <c r="A431" s="19">
        <v>45717</v>
      </c>
      <c r="X431" t="e">
        <f>VLOOKUP(A431,'Current Account Balance'!$E:$F,2,FALSE)</f>
        <v>#N/A</v>
      </c>
      <c r="Y431" t="e">
        <f>VLOOKUP(A431,'Current AC forecast'!$A:$B,2,FALSE)</f>
        <v>#N/A</v>
      </c>
    </row>
    <row r="432" spans="1:26">
      <c r="A432" s="19">
        <v>45748</v>
      </c>
      <c r="X432" t="e">
        <f>VLOOKUP(A432,'Current Account Balance'!$E:$F,2,FALSE)</f>
        <v>#N/A</v>
      </c>
      <c r="Y432" t="e">
        <f>VLOOKUP(A432,'Current AC forecast'!$A:$B,2,FALSE)</f>
        <v>#N/A</v>
      </c>
    </row>
    <row r="433" spans="1:25">
      <c r="A433" s="19">
        <v>45778</v>
      </c>
      <c r="X433" t="e">
        <f>VLOOKUP(A433,'Current Account Balance'!$E:$F,2,FALSE)</f>
        <v>#N/A</v>
      </c>
      <c r="Y433" t="e">
        <f>VLOOKUP(A433,'Current AC forecast'!$A:$B,2,FALSE)</f>
        <v>#N/A</v>
      </c>
    </row>
    <row r="434" spans="1:25">
      <c r="A434" s="19">
        <v>45809</v>
      </c>
      <c r="X434" t="e">
        <f>VLOOKUP(A434,'Current Account Balance'!$E:$F,2,FALSE)</f>
        <v>#N/A</v>
      </c>
      <c r="Y434" t="e">
        <f>VLOOKUP(A434,'Current AC forecast'!$A:$B,2,FALSE)</f>
        <v>#N/A</v>
      </c>
    </row>
    <row r="435" spans="1:25">
      <c r="A435" s="19">
        <v>45839</v>
      </c>
      <c r="X435" t="e">
        <f>VLOOKUP(A435,'Current Account Balance'!$E:$F,2,FALSE)</f>
        <v>#N/A</v>
      </c>
      <c r="Y435" t="e">
        <f>VLOOKUP(A435,'Current AC forecast'!$A:$B,2,FALSE)</f>
        <v>#N/A</v>
      </c>
    </row>
    <row r="436" spans="1:25">
      <c r="A436" s="19">
        <v>45870</v>
      </c>
      <c r="X436" t="e">
        <f>VLOOKUP(A436,'Current Account Balance'!$E:$F,2,FALSE)</f>
        <v>#N/A</v>
      </c>
      <c r="Y436" t="e">
        <f>VLOOKUP(A436,'Current AC forecast'!$A:$B,2,FALSE)</f>
        <v>#N/A</v>
      </c>
    </row>
    <row r="437" spans="1:25">
      <c r="A437" s="19">
        <v>45901</v>
      </c>
      <c r="X437" t="e">
        <f>VLOOKUP(A437,'Current Account Balance'!$E:$F,2,FALSE)</f>
        <v>#N/A</v>
      </c>
      <c r="Y437" t="e">
        <f>VLOOKUP(A437,'Current AC forecast'!$A:$B,2,FALSE)</f>
        <v>#N/A</v>
      </c>
    </row>
    <row r="438" spans="1:25">
      <c r="A438" s="19">
        <v>45931</v>
      </c>
      <c r="X438" t="e">
        <f>VLOOKUP(A438,'Current Account Balance'!$E:$F,2,FALSE)</f>
        <v>#N/A</v>
      </c>
      <c r="Y438" t="e">
        <f>VLOOKUP(A438,'Current AC forecast'!$A:$B,2,FALSE)</f>
        <v>#N/A</v>
      </c>
    </row>
    <row r="439" spans="1:25">
      <c r="A439" s="19">
        <v>45962</v>
      </c>
      <c r="X439" t="e">
        <f>VLOOKUP(A439,'Current Account Balance'!$E:$F,2,FALSE)</f>
        <v>#N/A</v>
      </c>
      <c r="Y439" t="e">
        <f>VLOOKUP(A439,'Current AC forecast'!$A:$B,2,FALSE)</f>
        <v>#N/A</v>
      </c>
    </row>
    <row r="440" spans="1:25">
      <c r="A440" s="19">
        <v>45992</v>
      </c>
      <c r="X440" t="e">
        <f>VLOOKUP(A440,'Current Account Balance'!$E:$F,2,FALSE)</f>
        <v>#N/A</v>
      </c>
      <c r="Y440" t="e">
        <f>VLOOKUP(A440,'Current AC forecast'!$A:$B,2,FALSE)</f>
        <v>#N/A</v>
      </c>
    </row>
    <row r="441" spans="1:25">
      <c r="A441" s="19">
        <v>46023</v>
      </c>
      <c r="X441" t="e">
        <f>VLOOKUP(A441,'Current Account Balance'!$E:$F,2,FALSE)</f>
        <v>#N/A</v>
      </c>
      <c r="Y441" t="e">
        <f>VLOOKUP(A441,'Current AC forecast'!$A:$B,2,FALSE)</f>
        <v>#N/A</v>
      </c>
    </row>
    <row r="442" spans="1:25">
      <c r="A442" s="19">
        <v>46054</v>
      </c>
      <c r="X442" t="e">
        <f>VLOOKUP(A442,'Current Account Balance'!$E:$F,2,FALSE)</f>
        <v>#N/A</v>
      </c>
      <c r="Y442" t="e">
        <f>VLOOKUP(A442,'Current AC forecast'!$A:$B,2,FALSE)</f>
        <v>#N/A</v>
      </c>
    </row>
    <row r="443" spans="1:25">
      <c r="A443" s="19">
        <v>46082</v>
      </c>
      <c r="X443" t="e">
        <f>VLOOKUP(A443,'Current Account Balance'!$E:$F,2,FALSE)</f>
        <v>#N/A</v>
      </c>
      <c r="Y443" t="e">
        <f>VLOOKUP(A443,'Current AC forecast'!$A:$B,2,FALSE)</f>
        <v>#N/A</v>
      </c>
    </row>
    <row r="444" spans="1:25">
      <c r="A444" s="19">
        <v>46113</v>
      </c>
      <c r="X444" t="e">
        <f>VLOOKUP(A444,'Current Account Balance'!$E:$F,2,FALSE)</f>
        <v>#N/A</v>
      </c>
      <c r="Y444" t="e">
        <f>VLOOKUP(A444,'Current AC forecast'!$A:$B,2,FALSE)</f>
        <v>#N/A</v>
      </c>
    </row>
    <row r="445" spans="1:25">
      <c r="A445" s="19">
        <v>46143</v>
      </c>
      <c r="X445" t="e">
        <f>VLOOKUP(A445,'Current Account Balance'!$E:$F,2,FALSE)</f>
        <v>#N/A</v>
      </c>
      <c r="Y445" t="e">
        <f>VLOOKUP(A445,'Current AC forecast'!$A:$B,2,FALSE)</f>
        <v>#N/A</v>
      </c>
    </row>
    <row r="446" spans="1:25">
      <c r="A446" s="19">
        <v>46174</v>
      </c>
      <c r="X446" t="e">
        <f>VLOOKUP(A446,'Current Account Balance'!$E:$F,2,FALSE)</f>
        <v>#N/A</v>
      </c>
      <c r="Y446" t="e">
        <f>VLOOKUP(A446,'Current AC forecast'!$A:$B,2,FALSE)</f>
        <v>#N/A</v>
      </c>
    </row>
    <row r="447" spans="1:25">
      <c r="A447" s="19">
        <v>46204</v>
      </c>
      <c r="X447" t="e">
        <f>VLOOKUP(A447,'Current Account Balance'!$E:$F,2,FALSE)</f>
        <v>#N/A</v>
      </c>
      <c r="Y447" t="e">
        <f>VLOOKUP(A447,'Current AC forecast'!$A:$B,2,FALSE)</f>
        <v>#N/A</v>
      </c>
    </row>
    <row r="448" spans="1:25">
      <c r="A448" s="19">
        <v>46235</v>
      </c>
      <c r="X448" t="e">
        <f>VLOOKUP(A448,'Current Account Balance'!$E:$F,2,FALSE)</f>
        <v>#N/A</v>
      </c>
      <c r="Y448" t="e">
        <f>VLOOKUP(A448,'Current AC forecast'!$A:$B,2,FALSE)</f>
        <v>#N/A</v>
      </c>
    </row>
    <row r="449" spans="1:25">
      <c r="A449" s="19">
        <v>46266</v>
      </c>
      <c r="X449" t="e">
        <f>VLOOKUP(A449,'Current Account Balance'!$E:$F,2,FALSE)</f>
        <v>#N/A</v>
      </c>
      <c r="Y449" t="e">
        <f>VLOOKUP(A449,'Current AC forecast'!$A:$B,2,FALSE)</f>
        <v>#N/A</v>
      </c>
    </row>
    <row r="450" spans="1:25">
      <c r="A450" s="19">
        <v>46296</v>
      </c>
      <c r="X450" t="e">
        <f>VLOOKUP(A450,'Current Account Balance'!$E:$F,2,FALSE)</f>
        <v>#N/A</v>
      </c>
      <c r="Y450" t="e">
        <f>VLOOKUP(A450,'Current AC forecast'!$A:$B,2,FALSE)</f>
        <v>#N/A</v>
      </c>
    </row>
    <row r="451" spans="1:25">
      <c r="A451" s="19">
        <v>46327</v>
      </c>
      <c r="X451" t="e">
        <f>VLOOKUP(A451,'Current Account Balance'!$E:$F,2,FALSE)</f>
        <v>#N/A</v>
      </c>
      <c r="Y451" t="e">
        <f>VLOOKUP(A451,'Current AC forecast'!$A:$B,2,FALSE)</f>
        <v>#N/A</v>
      </c>
    </row>
    <row r="452" spans="1:25">
      <c r="A452" s="19">
        <v>46357</v>
      </c>
      <c r="X452" t="e">
        <f>VLOOKUP(A452,'Current Account Balance'!$E:$F,2,FALSE)</f>
        <v>#N/A</v>
      </c>
      <c r="Y452" t="e">
        <f>VLOOKUP(A452,'Current AC forecast'!$A:$B,2,FALSE)</f>
        <v>#N/A</v>
      </c>
    </row>
    <row r="453" spans="1:25">
      <c r="A453" s="19">
        <v>46388</v>
      </c>
      <c r="X453" t="e">
        <f>VLOOKUP(A453,'Current Account Balance'!$E:$F,2,FALSE)</f>
        <v>#N/A</v>
      </c>
      <c r="Y453" t="e">
        <f>VLOOKUP(A453,'Current AC forecast'!$A:$B,2,FALSE)</f>
        <v>#N/A</v>
      </c>
    </row>
    <row r="454" spans="1:25">
      <c r="A454" s="19">
        <v>46419</v>
      </c>
      <c r="X454" t="e">
        <f>VLOOKUP(A454,'Current Account Balance'!$E:$F,2,FALSE)</f>
        <v>#N/A</v>
      </c>
      <c r="Y454" t="e">
        <f>VLOOKUP(A454,'Current AC forecast'!$A:$B,2,FALSE)</f>
        <v>#N/A</v>
      </c>
    </row>
    <row r="455" spans="1:25">
      <c r="A455" s="19">
        <v>46447</v>
      </c>
      <c r="X455" t="e">
        <f>VLOOKUP(A455,'Current Account Balance'!$E:$F,2,FALSE)</f>
        <v>#N/A</v>
      </c>
      <c r="Y455" t="e">
        <f>VLOOKUP(A455,'Current AC forecast'!$A:$B,2,FALSE)</f>
        <v>#N/A</v>
      </c>
    </row>
    <row r="456" spans="1:25">
      <c r="A456" s="19">
        <v>46478</v>
      </c>
      <c r="X456" t="e">
        <f>VLOOKUP(A456,'Current Account Balance'!$E:$F,2,FALSE)</f>
        <v>#N/A</v>
      </c>
      <c r="Y456" t="e">
        <f>VLOOKUP(A456,'Current AC forecast'!$A:$B,2,FALSE)</f>
        <v>#N/A</v>
      </c>
    </row>
    <row r="457" spans="1:25">
      <c r="A457" s="19">
        <v>46508</v>
      </c>
      <c r="X457" t="e">
        <f>VLOOKUP(A457,'Current Account Balance'!$E:$F,2,FALSE)</f>
        <v>#N/A</v>
      </c>
      <c r="Y457" t="e">
        <f>VLOOKUP(A457,'Current AC forecast'!$A:$B,2,FALSE)</f>
        <v>#N/A</v>
      </c>
    </row>
    <row r="458" spans="1:25">
      <c r="A458" s="19">
        <v>46539</v>
      </c>
      <c r="X458" t="e">
        <f>VLOOKUP(A458,'Current Account Balance'!$E:$F,2,FALSE)</f>
        <v>#N/A</v>
      </c>
      <c r="Y458" t="e">
        <f>VLOOKUP(A458,'Current AC forecast'!$A:$B,2,FALSE)</f>
        <v>#N/A</v>
      </c>
    </row>
    <row r="459" spans="1:25">
      <c r="A459" s="19">
        <v>46569</v>
      </c>
      <c r="X459" t="e">
        <f>VLOOKUP(A459,'Current Account Balance'!$E:$F,2,FALSE)</f>
        <v>#N/A</v>
      </c>
      <c r="Y459" t="e">
        <f>VLOOKUP(A459,'Current AC forecast'!$A:$B,2,FALSE)</f>
        <v>#N/A</v>
      </c>
    </row>
    <row r="460" spans="1:25">
      <c r="A460" s="19">
        <v>46600</v>
      </c>
      <c r="X460" t="e">
        <f>VLOOKUP(A460,'Current Account Balance'!$E:$F,2,FALSE)</f>
        <v>#N/A</v>
      </c>
      <c r="Y460" t="e">
        <f>VLOOKUP(A460,'Current AC forecast'!$A:$B,2,FALSE)</f>
        <v>#N/A</v>
      </c>
    </row>
    <row r="461" spans="1:25">
      <c r="A461" s="19">
        <v>46631</v>
      </c>
      <c r="X461" t="e">
        <f>VLOOKUP(A461,'Current Account Balance'!$E:$F,2,FALSE)</f>
        <v>#N/A</v>
      </c>
      <c r="Y461" t="e">
        <f>VLOOKUP(A461,'Current AC forecast'!$A:$B,2,FALSE)</f>
        <v>#N/A</v>
      </c>
    </row>
    <row r="462" spans="1:25">
      <c r="A462" s="19">
        <v>46661</v>
      </c>
      <c r="X462" t="e">
        <f>VLOOKUP(A462,'Current Account Balance'!$E:$F,2,FALSE)</f>
        <v>#N/A</v>
      </c>
      <c r="Y462" t="e">
        <f>VLOOKUP(A462,'Current AC forecast'!$A:$B,2,FALSE)</f>
        <v>#N/A</v>
      </c>
    </row>
    <row r="463" spans="1:25">
      <c r="A463" s="19">
        <v>46692</v>
      </c>
      <c r="X463" t="e">
        <f>VLOOKUP(A463,'Current Account Balance'!$E:$F,2,FALSE)</f>
        <v>#N/A</v>
      </c>
      <c r="Y463" t="e">
        <f>VLOOKUP(A463,'Current AC forecast'!$A:$B,2,FALSE)</f>
        <v>#N/A</v>
      </c>
    </row>
    <row r="464" spans="1:25">
      <c r="A464" s="19">
        <v>46722</v>
      </c>
      <c r="X464" t="e">
        <f>VLOOKUP(A464,'Current Account Balance'!$E:$F,2,FALSE)</f>
        <v>#N/A</v>
      </c>
      <c r="Y464" t="e">
        <f>VLOOKUP(A464,'Current AC forecast'!$A:$B,2,FALSE)</f>
        <v>#N/A</v>
      </c>
    </row>
    <row r="465" spans="1:26">
      <c r="A465" s="19">
        <v>46753</v>
      </c>
      <c r="X465" t="e">
        <f>VLOOKUP(A465,'Current Account Balance'!$E:$F,2,FALSE)</f>
        <v>#N/A</v>
      </c>
      <c r="Y465" t="e">
        <f>VLOOKUP(A465,'Current AC forecast'!$A:$B,2,FALSE)</f>
        <v>#N/A</v>
      </c>
    </row>
    <row r="466" spans="1:26">
      <c r="A466" s="3"/>
      <c r="X466" s="31"/>
      <c r="Z466"/>
    </row>
    <row r="467" spans="1:26">
      <c r="A467" s="19"/>
      <c r="Z467" s="18"/>
    </row>
    <row r="468" spans="1:26">
      <c r="A468" s="4"/>
      <c r="Z468"/>
    </row>
    <row r="469" spans="1:26">
      <c r="A469" s="19"/>
      <c r="Z469" s="18"/>
    </row>
    <row r="470" spans="1:26">
      <c r="A470" s="4"/>
      <c r="Z470"/>
    </row>
    <row r="471" spans="1:26">
      <c r="A471" s="19"/>
      <c r="Z471" s="18"/>
    </row>
    <row r="472" spans="1:26">
      <c r="A472" s="4"/>
      <c r="Z472"/>
    </row>
    <row r="473" spans="1:26">
      <c r="A473" s="3"/>
      <c r="D473" s="5"/>
      <c r="E473" s="31"/>
      <c r="Z473"/>
    </row>
    <row r="474" spans="1:26">
      <c r="A474" s="9"/>
      <c r="H474" s="11"/>
      <c r="I474" s="11"/>
      <c r="J474" s="11"/>
      <c r="K474" s="18"/>
      <c r="L474" s="26"/>
      <c r="M474" s="26"/>
      <c r="N474" s="18"/>
      <c r="O474" s="18"/>
      <c r="P474" s="18"/>
      <c r="Z474"/>
    </row>
    <row r="475" spans="1:26">
      <c r="A475" s="4"/>
      <c r="N475" s="18"/>
      <c r="O475" s="18"/>
      <c r="P475" s="18"/>
      <c r="Z475"/>
    </row>
    <row r="476" spans="1:26">
      <c r="A476" s="4"/>
      <c r="S476" s="64"/>
      <c r="U476" s="12"/>
      <c r="V476" s="12"/>
      <c r="W476" s="12"/>
      <c r="X476" s="37"/>
      <c r="Z476"/>
    </row>
    <row r="477" spans="1:26">
      <c r="A477" s="3"/>
      <c r="X477" s="28"/>
      <c r="Z477"/>
    </row>
    <row r="478" spans="1:26">
      <c r="A478" s="19"/>
      <c r="Z478" s="18"/>
    </row>
    <row r="479" spans="1:26">
      <c r="A479" s="4"/>
      <c r="Z479"/>
    </row>
    <row r="480" spans="1:26">
      <c r="A480" s="3"/>
      <c r="Y480" s="31"/>
    </row>
    <row r="481" spans="1:26">
      <c r="A481" s="19"/>
      <c r="Z481" s="18"/>
    </row>
    <row r="482" spans="1:26">
      <c r="A482" s="4"/>
      <c r="Z482"/>
    </row>
    <row r="483" spans="1:26">
      <c r="A483" s="19"/>
      <c r="Z483" s="18"/>
    </row>
    <row r="484" spans="1:26">
      <c r="A484" s="4"/>
      <c r="Z484"/>
    </row>
    <row r="485" spans="1:26">
      <c r="A485" s="3"/>
      <c r="D485" s="5"/>
      <c r="E485" s="31"/>
      <c r="Z485"/>
    </row>
    <row r="486" spans="1:26">
      <c r="A486" s="9"/>
      <c r="H486" s="11"/>
      <c r="I486" s="11"/>
      <c r="J486" s="11"/>
      <c r="K486" s="18"/>
      <c r="L486" s="26"/>
      <c r="M486" s="26"/>
      <c r="N486" s="18"/>
      <c r="O486" s="18"/>
      <c r="P486" s="18"/>
      <c r="Z486"/>
    </row>
    <row r="487" spans="1:26">
      <c r="A487" s="4"/>
      <c r="N487" s="18"/>
      <c r="O487" s="18"/>
      <c r="P487" s="18"/>
      <c r="Z487"/>
    </row>
    <row r="488" spans="1:26">
      <c r="A488" s="4"/>
      <c r="S488" s="64"/>
      <c r="U488" s="12"/>
      <c r="V488" s="12"/>
      <c r="W488" s="12"/>
      <c r="X488" s="66"/>
      <c r="Z488"/>
    </row>
    <row r="489" spans="1:26">
      <c r="A489" s="3"/>
      <c r="X489" s="28"/>
      <c r="Z489"/>
    </row>
    <row r="490" spans="1:26">
      <c r="A490" s="19"/>
      <c r="Z490" s="18"/>
    </row>
    <row r="491" spans="1:26">
      <c r="A491" s="4"/>
      <c r="Z491"/>
    </row>
    <row r="492" spans="1:26">
      <c r="A492" s="19"/>
      <c r="Z492" s="18"/>
    </row>
    <row r="493" spans="1:26">
      <c r="A493" s="4"/>
      <c r="Z493"/>
    </row>
    <row r="494" spans="1:26">
      <c r="A494" s="19"/>
      <c r="Z494" s="18"/>
    </row>
    <row r="495" spans="1:26">
      <c r="A495" s="4"/>
      <c r="Z495"/>
    </row>
    <row r="496" spans="1:26">
      <c r="A496" s="3"/>
      <c r="D496" s="5"/>
      <c r="E496" s="31"/>
      <c r="Z496"/>
    </row>
    <row r="497" spans="1:26">
      <c r="A497" s="9"/>
      <c r="H497" s="11"/>
      <c r="I497" s="11"/>
      <c r="J497" s="11"/>
      <c r="K497" s="18"/>
      <c r="L497" s="26"/>
      <c r="M497" s="26"/>
      <c r="N497" s="18"/>
      <c r="O497" s="18"/>
      <c r="P497" s="18"/>
      <c r="Z497"/>
    </row>
    <row r="498" spans="1:26">
      <c r="A498" s="4"/>
      <c r="N498" s="18"/>
      <c r="O498" s="18"/>
      <c r="P498" s="18"/>
      <c r="Z498"/>
    </row>
    <row r="499" spans="1:26">
      <c r="A499" s="4"/>
      <c r="S499" s="64"/>
      <c r="U499" s="12"/>
      <c r="V499" s="12"/>
      <c r="W499" s="12"/>
      <c r="X499" s="66"/>
      <c r="Z499"/>
    </row>
    <row r="500" spans="1:26">
      <c r="A500" s="3"/>
      <c r="X500" s="28"/>
      <c r="Z500"/>
    </row>
    <row r="501" spans="1:26">
      <c r="A501" s="19"/>
      <c r="Z501" s="18"/>
    </row>
    <row r="502" spans="1:26">
      <c r="A502" s="4"/>
      <c r="Z502"/>
    </row>
    <row r="503" spans="1:26">
      <c r="A503" s="19"/>
      <c r="Z503" s="18"/>
    </row>
    <row r="504" spans="1:26">
      <c r="A504" s="4"/>
      <c r="Z504"/>
    </row>
    <row r="505" spans="1:26">
      <c r="A505" s="19"/>
      <c r="Z505" s="18"/>
    </row>
    <row r="506" spans="1:26">
      <c r="A506" s="4"/>
      <c r="Z506"/>
    </row>
    <row r="507" spans="1:26">
      <c r="A507" s="3"/>
      <c r="D507" s="5"/>
      <c r="E507" s="31"/>
      <c r="Z507"/>
    </row>
    <row r="508" spans="1:26">
      <c r="A508" s="8"/>
      <c r="E508" s="31"/>
      <c r="F508" s="2"/>
      <c r="G508" s="2"/>
      <c r="Z508"/>
    </row>
    <row r="509" spans="1:26">
      <c r="A509" s="9"/>
      <c r="H509" s="11"/>
      <c r="I509" s="11"/>
      <c r="J509" s="11"/>
      <c r="K509" s="26"/>
      <c r="L509" s="26"/>
      <c r="M509" s="26"/>
      <c r="N509" s="18"/>
      <c r="O509" s="18"/>
      <c r="P509" s="18"/>
      <c r="Z509"/>
    </row>
    <row r="510" spans="1:26">
      <c r="A510" s="4"/>
      <c r="N510" s="18"/>
      <c r="O510" s="18"/>
      <c r="P510" s="18"/>
      <c r="Z510"/>
    </row>
    <row r="511" spans="1:26">
      <c r="A511" s="4"/>
      <c r="S511" s="64"/>
      <c r="U511" s="12"/>
      <c r="V511" s="12"/>
      <c r="W511" s="12"/>
      <c r="X511" s="66"/>
      <c r="Z511"/>
    </row>
    <row r="512" spans="1:26">
      <c r="A512" s="3"/>
      <c r="X512" s="28"/>
      <c r="Z512"/>
    </row>
    <row r="513" spans="1:26">
      <c r="A513" s="19"/>
      <c r="Z513" s="18"/>
    </row>
    <row r="514" spans="1:26">
      <c r="A514" s="4"/>
      <c r="Z514"/>
    </row>
    <row r="515" spans="1:26">
      <c r="A515" s="9"/>
      <c r="E515" s="31"/>
      <c r="F515" s="6"/>
      <c r="G515" s="6"/>
      <c r="Z515"/>
    </row>
    <row r="516" spans="1:26">
      <c r="A516" s="19"/>
      <c r="Z516" s="18"/>
    </row>
    <row r="517" spans="1:26">
      <c r="A517" s="4"/>
      <c r="Z517"/>
    </row>
    <row r="518" spans="1:26">
      <c r="A518" s="9"/>
      <c r="E518" s="31"/>
      <c r="F518" s="6"/>
      <c r="G518" s="6"/>
      <c r="Z518"/>
    </row>
    <row r="519" spans="1:26">
      <c r="A519" s="19"/>
      <c r="Z519" s="18"/>
    </row>
    <row r="520" spans="1:26">
      <c r="A520" s="4"/>
      <c r="Z520"/>
    </row>
    <row r="521" spans="1:26">
      <c r="A521" s="3"/>
      <c r="D521" s="5"/>
      <c r="E521" s="31"/>
      <c r="Z521"/>
    </row>
    <row r="522" spans="1:26">
      <c r="A522" s="9"/>
      <c r="E522" s="31"/>
      <c r="F522" s="6"/>
      <c r="G522" s="6"/>
      <c r="Z522"/>
    </row>
    <row r="523" spans="1:26">
      <c r="A523" s="9"/>
      <c r="H523" s="11"/>
      <c r="I523" s="11"/>
      <c r="J523" s="11"/>
      <c r="K523" s="18"/>
      <c r="L523" s="26"/>
      <c r="M523" s="26"/>
      <c r="N523" s="18"/>
      <c r="O523" s="18"/>
      <c r="P523" s="18"/>
      <c r="Z523"/>
    </row>
    <row r="524" spans="1:26">
      <c r="A524" s="4"/>
      <c r="N524" s="18"/>
      <c r="O524" s="18"/>
      <c r="P524" s="18"/>
      <c r="Z524"/>
    </row>
    <row r="525" spans="1:26">
      <c r="A525" s="4"/>
      <c r="S525" s="64"/>
      <c r="U525" s="12"/>
      <c r="V525" s="12"/>
      <c r="W525" s="12"/>
      <c r="X525" s="66"/>
      <c r="Z525"/>
    </row>
    <row r="526" spans="1:26">
      <c r="A526" s="3"/>
      <c r="X526" s="28"/>
      <c r="Z526"/>
    </row>
    <row r="527" spans="1:26">
      <c r="A527" s="19"/>
      <c r="Z527" s="18"/>
    </row>
    <row r="528" spans="1:26">
      <c r="A528" s="4"/>
      <c r="Z528"/>
    </row>
    <row r="529" spans="1:26">
      <c r="A529" s="9"/>
      <c r="E529" s="31"/>
      <c r="F529" s="6"/>
      <c r="G529" s="6"/>
      <c r="Z529"/>
    </row>
    <row r="530" spans="1:26">
      <c r="A530" s="3"/>
      <c r="Y530" s="31"/>
    </row>
    <row r="531" spans="1:26">
      <c r="A531" s="19"/>
      <c r="Z531" s="18"/>
    </row>
    <row r="532" spans="1:26">
      <c r="A532" s="4"/>
      <c r="Z532"/>
    </row>
    <row r="533" spans="1:26">
      <c r="A533" s="9"/>
      <c r="E533" s="31"/>
      <c r="F533" s="6"/>
      <c r="G533" s="6"/>
      <c r="Z533"/>
    </row>
    <row r="534" spans="1:26">
      <c r="A534" s="19"/>
      <c r="Z534" s="18"/>
    </row>
    <row r="535" spans="1:26">
      <c r="A535" s="4"/>
      <c r="Z535"/>
    </row>
    <row r="536" spans="1:26">
      <c r="A536" s="3"/>
      <c r="D536" s="5"/>
      <c r="E536" s="31"/>
      <c r="Z536"/>
    </row>
    <row r="537" spans="1:26">
      <c r="A537" s="9"/>
      <c r="F537" s="6"/>
      <c r="G537" s="6"/>
      <c r="Z537"/>
    </row>
    <row r="538" spans="1:26">
      <c r="A538" s="4"/>
      <c r="N538" s="18"/>
      <c r="O538" s="18"/>
      <c r="P538" s="18"/>
      <c r="Z538"/>
    </row>
    <row r="539" spans="1:26">
      <c r="A539" s="4"/>
      <c r="S539" s="64"/>
      <c r="U539" s="12"/>
      <c r="V539" s="12"/>
      <c r="W539" s="12"/>
      <c r="X539" s="66"/>
      <c r="Z539"/>
    </row>
    <row r="540" spans="1:26">
      <c r="A540" s="3"/>
      <c r="X540" s="28"/>
      <c r="Z540"/>
    </row>
    <row r="541" spans="1:26">
      <c r="A541" s="9"/>
      <c r="E541" s="31"/>
      <c r="H541" s="25"/>
      <c r="I541" s="25"/>
      <c r="J541" s="25"/>
      <c r="K541" s="26"/>
      <c r="L541" s="18"/>
      <c r="M541" s="18"/>
      <c r="N541" s="18"/>
      <c r="O541" s="18"/>
      <c r="P541" s="18"/>
      <c r="S541" s="68"/>
      <c r="T541" s="30"/>
      <c r="U541" s="18"/>
      <c r="V541" s="18"/>
      <c r="W541" s="18"/>
      <c r="X541" s="66"/>
      <c r="Y541" s="66"/>
      <c r="Z541"/>
    </row>
    <row r="542" spans="1:26">
      <c r="A542" s="19"/>
      <c r="Z542" s="18"/>
    </row>
    <row r="543" spans="1:26">
      <c r="A543" s="4"/>
      <c r="Z543"/>
    </row>
    <row r="544" spans="1:26">
      <c r="A544" s="9"/>
      <c r="F544" s="6"/>
      <c r="G544" s="6"/>
      <c r="Z544"/>
    </row>
    <row r="545" spans="1:26">
      <c r="A545" s="19"/>
      <c r="Z545" s="18"/>
    </row>
    <row r="546" spans="1:26">
      <c r="A546" s="4"/>
      <c r="Z546"/>
    </row>
    <row r="547" spans="1:26">
      <c r="A547" s="9"/>
      <c r="F547" s="6"/>
      <c r="G547" s="6"/>
      <c r="Z547"/>
    </row>
    <row r="548" spans="1:26">
      <c r="A548" s="19"/>
      <c r="Z548" s="18"/>
    </row>
    <row r="549" spans="1:26">
      <c r="A549" s="4"/>
      <c r="Z549"/>
    </row>
    <row r="550" spans="1:26">
      <c r="A550" s="3"/>
      <c r="D550" s="5"/>
      <c r="E550" s="31"/>
      <c r="G550" s="2"/>
      <c r="H550" s="2"/>
      <c r="Z550"/>
    </row>
    <row r="551" spans="1:26">
      <c r="A551" s="9"/>
      <c r="F551" s="6"/>
      <c r="G551" s="6"/>
      <c r="Z551"/>
    </row>
    <row r="552" spans="1:26">
      <c r="A552" s="4"/>
      <c r="N552" s="18"/>
      <c r="O552" s="18"/>
      <c r="P552" s="18"/>
      <c r="Z552"/>
    </row>
    <row r="553" spans="1:26">
      <c r="A553" s="4"/>
      <c r="S553" s="64"/>
      <c r="U553" s="12"/>
      <c r="V553" s="12"/>
      <c r="W553" s="12"/>
      <c r="X553" s="66"/>
      <c r="Z553"/>
    </row>
    <row r="554" spans="1:26">
      <c r="A554" s="3"/>
      <c r="X554" s="28"/>
      <c r="Z554"/>
    </row>
    <row r="555" spans="1:26">
      <c r="A555" s="9"/>
      <c r="E555" s="31"/>
      <c r="H555" s="25"/>
      <c r="I555" s="25"/>
      <c r="J555" s="25"/>
      <c r="K555" s="18"/>
      <c r="L555" s="26"/>
      <c r="M555" s="18"/>
      <c r="N555" s="18"/>
      <c r="O555" s="18"/>
      <c r="P555" s="18"/>
      <c r="S555" s="69"/>
      <c r="T555" s="30"/>
      <c r="U555" s="18"/>
      <c r="V555" s="18"/>
      <c r="W555" s="18"/>
      <c r="X555" s="66"/>
      <c r="Y555" s="66"/>
      <c r="Z555"/>
    </row>
    <row r="556" spans="1:26">
      <c r="A556" s="19"/>
      <c r="Z556" s="18"/>
    </row>
    <row r="557" spans="1:26">
      <c r="A557" s="4"/>
      <c r="Z557"/>
    </row>
    <row r="558" spans="1:26">
      <c r="A558" s="9"/>
      <c r="F558" s="6"/>
      <c r="G558" s="6"/>
      <c r="Z558"/>
    </row>
    <row r="559" spans="1:26">
      <c r="A559" s="19"/>
      <c r="Z559" s="18"/>
    </row>
    <row r="560" spans="1:26">
      <c r="A560" s="4"/>
      <c r="Z560"/>
    </row>
    <row r="561" spans="1:26">
      <c r="A561" s="9"/>
      <c r="F561" s="6"/>
      <c r="G561" s="6"/>
      <c r="Z561"/>
    </row>
    <row r="562" spans="1:26">
      <c r="A562" s="9"/>
      <c r="F562" s="7"/>
      <c r="G562" s="7"/>
      <c r="Z562"/>
    </row>
    <row r="563" spans="1:26">
      <c r="A563" s="19"/>
      <c r="Z563" s="18"/>
    </row>
    <row r="564" spans="1:26">
      <c r="A564" s="4"/>
      <c r="C564" s="25"/>
      <c r="Z564"/>
    </row>
    <row r="565" spans="1:26">
      <c r="A565" s="4"/>
      <c r="F565" s="22"/>
      <c r="G565" s="22"/>
      <c r="Z565"/>
    </row>
    <row r="566" spans="1:26">
      <c r="A566" s="3"/>
      <c r="D566" s="21"/>
      <c r="E566" s="31"/>
      <c r="R566" s="70"/>
      <c r="S566" s="64"/>
      <c r="T566" s="25"/>
      <c r="U566" s="12"/>
      <c r="V566" s="12"/>
      <c r="W566" s="12"/>
      <c r="X566" s="66"/>
      <c r="Y566" s="66"/>
      <c r="Z566"/>
    </row>
    <row r="567" spans="1:26">
      <c r="A567" s="9"/>
      <c r="E567" s="31"/>
      <c r="H567" s="25"/>
      <c r="I567" s="25"/>
      <c r="J567" s="25"/>
      <c r="K567" s="18"/>
      <c r="L567" s="26"/>
      <c r="M567" s="26"/>
      <c r="N567" s="18"/>
      <c r="O567" s="18"/>
      <c r="P567" s="18"/>
      <c r="T567" s="64"/>
      <c r="X567" s="66"/>
      <c r="Y567" s="66"/>
      <c r="Z567"/>
    </row>
    <row r="568" spans="1:26">
      <c r="A568" s="19"/>
      <c r="Z568" s="18"/>
    </row>
    <row r="569" spans="1:26">
      <c r="A569" s="4"/>
      <c r="Q569" s="30"/>
      <c r="S569" s="64"/>
      <c r="X569" s="66"/>
      <c r="Y569" s="66"/>
    </row>
    <row r="570" spans="1:26">
      <c r="A570" s="4"/>
      <c r="B570" s="22"/>
      <c r="C570" s="25"/>
      <c r="X570" s="65"/>
      <c r="Y570" s="65"/>
    </row>
    <row r="571" spans="1:26">
      <c r="A571" s="4"/>
      <c r="F571" s="22"/>
      <c r="G571" s="22"/>
      <c r="Z571"/>
    </row>
    <row r="572" spans="1:26">
      <c r="A572" s="19"/>
      <c r="Z572" s="18"/>
    </row>
    <row r="573" spans="1:26">
      <c r="A573" s="4"/>
      <c r="B573" s="22"/>
      <c r="C573" s="25"/>
      <c r="Z573"/>
    </row>
    <row r="574" spans="1:26">
      <c r="A574" s="4"/>
      <c r="F574" s="22"/>
      <c r="G574" s="22"/>
      <c r="Z574"/>
    </row>
    <row r="575" spans="1:26">
      <c r="A575" s="19"/>
      <c r="Z575" s="18"/>
    </row>
    <row r="576" spans="1:26">
      <c r="A576" s="4"/>
      <c r="B576" s="22"/>
      <c r="C576" s="25"/>
      <c r="Z576"/>
    </row>
    <row r="577" spans="1:26">
      <c r="A577" s="4"/>
      <c r="X577" s="28"/>
      <c r="Y577" s="28"/>
      <c r="Z577"/>
    </row>
    <row r="578" spans="1:26">
      <c r="A578" s="4"/>
      <c r="F578" s="22"/>
      <c r="G578" s="22"/>
      <c r="Z578"/>
    </row>
    <row r="579" spans="1:26">
      <c r="A579" s="3"/>
      <c r="D579" s="21"/>
      <c r="E579" s="31"/>
      <c r="R579" s="70"/>
      <c r="S579" s="64"/>
      <c r="T579" s="25"/>
      <c r="U579" s="12"/>
      <c r="V579" s="12"/>
      <c r="W579" s="12"/>
      <c r="X579" s="66"/>
      <c r="Y579" s="66"/>
      <c r="Z579"/>
    </row>
    <row r="580" spans="1:26">
      <c r="A580" s="9"/>
      <c r="E580" s="31"/>
      <c r="H580" s="25"/>
      <c r="I580" s="25"/>
      <c r="J580" s="25"/>
      <c r="K580" s="26"/>
      <c r="L580" s="18"/>
      <c r="M580" s="18"/>
      <c r="N580" s="18"/>
      <c r="O580" s="18"/>
      <c r="P580" s="18"/>
      <c r="X580" s="54"/>
      <c r="Y580" s="54"/>
      <c r="Z580"/>
    </row>
    <row r="581" spans="1:26">
      <c r="A581" s="19"/>
      <c r="Z581" s="18"/>
    </row>
    <row r="582" spans="1:26">
      <c r="A582" s="4"/>
      <c r="Q582" s="64"/>
      <c r="S582" s="64"/>
      <c r="X582" s="66"/>
      <c r="Y582" s="66"/>
    </row>
    <row r="583" spans="1:26">
      <c r="A583" s="3"/>
      <c r="X583" s="65"/>
      <c r="Y583" s="65"/>
    </row>
    <row r="584" spans="1:26">
      <c r="A584" s="4"/>
      <c r="B584" s="22"/>
      <c r="C584" s="25"/>
      <c r="Z584"/>
    </row>
    <row r="585" spans="1:26">
      <c r="A585" s="4"/>
      <c r="F585" s="22"/>
      <c r="G585" s="22"/>
      <c r="Z585"/>
    </row>
    <row r="586" spans="1:26">
      <c r="A586" s="19"/>
      <c r="Z586" s="18"/>
    </row>
    <row r="587" spans="1:26">
      <c r="A587" s="4"/>
      <c r="B587" s="22"/>
      <c r="C587" s="25"/>
      <c r="Z587"/>
    </row>
    <row r="588" spans="1:26">
      <c r="A588" s="4"/>
      <c r="F588" s="22"/>
      <c r="G588" s="22"/>
      <c r="Z588"/>
    </row>
    <row r="589" spans="1:26">
      <c r="A589" s="19"/>
      <c r="Z589" s="18"/>
    </row>
    <row r="590" spans="1:26">
      <c r="A590" s="4"/>
      <c r="B590" s="22"/>
      <c r="C590" s="30"/>
      <c r="Z590"/>
    </row>
    <row r="591" spans="1:26">
      <c r="A591" s="4"/>
      <c r="F591" s="22"/>
      <c r="G591" s="23"/>
      <c r="Z591"/>
    </row>
    <row r="592" spans="1:26">
      <c r="A592" s="4"/>
      <c r="D592" s="32"/>
      <c r="E592" s="31"/>
      <c r="S592" s="69"/>
      <c r="T592" s="30"/>
      <c r="U592" s="18"/>
      <c r="V592" s="18"/>
      <c r="W592" s="18"/>
      <c r="X592" s="66"/>
      <c r="Y592" s="66"/>
      <c r="Z592"/>
    </row>
    <row r="593" spans="1:26">
      <c r="A593" s="4"/>
      <c r="N593" s="18"/>
      <c r="Q593" s="25"/>
      <c r="R593" s="26"/>
      <c r="S593" s="25"/>
      <c r="T593" s="25"/>
      <c r="U593" s="71"/>
      <c r="V593" s="71"/>
      <c r="W593" s="67"/>
      <c r="X593" s="54"/>
      <c r="Y593" s="54"/>
    </row>
    <row r="594" spans="1:26">
      <c r="A594" s="19"/>
      <c r="Z594" s="18"/>
    </row>
    <row r="595" spans="1:26">
      <c r="A595" s="4"/>
      <c r="H595" s="38"/>
      <c r="I595" s="38"/>
      <c r="J595" s="38"/>
      <c r="K595" s="40"/>
      <c r="L595" s="40"/>
      <c r="M595" s="40"/>
      <c r="N595" s="18"/>
      <c r="O595" s="18"/>
      <c r="P595" s="18"/>
    </row>
    <row r="596" spans="1:26">
      <c r="A596" s="4"/>
      <c r="N596" s="18"/>
      <c r="P596" s="18"/>
      <c r="Q596" s="30"/>
    </row>
    <row r="597" spans="1:26">
      <c r="A597" s="4"/>
      <c r="Q597" s="30"/>
      <c r="R597" s="42"/>
      <c r="S597" s="64"/>
      <c r="T597" s="30"/>
      <c r="U597" s="12"/>
      <c r="V597" s="12"/>
      <c r="W597" s="12"/>
      <c r="X597" s="66"/>
      <c r="Y597" s="66"/>
    </row>
    <row r="598" spans="1:26">
      <c r="A598" s="4"/>
      <c r="E598" s="31"/>
      <c r="N598" s="18"/>
      <c r="O598" s="18"/>
      <c r="P598" s="18"/>
    </row>
    <row r="599" spans="1:26">
      <c r="A599" s="4"/>
      <c r="Q599" s="64"/>
      <c r="S599" s="64"/>
      <c r="X599" s="31"/>
      <c r="Y599" s="31"/>
    </row>
    <row r="600" spans="1:26">
      <c r="A600" s="4"/>
      <c r="B600" s="22"/>
      <c r="C600" s="30"/>
      <c r="Z600"/>
    </row>
    <row r="601" spans="1:26">
      <c r="A601" s="4"/>
      <c r="F601" s="23"/>
      <c r="G601" s="24"/>
      <c r="Z601"/>
    </row>
    <row r="602" spans="1:26">
      <c r="A602" s="19"/>
      <c r="Z602" s="18"/>
    </row>
    <row r="603" spans="1:26">
      <c r="A603" s="19"/>
      <c r="B603" s="22"/>
      <c r="C603" s="30"/>
      <c r="Z603"/>
    </row>
    <row r="604" spans="1:26">
      <c r="A604" s="19"/>
      <c r="F604" s="23"/>
      <c r="G604" s="23"/>
      <c r="Z604"/>
    </row>
    <row r="605" spans="1:26">
      <c r="A605" s="19"/>
      <c r="Z605" s="31"/>
    </row>
    <row r="606" spans="1:26">
      <c r="A606" s="4"/>
      <c r="B606" s="23"/>
      <c r="C606" s="38"/>
      <c r="X606" s="28"/>
      <c r="Y606" s="28"/>
      <c r="Z606"/>
    </row>
    <row r="607" spans="1:26">
      <c r="A607" s="4"/>
      <c r="F607" s="24"/>
      <c r="G607" s="24"/>
      <c r="Z607"/>
    </row>
    <row r="608" spans="1:26">
      <c r="A608" s="19"/>
      <c r="Z608" s="31"/>
    </row>
    <row r="609" spans="1:26">
      <c r="A609" s="3"/>
      <c r="D609" s="43"/>
      <c r="E609" s="31"/>
    </row>
    <row r="610" spans="1:26">
      <c r="A610" s="3"/>
      <c r="E610" s="31"/>
    </row>
    <row r="611" spans="1:26">
      <c r="A611" s="4"/>
      <c r="E611" s="31"/>
      <c r="Q611" s="30"/>
      <c r="R611" s="30"/>
      <c r="S611" s="64"/>
      <c r="T611" s="30"/>
      <c r="U611" s="12"/>
      <c r="V611" s="12"/>
      <c r="W611" s="12"/>
      <c r="X611" s="66"/>
      <c r="Y611" s="66"/>
    </row>
    <row r="612" spans="1:26">
      <c r="A612" s="4"/>
      <c r="Q612" s="30"/>
      <c r="S612" s="64"/>
      <c r="X612" s="66"/>
      <c r="Y612" s="66"/>
    </row>
    <row r="613" spans="1:26">
      <c r="A613" s="4"/>
      <c r="N613" s="18"/>
      <c r="O613" s="18"/>
      <c r="P613" s="18"/>
    </row>
    <row r="614" spans="1:26">
      <c r="A614" s="4"/>
      <c r="X614" s="31"/>
      <c r="Y614" s="31"/>
    </row>
    <row r="615" spans="1:26">
      <c r="A615" s="19"/>
      <c r="B615" s="16"/>
      <c r="H615" s="30"/>
      <c r="I615" s="30"/>
      <c r="J615" s="30"/>
      <c r="K615" s="54"/>
      <c r="L615" s="18"/>
      <c r="M615" s="54"/>
      <c r="N615" s="18"/>
      <c r="O615" s="18"/>
      <c r="P615" s="18"/>
    </row>
    <row r="616" spans="1:26">
      <c r="A616" s="4"/>
      <c r="B616" s="23"/>
      <c r="F616" s="24"/>
      <c r="G616" s="24"/>
      <c r="Z616"/>
    </row>
    <row r="617" spans="1:26">
      <c r="A617" s="4"/>
      <c r="B617" s="6"/>
      <c r="C617" s="30"/>
      <c r="Z617" s="31"/>
    </row>
    <row r="618" spans="1:26">
      <c r="A618" s="4"/>
      <c r="C618" s="30"/>
      <c r="N618" s="18"/>
    </row>
    <row r="619" spans="1:26">
      <c r="A619" s="19"/>
      <c r="B619" s="23"/>
      <c r="Q619" s="30"/>
      <c r="S619" s="64"/>
    </row>
    <row r="620" spans="1:26">
      <c r="A620" s="4"/>
      <c r="Q620" s="30"/>
      <c r="S620" s="64"/>
      <c r="Z620" s="72"/>
    </row>
    <row r="621" spans="1:26">
      <c r="A621" s="4"/>
      <c r="C621" s="30"/>
    </row>
    <row r="622" spans="1:26">
      <c r="A622" s="4"/>
      <c r="E622" s="31"/>
      <c r="F622" s="23"/>
      <c r="G622" s="23"/>
    </row>
    <row r="623" spans="1:26">
      <c r="A623" s="4"/>
      <c r="B623" s="23"/>
      <c r="Q623" s="64"/>
      <c r="S623" s="64"/>
    </row>
    <row r="624" spans="1:26">
      <c r="A624" s="4"/>
      <c r="Z624" s="31"/>
    </row>
    <row r="625" spans="1:26">
      <c r="A625" s="19"/>
      <c r="C625" s="25"/>
      <c r="Q625" s="64"/>
      <c r="S625" s="64"/>
    </row>
    <row r="626" spans="1:26">
      <c r="A626" s="19"/>
      <c r="C626" s="30"/>
      <c r="F626" s="23"/>
      <c r="G626" s="23"/>
    </row>
    <row r="627" spans="1:26" ht="15" customHeight="1">
      <c r="A627" s="4"/>
      <c r="Q627" s="30"/>
      <c r="R627" s="30"/>
      <c r="S627" s="64"/>
      <c r="T627" s="30"/>
      <c r="U627" s="12"/>
      <c r="V627" s="12"/>
      <c r="W627" s="12"/>
      <c r="X627" s="66"/>
      <c r="Y627" s="66"/>
    </row>
    <row r="628" spans="1:26">
      <c r="A628" s="19"/>
      <c r="D628" s="56"/>
      <c r="E628" s="31"/>
    </row>
    <row r="629" spans="1:26">
      <c r="A629" s="19"/>
      <c r="E629" s="31"/>
    </row>
    <row r="630" spans="1:26">
      <c r="A630" s="4"/>
      <c r="N630" s="18"/>
      <c r="O630" s="18"/>
      <c r="P630" s="18"/>
    </row>
    <row r="631" spans="1:26">
      <c r="A631" s="4"/>
      <c r="X631" s="31"/>
      <c r="Y631" s="31"/>
    </row>
    <row r="632" spans="1:26">
      <c r="A632" s="4"/>
      <c r="B632" s="16"/>
      <c r="H632" s="30"/>
      <c r="I632" s="30"/>
      <c r="J632" s="30"/>
      <c r="K632" s="54"/>
      <c r="L632" s="18"/>
      <c r="M632" s="40"/>
      <c r="N632" s="18"/>
      <c r="O632" s="18"/>
      <c r="P632" s="18"/>
    </row>
    <row r="633" spans="1:26">
      <c r="A633" s="19"/>
      <c r="B633" s="31"/>
      <c r="H633" s="38"/>
      <c r="I633" s="38"/>
      <c r="J633" s="38"/>
      <c r="K633" s="40"/>
      <c r="L633" s="40"/>
      <c r="M633" s="40"/>
      <c r="Q633" s="64"/>
      <c r="S633" s="64"/>
      <c r="X633" s="66"/>
      <c r="Y633" s="66"/>
    </row>
    <row r="634" spans="1:26">
      <c r="A634" s="19"/>
      <c r="C634" s="30"/>
      <c r="Z634" s="31"/>
    </row>
    <row r="635" spans="1:26">
      <c r="A635" s="19"/>
      <c r="C635" s="30"/>
    </row>
    <row r="636" spans="1:26">
      <c r="A636" s="4"/>
      <c r="F636" s="23"/>
      <c r="G636" s="23"/>
      <c r="Q636" s="64"/>
      <c r="S636" s="64"/>
    </row>
    <row r="637" spans="1:26">
      <c r="A637" s="4"/>
      <c r="B637" s="22"/>
      <c r="Q637" s="30"/>
      <c r="S637" s="64"/>
      <c r="U637" s="18"/>
      <c r="V637" s="18"/>
      <c r="W637" s="18"/>
      <c r="X637" s="66"/>
      <c r="Y637" s="66"/>
    </row>
    <row r="638" spans="1:26">
      <c r="A638" s="19"/>
      <c r="C638" s="30"/>
      <c r="Q638" s="64"/>
      <c r="S638" s="64"/>
      <c r="X638" s="66"/>
      <c r="Y638" s="66"/>
    </row>
    <row r="639" spans="1:26">
      <c r="A639" s="4"/>
      <c r="Z639" s="31"/>
    </row>
    <row r="640" spans="1:26">
      <c r="A640" s="19"/>
      <c r="E640" s="31"/>
      <c r="F640" s="23"/>
      <c r="G640" s="23"/>
    </row>
    <row r="641" spans="1:26">
      <c r="A641" s="19"/>
      <c r="B641" s="23"/>
    </row>
    <row r="642" spans="1:26">
      <c r="A642" s="4"/>
      <c r="C642" s="30"/>
    </row>
    <row r="643" spans="1:26">
      <c r="A643" s="4"/>
      <c r="Q643" s="64"/>
      <c r="R643" s="38"/>
      <c r="S643" s="64"/>
      <c r="T643" s="64"/>
      <c r="U643" s="12"/>
      <c r="V643" s="12"/>
      <c r="W643" s="12"/>
      <c r="X643" s="66"/>
      <c r="Y643" s="66"/>
    </row>
    <row r="644" spans="1:26">
      <c r="A644" s="4"/>
      <c r="Z644" s="31"/>
    </row>
    <row r="645" spans="1:26">
      <c r="A645" s="19"/>
      <c r="D645" s="43"/>
      <c r="E645" s="31"/>
    </row>
    <row r="646" spans="1:26">
      <c r="A646" s="19"/>
      <c r="E646" s="31"/>
    </row>
    <row r="647" spans="1:26">
      <c r="A647" s="19"/>
      <c r="B647" s="4"/>
      <c r="H647" s="30"/>
      <c r="I647" s="30"/>
      <c r="J647" s="30"/>
      <c r="K647" s="40"/>
      <c r="L647" s="26"/>
      <c r="M647" s="61"/>
      <c r="N647" s="18"/>
      <c r="O647" s="18"/>
      <c r="P647" s="18"/>
    </row>
    <row r="648" spans="1:26">
      <c r="A648" s="3"/>
      <c r="Y648" s="65"/>
    </row>
    <row r="649" spans="1:26">
      <c r="A649" s="19"/>
      <c r="B649" s="23"/>
    </row>
    <row r="650" spans="1:26">
      <c r="A650" s="4"/>
      <c r="C650" s="30"/>
    </row>
    <row r="651" spans="1:26">
      <c r="A651" s="4"/>
      <c r="N651" s="18"/>
      <c r="Z651" s="36"/>
    </row>
    <row r="652" spans="1:26">
      <c r="A652" s="19"/>
      <c r="F652" s="23"/>
      <c r="G652" s="23"/>
    </row>
    <row r="653" spans="1:26">
      <c r="A653" s="19"/>
      <c r="C653" s="30"/>
      <c r="F653" s="23"/>
      <c r="G653" s="23"/>
    </row>
    <row r="654" spans="1:26">
      <c r="A654" s="4"/>
      <c r="B654" s="22"/>
      <c r="N654" s="18"/>
    </row>
    <row r="655" spans="1:26">
      <c r="A655" s="19"/>
      <c r="Z655" s="31"/>
    </row>
    <row r="656" spans="1:26">
      <c r="A656" s="19"/>
      <c r="E656" s="31"/>
      <c r="F656" s="23"/>
      <c r="G656" s="23"/>
    </row>
    <row r="657" spans="1:26">
      <c r="A657" s="19"/>
      <c r="B657" s="23"/>
      <c r="C657" s="30"/>
    </row>
    <row r="658" spans="1:26">
      <c r="A658" s="4"/>
      <c r="Z658" s="39"/>
    </row>
    <row r="659" spans="1:26">
      <c r="A659" s="4"/>
      <c r="F659" s="23"/>
      <c r="G659" s="23"/>
    </row>
    <row r="660" spans="1:26">
      <c r="A660" s="19"/>
      <c r="C660" s="23"/>
    </row>
    <row r="661" spans="1:26">
      <c r="A661" s="19"/>
      <c r="B661" s="23"/>
    </row>
    <row r="662" spans="1:26">
      <c r="A662" s="19"/>
      <c r="C662" s="23"/>
    </row>
    <row r="663" spans="1:26">
      <c r="A663" s="3"/>
      <c r="Y663" s="65"/>
    </row>
    <row r="664" spans="1:26">
      <c r="A664" s="3"/>
      <c r="Y664" s="65"/>
    </row>
    <row r="665" spans="1:26">
      <c r="A665" s="3"/>
      <c r="X665" s="65"/>
      <c r="Y665" s="65"/>
    </row>
    <row r="666" spans="1:26">
      <c r="A666" s="3"/>
      <c r="X666" s="65"/>
      <c r="Y666" s="65"/>
    </row>
    <row r="667" spans="1:26">
      <c r="A667" s="4"/>
      <c r="N667" s="18"/>
      <c r="X667" s="59"/>
      <c r="Y667" s="59"/>
    </row>
    <row r="668" spans="1:26">
      <c r="A668" s="4"/>
      <c r="X668" s="65"/>
      <c r="Y668" s="65"/>
    </row>
    <row r="675" spans="1:1">
      <c r="A675" s="16"/>
    </row>
  </sheetData>
  <autoFilter ref="A1:Z466" xr:uid="{101C37D3-4D68-4559-B226-069EA353BA48}"/>
  <phoneticPr fontId="9" type="noConversion"/>
  <conditionalFormatting sqref="A1:A1048576">
    <cfRule type="duplicateValues" dxfId="40" priority="1"/>
  </conditionalFormatting>
  <conditionalFormatting sqref="B2:C2 B3 B5:C95 B96:B101">
    <cfRule type="cellIs" dxfId="39" priority="81" operator="lessThan">
      <formula>0</formula>
    </cfRule>
    <cfRule type="cellIs" dxfId="38" priority="82" operator="greaterThanOrEqual">
      <formula>0</formula>
    </cfRule>
    <cfRule type="cellIs" dxfId="37" priority="85" stopIfTrue="1" operator="greaterThanOrEqual">
      <formula>0</formula>
    </cfRule>
  </conditionalFormatting>
  <conditionalFormatting sqref="B5:C95 B96:B101 B2:C2 B3">
    <cfRule type="cellIs" dxfId="36" priority="84" stopIfTrue="1" operator="lessThan">
      <formula>0</formula>
    </cfRule>
  </conditionalFormatting>
  <conditionalFormatting sqref="B102:C106 C107:C147 Q190:T205">
    <cfRule type="cellIs" dxfId="35" priority="86" operator="lessThan">
      <formula>0</formula>
    </cfRule>
    <cfRule type="cellIs" dxfId="34" priority="87" operator="greaterThanOrEqual">
      <formula>0</formula>
    </cfRule>
    <cfRule type="cellIs" dxfId="33" priority="90" stopIfTrue="1" operator="greaterThanOrEqual">
      <formula>0</formula>
    </cfRule>
  </conditionalFormatting>
  <conditionalFormatting sqref="C95 B96">
    <cfRule type="expression" dxfId="32" priority="83" stopIfTrue="1">
      <formula>TRUE()</formula>
    </cfRule>
  </conditionalFormatting>
  <conditionalFormatting sqref="C107:C147 B102:C106 Q190:T205">
    <cfRule type="cellIs" dxfId="31" priority="89" stopIfTrue="1" operator="lessThan">
      <formula>0</formula>
    </cfRule>
  </conditionalFormatting>
  <conditionalFormatting sqref="C146">
    <cfRule type="expression" dxfId="30" priority="88" stopIfTrue="1">
      <formula>TRUE()</formula>
    </cfRule>
  </conditionalFormatting>
  <conditionalFormatting sqref="G122:G134">
    <cfRule type="cellIs" dxfId="29" priority="71" operator="lessThan">
      <formula>0</formula>
    </cfRule>
    <cfRule type="cellIs" dxfId="28" priority="72" operator="greaterThanOrEqual">
      <formula>0</formula>
    </cfRule>
    <cfRule type="cellIs" dxfId="27" priority="74" stopIfTrue="1" operator="lessThan">
      <formula>0</formula>
    </cfRule>
    <cfRule type="cellIs" dxfId="26" priority="75" stopIfTrue="1" operator="greaterThanOrEqual">
      <formula>0</formula>
    </cfRule>
  </conditionalFormatting>
  <conditionalFormatting sqref="G134">
    <cfRule type="expression" dxfId="25" priority="73" stopIfTrue="1">
      <formula>TRUE()</formula>
    </cfRule>
  </conditionalFormatting>
  <conditionalFormatting sqref="I136:J159">
    <cfRule type="cellIs" dxfId="24" priority="31" operator="lessThan">
      <formula>0</formula>
    </cfRule>
    <cfRule type="cellIs" dxfId="23" priority="32" operator="greaterThanOrEqual">
      <formula>0</formula>
    </cfRule>
    <cfRule type="cellIs" dxfId="22" priority="33" stopIfTrue="1" operator="lessThan">
      <formula>0</formula>
    </cfRule>
    <cfRule type="cellIs" dxfId="21" priority="34" stopIfTrue="1" operator="greaterThanOrEqual">
      <formula>0</formula>
    </cfRule>
  </conditionalFormatting>
  <conditionalFormatting sqref="Q206:R235">
    <cfRule type="cellIs" dxfId="20" priority="26" operator="lessThan">
      <formula>0</formula>
    </cfRule>
    <cfRule type="cellIs" dxfId="19" priority="27" operator="greaterThanOrEqual">
      <formula>0</formula>
    </cfRule>
    <cfRule type="cellIs" dxfId="18" priority="29" stopIfTrue="1" operator="lessThan">
      <formula>0</formula>
    </cfRule>
    <cfRule type="cellIs" dxfId="17" priority="30" stopIfTrue="1" operator="greaterThanOrEqual">
      <formula>0</formula>
    </cfRule>
  </conditionalFormatting>
  <conditionalFormatting sqref="Q235:R235">
    <cfRule type="expression" dxfId="16" priority="28" stopIfTrue="1">
      <formula>TRUE()</formula>
    </cfRule>
  </conditionalFormatting>
  <conditionalFormatting sqref="T206:T235">
    <cfRule type="cellIs" dxfId="15" priority="21" operator="lessThan">
      <formula>0</formula>
    </cfRule>
    <cfRule type="cellIs" dxfId="14" priority="22" operator="greaterThanOrEqual">
      <formula>0</formula>
    </cfRule>
    <cfRule type="cellIs" dxfId="13" priority="24" stopIfTrue="1" operator="lessThan">
      <formula>0</formula>
    </cfRule>
    <cfRule type="cellIs" dxfId="12" priority="25" stopIfTrue="1" operator="greaterThanOrEqual">
      <formula>0</formula>
    </cfRule>
  </conditionalFormatting>
  <conditionalFormatting sqref="T235">
    <cfRule type="expression" dxfId="11" priority="23" stopIfTrue="1">
      <formula>TRUE()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921FF-AF58-AE42-830B-A9BDD0465C09}">
  <dimension ref="A1:C504"/>
  <sheetViews>
    <sheetView workbookViewId="0">
      <selection activeCell="B507" sqref="B507"/>
    </sheetView>
  </sheetViews>
  <sheetFormatPr defaultColWidth="11.42578125" defaultRowHeight="14.45"/>
  <cols>
    <col min="2" max="2" width="16.42578125" customWidth="1"/>
    <col min="3" max="3" width="13.85546875" customWidth="1"/>
  </cols>
  <sheetData>
    <row r="1" spans="1:3">
      <c r="A1" s="33" t="s">
        <v>43</v>
      </c>
      <c r="B1" s="1" t="s">
        <v>45</v>
      </c>
      <c r="C1" s="1" t="s">
        <v>46</v>
      </c>
    </row>
    <row r="2" spans="1:3">
      <c r="A2" s="4">
        <v>29952</v>
      </c>
      <c r="B2" s="35">
        <v>153.08000000000001</v>
      </c>
      <c r="C2" s="35">
        <v>80.069999999999993</v>
      </c>
    </row>
    <row r="3" spans="1:3">
      <c r="A3" s="4">
        <v>29983</v>
      </c>
      <c r="B3" s="35">
        <v>169.37</v>
      </c>
      <c r="C3" s="35">
        <v>85.14</v>
      </c>
    </row>
    <row r="4" spans="1:3">
      <c r="A4" s="4">
        <v>30011</v>
      </c>
      <c r="B4" s="35">
        <v>118.95</v>
      </c>
      <c r="C4" s="35">
        <v>116.06</v>
      </c>
    </row>
    <row r="5" spans="1:3">
      <c r="A5" s="4">
        <v>30042</v>
      </c>
      <c r="B5" s="35">
        <v>151.19</v>
      </c>
      <c r="C5" s="35">
        <v>81.349999999999994</v>
      </c>
    </row>
    <row r="6" spans="1:3">
      <c r="A6" s="4">
        <v>30072</v>
      </c>
      <c r="B6" s="35">
        <v>126</v>
      </c>
      <c r="C6" s="35">
        <v>76.28</v>
      </c>
    </row>
    <row r="7" spans="1:3">
      <c r="A7" s="4">
        <v>30103</v>
      </c>
      <c r="B7" s="35">
        <v>169.16</v>
      </c>
      <c r="C7" s="35">
        <v>70.59</v>
      </c>
    </row>
    <row r="8" spans="1:3">
      <c r="A8" s="4">
        <v>30133</v>
      </c>
      <c r="B8" s="35">
        <v>163.09</v>
      </c>
      <c r="C8" s="35">
        <v>92.54</v>
      </c>
    </row>
    <row r="9" spans="1:3">
      <c r="A9" s="4">
        <v>30164</v>
      </c>
      <c r="B9" s="35">
        <v>142.44999999999999</v>
      </c>
      <c r="C9" s="35">
        <v>94.6</v>
      </c>
    </row>
    <row r="10" spans="1:3">
      <c r="A10" s="4">
        <v>30195</v>
      </c>
      <c r="B10" s="35">
        <v>178.32</v>
      </c>
      <c r="C10" s="35">
        <v>85.77</v>
      </c>
    </row>
    <row r="11" spans="1:3">
      <c r="A11" s="4">
        <v>30225</v>
      </c>
      <c r="B11" s="35">
        <v>113.96</v>
      </c>
      <c r="C11" s="35">
        <v>82.73</v>
      </c>
    </row>
    <row r="12" spans="1:3">
      <c r="A12" s="4">
        <v>30256</v>
      </c>
      <c r="B12" s="35">
        <v>210.55</v>
      </c>
      <c r="C12" s="35">
        <v>82.1</v>
      </c>
    </row>
    <row r="13" spans="1:3">
      <c r="A13" s="4">
        <v>30286</v>
      </c>
      <c r="B13" s="35">
        <v>140.03</v>
      </c>
      <c r="C13" s="35">
        <v>92.73</v>
      </c>
    </row>
    <row r="14" spans="1:3">
      <c r="A14" s="4">
        <v>30317</v>
      </c>
      <c r="B14" s="35">
        <v>184.19</v>
      </c>
      <c r="C14" s="35">
        <v>85.67</v>
      </c>
    </row>
    <row r="15" spans="1:3">
      <c r="A15" s="4">
        <v>30348</v>
      </c>
      <c r="B15" s="35">
        <v>91</v>
      </c>
      <c r="C15" s="35">
        <v>79.86</v>
      </c>
    </row>
    <row r="16" spans="1:3">
      <c r="A16" s="4">
        <v>30376</v>
      </c>
      <c r="B16" s="35">
        <v>164.35</v>
      </c>
      <c r="C16" s="35">
        <v>93.52</v>
      </c>
    </row>
    <row r="17" spans="1:3">
      <c r="A17" s="4">
        <v>30407</v>
      </c>
      <c r="B17" s="35">
        <v>114.52</v>
      </c>
      <c r="C17" s="35">
        <v>55.85</v>
      </c>
    </row>
    <row r="18" spans="1:3">
      <c r="A18" s="4">
        <v>30437</v>
      </c>
      <c r="B18" s="35">
        <v>186.81</v>
      </c>
      <c r="C18" s="35">
        <v>91.87</v>
      </c>
    </row>
    <row r="19" spans="1:3">
      <c r="A19" s="4">
        <v>30468</v>
      </c>
      <c r="B19" s="35">
        <v>149.36000000000001</v>
      </c>
      <c r="C19" s="35">
        <v>93.33</v>
      </c>
    </row>
    <row r="20" spans="1:3">
      <c r="A20" s="4">
        <v>30498</v>
      </c>
      <c r="B20" s="35">
        <v>140.25</v>
      </c>
      <c r="C20" s="35">
        <v>62.85</v>
      </c>
    </row>
    <row r="21" spans="1:3">
      <c r="A21" s="4">
        <v>30529</v>
      </c>
      <c r="B21" s="35">
        <v>146.82</v>
      </c>
      <c r="C21" s="35">
        <v>76.23</v>
      </c>
    </row>
    <row r="22" spans="1:3">
      <c r="A22" s="4">
        <v>30560</v>
      </c>
      <c r="B22" s="35">
        <v>163.47999999999999</v>
      </c>
      <c r="C22" s="35">
        <v>74.75</v>
      </c>
    </row>
    <row r="23" spans="1:3">
      <c r="A23" s="4">
        <v>30590</v>
      </c>
      <c r="B23" s="35">
        <v>151.19</v>
      </c>
      <c r="C23" s="35">
        <v>120.62</v>
      </c>
    </row>
    <row r="24" spans="1:3">
      <c r="A24" s="4">
        <v>30621</v>
      </c>
      <c r="B24" s="35">
        <v>134.11000000000001</v>
      </c>
      <c r="C24" s="35">
        <v>98.86</v>
      </c>
    </row>
    <row r="25" spans="1:3">
      <c r="A25" s="4">
        <v>30651</v>
      </c>
      <c r="B25" s="35">
        <v>196.84</v>
      </c>
      <c r="C25" s="35">
        <v>132.76</v>
      </c>
    </row>
    <row r="26" spans="1:3">
      <c r="A26" s="4">
        <v>30682</v>
      </c>
      <c r="B26" s="35">
        <v>125.83</v>
      </c>
      <c r="C26" s="35">
        <v>104.84</v>
      </c>
    </row>
    <row r="27" spans="1:3">
      <c r="A27" s="4">
        <v>30713</v>
      </c>
      <c r="B27" s="35">
        <v>132.53</v>
      </c>
      <c r="C27" s="35">
        <v>117.73</v>
      </c>
    </row>
    <row r="28" spans="1:3">
      <c r="A28" s="4">
        <v>30742</v>
      </c>
      <c r="B28" s="35">
        <v>161.1</v>
      </c>
      <c r="C28" s="35">
        <v>145.35</v>
      </c>
    </row>
    <row r="29" spans="1:3">
      <c r="A29" s="4">
        <v>30773</v>
      </c>
      <c r="B29" s="35">
        <v>157.57</v>
      </c>
      <c r="C29" s="35">
        <v>102.39</v>
      </c>
    </row>
    <row r="30" spans="1:3">
      <c r="A30" s="4">
        <v>30803</v>
      </c>
      <c r="B30" s="35">
        <v>151.63999999999999</v>
      </c>
      <c r="C30" s="35">
        <v>120.65</v>
      </c>
    </row>
    <row r="31" spans="1:3">
      <c r="A31" s="4">
        <v>30834</v>
      </c>
      <c r="B31" s="35">
        <v>193.76</v>
      </c>
      <c r="C31" s="35">
        <v>86.56</v>
      </c>
    </row>
    <row r="32" spans="1:3">
      <c r="A32" s="4">
        <v>30864</v>
      </c>
      <c r="B32" s="35">
        <v>159.59</v>
      </c>
      <c r="C32" s="35">
        <v>139.54</v>
      </c>
    </row>
    <row r="33" spans="1:3">
      <c r="A33" s="4">
        <v>30895</v>
      </c>
      <c r="B33" s="35">
        <v>165.1</v>
      </c>
      <c r="C33" s="35">
        <v>110.51</v>
      </c>
    </row>
    <row r="34" spans="1:3">
      <c r="A34" s="4">
        <v>30926</v>
      </c>
      <c r="B34" s="35">
        <v>127.63</v>
      </c>
      <c r="C34" s="35">
        <v>136.01</v>
      </c>
    </row>
    <row r="35" spans="1:3">
      <c r="A35" s="4">
        <v>30956</v>
      </c>
      <c r="B35" s="35">
        <v>210.95</v>
      </c>
      <c r="C35" s="35">
        <v>118.74</v>
      </c>
    </row>
    <row r="36" spans="1:3">
      <c r="A36" s="4">
        <v>30987</v>
      </c>
      <c r="B36" s="35">
        <v>180.22</v>
      </c>
      <c r="C36" s="35">
        <v>158.69</v>
      </c>
    </row>
    <row r="37" spans="1:3">
      <c r="A37" s="4">
        <v>31017</v>
      </c>
      <c r="B37" s="35">
        <v>122.28</v>
      </c>
      <c r="C37" s="35">
        <v>109.48</v>
      </c>
    </row>
    <row r="38" spans="1:3">
      <c r="A38" s="4">
        <v>31048</v>
      </c>
      <c r="B38" s="35">
        <v>139.66999999999999</v>
      </c>
      <c r="C38" s="35">
        <v>121.01</v>
      </c>
    </row>
    <row r="39" spans="1:3">
      <c r="A39" s="4">
        <v>31079</v>
      </c>
      <c r="B39" s="35">
        <v>99.06</v>
      </c>
      <c r="C39" s="35">
        <v>110.6</v>
      </c>
    </row>
    <row r="40" spans="1:3">
      <c r="A40" s="4">
        <v>31107</v>
      </c>
      <c r="B40" s="35">
        <v>195.39</v>
      </c>
      <c r="C40" s="35">
        <v>114.79</v>
      </c>
    </row>
    <row r="41" spans="1:3">
      <c r="A41" s="4">
        <v>31138</v>
      </c>
      <c r="B41" s="35">
        <v>105.48</v>
      </c>
      <c r="C41" s="35">
        <v>62.14</v>
      </c>
    </row>
    <row r="42" spans="1:3">
      <c r="A42" s="4">
        <v>31168</v>
      </c>
      <c r="B42" s="35">
        <v>161.62</v>
      </c>
      <c r="C42" s="35">
        <v>96.52</v>
      </c>
    </row>
    <row r="43" spans="1:3">
      <c r="A43" s="4">
        <v>31199</v>
      </c>
      <c r="B43" s="35">
        <v>122.84</v>
      </c>
      <c r="C43" s="35">
        <v>102.96</v>
      </c>
    </row>
    <row r="44" spans="1:3">
      <c r="A44" s="4">
        <v>31229</v>
      </c>
      <c r="B44" s="35">
        <v>162.84</v>
      </c>
      <c r="C44" s="35">
        <v>131.99</v>
      </c>
    </row>
    <row r="45" spans="1:3">
      <c r="A45" s="4">
        <v>31260</v>
      </c>
      <c r="B45" s="35">
        <v>127.02</v>
      </c>
      <c r="C45" s="35">
        <v>100.64</v>
      </c>
    </row>
    <row r="46" spans="1:3">
      <c r="A46" s="4">
        <v>31291</v>
      </c>
      <c r="B46" s="35">
        <v>158.13</v>
      </c>
      <c r="C46" s="35">
        <v>138.66999999999999</v>
      </c>
    </row>
    <row r="47" spans="1:3">
      <c r="A47" s="4">
        <v>31321</v>
      </c>
      <c r="B47" s="35">
        <v>175.24</v>
      </c>
      <c r="C47" s="35">
        <v>104.69</v>
      </c>
    </row>
    <row r="48" spans="1:3">
      <c r="A48" s="4">
        <v>31352</v>
      </c>
      <c r="B48" s="35">
        <v>152</v>
      </c>
      <c r="C48" s="35">
        <v>78.819999999999993</v>
      </c>
    </row>
    <row r="49" spans="1:3">
      <c r="A49" s="4">
        <v>31382</v>
      </c>
      <c r="B49" s="35">
        <v>177.42</v>
      </c>
      <c r="C49" s="35">
        <v>128.82</v>
      </c>
    </row>
    <row r="50" spans="1:3">
      <c r="A50" s="4">
        <v>31413</v>
      </c>
      <c r="B50" s="35">
        <v>153.12</v>
      </c>
      <c r="C50" s="35">
        <v>95.2</v>
      </c>
    </row>
    <row r="51" spans="1:3">
      <c r="A51" s="4">
        <v>31444</v>
      </c>
      <c r="B51" s="35">
        <v>164.97</v>
      </c>
      <c r="C51" s="35">
        <v>96.21</v>
      </c>
    </row>
    <row r="52" spans="1:3">
      <c r="A52" s="4">
        <v>31472</v>
      </c>
      <c r="B52" s="35">
        <v>137.1</v>
      </c>
      <c r="C52" s="35">
        <v>98.46</v>
      </c>
    </row>
    <row r="53" spans="1:3">
      <c r="A53" s="4">
        <v>31503</v>
      </c>
      <c r="B53" s="35">
        <v>157.78</v>
      </c>
      <c r="C53" s="35">
        <v>75.56</v>
      </c>
    </row>
    <row r="54" spans="1:3">
      <c r="A54" s="4">
        <v>31533</v>
      </c>
      <c r="B54" s="35">
        <v>157.6</v>
      </c>
      <c r="C54" s="35">
        <v>102.71</v>
      </c>
    </row>
    <row r="55" spans="1:3">
      <c r="A55" s="4">
        <v>31564</v>
      </c>
      <c r="B55" s="35">
        <v>122.7</v>
      </c>
      <c r="C55" s="35">
        <v>83.04</v>
      </c>
    </row>
    <row r="56" spans="1:3">
      <c r="A56" s="4">
        <v>31594</v>
      </c>
      <c r="B56" s="35">
        <v>173.06</v>
      </c>
      <c r="C56" s="35">
        <v>109.03</v>
      </c>
    </row>
    <row r="57" spans="1:3">
      <c r="A57" s="4">
        <v>31625</v>
      </c>
      <c r="B57" s="35">
        <v>107.79</v>
      </c>
      <c r="C57" s="35">
        <v>101.28</v>
      </c>
    </row>
    <row r="58" spans="1:3">
      <c r="A58" s="4">
        <v>31656</v>
      </c>
      <c r="B58" s="35">
        <v>163.83000000000001</v>
      </c>
      <c r="C58" s="35">
        <v>119.96</v>
      </c>
    </row>
    <row r="59" spans="1:3">
      <c r="A59" s="4">
        <v>31686</v>
      </c>
      <c r="B59" s="35">
        <v>171.79</v>
      </c>
      <c r="C59" s="35">
        <v>118.55</v>
      </c>
    </row>
    <row r="60" spans="1:3">
      <c r="A60" s="4">
        <v>31717</v>
      </c>
      <c r="B60" s="35">
        <v>134.41999999999999</v>
      </c>
      <c r="C60" s="35">
        <v>92.17</v>
      </c>
    </row>
    <row r="61" spans="1:3">
      <c r="A61" s="4">
        <v>31747</v>
      </c>
      <c r="B61" s="35">
        <v>206.09</v>
      </c>
      <c r="C61" s="35">
        <v>122.19</v>
      </c>
    </row>
    <row r="62" spans="1:3">
      <c r="A62" s="4">
        <v>31778</v>
      </c>
      <c r="B62" s="35">
        <v>147.16999999999999</v>
      </c>
      <c r="C62" s="35">
        <v>90.02</v>
      </c>
    </row>
    <row r="63" spans="1:3">
      <c r="A63" s="4">
        <v>31809</v>
      </c>
      <c r="B63" s="35">
        <v>141.78</v>
      </c>
      <c r="C63" s="35">
        <v>91.23</v>
      </c>
    </row>
    <row r="64" spans="1:3">
      <c r="A64" s="4">
        <v>31837</v>
      </c>
      <c r="B64" s="35">
        <v>193.22</v>
      </c>
      <c r="C64" s="35">
        <v>91.59</v>
      </c>
    </row>
    <row r="65" spans="1:3">
      <c r="A65" s="4">
        <v>31868</v>
      </c>
      <c r="B65" s="35">
        <v>200.26</v>
      </c>
      <c r="C65" s="35">
        <v>106.21</v>
      </c>
    </row>
    <row r="66" spans="1:3">
      <c r="A66" s="4">
        <v>31898</v>
      </c>
      <c r="B66" s="35">
        <v>156.55000000000001</v>
      </c>
      <c r="C66" s="35">
        <v>137.83000000000001</v>
      </c>
    </row>
    <row r="67" spans="1:3">
      <c r="A67" s="4">
        <v>31929</v>
      </c>
      <c r="B67" s="35">
        <v>160.07</v>
      </c>
      <c r="C67" s="35">
        <v>121.92</v>
      </c>
    </row>
    <row r="68" spans="1:3">
      <c r="A68" s="4">
        <v>31959</v>
      </c>
      <c r="B68" s="35">
        <v>179.53</v>
      </c>
      <c r="C68" s="35">
        <v>91.58</v>
      </c>
    </row>
    <row r="69" spans="1:3">
      <c r="A69" s="4">
        <v>31990</v>
      </c>
      <c r="B69" s="35">
        <v>156.76</v>
      </c>
      <c r="C69" s="35">
        <v>101.28</v>
      </c>
    </row>
    <row r="70" spans="1:3">
      <c r="A70" s="4">
        <v>32021</v>
      </c>
      <c r="B70" s="35">
        <v>166.01</v>
      </c>
      <c r="C70" s="35">
        <v>139.6</v>
      </c>
    </row>
    <row r="71" spans="1:3">
      <c r="A71" s="4">
        <v>32051</v>
      </c>
      <c r="B71" s="35">
        <v>160.25</v>
      </c>
      <c r="C71" s="35">
        <v>92.49</v>
      </c>
    </row>
    <row r="72" spans="1:3">
      <c r="A72" s="4">
        <v>32082</v>
      </c>
      <c r="B72" s="35">
        <v>175.84</v>
      </c>
      <c r="C72" s="35">
        <v>140.19</v>
      </c>
    </row>
    <row r="73" spans="1:3">
      <c r="A73" s="4">
        <v>32112</v>
      </c>
      <c r="B73" s="35">
        <v>222.45</v>
      </c>
      <c r="C73" s="35">
        <v>163.18</v>
      </c>
    </row>
    <row r="74" spans="1:3">
      <c r="A74" s="4">
        <v>32143</v>
      </c>
      <c r="B74" s="35">
        <v>164.14</v>
      </c>
      <c r="C74" s="35">
        <v>101.15</v>
      </c>
    </row>
    <row r="75" spans="1:3">
      <c r="A75" s="4">
        <v>32174</v>
      </c>
      <c r="B75" s="35">
        <v>190.28</v>
      </c>
      <c r="C75" s="35">
        <v>109.22</v>
      </c>
    </row>
    <row r="76" spans="1:3">
      <c r="A76" s="4">
        <v>32203</v>
      </c>
      <c r="B76" s="35">
        <v>192.97</v>
      </c>
      <c r="C76" s="35">
        <v>129.32</v>
      </c>
    </row>
    <row r="77" spans="1:3">
      <c r="A77" s="4">
        <v>32234</v>
      </c>
      <c r="B77" s="35">
        <v>190.45</v>
      </c>
      <c r="C77" s="35">
        <v>147.22999999999999</v>
      </c>
    </row>
    <row r="78" spans="1:3">
      <c r="A78" s="4">
        <v>32264</v>
      </c>
      <c r="B78" s="35">
        <v>166.43</v>
      </c>
      <c r="C78" s="35">
        <v>101.42</v>
      </c>
    </row>
    <row r="79" spans="1:3">
      <c r="A79" s="4">
        <v>32295</v>
      </c>
      <c r="B79" s="35">
        <v>211.6</v>
      </c>
      <c r="C79" s="35">
        <v>158.34</v>
      </c>
    </row>
    <row r="80" spans="1:3">
      <c r="A80" s="4">
        <v>32325</v>
      </c>
      <c r="B80" s="35">
        <v>168.27</v>
      </c>
      <c r="C80" s="35">
        <v>124.56</v>
      </c>
    </row>
    <row r="81" spans="1:3">
      <c r="A81" s="4">
        <v>32356</v>
      </c>
      <c r="B81" s="35">
        <v>231.35</v>
      </c>
      <c r="C81" s="35">
        <v>123.2</v>
      </c>
    </row>
    <row r="82" spans="1:3">
      <c r="A82" s="4">
        <v>32387</v>
      </c>
      <c r="B82" s="35">
        <v>169.51</v>
      </c>
      <c r="C82" s="35">
        <v>96.4</v>
      </c>
    </row>
    <row r="83" spans="1:3">
      <c r="A83" s="4">
        <v>32417</v>
      </c>
      <c r="B83" s="35">
        <v>140.34</v>
      </c>
      <c r="C83" s="35">
        <v>114.27</v>
      </c>
    </row>
    <row r="84" spans="1:3">
      <c r="A84" s="4">
        <v>32448</v>
      </c>
      <c r="B84" s="35">
        <v>245.68</v>
      </c>
      <c r="C84" s="35">
        <v>145.86000000000001</v>
      </c>
    </row>
    <row r="85" spans="1:3">
      <c r="A85" s="4">
        <v>32478</v>
      </c>
      <c r="B85" s="35">
        <v>190.32</v>
      </c>
      <c r="C85" s="35">
        <v>126.73</v>
      </c>
    </row>
    <row r="86" spans="1:3">
      <c r="A86" s="4">
        <v>32509</v>
      </c>
      <c r="B86" s="35">
        <v>198.78</v>
      </c>
      <c r="C86" s="35">
        <v>117.49</v>
      </c>
    </row>
    <row r="87" spans="1:3">
      <c r="A87" s="4">
        <v>32540</v>
      </c>
      <c r="B87" s="35">
        <v>158.5</v>
      </c>
      <c r="C87" s="35">
        <v>117.17</v>
      </c>
    </row>
    <row r="88" spans="1:3">
      <c r="A88" s="4">
        <v>32568</v>
      </c>
      <c r="B88" s="35">
        <v>187.87</v>
      </c>
      <c r="C88" s="35">
        <v>122.63</v>
      </c>
    </row>
    <row r="89" spans="1:3">
      <c r="A89" s="4">
        <v>32599</v>
      </c>
      <c r="B89" s="35">
        <v>180.82</v>
      </c>
      <c r="C89" s="35">
        <v>95.16</v>
      </c>
    </row>
    <row r="90" spans="1:3">
      <c r="A90" s="4">
        <v>32629</v>
      </c>
      <c r="B90" s="35">
        <v>219.28</v>
      </c>
      <c r="C90" s="35">
        <v>98.58</v>
      </c>
    </row>
    <row r="91" spans="1:3">
      <c r="A91" s="4">
        <v>32660</v>
      </c>
      <c r="B91" s="35">
        <v>201.7</v>
      </c>
      <c r="C91" s="35">
        <v>185.77</v>
      </c>
    </row>
    <row r="92" spans="1:3">
      <c r="A92" s="4">
        <v>32690</v>
      </c>
      <c r="B92" s="35">
        <v>128.97999999999999</v>
      </c>
      <c r="C92" s="35">
        <v>79.760000000000005</v>
      </c>
    </row>
    <row r="93" spans="1:3">
      <c r="A93" s="4">
        <v>32721</v>
      </c>
      <c r="B93" s="35">
        <v>125.15</v>
      </c>
      <c r="C93" s="35">
        <v>129.16999999999999</v>
      </c>
    </row>
    <row r="94" spans="1:3">
      <c r="A94" s="4">
        <v>32752</v>
      </c>
      <c r="B94" s="35">
        <v>164.31</v>
      </c>
      <c r="C94" s="35">
        <v>134.66999999999999</v>
      </c>
    </row>
    <row r="95" spans="1:3">
      <c r="A95" s="4">
        <v>32782</v>
      </c>
      <c r="B95" s="35">
        <v>181.24</v>
      </c>
      <c r="C95" s="35">
        <v>134.56</v>
      </c>
    </row>
    <row r="96" spans="1:3">
      <c r="A96" s="4">
        <v>32813</v>
      </c>
      <c r="B96" s="35">
        <v>220.47</v>
      </c>
      <c r="C96" s="35">
        <v>122.16</v>
      </c>
    </row>
    <row r="97" spans="1:3">
      <c r="A97" s="4">
        <v>32843</v>
      </c>
      <c r="B97" s="35">
        <v>248.8</v>
      </c>
      <c r="C97" s="35">
        <v>206.75</v>
      </c>
    </row>
    <row r="98" spans="1:3">
      <c r="A98" s="4">
        <v>32874</v>
      </c>
      <c r="B98" s="35">
        <v>195.66</v>
      </c>
      <c r="C98" s="35">
        <v>147.78</v>
      </c>
    </row>
    <row r="99" spans="1:3">
      <c r="A99" s="4">
        <v>32905</v>
      </c>
      <c r="B99" s="35">
        <v>176.99</v>
      </c>
      <c r="C99" s="35">
        <v>132.56</v>
      </c>
    </row>
    <row r="100" spans="1:3">
      <c r="A100" s="4">
        <v>32933</v>
      </c>
      <c r="B100" s="35">
        <v>255.84</v>
      </c>
      <c r="C100" s="35">
        <v>149.88999999999999</v>
      </c>
    </row>
    <row r="101" spans="1:3">
      <c r="A101" s="4">
        <v>32964</v>
      </c>
      <c r="B101" s="35">
        <v>194.52</v>
      </c>
      <c r="C101" s="35">
        <v>125.33</v>
      </c>
    </row>
    <row r="102" spans="1:3">
      <c r="A102" s="4">
        <v>32994</v>
      </c>
      <c r="B102" s="35">
        <v>198.54</v>
      </c>
      <c r="C102" s="35">
        <v>162.75</v>
      </c>
    </row>
    <row r="103" spans="1:3">
      <c r="A103" s="4">
        <v>33025</v>
      </c>
      <c r="B103" s="35">
        <v>172.25</v>
      </c>
      <c r="C103" s="35">
        <v>149.38</v>
      </c>
    </row>
    <row r="104" spans="1:3">
      <c r="A104" s="4">
        <v>33055</v>
      </c>
      <c r="B104" s="35">
        <v>257.51</v>
      </c>
      <c r="C104" s="35">
        <v>187.09</v>
      </c>
    </row>
    <row r="105" spans="1:3">
      <c r="A105" s="4">
        <v>33086</v>
      </c>
      <c r="B105" s="35">
        <v>220.29</v>
      </c>
      <c r="C105" s="35">
        <v>170.21</v>
      </c>
    </row>
    <row r="106" spans="1:3">
      <c r="A106" s="4">
        <v>33117</v>
      </c>
      <c r="B106" s="35">
        <v>222.19</v>
      </c>
      <c r="C106" s="35">
        <v>190.75</v>
      </c>
    </row>
    <row r="107" spans="1:3">
      <c r="A107" s="4">
        <v>33147</v>
      </c>
      <c r="B107" s="35">
        <v>271.32</v>
      </c>
      <c r="C107" s="35">
        <v>187.66</v>
      </c>
    </row>
    <row r="108" spans="1:3">
      <c r="A108" s="4">
        <v>33178</v>
      </c>
      <c r="B108" s="35">
        <v>279.56</v>
      </c>
      <c r="C108" s="35">
        <v>185.71</v>
      </c>
    </row>
    <row r="109" spans="1:3">
      <c r="A109" s="4">
        <v>33208</v>
      </c>
      <c r="B109" s="35">
        <v>242.2</v>
      </c>
      <c r="C109" s="35">
        <v>193.46</v>
      </c>
    </row>
    <row r="110" spans="1:3">
      <c r="A110" s="4">
        <v>33239</v>
      </c>
      <c r="B110" s="35">
        <v>231.57</v>
      </c>
      <c r="C110" s="35">
        <v>160.88</v>
      </c>
    </row>
    <row r="111" spans="1:3">
      <c r="A111" s="4">
        <v>33270</v>
      </c>
      <c r="B111" s="35">
        <v>225.88</v>
      </c>
      <c r="C111" s="35">
        <v>151.37</v>
      </c>
    </row>
    <row r="112" spans="1:3">
      <c r="A112" s="4">
        <v>33298</v>
      </c>
      <c r="B112" s="35">
        <v>218.52</v>
      </c>
      <c r="C112" s="35">
        <v>177.71</v>
      </c>
    </row>
    <row r="113" spans="1:3">
      <c r="A113" s="4">
        <v>33329</v>
      </c>
      <c r="B113" s="35">
        <v>247.68</v>
      </c>
      <c r="C113" s="35">
        <v>117.61</v>
      </c>
    </row>
    <row r="114" spans="1:3">
      <c r="A114" s="4">
        <v>33359</v>
      </c>
      <c r="B114" s="35">
        <v>255.7</v>
      </c>
      <c r="C114" s="35">
        <v>164.07</v>
      </c>
    </row>
    <row r="115" spans="1:3">
      <c r="A115" s="4">
        <v>33390</v>
      </c>
      <c r="B115" s="35">
        <v>205.93</v>
      </c>
      <c r="C115" s="35">
        <v>192.56</v>
      </c>
    </row>
    <row r="116" spans="1:3">
      <c r="A116" s="4">
        <v>33420</v>
      </c>
      <c r="B116" s="35">
        <v>222.93</v>
      </c>
      <c r="C116" s="35">
        <v>172.89</v>
      </c>
    </row>
    <row r="117" spans="1:3">
      <c r="A117" s="4">
        <v>33451</v>
      </c>
      <c r="B117" s="35">
        <v>276.27999999999997</v>
      </c>
      <c r="C117" s="35">
        <v>199.64</v>
      </c>
    </row>
    <row r="118" spans="1:3">
      <c r="A118" s="4">
        <v>33482</v>
      </c>
      <c r="B118" s="35">
        <v>254.51</v>
      </c>
      <c r="C118" s="35">
        <v>147.71</v>
      </c>
    </row>
    <row r="119" spans="1:3">
      <c r="A119" s="4">
        <v>33512</v>
      </c>
      <c r="B119" s="35">
        <v>323.01</v>
      </c>
      <c r="C119" s="35">
        <v>161.43</v>
      </c>
    </row>
    <row r="120" spans="1:3">
      <c r="A120" s="4">
        <v>33543</v>
      </c>
      <c r="B120" s="35">
        <v>284.87</v>
      </c>
      <c r="C120" s="35">
        <v>155.4</v>
      </c>
    </row>
    <row r="121" spans="1:3">
      <c r="A121" s="4">
        <v>33573</v>
      </c>
      <c r="B121" s="35">
        <v>307.39</v>
      </c>
      <c r="C121" s="35">
        <v>184.57</v>
      </c>
    </row>
    <row r="122" spans="1:3">
      <c r="A122" s="4">
        <v>33604</v>
      </c>
      <c r="B122" s="35">
        <v>300.95999999999998</v>
      </c>
      <c r="C122" s="35">
        <v>180.97</v>
      </c>
    </row>
    <row r="123" spans="1:3">
      <c r="A123" s="4">
        <v>33635</v>
      </c>
      <c r="B123" s="35">
        <v>237.39</v>
      </c>
      <c r="C123" s="35">
        <v>188.86</v>
      </c>
    </row>
    <row r="124" spans="1:3">
      <c r="A124" s="4">
        <v>33664</v>
      </c>
      <c r="B124" s="35">
        <v>248.76</v>
      </c>
      <c r="C124" s="35">
        <v>214.16</v>
      </c>
    </row>
    <row r="125" spans="1:3">
      <c r="A125" s="4">
        <v>33695</v>
      </c>
      <c r="B125" s="35">
        <v>268.2</v>
      </c>
      <c r="C125" s="35">
        <v>153.21</v>
      </c>
    </row>
    <row r="126" spans="1:3">
      <c r="A126" s="4">
        <v>33725</v>
      </c>
      <c r="B126" s="35">
        <v>298.26</v>
      </c>
      <c r="C126" s="35">
        <v>147.15</v>
      </c>
    </row>
    <row r="127" spans="1:3">
      <c r="A127" s="4">
        <v>33756</v>
      </c>
      <c r="B127" s="35">
        <v>304.2</v>
      </c>
      <c r="C127" s="35">
        <v>189.98</v>
      </c>
    </row>
    <row r="128" spans="1:3">
      <c r="A128" s="4">
        <v>33786</v>
      </c>
      <c r="B128" s="35">
        <v>340.86</v>
      </c>
      <c r="C128" s="35">
        <v>219.86</v>
      </c>
    </row>
    <row r="129" spans="1:3">
      <c r="A129" s="4">
        <v>33817</v>
      </c>
      <c r="B129" s="35">
        <v>285.43</v>
      </c>
      <c r="C129" s="35">
        <v>173.85</v>
      </c>
    </row>
    <row r="130" spans="1:3">
      <c r="A130" s="4">
        <v>33848</v>
      </c>
      <c r="B130" s="35">
        <v>283.33</v>
      </c>
      <c r="C130" s="35">
        <v>182.2</v>
      </c>
    </row>
    <row r="131" spans="1:3">
      <c r="A131" s="4">
        <v>33878</v>
      </c>
      <c r="B131" s="35">
        <v>303.29000000000002</v>
      </c>
      <c r="C131" s="35">
        <v>232.52</v>
      </c>
    </row>
    <row r="132" spans="1:3">
      <c r="A132" s="4">
        <v>33909</v>
      </c>
      <c r="B132" s="35">
        <v>285.81</v>
      </c>
      <c r="C132" s="35">
        <v>266.54000000000002</v>
      </c>
    </row>
    <row r="133" spans="1:3">
      <c r="A133" s="4">
        <v>33939</v>
      </c>
      <c r="B133" s="35">
        <v>350.24</v>
      </c>
      <c r="C133" s="35">
        <v>310.93</v>
      </c>
    </row>
    <row r="134" spans="1:3">
      <c r="A134" s="4">
        <v>33970</v>
      </c>
      <c r="B134" s="35">
        <v>338.26</v>
      </c>
      <c r="C134" s="35">
        <v>200.72</v>
      </c>
    </row>
    <row r="135" spans="1:3">
      <c r="A135" s="4">
        <v>34001</v>
      </c>
      <c r="B135" s="35">
        <v>230.34</v>
      </c>
      <c r="C135" s="35">
        <v>204.79</v>
      </c>
    </row>
    <row r="136" spans="1:3">
      <c r="A136" s="4">
        <v>34029</v>
      </c>
      <c r="B136" s="35">
        <v>371.73</v>
      </c>
      <c r="C136" s="35">
        <v>234.46</v>
      </c>
    </row>
    <row r="137" spans="1:3">
      <c r="A137" s="4">
        <v>34060</v>
      </c>
      <c r="B137" s="35">
        <v>405.45</v>
      </c>
      <c r="C137" s="35">
        <v>180.32</v>
      </c>
    </row>
    <row r="138" spans="1:3">
      <c r="A138" s="4">
        <v>34090</v>
      </c>
      <c r="B138" s="35">
        <v>352.85</v>
      </c>
      <c r="C138" s="35">
        <v>190.52</v>
      </c>
    </row>
    <row r="139" spans="1:3">
      <c r="A139" s="4">
        <v>34121</v>
      </c>
      <c r="B139" s="35">
        <v>343.74</v>
      </c>
      <c r="C139" s="35">
        <v>296.83999999999997</v>
      </c>
    </row>
    <row r="140" spans="1:3">
      <c r="A140" s="4">
        <v>34151</v>
      </c>
      <c r="B140" s="35">
        <v>308.70999999999998</v>
      </c>
      <c r="C140" s="35">
        <v>256.89</v>
      </c>
    </row>
    <row r="141" spans="1:3">
      <c r="A141" s="4">
        <v>34182</v>
      </c>
      <c r="B141" s="35">
        <v>309.70999999999998</v>
      </c>
      <c r="C141" s="35">
        <v>212.48</v>
      </c>
    </row>
    <row r="142" spans="1:3">
      <c r="A142" s="4">
        <v>34213</v>
      </c>
      <c r="B142" s="35">
        <v>342.96</v>
      </c>
      <c r="C142" s="35">
        <v>276.55</v>
      </c>
    </row>
    <row r="143" spans="1:3">
      <c r="A143" s="4">
        <v>34243</v>
      </c>
      <c r="B143" s="35">
        <v>350.61</v>
      </c>
      <c r="C143" s="35">
        <v>265.47000000000003</v>
      </c>
    </row>
    <row r="144" spans="1:3">
      <c r="A144" s="4">
        <v>34274</v>
      </c>
      <c r="B144" s="35">
        <v>273.54000000000002</v>
      </c>
      <c r="C144" s="35">
        <v>250.48</v>
      </c>
    </row>
    <row r="145" spans="1:3">
      <c r="A145" s="4">
        <v>34304</v>
      </c>
      <c r="B145" s="35">
        <v>393.61</v>
      </c>
      <c r="C145" s="35">
        <v>296.97000000000003</v>
      </c>
    </row>
    <row r="146" spans="1:3">
      <c r="A146" s="4">
        <v>34335</v>
      </c>
      <c r="B146" s="35">
        <v>298.25</v>
      </c>
      <c r="C146" s="35">
        <v>171.85</v>
      </c>
    </row>
    <row r="147" spans="1:3">
      <c r="A147" s="4">
        <v>34366</v>
      </c>
      <c r="B147" s="35">
        <v>322.26</v>
      </c>
      <c r="C147" s="35">
        <v>237.5</v>
      </c>
    </row>
    <row r="148" spans="1:3">
      <c r="A148" s="4">
        <v>34394</v>
      </c>
      <c r="B148" s="35">
        <v>331.65</v>
      </c>
      <c r="C148" s="35">
        <v>249.44</v>
      </c>
    </row>
    <row r="149" spans="1:3">
      <c r="A149" s="4">
        <v>34425</v>
      </c>
      <c r="B149" s="35">
        <v>398.37</v>
      </c>
      <c r="C149" s="35">
        <v>224.18</v>
      </c>
    </row>
    <row r="150" spans="1:3">
      <c r="A150" s="4">
        <v>34455</v>
      </c>
      <c r="B150" s="35">
        <v>379.72</v>
      </c>
      <c r="C150" s="35">
        <v>244.54</v>
      </c>
    </row>
    <row r="151" spans="1:3">
      <c r="A151" s="4">
        <v>34486</v>
      </c>
      <c r="B151" s="35">
        <v>419.7</v>
      </c>
      <c r="C151" s="35">
        <v>294.02</v>
      </c>
    </row>
    <row r="152" spans="1:3">
      <c r="A152" s="4">
        <v>34516</v>
      </c>
      <c r="B152" s="35">
        <v>370.53</v>
      </c>
      <c r="C152" s="35">
        <v>309.14</v>
      </c>
    </row>
    <row r="153" spans="1:3">
      <c r="A153" s="4">
        <v>34547</v>
      </c>
      <c r="B153" s="35">
        <v>397.53</v>
      </c>
      <c r="C153" s="35">
        <v>283.83</v>
      </c>
    </row>
    <row r="154" spans="1:3">
      <c r="A154" s="4">
        <v>34578</v>
      </c>
      <c r="B154" s="35">
        <v>526.58000000000004</v>
      </c>
      <c r="C154" s="35">
        <v>293.98</v>
      </c>
    </row>
    <row r="155" spans="1:3">
      <c r="A155" s="4">
        <v>34608</v>
      </c>
      <c r="B155" s="35">
        <v>477.22</v>
      </c>
      <c r="C155" s="35">
        <v>231.38</v>
      </c>
    </row>
    <row r="156" spans="1:3">
      <c r="A156" s="4">
        <v>34639</v>
      </c>
      <c r="B156" s="35">
        <v>407.39</v>
      </c>
      <c r="C156" s="35">
        <v>269.39</v>
      </c>
    </row>
    <row r="157" spans="1:3">
      <c r="A157" s="4">
        <v>34669</v>
      </c>
      <c r="B157" s="35">
        <v>461.22</v>
      </c>
      <c r="C157" s="35">
        <v>414.41</v>
      </c>
    </row>
    <row r="158" spans="1:3">
      <c r="A158" s="4">
        <v>34700</v>
      </c>
      <c r="B158" s="35">
        <v>380.62</v>
      </c>
      <c r="C158" s="35">
        <v>227.37</v>
      </c>
    </row>
    <row r="159" spans="1:3">
      <c r="A159" s="4">
        <v>34731</v>
      </c>
      <c r="B159" s="35">
        <v>362.82</v>
      </c>
      <c r="C159" s="35">
        <v>320.32</v>
      </c>
    </row>
    <row r="160" spans="1:3">
      <c r="A160" s="4">
        <v>34759</v>
      </c>
      <c r="B160" s="35">
        <v>521.79999999999995</v>
      </c>
      <c r="C160" s="35">
        <v>283.27</v>
      </c>
    </row>
    <row r="161" spans="1:3">
      <c r="A161" s="4">
        <v>34790</v>
      </c>
      <c r="B161" s="35">
        <v>420.18</v>
      </c>
      <c r="C161" s="35">
        <v>298.08999999999997</v>
      </c>
    </row>
    <row r="162" spans="1:3">
      <c r="A162" s="4">
        <v>34820</v>
      </c>
      <c r="B162" s="35">
        <v>504.18</v>
      </c>
      <c r="C162" s="35">
        <v>284.26</v>
      </c>
    </row>
    <row r="163" spans="1:3">
      <c r="A163" s="4">
        <v>34851</v>
      </c>
      <c r="B163" s="35">
        <v>443.51</v>
      </c>
      <c r="C163" s="35">
        <v>344.04</v>
      </c>
    </row>
    <row r="164" spans="1:3">
      <c r="A164" s="4">
        <v>34881</v>
      </c>
      <c r="B164" s="35">
        <v>448.83</v>
      </c>
      <c r="C164" s="35">
        <v>328.23</v>
      </c>
    </row>
    <row r="165" spans="1:3">
      <c r="A165" s="4">
        <v>34912</v>
      </c>
      <c r="B165" s="35">
        <v>430.22</v>
      </c>
      <c r="C165" s="35">
        <v>360.84</v>
      </c>
    </row>
    <row r="166" spans="1:3">
      <c r="A166" s="4">
        <v>34943</v>
      </c>
      <c r="B166" s="35">
        <v>414.09</v>
      </c>
      <c r="C166" s="35">
        <v>292.45</v>
      </c>
    </row>
    <row r="167" spans="1:3">
      <c r="A167" s="4">
        <v>34973</v>
      </c>
      <c r="B167" s="35">
        <v>474.72</v>
      </c>
      <c r="C167" s="35">
        <v>348.87</v>
      </c>
    </row>
    <row r="168" spans="1:3">
      <c r="A168" s="4">
        <v>35004</v>
      </c>
      <c r="B168" s="35">
        <v>481.88</v>
      </c>
      <c r="C168" s="35">
        <v>298.08</v>
      </c>
    </row>
    <row r="169" spans="1:3">
      <c r="A169" s="4">
        <v>35034</v>
      </c>
      <c r="B169" s="35">
        <v>446.07</v>
      </c>
      <c r="C169" s="35">
        <v>425.86</v>
      </c>
    </row>
    <row r="170" spans="1:3">
      <c r="A170" s="4">
        <v>35065</v>
      </c>
      <c r="B170" s="35">
        <v>438.27</v>
      </c>
      <c r="C170" s="35">
        <v>289.91000000000003</v>
      </c>
    </row>
    <row r="171" spans="1:3">
      <c r="A171" s="4">
        <v>35096</v>
      </c>
      <c r="B171" s="35">
        <v>398.49</v>
      </c>
      <c r="C171" s="35">
        <v>298.14</v>
      </c>
    </row>
    <row r="172" spans="1:3">
      <c r="A172" s="4">
        <v>35125</v>
      </c>
      <c r="B172" s="35">
        <v>422.88</v>
      </c>
      <c r="C172" s="35">
        <v>325.95999999999998</v>
      </c>
    </row>
    <row r="173" spans="1:3">
      <c r="A173" s="4">
        <v>35156</v>
      </c>
      <c r="B173" s="35">
        <v>439.29</v>
      </c>
      <c r="C173" s="35">
        <v>289.58</v>
      </c>
    </row>
    <row r="174" spans="1:3">
      <c r="A174" s="4">
        <v>35186</v>
      </c>
      <c r="B174" s="35">
        <v>445.69</v>
      </c>
      <c r="C174" s="35">
        <v>287.02999999999997</v>
      </c>
    </row>
    <row r="175" spans="1:3">
      <c r="A175" s="4">
        <v>35217</v>
      </c>
      <c r="B175" s="35">
        <v>431.05</v>
      </c>
      <c r="C175" s="35">
        <v>329.48</v>
      </c>
    </row>
    <row r="176" spans="1:3">
      <c r="A176" s="4">
        <v>35247</v>
      </c>
      <c r="B176" s="35">
        <v>430.15</v>
      </c>
      <c r="C176" s="35">
        <v>331.15</v>
      </c>
    </row>
    <row r="177" spans="1:3">
      <c r="A177" s="4">
        <v>35278</v>
      </c>
      <c r="B177" s="35">
        <v>467.6</v>
      </c>
      <c r="C177" s="35">
        <v>482.08</v>
      </c>
    </row>
    <row r="178" spans="1:3">
      <c r="A178" s="4">
        <v>35309</v>
      </c>
      <c r="B178" s="35">
        <v>439.81</v>
      </c>
      <c r="C178" s="35">
        <v>290.20999999999998</v>
      </c>
    </row>
    <row r="179" spans="1:3">
      <c r="A179" s="4">
        <v>35339</v>
      </c>
      <c r="B179" s="35">
        <v>558.80999999999995</v>
      </c>
      <c r="C179" s="35">
        <v>398.57</v>
      </c>
    </row>
    <row r="180" spans="1:3">
      <c r="A180" s="4">
        <v>35370</v>
      </c>
      <c r="B180" s="35">
        <v>444.76</v>
      </c>
      <c r="C180" s="35">
        <v>332.62</v>
      </c>
    </row>
    <row r="181" spans="1:3">
      <c r="A181" s="4">
        <v>35400</v>
      </c>
      <c r="B181" s="35">
        <v>491</v>
      </c>
      <c r="C181" s="35">
        <v>438.17</v>
      </c>
    </row>
    <row r="182" spans="1:3">
      <c r="A182" s="4">
        <v>35431</v>
      </c>
      <c r="B182" s="35">
        <v>486.97</v>
      </c>
      <c r="C182" s="35">
        <v>318.16000000000003</v>
      </c>
    </row>
    <row r="183" spans="1:3">
      <c r="A183" s="4">
        <v>35462</v>
      </c>
      <c r="B183" s="35">
        <v>438.47</v>
      </c>
      <c r="C183" s="35">
        <v>356.2</v>
      </c>
    </row>
    <row r="184" spans="1:3">
      <c r="A184" s="4">
        <v>35490</v>
      </c>
      <c r="B184" s="35">
        <v>539.41999999999996</v>
      </c>
      <c r="C184" s="35">
        <v>333.8</v>
      </c>
    </row>
    <row r="185" spans="1:3">
      <c r="A185" s="4">
        <v>35521</v>
      </c>
      <c r="B185" s="35">
        <v>483.76</v>
      </c>
      <c r="C185" s="35">
        <v>349.52</v>
      </c>
    </row>
    <row r="186" spans="1:3">
      <c r="A186" s="4">
        <v>35551</v>
      </c>
      <c r="B186" s="35">
        <v>471.52</v>
      </c>
      <c r="C186" s="35">
        <v>360.69</v>
      </c>
    </row>
    <row r="187" spans="1:3">
      <c r="A187" s="4">
        <v>35582</v>
      </c>
      <c r="B187" s="35">
        <v>506.22</v>
      </c>
      <c r="C187" s="35">
        <v>325.99</v>
      </c>
    </row>
    <row r="188" spans="1:3">
      <c r="A188" s="4">
        <v>35612</v>
      </c>
      <c r="B188" s="35">
        <v>510.45</v>
      </c>
      <c r="C188" s="35">
        <v>474.35</v>
      </c>
    </row>
    <row r="189" spans="1:3">
      <c r="A189" s="4">
        <v>35643</v>
      </c>
      <c r="B189" s="35">
        <v>431</v>
      </c>
      <c r="C189" s="35">
        <v>420.89</v>
      </c>
    </row>
    <row r="190" spans="1:3">
      <c r="A190" s="4">
        <v>35674</v>
      </c>
      <c r="B190" s="35">
        <v>481.54</v>
      </c>
      <c r="C190" s="35">
        <v>395.08</v>
      </c>
    </row>
    <row r="191" spans="1:3">
      <c r="A191" s="4">
        <v>35704</v>
      </c>
      <c r="B191" s="35">
        <v>483.38</v>
      </c>
      <c r="C191" s="35">
        <v>450.47</v>
      </c>
    </row>
    <row r="192" spans="1:3">
      <c r="A192" s="4">
        <v>35735</v>
      </c>
      <c r="B192" s="35">
        <v>467.01</v>
      </c>
      <c r="C192" s="35">
        <v>405.79</v>
      </c>
    </row>
    <row r="193" spans="1:3">
      <c r="A193" s="4">
        <v>35765</v>
      </c>
      <c r="B193" s="35">
        <v>560.91</v>
      </c>
      <c r="C193" s="35">
        <v>447.05</v>
      </c>
    </row>
    <row r="194" spans="1:3">
      <c r="A194" s="4">
        <v>35796</v>
      </c>
      <c r="B194" s="35">
        <v>538.58000000000004</v>
      </c>
      <c r="C194" s="35">
        <v>325.5</v>
      </c>
    </row>
    <row r="195" spans="1:3">
      <c r="A195" s="4">
        <v>35827</v>
      </c>
      <c r="B195" s="35">
        <v>469.37</v>
      </c>
      <c r="C195" s="35">
        <v>387.33</v>
      </c>
    </row>
    <row r="196" spans="1:3">
      <c r="A196" s="4">
        <v>35855</v>
      </c>
      <c r="B196" s="35">
        <v>542.66999999999996</v>
      </c>
      <c r="C196" s="35">
        <v>397.14</v>
      </c>
    </row>
    <row r="197" spans="1:3">
      <c r="A197" s="4">
        <v>35886</v>
      </c>
      <c r="B197" s="35">
        <v>459.15</v>
      </c>
      <c r="C197" s="35">
        <v>334.58</v>
      </c>
    </row>
    <row r="198" spans="1:3">
      <c r="A198" s="4">
        <v>35916</v>
      </c>
      <c r="B198" s="35">
        <v>512.27</v>
      </c>
      <c r="C198" s="35">
        <v>408.59</v>
      </c>
    </row>
    <row r="199" spans="1:3">
      <c r="A199" s="4">
        <v>35947</v>
      </c>
      <c r="B199" s="35">
        <v>464.84</v>
      </c>
      <c r="C199" s="35">
        <v>381.18</v>
      </c>
    </row>
    <row r="200" spans="1:3">
      <c r="A200" s="4">
        <v>35977</v>
      </c>
      <c r="B200" s="35">
        <v>491.61</v>
      </c>
      <c r="C200" s="35">
        <v>510.1</v>
      </c>
    </row>
    <row r="201" spans="1:3">
      <c r="A201" s="4">
        <v>36008</v>
      </c>
      <c r="B201" s="35">
        <v>469.09</v>
      </c>
      <c r="C201" s="35">
        <v>366.62</v>
      </c>
    </row>
    <row r="202" spans="1:3">
      <c r="A202" s="4">
        <v>36039</v>
      </c>
      <c r="B202" s="35">
        <v>450.7</v>
      </c>
      <c r="C202" s="35">
        <v>430.97</v>
      </c>
    </row>
    <row r="203" spans="1:3">
      <c r="A203" s="4">
        <v>36069</v>
      </c>
      <c r="B203" s="35">
        <v>461.8</v>
      </c>
      <c r="C203" s="35">
        <v>403.99</v>
      </c>
    </row>
    <row r="204" spans="1:3">
      <c r="A204" s="4">
        <v>36100</v>
      </c>
      <c r="B204" s="35">
        <v>497.18</v>
      </c>
      <c r="C204" s="35">
        <v>393.37</v>
      </c>
    </row>
    <row r="205" spans="1:3">
      <c r="A205" s="4">
        <v>36130</v>
      </c>
      <c r="B205" s="35">
        <v>496</v>
      </c>
      <c r="C205" s="35">
        <v>422.5</v>
      </c>
    </row>
    <row r="206" spans="1:3">
      <c r="A206" s="4">
        <v>36161</v>
      </c>
      <c r="B206" s="35">
        <v>435.29</v>
      </c>
      <c r="C206" s="35">
        <v>338.57</v>
      </c>
    </row>
    <row r="207" spans="1:3">
      <c r="A207" s="4">
        <v>36192</v>
      </c>
      <c r="B207" s="35">
        <v>389.04</v>
      </c>
      <c r="C207" s="35">
        <v>323.77999999999997</v>
      </c>
    </row>
    <row r="208" spans="1:3">
      <c r="A208" s="4">
        <v>36220</v>
      </c>
      <c r="B208" s="35">
        <v>452.92</v>
      </c>
      <c r="C208" s="35">
        <v>346.01</v>
      </c>
    </row>
    <row r="209" spans="1:3">
      <c r="A209" s="4">
        <v>36251</v>
      </c>
      <c r="B209" s="35">
        <v>428.59</v>
      </c>
      <c r="C209" s="35">
        <v>261.99</v>
      </c>
    </row>
    <row r="210" spans="1:3">
      <c r="A210" s="4">
        <v>36281</v>
      </c>
      <c r="B210" s="35">
        <v>451.19</v>
      </c>
      <c r="C210" s="35">
        <v>391.52</v>
      </c>
    </row>
    <row r="211" spans="1:3">
      <c r="A211" s="4">
        <v>36312</v>
      </c>
      <c r="B211" s="35">
        <v>480.72</v>
      </c>
      <c r="C211" s="35">
        <v>398.96</v>
      </c>
    </row>
    <row r="212" spans="1:3">
      <c r="A212" s="4">
        <v>36342</v>
      </c>
      <c r="B212" s="35">
        <v>475.05</v>
      </c>
      <c r="C212" s="35">
        <v>419.06</v>
      </c>
    </row>
    <row r="213" spans="1:3">
      <c r="A213" s="4">
        <v>36373</v>
      </c>
      <c r="B213" s="35">
        <v>475.43</v>
      </c>
      <c r="C213" s="35">
        <v>312.49</v>
      </c>
    </row>
    <row r="214" spans="1:3">
      <c r="A214" s="4">
        <v>36404</v>
      </c>
      <c r="B214" s="35">
        <v>510.31</v>
      </c>
      <c r="C214" s="35">
        <v>546.83000000000004</v>
      </c>
    </row>
    <row r="215" spans="1:3">
      <c r="A215" s="4">
        <v>36434</v>
      </c>
      <c r="B215" s="35">
        <v>593.35</v>
      </c>
      <c r="C215" s="35">
        <v>398.18</v>
      </c>
    </row>
    <row r="216" spans="1:3">
      <c r="A216" s="4">
        <v>36465</v>
      </c>
      <c r="B216" s="35">
        <v>653.25</v>
      </c>
      <c r="C216" s="35">
        <v>425.99</v>
      </c>
    </row>
    <row r="217" spans="1:3">
      <c r="A217" s="4">
        <v>36495</v>
      </c>
      <c r="B217" s="35">
        <v>634.12</v>
      </c>
      <c r="C217" s="35">
        <v>446.81</v>
      </c>
    </row>
    <row r="218" spans="1:3">
      <c r="A218" s="4">
        <v>36526</v>
      </c>
      <c r="B218" s="35">
        <v>532.29999999999995</v>
      </c>
      <c r="C218" s="35">
        <v>381</v>
      </c>
    </row>
    <row r="219" spans="1:3">
      <c r="A219" s="4">
        <v>36557</v>
      </c>
      <c r="B219" s="35">
        <v>517.1</v>
      </c>
      <c r="C219" s="35">
        <v>380.5</v>
      </c>
    </row>
    <row r="220" spans="1:3">
      <c r="A220" s="4">
        <v>36586</v>
      </c>
      <c r="B220" s="35">
        <v>601.1</v>
      </c>
      <c r="C220" s="35">
        <v>492.4</v>
      </c>
    </row>
    <row r="221" spans="1:3">
      <c r="A221" s="4">
        <v>36617</v>
      </c>
      <c r="B221" s="35">
        <v>625.20000000000005</v>
      </c>
      <c r="C221" s="35">
        <v>287.60000000000002</v>
      </c>
    </row>
    <row r="222" spans="1:3">
      <c r="A222" s="4">
        <v>36647</v>
      </c>
      <c r="B222" s="35">
        <v>629.79999999999995</v>
      </c>
      <c r="C222" s="35">
        <v>470</v>
      </c>
    </row>
    <row r="223" spans="1:3">
      <c r="A223" s="4">
        <v>36678</v>
      </c>
      <c r="B223" s="35">
        <v>583.29999999999995</v>
      </c>
      <c r="C223" s="35">
        <v>459</v>
      </c>
    </row>
    <row r="224" spans="1:3">
      <c r="A224" s="4">
        <v>36708</v>
      </c>
      <c r="B224" s="35">
        <v>599.4</v>
      </c>
      <c r="C224" s="35">
        <v>565</v>
      </c>
    </row>
    <row r="225" spans="1:3">
      <c r="A225" s="4">
        <v>36739</v>
      </c>
      <c r="B225" s="35">
        <v>575.79999999999995</v>
      </c>
      <c r="C225" s="35">
        <v>533.6</v>
      </c>
    </row>
    <row r="226" spans="1:3">
      <c r="A226" s="4">
        <v>36770</v>
      </c>
      <c r="B226" s="35">
        <v>592.4</v>
      </c>
      <c r="C226" s="35">
        <v>487.9</v>
      </c>
    </row>
    <row r="227" spans="1:3">
      <c r="A227" s="4">
        <v>36800</v>
      </c>
      <c r="B227" s="35">
        <v>610.1</v>
      </c>
      <c r="C227" s="35">
        <v>431.9</v>
      </c>
    </row>
    <row r="228" spans="1:3">
      <c r="A228" s="4">
        <v>36831</v>
      </c>
      <c r="B228" s="35">
        <v>588.6</v>
      </c>
      <c r="C228" s="35">
        <v>416.9</v>
      </c>
    </row>
    <row r="229" spans="1:3">
      <c r="A229" s="4">
        <v>36861</v>
      </c>
      <c r="B229" s="35">
        <v>567.20000000000005</v>
      </c>
      <c r="C229" s="35">
        <v>616.5</v>
      </c>
    </row>
    <row r="230" spans="1:3">
      <c r="A230" s="4">
        <v>36892</v>
      </c>
      <c r="B230" s="35">
        <v>561.9</v>
      </c>
      <c r="C230" s="35">
        <v>334.2</v>
      </c>
    </row>
    <row r="231" spans="1:3">
      <c r="A231" s="4">
        <v>36923</v>
      </c>
      <c r="B231" s="35">
        <v>452</v>
      </c>
      <c r="C231" s="35">
        <v>454.5</v>
      </c>
    </row>
    <row r="232" spans="1:3">
      <c r="A232" s="4">
        <v>36951</v>
      </c>
      <c r="B232" s="35">
        <v>600.70000000000005</v>
      </c>
      <c r="C232" s="35">
        <v>485.6</v>
      </c>
    </row>
    <row r="233" spans="1:3">
      <c r="A233" s="4">
        <v>36982</v>
      </c>
      <c r="B233" s="35">
        <v>491.6</v>
      </c>
      <c r="C233" s="35">
        <v>311.39999999999998</v>
      </c>
    </row>
    <row r="234" spans="1:3">
      <c r="A234" s="4">
        <v>37012</v>
      </c>
      <c r="B234" s="35">
        <v>593.79999999999995</v>
      </c>
      <c r="C234" s="35">
        <v>409.9</v>
      </c>
    </row>
    <row r="235" spans="1:3">
      <c r="A235" s="4">
        <v>37043</v>
      </c>
      <c r="B235" s="35">
        <v>511.1</v>
      </c>
      <c r="C235" s="35">
        <v>436.8</v>
      </c>
    </row>
    <row r="236" spans="1:3">
      <c r="A236" s="4">
        <v>37073</v>
      </c>
      <c r="B236" s="35">
        <v>481.5</v>
      </c>
      <c r="C236" s="35">
        <v>451.8</v>
      </c>
    </row>
    <row r="237" spans="1:3">
      <c r="A237" s="4">
        <v>37104</v>
      </c>
      <c r="B237" s="35">
        <v>430.3</v>
      </c>
      <c r="C237" s="35">
        <v>427.7</v>
      </c>
    </row>
    <row r="238" spans="1:3">
      <c r="A238" s="4">
        <v>37135</v>
      </c>
      <c r="B238" s="35">
        <v>463.9</v>
      </c>
      <c r="C238" s="35">
        <v>417.1</v>
      </c>
    </row>
    <row r="239" spans="1:3">
      <c r="A239" s="4">
        <v>37165</v>
      </c>
      <c r="B239" s="35">
        <v>485.2</v>
      </c>
      <c r="C239" s="35">
        <v>350.9</v>
      </c>
    </row>
    <row r="240" spans="1:3">
      <c r="A240" s="4">
        <v>37196</v>
      </c>
      <c r="B240" s="35">
        <v>490.6</v>
      </c>
      <c r="C240" s="35">
        <v>346.3</v>
      </c>
    </row>
    <row r="241" spans="1:3">
      <c r="A241" s="4">
        <v>37226</v>
      </c>
      <c r="B241" s="35">
        <v>411.7</v>
      </c>
      <c r="C241" s="35">
        <v>390.6</v>
      </c>
    </row>
    <row r="242" spans="1:3">
      <c r="A242" s="4">
        <v>37257</v>
      </c>
      <c r="B242" s="35">
        <v>473.6</v>
      </c>
      <c r="C242" s="35">
        <v>343.1</v>
      </c>
    </row>
    <row r="243" spans="1:3">
      <c r="A243" s="4">
        <v>37288</v>
      </c>
      <c r="B243" s="35">
        <v>407.6</v>
      </c>
      <c r="C243" s="35">
        <v>370.7</v>
      </c>
    </row>
    <row r="244" spans="1:3">
      <c r="A244" s="4">
        <v>37316</v>
      </c>
      <c r="B244" s="35">
        <v>476.5</v>
      </c>
      <c r="C244" s="35">
        <v>366.4</v>
      </c>
    </row>
    <row r="245" spans="1:3">
      <c r="A245" s="4">
        <v>37347</v>
      </c>
      <c r="B245" s="35">
        <v>476.9</v>
      </c>
      <c r="C245" s="35">
        <v>251.3</v>
      </c>
    </row>
    <row r="246" spans="1:3">
      <c r="A246" s="4">
        <v>37377</v>
      </c>
      <c r="B246" s="35">
        <v>575.6</v>
      </c>
      <c r="C246" s="35">
        <v>344.8</v>
      </c>
    </row>
    <row r="247" spans="1:3">
      <c r="A247" s="4">
        <v>37408</v>
      </c>
      <c r="B247" s="35">
        <v>464.7</v>
      </c>
      <c r="C247" s="35">
        <v>335.6</v>
      </c>
    </row>
    <row r="248" spans="1:3">
      <c r="A248" s="4">
        <v>37438</v>
      </c>
      <c r="B248" s="35">
        <v>543.1</v>
      </c>
      <c r="C248" s="35">
        <v>429.5</v>
      </c>
    </row>
    <row r="249" spans="1:3">
      <c r="A249" s="4">
        <v>37469</v>
      </c>
      <c r="B249" s="35">
        <v>457.7</v>
      </c>
      <c r="C249" s="35">
        <v>567.79999999999995</v>
      </c>
    </row>
    <row r="250" spans="1:3">
      <c r="A250" s="4">
        <v>37500</v>
      </c>
      <c r="B250" s="35">
        <v>490</v>
      </c>
      <c r="C250" s="35">
        <v>408.5</v>
      </c>
    </row>
    <row r="251" spans="1:3">
      <c r="A251" s="4">
        <v>37530</v>
      </c>
      <c r="B251" s="35">
        <v>578</v>
      </c>
      <c r="C251" s="35">
        <v>407.6</v>
      </c>
    </row>
    <row r="252" spans="1:3">
      <c r="A252" s="4">
        <v>37561</v>
      </c>
      <c r="B252" s="35">
        <v>533.9</v>
      </c>
      <c r="C252" s="35">
        <v>378.2</v>
      </c>
    </row>
    <row r="253" spans="1:3">
      <c r="A253" s="4">
        <v>37591</v>
      </c>
      <c r="B253" s="35">
        <v>627.29999999999995</v>
      </c>
      <c r="C253" s="35">
        <v>495.6</v>
      </c>
    </row>
    <row r="254" spans="1:3">
      <c r="A254" s="4">
        <v>37622</v>
      </c>
      <c r="B254" s="35">
        <v>531.29999999999995</v>
      </c>
      <c r="C254" s="35">
        <v>384</v>
      </c>
    </row>
    <row r="255" spans="1:3">
      <c r="A255" s="4">
        <v>37653</v>
      </c>
      <c r="B255" s="35">
        <v>507</v>
      </c>
      <c r="C255" s="35">
        <v>388</v>
      </c>
    </row>
    <row r="256" spans="1:3">
      <c r="A256" s="4">
        <v>37681</v>
      </c>
      <c r="B256" s="35">
        <v>495.2</v>
      </c>
      <c r="C256" s="35">
        <v>425.5</v>
      </c>
    </row>
    <row r="257" spans="1:3">
      <c r="A257" s="4">
        <v>37712</v>
      </c>
      <c r="B257" s="35">
        <v>534.6</v>
      </c>
      <c r="C257" s="35">
        <v>304.8</v>
      </c>
    </row>
    <row r="258" spans="1:3">
      <c r="A258" s="4">
        <v>37742</v>
      </c>
      <c r="B258" s="35">
        <v>509.2</v>
      </c>
      <c r="C258" s="35">
        <v>458.9</v>
      </c>
    </row>
    <row r="259" spans="1:3">
      <c r="A259" s="4">
        <v>37773</v>
      </c>
      <c r="B259" s="35">
        <v>500.8</v>
      </c>
      <c r="C259" s="35">
        <v>416.6</v>
      </c>
    </row>
    <row r="260" spans="1:3">
      <c r="A260" s="4">
        <v>37803</v>
      </c>
      <c r="B260" s="35">
        <v>616.29999999999995</v>
      </c>
      <c r="C260" s="35">
        <v>493.4</v>
      </c>
    </row>
    <row r="261" spans="1:3">
      <c r="A261" s="4">
        <v>37834</v>
      </c>
      <c r="B261" s="35">
        <v>522.4</v>
      </c>
      <c r="C261" s="35">
        <v>470</v>
      </c>
    </row>
    <row r="262" spans="1:3">
      <c r="A262" s="4">
        <v>37865</v>
      </c>
      <c r="B262" s="35">
        <v>524.9</v>
      </c>
      <c r="C262" s="35">
        <v>460.7</v>
      </c>
    </row>
    <row r="263" spans="1:3">
      <c r="A263" s="4">
        <v>37895</v>
      </c>
      <c r="B263" s="35">
        <v>628</v>
      </c>
      <c r="C263" s="35">
        <v>427.9</v>
      </c>
    </row>
    <row r="264" spans="1:3">
      <c r="A264" s="4">
        <v>37926</v>
      </c>
      <c r="B264" s="35">
        <v>546.70000000000005</v>
      </c>
      <c r="C264" s="35">
        <v>408.5</v>
      </c>
    </row>
    <row r="265" spans="1:3">
      <c r="A265" s="4">
        <v>37956</v>
      </c>
      <c r="B265" s="35">
        <v>755.4</v>
      </c>
      <c r="C265" s="35">
        <v>495</v>
      </c>
    </row>
    <row r="266" spans="1:3">
      <c r="A266" s="4">
        <v>37987</v>
      </c>
      <c r="B266" s="35">
        <v>611.1</v>
      </c>
      <c r="C266" s="35">
        <v>459.4</v>
      </c>
    </row>
    <row r="267" spans="1:3">
      <c r="A267" s="4">
        <v>38018</v>
      </c>
      <c r="B267" s="35">
        <v>480.1</v>
      </c>
      <c r="C267" s="35">
        <v>390.2</v>
      </c>
    </row>
    <row r="268" spans="1:3">
      <c r="A268" s="4">
        <v>38047</v>
      </c>
      <c r="B268" s="35">
        <v>738.1</v>
      </c>
      <c r="C268" s="35">
        <v>514.79999999999995</v>
      </c>
    </row>
    <row r="269" spans="1:3">
      <c r="A269" s="4">
        <v>38078</v>
      </c>
      <c r="B269" s="35">
        <v>632.5</v>
      </c>
      <c r="C269" s="35">
        <v>373.5</v>
      </c>
    </row>
    <row r="270" spans="1:3">
      <c r="A270" s="4">
        <v>38108</v>
      </c>
      <c r="B270" s="35">
        <v>582.20000000000005</v>
      </c>
      <c r="C270" s="35">
        <v>409.3</v>
      </c>
    </row>
    <row r="271" spans="1:3">
      <c r="A271" s="4">
        <v>38139</v>
      </c>
      <c r="B271" s="35">
        <v>690.7</v>
      </c>
      <c r="C271" s="35">
        <v>458.7</v>
      </c>
    </row>
    <row r="272" spans="1:3">
      <c r="A272" s="4">
        <v>38169</v>
      </c>
      <c r="B272" s="35">
        <v>664.1</v>
      </c>
      <c r="C272" s="35">
        <v>505.8</v>
      </c>
    </row>
    <row r="273" spans="1:3">
      <c r="A273" s="4">
        <v>38200</v>
      </c>
      <c r="B273" s="35">
        <v>659.8</v>
      </c>
      <c r="C273" s="35">
        <v>482.3</v>
      </c>
    </row>
    <row r="274" spans="1:3">
      <c r="A274" s="4">
        <v>38231</v>
      </c>
      <c r="B274" s="35">
        <v>657.5</v>
      </c>
      <c r="C274" s="35">
        <v>548.9</v>
      </c>
    </row>
    <row r="275" spans="1:3">
      <c r="A275" s="4">
        <v>38261</v>
      </c>
      <c r="B275" s="35">
        <v>715.1</v>
      </c>
      <c r="C275" s="35">
        <v>582</v>
      </c>
    </row>
    <row r="276" spans="1:3">
      <c r="A276" s="4">
        <v>38292</v>
      </c>
      <c r="B276" s="35">
        <v>762.5</v>
      </c>
      <c r="C276" s="35">
        <v>518.9</v>
      </c>
    </row>
    <row r="277" spans="1:3">
      <c r="A277" s="4">
        <v>38322</v>
      </c>
      <c r="B277" s="35">
        <v>808.5</v>
      </c>
      <c r="C277" s="35">
        <v>513.4</v>
      </c>
    </row>
    <row r="278" spans="1:3">
      <c r="A278" s="4">
        <v>38353</v>
      </c>
      <c r="B278" s="35">
        <v>578.9</v>
      </c>
      <c r="C278" s="35">
        <v>516.6</v>
      </c>
    </row>
    <row r="279" spans="1:3">
      <c r="A279" s="4">
        <v>38384</v>
      </c>
      <c r="B279" s="35">
        <v>620.6</v>
      </c>
      <c r="C279" s="35">
        <v>501.6</v>
      </c>
    </row>
    <row r="280" spans="1:3">
      <c r="A280" s="4">
        <v>38412</v>
      </c>
      <c r="B280" s="35">
        <v>729.6</v>
      </c>
      <c r="C280" s="35">
        <v>514.5</v>
      </c>
    </row>
    <row r="281" spans="1:3">
      <c r="A281" s="4">
        <v>38443</v>
      </c>
      <c r="B281" s="35">
        <v>689.4</v>
      </c>
      <c r="C281" s="35">
        <v>411</v>
      </c>
    </row>
    <row r="282" spans="1:3">
      <c r="A282" s="4">
        <v>38473</v>
      </c>
      <c r="B282" s="35">
        <v>684.3</v>
      </c>
      <c r="C282" s="35">
        <v>448.6</v>
      </c>
    </row>
    <row r="283" spans="1:3">
      <c r="A283" s="4">
        <v>38504</v>
      </c>
      <c r="B283" s="35">
        <v>814.8</v>
      </c>
      <c r="C283" s="35">
        <v>514</v>
      </c>
    </row>
    <row r="284" spans="1:3">
      <c r="A284" s="4">
        <v>38534</v>
      </c>
      <c r="B284" s="35">
        <v>720.6</v>
      </c>
      <c r="C284" s="35">
        <v>559.70000000000005</v>
      </c>
    </row>
    <row r="285" spans="1:3">
      <c r="A285" s="4">
        <v>38565</v>
      </c>
      <c r="B285" s="35">
        <v>787.4</v>
      </c>
      <c r="C285" s="35">
        <v>584.5</v>
      </c>
    </row>
    <row r="286" spans="1:3">
      <c r="A286" s="4">
        <v>38596</v>
      </c>
      <c r="B286" s="35">
        <v>862.1</v>
      </c>
      <c r="C286" s="35">
        <v>560.79999999999995</v>
      </c>
    </row>
    <row r="287" spans="1:3">
      <c r="A287" s="4">
        <v>38626</v>
      </c>
      <c r="B287" s="35">
        <v>864.2</v>
      </c>
      <c r="C287" s="35">
        <v>607</v>
      </c>
    </row>
    <row r="288" spans="1:3">
      <c r="A288" s="4">
        <v>38657</v>
      </c>
      <c r="B288" s="35">
        <v>756.1</v>
      </c>
      <c r="C288" s="35">
        <v>500.9</v>
      </c>
    </row>
    <row r="289" spans="1:3">
      <c r="A289" s="4">
        <v>38687</v>
      </c>
      <c r="B289" s="35">
        <v>755.1</v>
      </c>
      <c r="C289" s="35">
        <v>627.5</v>
      </c>
    </row>
    <row r="290" spans="1:3">
      <c r="A290" s="4">
        <v>38718</v>
      </c>
      <c r="B290" s="35">
        <v>680.30934801000001</v>
      </c>
      <c r="C290" s="35">
        <v>440.3</v>
      </c>
    </row>
    <row r="291" spans="1:3">
      <c r="A291" s="4">
        <v>38749</v>
      </c>
      <c r="B291" s="35">
        <v>747.82695923000006</v>
      </c>
      <c r="C291" s="35">
        <v>537.6</v>
      </c>
    </row>
    <row r="292" spans="1:3">
      <c r="A292" s="4">
        <v>38777</v>
      </c>
      <c r="B292" s="35">
        <v>874.63846966999995</v>
      </c>
      <c r="C292" s="35">
        <v>541.1</v>
      </c>
    </row>
    <row r="293" spans="1:3">
      <c r="A293" s="4">
        <v>38808</v>
      </c>
      <c r="B293" s="35">
        <v>774.48397384999998</v>
      </c>
      <c r="C293" s="35">
        <v>501.7</v>
      </c>
    </row>
    <row r="294" spans="1:3">
      <c r="A294" s="4">
        <v>38838</v>
      </c>
      <c r="B294" s="35">
        <v>938.21381408000002</v>
      </c>
      <c r="C294" s="35">
        <v>509.4</v>
      </c>
    </row>
    <row r="295" spans="1:3">
      <c r="A295" s="4">
        <v>38869</v>
      </c>
      <c r="B295" s="35">
        <v>939.61758954000004</v>
      </c>
      <c r="C295" s="35">
        <v>631.79999999999995</v>
      </c>
    </row>
    <row r="296" spans="1:3">
      <c r="A296" s="4">
        <v>38899</v>
      </c>
      <c r="B296" s="35">
        <v>862.41823854999996</v>
      </c>
      <c r="C296" s="35">
        <v>515.5</v>
      </c>
    </row>
    <row r="297" spans="1:3">
      <c r="A297" s="4">
        <v>38930</v>
      </c>
      <c r="B297" s="35">
        <v>994.35422434999998</v>
      </c>
      <c r="C297" s="35">
        <v>734</v>
      </c>
    </row>
    <row r="298" spans="1:3">
      <c r="A298" s="4">
        <v>38961</v>
      </c>
      <c r="B298" s="35">
        <v>805.59205515999997</v>
      </c>
      <c r="C298" s="35">
        <v>608</v>
      </c>
    </row>
    <row r="299" spans="1:3">
      <c r="A299" s="4">
        <v>38991</v>
      </c>
      <c r="B299" s="35">
        <v>894.44607256999996</v>
      </c>
      <c r="C299" s="35">
        <v>537.29999999999995</v>
      </c>
    </row>
    <row r="300" spans="1:3">
      <c r="A300" s="4">
        <v>39022</v>
      </c>
      <c r="B300" s="35">
        <v>874.65951163</v>
      </c>
      <c r="C300" s="35">
        <v>622.6</v>
      </c>
    </row>
    <row r="301" spans="1:3">
      <c r="A301" s="4">
        <v>39052</v>
      </c>
      <c r="B301" s="35">
        <v>867.10929441999997</v>
      </c>
      <c r="C301" s="35">
        <v>703.5</v>
      </c>
    </row>
    <row r="302" spans="1:3">
      <c r="A302" s="4">
        <v>39083</v>
      </c>
      <c r="B302" s="36">
        <v>809.40783425999996</v>
      </c>
      <c r="C302" s="35">
        <v>487.42346814000001</v>
      </c>
    </row>
    <row r="303" spans="1:3">
      <c r="A303" s="4">
        <v>39114</v>
      </c>
      <c r="B303" s="35">
        <v>747.49330086999998</v>
      </c>
      <c r="C303" s="35">
        <v>585.79822363999995</v>
      </c>
    </row>
    <row r="304" spans="1:3">
      <c r="A304" s="4">
        <v>39142</v>
      </c>
      <c r="B304" s="35">
        <v>874.33596614999999</v>
      </c>
      <c r="C304" s="35">
        <v>630.69432696000001</v>
      </c>
    </row>
    <row r="305" spans="1:3">
      <c r="A305" s="4">
        <v>39173</v>
      </c>
      <c r="B305" s="35">
        <v>969.47951660000001</v>
      </c>
      <c r="C305" s="35">
        <v>531.69926661</v>
      </c>
    </row>
    <row r="306" spans="1:3">
      <c r="A306" s="4">
        <v>39203</v>
      </c>
      <c r="B306" s="35">
        <v>1014.30777289</v>
      </c>
      <c r="C306" s="35">
        <v>637.24783500000001</v>
      </c>
    </row>
    <row r="307" spans="1:3">
      <c r="A307" s="4">
        <v>39234</v>
      </c>
      <c r="B307" s="35">
        <v>860.38285713000005</v>
      </c>
      <c r="C307" s="35">
        <v>667.30123616000003</v>
      </c>
    </row>
    <row r="308" spans="1:3">
      <c r="A308" s="4">
        <v>39264</v>
      </c>
      <c r="B308" s="35">
        <v>830.42562179000004</v>
      </c>
      <c r="C308" s="35">
        <v>683.96329905000005</v>
      </c>
    </row>
    <row r="309" spans="1:3">
      <c r="A309" s="4">
        <v>39295</v>
      </c>
      <c r="B309" s="35">
        <v>938.10467861999996</v>
      </c>
      <c r="C309" s="35">
        <v>652.86812871999996</v>
      </c>
    </row>
    <row r="310" spans="1:3">
      <c r="A310" s="4">
        <v>39326</v>
      </c>
      <c r="B310" s="35">
        <v>1006.3504002</v>
      </c>
      <c r="C310" s="36">
        <v>719.39112678000004</v>
      </c>
    </row>
    <row r="311" spans="1:3">
      <c r="A311" s="4">
        <v>39356</v>
      </c>
      <c r="B311" s="35">
        <v>1075.7674385</v>
      </c>
      <c r="C311" s="35">
        <v>624.15469879</v>
      </c>
    </row>
    <row r="312" spans="1:3">
      <c r="A312" s="4">
        <v>39387</v>
      </c>
      <c r="B312" s="35">
        <v>1009.23114636</v>
      </c>
      <c r="C312" s="35">
        <v>577.89983852</v>
      </c>
    </row>
    <row r="313" spans="1:3">
      <c r="A313" s="4">
        <v>39417</v>
      </c>
      <c r="B313" s="35">
        <v>1161.1862621099999</v>
      </c>
      <c r="C313" s="35">
        <v>841.53197689000001</v>
      </c>
    </row>
    <row r="314" spans="1:3">
      <c r="A314" s="4">
        <v>39448</v>
      </c>
      <c r="B314" s="35">
        <v>1176.56858797</v>
      </c>
      <c r="C314" s="35">
        <v>552.07440965000001</v>
      </c>
    </row>
    <row r="315" spans="1:3">
      <c r="A315" s="4">
        <v>39479</v>
      </c>
      <c r="B315" s="35">
        <v>969.41840975000002</v>
      </c>
      <c r="C315" s="35">
        <v>639.16433591999998</v>
      </c>
    </row>
    <row r="316" spans="1:3">
      <c r="A316" s="4">
        <v>39508</v>
      </c>
      <c r="B316" s="35">
        <v>1148.50963032</v>
      </c>
      <c r="C316" s="35">
        <v>677.95076341000004</v>
      </c>
    </row>
    <row r="317" spans="1:3">
      <c r="A317" s="4">
        <v>39539</v>
      </c>
      <c r="B317" s="35">
        <v>1300.48320408</v>
      </c>
      <c r="C317" s="35">
        <v>608.21405793999998</v>
      </c>
    </row>
    <row r="318" spans="1:3">
      <c r="A318" s="4">
        <v>39569</v>
      </c>
      <c r="B318" s="36">
        <v>1233.45091422</v>
      </c>
      <c r="C318" s="35">
        <v>743.81131830000004</v>
      </c>
    </row>
    <row r="319" spans="1:3">
      <c r="A319" s="4">
        <v>39600</v>
      </c>
      <c r="B319" s="35">
        <v>1205.20421053</v>
      </c>
      <c r="C319" s="35">
        <v>652.99251312000001</v>
      </c>
    </row>
    <row r="320" spans="1:3">
      <c r="A320" s="4">
        <v>39630</v>
      </c>
      <c r="B320" s="35">
        <v>1264.09463489</v>
      </c>
      <c r="C320" s="35">
        <v>846.22337816000004</v>
      </c>
    </row>
    <row r="321" spans="1:3">
      <c r="A321" s="4">
        <v>39661</v>
      </c>
      <c r="B321" s="35">
        <v>1271.55111025</v>
      </c>
      <c r="C321" s="35">
        <v>758.47158424999998</v>
      </c>
    </row>
    <row r="322" spans="1:3">
      <c r="A322" s="4">
        <v>39692</v>
      </c>
      <c r="B322" s="35">
        <v>1238.41716735</v>
      </c>
      <c r="C322" s="35">
        <v>648.16637828</v>
      </c>
    </row>
    <row r="323" spans="1:3">
      <c r="A323" s="4">
        <v>39722</v>
      </c>
      <c r="B323" s="35">
        <v>1239.60031215</v>
      </c>
      <c r="C323" s="35">
        <v>659.87408044999995</v>
      </c>
    </row>
    <row r="324" spans="1:3">
      <c r="A324" s="4">
        <v>39753</v>
      </c>
      <c r="B324" s="35">
        <v>989.04343394</v>
      </c>
      <c r="C324" s="35">
        <v>643.70343923999997</v>
      </c>
    </row>
    <row r="325" spans="1:3">
      <c r="A325" s="4">
        <v>39783</v>
      </c>
      <c r="B325" s="35">
        <v>1054.83380388</v>
      </c>
      <c r="C325" s="35">
        <v>679.94976379000002</v>
      </c>
    </row>
    <row r="326" spans="1:3">
      <c r="A326" s="4">
        <v>39814</v>
      </c>
      <c r="B326" s="35">
        <v>682.61380665000001</v>
      </c>
      <c r="C326" s="35">
        <v>491.12250527999998</v>
      </c>
    </row>
    <row r="327" spans="1:3">
      <c r="A327" s="4">
        <v>39845</v>
      </c>
      <c r="B327" s="35">
        <v>606.31159472000002</v>
      </c>
      <c r="C327" s="35">
        <v>524.24848027999997</v>
      </c>
    </row>
    <row r="328" spans="1:3">
      <c r="A328" s="4">
        <v>39873</v>
      </c>
      <c r="B328" s="35">
        <v>1023.55667458</v>
      </c>
      <c r="C328" s="35">
        <v>632.00158869999996</v>
      </c>
    </row>
    <row r="329" spans="1:3">
      <c r="A329" s="4">
        <v>39904</v>
      </c>
      <c r="B329" s="35">
        <v>620.64600255000005</v>
      </c>
      <c r="C329" s="35">
        <v>437.62257191999998</v>
      </c>
    </row>
    <row r="330" spans="1:3">
      <c r="A330" s="4">
        <v>39934</v>
      </c>
      <c r="B330" s="35">
        <v>773.36567721999995</v>
      </c>
      <c r="C330" s="35">
        <v>538.45313610999995</v>
      </c>
    </row>
    <row r="331" spans="1:3">
      <c r="A331" s="4">
        <v>39965</v>
      </c>
      <c r="B331" s="35">
        <v>845.09914129000003</v>
      </c>
      <c r="C331" s="35">
        <v>565.21078077000004</v>
      </c>
    </row>
    <row r="332" spans="1:3">
      <c r="A332" s="4">
        <v>39995</v>
      </c>
      <c r="B332" s="35">
        <v>939.27921914000001</v>
      </c>
      <c r="C332" s="35">
        <v>652.23732636</v>
      </c>
    </row>
    <row r="333" spans="1:3">
      <c r="A333" s="4">
        <v>40026</v>
      </c>
      <c r="B333" s="35">
        <v>842.08751773999995</v>
      </c>
      <c r="C333" s="35">
        <v>710.36293756999999</v>
      </c>
    </row>
    <row r="334" spans="1:3">
      <c r="A334" s="4">
        <v>40057</v>
      </c>
      <c r="B334" s="35">
        <v>803.62554022999996</v>
      </c>
      <c r="C334" s="35">
        <v>568.23295055000006</v>
      </c>
    </row>
    <row r="335" spans="1:3">
      <c r="A335" s="4">
        <v>40087</v>
      </c>
      <c r="B335" s="35">
        <v>1042.95743492</v>
      </c>
      <c r="C335" s="35">
        <v>628.66097931000002</v>
      </c>
    </row>
    <row r="336" spans="1:3">
      <c r="A336" s="4">
        <v>40118</v>
      </c>
      <c r="B336" s="35">
        <v>934.71731293000005</v>
      </c>
      <c r="C336" s="35">
        <v>612.99005807000003</v>
      </c>
    </row>
    <row r="337" spans="1:3">
      <c r="A337" s="4">
        <v>40148</v>
      </c>
      <c r="B337" s="35">
        <v>1092.3730817999999</v>
      </c>
      <c r="C337" s="35">
        <v>723.37834949000001</v>
      </c>
    </row>
    <row r="338" spans="1:3">
      <c r="A338" s="4">
        <v>40179</v>
      </c>
      <c r="B338" s="35">
        <v>1237.65226499</v>
      </c>
      <c r="C338" s="35">
        <v>656.47714757000006</v>
      </c>
    </row>
    <row r="339" spans="1:3">
      <c r="A339" s="4">
        <v>40210</v>
      </c>
      <c r="B339" s="35">
        <v>973.44002208999996</v>
      </c>
      <c r="C339" s="35">
        <v>683.03357667</v>
      </c>
    </row>
    <row r="340" spans="1:3">
      <c r="A340" s="4">
        <v>40238</v>
      </c>
      <c r="B340" s="35">
        <v>976.46280798999999</v>
      </c>
      <c r="C340" s="35">
        <v>755.94092316000001</v>
      </c>
    </row>
    <row r="341" spans="1:3">
      <c r="A341" s="4">
        <v>40269</v>
      </c>
      <c r="B341" s="35">
        <v>1001.96649974</v>
      </c>
      <c r="C341" s="35">
        <v>495.51039564000001</v>
      </c>
    </row>
    <row r="342" spans="1:3">
      <c r="A342" s="4">
        <v>40299</v>
      </c>
      <c r="B342" s="35">
        <v>1050.5614936500001</v>
      </c>
      <c r="C342" s="35">
        <v>558.65483615000005</v>
      </c>
    </row>
    <row r="343" spans="1:3">
      <c r="A343" s="4">
        <v>40330</v>
      </c>
      <c r="B343" s="35">
        <v>1113.6133375700001</v>
      </c>
      <c r="C343" s="35">
        <v>624.49796621999997</v>
      </c>
    </row>
    <row r="344" spans="1:3">
      <c r="A344" s="4">
        <v>40360</v>
      </c>
      <c r="B344" s="35">
        <v>1123.54452077</v>
      </c>
      <c r="C344" s="35">
        <v>879.28305678000004</v>
      </c>
    </row>
    <row r="345" spans="1:3">
      <c r="A345" s="4">
        <v>40391</v>
      </c>
      <c r="B345" s="35">
        <v>1103.5185693000001</v>
      </c>
      <c r="C345" s="35">
        <v>803.09863566000001</v>
      </c>
    </row>
    <row r="346" spans="1:3">
      <c r="A346" s="4">
        <v>40422</v>
      </c>
      <c r="B346" s="35">
        <v>1090.31217866</v>
      </c>
      <c r="C346" s="35">
        <v>713.59089519999998</v>
      </c>
    </row>
    <row r="347" spans="1:3">
      <c r="A347" s="4">
        <v>40452</v>
      </c>
      <c r="B347" s="35">
        <v>1238.1561552600001</v>
      </c>
      <c r="C347" s="35">
        <v>932.45339182999999</v>
      </c>
    </row>
    <row r="348" spans="1:3">
      <c r="A348" s="4">
        <v>40483</v>
      </c>
      <c r="B348" s="35">
        <v>1112.99099475</v>
      </c>
      <c r="C348" s="35">
        <v>792.43144930999995</v>
      </c>
    </row>
    <row r="349" spans="1:3">
      <c r="A349" s="4">
        <v>40513</v>
      </c>
      <c r="B349" s="35">
        <v>1428.7200782800001</v>
      </c>
      <c r="C349" s="35">
        <v>730.85556248</v>
      </c>
    </row>
    <row r="350" spans="1:3">
      <c r="A350" s="4">
        <v>40544</v>
      </c>
      <c r="B350" s="35">
        <v>1567.9076898999999</v>
      </c>
      <c r="C350" s="35">
        <v>922.98926208</v>
      </c>
    </row>
    <row r="351" spans="1:3">
      <c r="A351" s="4">
        <v>40575</v>
      </c>
      <c r="B351" s="35">
        <v>1235.86347037</v>
      </c>
      <c r="C351" s="35">
        <v>816.95528076999994</v>
      </c>
    </row>
    <row r="352" spans="1:3">
      <c r="A352" s="4">
        <v>40603</v>
      </c>
      <c r="B352" s="35">
        <v>1634.12566421</v>
      </c>
      <c r="C352" s="35">
        <v>930.77501963999998</v>
      </c>
    </row>
    <row r="353" spans="1:3">
      <c r="A353" s="4">
        <v>40634</v>
      </c>
      <c r="B353" s="35">
        <v>1490.32642315</v>
      </c>
      <c r="C353" s="35">
        <v>748.63568207000003</v>
      </c>
    </row>
    <row r="354" spans="1:3">
      <c r="A354" s="4">
        <v>40664</v>
      </c>
      <c r="B354" s="35">
        <v>1683.2261787899999</v>
      </c>
      <c r="C354" s="35">
        <v>836.12736942000004</v>
      </c>
    </row>
    <row r="355" spans="1:3">
      <c r="A355" s="4">
        <v>40695</v>
      </c>
      <c r="B355" s="35">
        <v>1668.6477921000001</v>
      </c>
      <c r="C355" s="35">
        <v>820.41078659000004</v>
      </c>
    </row>
    <row r="356" spans="1:3">
      <c r="A356" s="4">
        <v>40725</v>
      </c>
      <c r="B356" s="35">
        <v>1769.81026064</v>
      </c>
      <c r="C356" s="35">
        <v>962.12218479000001</v>
      </c>
    </row>
    <row r="357" spans="1:3">
      <c r="A357" s="4">
        <v>40756</v>
      </c>
      <c r="B357" s="35">
        <v>1837.0495435099999</v>
      </c>
      <c r="C357" s="36">
        <v>954.15274779000003</v>
      </c>
    </row>
    <row r="358" spans="1:3">
      <c r="A358" s="4">
        <v>40787</v>
      </c>
      <c r="B358" s="35">
        <v>1762.63803175</v>
      </c>
      <c r="C358" s="35">
        <v>858.37456955000005</v>
      </c>
    </row>
    <row r="359" spans="1:3">
      <c r="A359" s="4">
        <v>40817</v>
      </c>
      <c r="B359" s="35">
        <v>1756.98788096</v>
      </c>
      <c r="C359" s="35">
        <v>889.13487627999996</v>
      </c>
    </row>
    <row r="360" spans="1:3">
      <c r="A360" s="4">
        <v>40848</v>
      </c>
      <c r="B360" s="35">
        <v>1986.40730192</v>
      </c>
      <c r="C360" s="35">
        <v>885.76043427000002</v>
      </c>
    </row>
    <row r="361" spans="1:3">
      <c r="A361" s="4">
        <v>40878</v>
      </c>
      <c r="B361" s="35">
        <v>1875.81207077</v>
      </c>
      <c r="C361" s="35">
        <v>933.38203281999995</v>
      </c>
    </row>
    <row r="362" spans="1:3">
      <c r="A362" s="4">
        <v>40909</v>
      </c>
      <c r="B362" s="35">
        <v>1915.00334967</v>
      </c>
      <c r="C362" s="35">
        <v>888.17683441999998</v>
      </c>
    </row>
    <row r="363" spans="1:3">
      <c r="A363" s="4">
        <v>40940</v>
      </c>
      <c r="B363" s="35">
        <v>1580.66975634</v>
      </c>
      <c r="C363" s="35">
        <v>821.00837406999995</v>
      </c>
    </row>
    <row r="364" spans="1:3">
      <c r="A364" s="4">
        <v>40969</v>
      </c>
      <c r="B364" s="35">
        <v>1853.57243096</v>
      </c>
      <c r="C364" s="35">
        <v>860.95340705000001</v>
      </c>
    </row>
    <row r="365" spans="1:3">
      <c r="A365" s="4">
        <v>41000</v>
      </c>
      <c r="B365" s="35">
        <v>1440.3974471500001</v>
      </c>
      <c r="C365" s="35">
        <v>747.80771993999997</v>
      </c>
    </row>
    <row r="366" spans="1:3">
      <c r="A366" s="4">
        <v>41030</v>
      </c>
      <c r="B366" s="35">
        <v>1575.0258405</v>
      </c>
      <c r="C366" s="35">
        <v>805.95879206999996</v>
      </c>
    </row>
    <row r="367" spans="1:3">
      <c r="A367" s="4">
        <v>41061</v>
      </c>
      <c r="B367" s="35">
        <v>1419.01852003</v>
      </c>
      <c r="C367" s="35">
        <v>755.80974390999995</v>
      </c>
    </row>
    <row r="368" spans="1:3">
      <c r="A368" s="4">
        <v>41091</v>
      </c>
      <c r="B368" s="35">
        <v>1325.0006983999999</v>
      </c>
      <c r="C368" s="35">
        <v>794.44858385999999</v>
      </c>
    </row>
    <row r="369" spans="1:3">
      <c r="A369" s="4">
        <v>41122</v>
      </c>
      <c r="B369" s="35">
        <v>1750.01253314</v>
      </c>
      <c r="C369" s="35">
        <v>828.90947519999997</v>
      </c>
    </row>
    <row r="370" spans="1:3">
      <c r="A370" s="4">
        <v>41153</v>
      </c>
      <c r="B370" s="35">
        <v>1314.4217803500001</v>
      </c>
      <c r="C370" s="36">
        <v>801.51631594000003</v>
      </c>
    </row>
    <row r="371" spans="1:3">
      <c r="A371" s="4">
        <v>41183</v>
      </c>
      <c r="B371" s="35">
        <v>1579.1248687499999</v>
      </c>
      <c r="C371" s="35">
        <v>770.36801666999997</v>
      </c>
    </row>
    <row r="372" spans="1:3">
      <c r="A372" s="4">
        <v>41214</v>
      </c>
      <c r="B372" s="35">
        <v>1918.1156798</v>
      </c>
      <c r="C372" s="35">
        <v>827.59994324000002</v>
      </c>
    </row>
    <row r="373" spans="1:3">
      <c r="A373" s="4">
        <v>41244</v>
      </c>
      <c r="B373" s="35">
        <v>1519.8406152800001</v>
      </c>
      <c r="C373" s="35">
        <v>870.97239094999998</v>
      </c>
    </row>
    <row r="374" spans="1:3">
      <c r="A374" s="4">
        <v>41275</v>
      </c>
      <c r="B374" s="35">
        <v>1532.2395829</v>
      </c>
      <c r="C374" s="35">
        <v>728.67048733000001</v>
      </c>
    </row>
    <row r="375" spans="1:3">
      <c r="A375" s="4">
        <v>41306</v>
      </c>
      <c r="B375" s="35">
        <v>1433.24844128</v>
      </c>
      <c r="C375" s="35">
        <v>797.70684284000004</v>
      </c>
    </row>
    <row r="376" spans="1:3">
      <c r="A376" s="4">
        <v>41334</v>
      </c>
      <c r="B376" s="35">
        <v>1544.8199508600001</v>
      </c>
      <c r="C376" s="35">
        <v>832.02584082999999</v>
      </c>
    </row>
    <row r="377" spans="1:3">
      <c r="A377" s="4">
        <v>41365</v>
      </c>
      <c r="B377" s="35">
        <v>1525.5540429600001</v>
      </c>
      <c r="C377" s="35">
        <v>696.53982431999998</v>
      </c>
    </row>
    <row r="378" spans="1:3">
      <c r="A378" s="4">
        <v>41395</v>
      </c>
      <c r="B378" s="35">
        <v>1548.80092545</v>
      </c>
      <c r="C378" s="35">
        <v>793.86755578999998</v>
      </c>
    </row>
    <row r="379" spans="1:3">
      <c r="A379" s="4">
        <v>41426</v>
      </c>
      <c r="B379" s="35">
        <v>1509.3940455300001</v>
      </c>
      <c r="C379" s="35">
        <v>807.61267513999996</v>
      </c>
    </row>
    <row r="380" spans="1:3">
      <c r="A380" s="4">
        <v>41456</v>
      </c>
      <c r="B380" s="35">
        <v>1433.0315762099999</v>
      </c>
      <c r="C380" s="35">
        <v>859.30022864</v>
      </c>
    </row>
    <row r="381" spans="1:3">
      <c r="A381" s="4">
        <v>41487</v>
      </c>
      <c r="B381" s="35">
        <v>1474.9082080400001</v>
      </c>
      <c r="C381" s="35">
        <v>918.63737896999999</v>
      </c>
    </row>
    <row r="382" spans="1:3">
      <c r="A382" s="4">
        <v>41518</v>
      </c>
      <c r="B382" s="35">
        <v>1486.3308700699999</v>
      </c>
      <c r="C382" s="35">
        <v>899.03489287000002</v>
      </c>
    </row>
    <row r="383" spans="1:3">
      <c r="A383" s="4">
        <v>41548</v>
      </c>
      <c r="B383" s="35">
        <v>1393.6547102500001</v>
      </c>
      <c r="C383" s="35">
        <v>1041.3319298599999</v>
      </c>
    </row>
    <row r="384" spans="1:3">
      <c r="A384" s="4">
        <v>41579</v>
      </c>
      <c r="B384" s="35">
        <v>1569.6831663099999</v>
      </c>
      <c r="C384" s="35">
        <v>1031.8426271400001</v>
      </c>
    </row>
    <row r="385" spans="1:3">
      <c r="A385" s="4">
        <v>41609</v>
      </c>
      <c r="B385" s="35">
        <v>1551.0887289899999</v>
      </c>
      <c r="C385" s="35">
        <v>987.68044150000003</v>
      </c>
    </row>
    <row r="386" spans="1:3">
      <c r="A386" s="4">
        <v>41640</v>
      </c>
      <c r="B386" s="35">
        <v>1655.4543712300001</v>
      </c>
      <c r="C386" s="35">
        <v>903.91396668000004</v>
      </c>
    </row>
    <row r="387" spans="1:3">
      <c r="A387" s="4">
        <v>41671</v>
      </c>
      <c r="B387" s="35">
        <v>1420.41875699</v>
      </c>
      <c r="C387" s="35">
        <v>842.35127802</v>
      </c>
    </row>
    <row r="388" spans="1:3">
      <c r="A388" s="4">
        <v>41699</v>
      </c>
      <c r="B388" s="35">
        <v>1672.1009253</v>
      </c>
      <c r="C388" s="35">
        <v>1070.1044568299999</v>
      </c>
    </row>
    <row r="389" spans="1:3">
      <c r="A389" s="4">
        <v>41730</v>
      </c>
      <c r="B389" s="35">
        <v>1444.45268996</v>
      </c>
      <c r="C389" s="35">
        <v>764.25777019999998</v>
      </c>
    </row>
    <row r="390" spans="1:3">
      <c r="A390" s="4">
        <v>41760</v>
      </c>
      <c r="B390" s="35">
        <v>1353.19302954</v>
      </c>
      <c r="C390" s="35">
        <v>883.52980936999995</v>
      </c>
    </row>
    <row r="391" spans="1:3">
      <c r="A391" s="4">
        <v>41791</v>
      </c>
      <c r="B391" s="35">
        <v>1439.4000129000001</v>
      </c>
      <c r="C391" s="35">
        <v>985.69297845999995</v>
      </c>
    </row>
    <row r="392" spans="1:3">
      <c r="A392" s="4">
        <v>41821</v>
      </c>
      <c r="B392" s="35">
        <v>1845.3214367999999</v>
      </c>
      <c r="C392" s="35">
        <v>956.63467674000003</v>
      </c>
    </row>
    <row r="393" spans="1:3">
      <c r="A393" s="4">
        <v>41852</v>
      </c>
      <c r="B393" s="35">
        <v>1724.5032441200001</v>
      </c>
      <c r="C393" s="35">
        <v>992.63269048999996</v>
      </c>
    </row>
    <row r="394" spans="1:3">
      <c r="A394" s="4">
        <v>41883</v>
      </c>
      <c r="B394" s="35">
        <v>1667.4534676000001</v>
      </c>
      <c r="C394" s="35">
        <v>902.83737738000002</v>
      </c>
    </row>
    <row r="395" spans="1:3">
      <c r="A395" s="4">
        <v>41913</v>
      </c>
      <c r="B395" s="35">
        <v>1750.1833769</v>
      </c>
      <c r="C395" s="35">
        <v>901.83755755000004</v>
      </c>
    </row>
    <row r="396" spans="1:3">
      <c r="A396" s="4">
        <v>41944</v>
      </c>
      <c r="B396" s="35">
        <v>1646.8201108400001</v>
      </c>
      <c r="C396" s="35">
        <v>921.16143247000002</v>
      </c>
    </row>
    <row r="397" spans="1:3">
      <c r="A397" s="4">
        <v>41974</v>
      </c>
      <c r="B397" s="35">
        <v>1797.46364619</v>
      </c>
      <c r="C397" s="35">
        <v>1005.11543784</v>
      </c>
    </row>
    <row r="398" spans="1:3">
      <c r="A398" s="4">
        <v>42005</v>
      </c>
      <c r="B398" s="35">
        <v>1681.63879103</v>
      </c>
      <c r="C398" s="35">
        <v>920.44769638000002</v>
      </c>
    </row>
    <row r="399" spans="1:3">
      <c r="A399" s="4">
        <v>42036</v>
      </c>
      <c r="B399" s="35">
        <v>1529.52654005</v>
      </c>
      <c r="C399" s="35">
        <v>907.25150494000002</v>
      </c>
    </row>
    <row r="400" spans="1:3">
      <c r="A400" s="4">
        <v>42064</v>
      </c>
      <c r="B400" s="35">
        <v>1580.92724462</v>
      </c>
      <c r="C400" s="35">
        <v>1068.10601926</v>
      </c>
    </row>
    <row r="401" spans="1:3">
      <c r="A401" s="4">
        <v>42095</v>
      </c>
      <c r="B401" s="35">
        <v>1490.45095298</v>
      </c>
      <c r="C401" s="35">
        <v>716.96138473999997</v>
      </c>
    </row>
    <row r="402" spans="1:3">
      <c r="A402" s="4">
        <v>42125</v>
      </c>
      <c r="B402" s="35">
        <v>1585.4543086199999</v>
      </c>
      <c r="C402" s="35">
        <v>886.07996165999998</v>
      </c>
    </row>
    <row r="403" spans="1:3">
      <c r="A403" s="4">
        <v>42156</v>
      </c>
      <c r="B403" s="35">
        <v>1678.74139395</v>
      </c>
      <c r="C403" s="35">
        <v>945.56084301999999</v>
      </c>
    </row>
    <row r="404" spans="1:3">
      <c r="A404" s="4">
        <v>42186</v>
      </c>
      <c r="B404" s="35">
        <v>1533.88078088</v>
      </c>
      <c r="C404" s="35">
        <v>937.13034388000005</v>
      </c>
    </row>
    <row r="405" spans="1:3">
      <c r="A405" s="4">
        <v>42217</v>
      </c>
      <c r="B405" s="35">
        <v>1523.3760244299999</v>
      </c>
      <c r="C405" s="36">
        <v>802.10470805</v>
      </c>
    </row>
    <row r="406" spans="1:3">
      <c r="A406" s="4">
        <v>42248</v>
      </c>
      <c r="B406" s="35">
        <v>1582.7227992099999</v>
      </c>
      <c r="C406" s="35">
        <v>853.19300772999998</v>
      </c>
    </row>
    <row r="407" spans="1:3">
      <c r="A407" s="4">
        <v>42278</v>
      </c>
      <c r="B407" s="35">
        <v>1638.2704551700001</v>
      </c>
      <c r="C407" s="35">
        <v>850.74002101999997</v>
      </c>
    </row>
    <row r="408" spans="1:3">
      <c r="A408" s="4">
        <v>42309</v>
      </c>
      <c r="B408" s="35">
        <v>1464.8793205699999</v>
      </c>
      <c r="C408" s="35">
        <v>838.42213059000005</v>
      </c>
    </row>
    <row r="409" spans="1:3">
      <c r="A409" s="4">
        <v>42339</v>
      </c>
      <c r="B409" s="35">
        <v>1644.7273874099999</v>
      </c>
      <c r="C409" s="35">
        <v>820.50089942</v>
      </c>
    </row>
    <row r="410" spans="1:3">
      <c r="A410" s="4">
        <v>42370</v>
      </c>
      <c r="B410" s="35">
        <v>1589.1274650600001</v>
      </c>
      <c r="C410" s="35">
        <v>898.59461857999997</v>
      </c>
    </row>
    <row r="411" spans="1:3">
      <c r="A411" s="4">
        <v>42401</v>
      </c>
      <c r="B411" s="35">
        <v>1439.3103148499999</v>
      </c>
      <c r="C411" s="35">
        <v>891.59702217999995</v>
      </c>
    </row>
    <row r="412" spans="1:3">
      <c r="A412" s="4">
        <v>42430</v>
      </c>
      <c r="B412" s="35">
        <v>1566.0281218299999</v>
      </c>
      <c r="C412" s="35">
        <v>949.01163508000002</v>
      </c>
    </row>
    <row r="413" spans="1:3">
      <c r="A413" s="4">
        <v>42461</v>
      </c>
      <c r="B413" s="35">
        <v>1460.8906891900001</v>
      </c>
      <c r="C413" s="35">
        <v>710.38978037000004</v>
      </c>
    </row>
    <row r="414" spans="1:3">
      <c r="A414" s="4">
        <v>42491</v>
      </c>
      <c r="B414" s="35">
        <v>1589.8369421100001</v>
      </c>
      <c r="C414" s="36">
        <v>780.12720979999995</v>
      </c>
    </row>
    <row r="415" spans="1:3">
      <c r="A415" s="4">
        <v>42522</v>
      </c>
      <c r="B415" s="35">
        <v>1675.8020357800001</v>
      </c>
      <c r="C415" s="35">
        <v>900.56194593999999</v>
      </c>
    </row>
    <row r="416" spans="1:3">
      <c r="A416" s="4">
        <v>42552</v>
      </c>
      <c r="B416" s="35">
        <v>1432.79893057</v>
      </c>
      <c r="C416" s="35">
        <v>891.54396554000004</v>
      </c>
    </row>
    <row r="417" spans="1:3">
      <c r="A417" s="4">
        <v>42583</v>
      </c>
      <c r="B417" s="35">
        <v>1649.0886004700001</v>
      </c>
      <c r="C417" s="35">
        <v>866.30991091999999</v>
      </c>
    </row>
    <row r="418" spans="1:3">
      <c r="A418" s="4">
        <v>42614</v>
      </c>
      <c r="B418" s="35">
        <v>1508.2611045599999</v>
      </c>
      <c r="C418" s="35">
        <v>897.87757008000005</v>
      </c>
    </row>
    <row r="419" spans="1:3">
      <c r="A419" s="4">
        <v>42644</v>
      </c>
      <c r="B419" s="35">
        <v>1723.5223677900001</v>
      </c>
      <c r="C419" s="35">
        <v>855.04312131999995</v>
      </c>
    </row>
    <row r="420" spans="1:3">
      <c r="A420" s="4">
        <v>42675</v>
      </c>
      <c r="B420" s="35">
        <v>1732.0802257099999</v>
      </c>
      <c r="C420" s="35">
        <v>809.65054121000003</v>
      </c>
    </row>
    <row r="421" spans="1:3">
      <c r="A421" s="4">
        <v>42705</v>
      </c>
      <c r="B421" s="35">
        <v>1816.0953106300001</v>
      </c>
      <c r="C421" s="35">
        <v>859.03169906000005</v>
      </c>
    </row>
    <row r="422" spans="1:3">
      <c r="A422" s="4">
        <v>42736</v>
      </c>
      <c r="B422" s="35">
        <v>1798.9439527100001</v>
      </c>
      <c r="C422" s="35">
        <v>864.71761738999999</v>
      </c>
    </row>
    <row r="423" spans="1:3">
      <c r="A423" s="4">
        <v>42767</v>
      </c>
      <c r="B423" s="35">
        <v>1611.1598884299999</v>
      </c>
      <c r="C423" s="35">
        <v>867.80698775999997</v>
      </c>
    </row>
    <row r="424" spans="1:3">
      <c r="A424" s="4">
        <v>42795</v>
      </c>
      <c r="B424" s="35">
        <v>1869.3224849400001</v>
      </c>
      <c r="C424" s="35">
        <v>1041.8182190299999</v>
      </c>
    </row>
    <row r="425" spans="1:3">
      <c r="A425" s="4">
        <v>42826</v>
      </c>
      <c r="B425" s="35">
        <v>1603.88221144</v>
      </c>
      <c r="C425" s="35">
        <v>794.66212019</v>
      </c>
    </row>
    <row r="426" spans="1:3">
      <c r="A426" s="4">
        <v>42856</v>
      </c>
      <c r="B426" s="35">
        <v>1724.7493989300001</v>
      </c>
      <c r="C426" s="35">
        <v>841.24485749999997</v>
      </c>
    </row>
    <row r="427" spans="1:3">
      <c r="A427" s="4">
        <v>42887</v>
      </c>
      <c r="B427" s="35">
        <v>1540.9314766099999</v>
      </c>
      <c r="C427" s="35">
        <v>987.30324562999999</v>
      </c>
    </row>
    <row r="428" spans="1:3">
      <c r="A428" s="4">
        <v>42917</v>
      </c>
      <c r="B428" s="35">
        <v>1591.1295797499999</v>
      </c>
      <c r="C428" s="35">
        <v>1015.1819586399999</v>
      </c>
    </row>
    <row r="429" spans="1:3">
      <c r="A429" s="4">
        <v>42948</v>
      </c>
      <c r="B429" s="35">
        <v>1856.9005983</v>
      </c>
      <c r="C429" s="35">
        <v>1000.6426914800001</v>
      </c>
    </row>
    <row r="430" spans="1:3">
      <c r="A430" s="4">
        <v>42979</v>
      </c>
      <c r="B430" s="35">
        <v>1666.6539924399999</v>
      </c>
      <c r="C430" s="35">
        <v>1011.02554946</v>
      </c>
    </row>
    <row r="431" spans="1:3">
      <c r="A431" s="4">
        <v>43009</v>
      </c>
      <c r="B431" s="35">
        <v>1727.2388159100001</v>
      </c>
      <c r="C431" s="35">
        <v>975.57981444999996</v>
      </c>
    </row>
    <row r="432" spans="1:3">
      <c r="A432" s="4">
        <v>43040</v>
      </c>
      <c r="B432" s="35">
        <v>1940.3833461700001</v>
      </c>
      <c r="C432" s="35">
        <v>940.93201102</v>
      </c>
    </row>
    <row r="433" spans="1:3">
      <c r="A433" s="4">
        <v>43070</v>
      </c>
      <c r="B433" s="35">
        <v>2048.4994568699999</v>
      </c>
      <c r="C433" s="35">
        <v>1019.50291367</v>
      </c>
    </row>
    <row r="434" spans="1:3">
      <c r="A434" s="4">
        <v>43101</v>
      </c>
      <c r="B434" s="35">
        <v>2014.4907176500001</v>
      </c>
      <c r="C434" s="35">
        <v>965.37014256999998</v>
      </c>
    </row>
    <row r="435" spans="1:3">
      <c r="A435" s="4">
        <v>43132</v>
      </c>
      <c r="B435" s="35">
        <v>1977.99310358</v>
      </c>
      <c r="C435" s="35">
        <v>915.65034532000004</v>
      </c>
    </row>
    <row r="436" spans="1:3">
      <c r="A436" s="4">
        <v>43160</v>
      </c>
      <c r="B436" s="35">
        <v>1978.5218342600001</v>
      </c>
      <c r="C436" s="35">
        <v>1107.6632607500001</v>
      </c>
    </row>
    <row r="437" spans="1:3">
      <c r="A437" s="4">
        <v>43191</v>
      </c>
      <c r="B437" s="35">
        <v>1793.62780372</v>
      </c>
      <c r="C437" s="35">
        <v>795.05467167999996</v>
      </c>
    </row>
    <row r="438" spans="1:3">
      <c r="A438" s="4">
        <v>43221</v>
      </c>
      <c r="B438" s="35">
        <v>1856.9579551300001</v>
      </c>
      <c r="C438" s="35">
        <v>923.75762973999997</v>
      </c>
    </row>
    <row r="439" spans="1:3">
      <c r="A439" s="4">
        <v>43252</v>
      </c>
      <c r="B439" s="35">
        <v>1819.47983651</v>
      </c>
      <c r="C439" s="35">
        <v>1024.36828446</v>
      </c>
    </row>
    <row r="440" spans="1:3">
      <c r="A440" s="4">
        <v>43282</v>
      </c>
      <c r="B440" s="35">
        <v>1754.4651588500001</v>
      </c>
      <c r="C440" s="35">
        <v>1073.1643006899999</v>
      </c>
    </row>
    <row r="441" spans="1:3">
      <c r="A441" s="4">
        <v>43313</v>
      </c>
      <c r="B441" s="35">
        <v>1887.11736795</v>
      </c>
      <c r="C441" s="35">
        <v>1037.36061402</v>
      </c>
    </row>
    <row r="442" spans="1:3">
      <c r="A442" s="4">
        <v>43344</v>
      </c>
      <c r="B442" s="35">
        <v>1768.4101377500001</v>
      </c>
      <c r="C442" s="35">
        <v>1055.21460809</v>
      </c>
    </row>
    <row r="443" spans="1:3">
      <c r="A443" s="4">
        <v>43374</v>
      </c>
      <c r="B443" s="35">
        <v>1882.4734845</v>
      </c>
      <c r="C443" s="35">
        <v>979.09608946000003</v>
      </c>
    </row>
    <row r="444" spans="1:3">
      <c r="A444" s="4">
        <v>43405</v>
      </c>
      <c r="B444" s="35">
        <v>1764.6054091999999</v>
      </c>
      <c r="C444" s="35">
        <v>979.55120092000004</v>
      </c>
    </row>
    <row r="445" spans="1:3">
      <c r="A445" s="4">
        <v>43435</v>
      </c>
      <c r="B445" s="35">
        <v>1734.5814769999999</v>
      </c>
      <c r="C445" s="35">
        <v>1033.38310845</v>
      </c>
    </row>
    <row r="446" spans="1:3">
      <c r="A446" s="4">
        <v>43466</v>
      </c>
      <c r="B446" s="35">
        <v>1655.4587565100001</v>
      </c>
      <c r="C446" s="35">
        <v>1038.1468507899999</v>
      </c>
    </row>
    <row r="447" spans="1:3">
      <c r="A447" s="4">
        <v>43497</v>
      </c>
      <c r="B447" s="35">
        <v>1432.39631128</v>
      </c>
      <c r="C447" s="35">
        <v>981.11988381000003</v>
      </c>
    </row>
    <row r="448" spans="1:3">
      <c r="A448" s="4">
        <v>43525</v>
      </c>
      <c r="B448" s="35">
        <v>1729.04356241</v>
      </c>
      <c r="C448" s="35">
        <v>1136.86230546</v>
      </c>
    </row>
    <row r="449" spans="1:3">
      <c r="A449" s="4">
        <v>43556</v>
      </c>
      <c r="B449" s="35">
        <v>1595.5729219499999</v>
      </c>
      <c r="C449" s="35">
        <v>798.10560224000005</v>
      </c>
    </row>
    <row r="450" spans="1:3">
      <c r="A450" s="4">
        <v>43586</v>
      </c>
      <c r="B450" s="35">
        <v>1783.6946109099999</v>
      </c>
      <c r="C450" s="35">
        <v>961.01977304000002</v>
      </c>
    </row>
    <row r="451" spans="1:3">
      <c r="A451" s="4">
        <v>43617</v>
      </c>
      <c r="B451" s="35">
        <v>1399.84393477</v>
      </c>
      <c r="C451" s="35">
        <v>1083.9544268</v>
      </c>
    </row>
    <row r="452" spans="1:3">
      <c r="A452" s="4">
        <v>43647</v>
      </c>
      <c r="B452" s="35">
        <v>1715.9194213999999</v>
      </c>
      <c r="C452" s="35">
        <v>998.53443467</v>
      </c>
    </row>
    <row r="453" spans="1:3">
      <c r="A453" s="4">
        <v>43678</v>
      </c>
      <c r="B453" s="35">
        <v>1573.6060230999999</v>
      </c>
      <c r="C453" s="35">
        <v>1032.50527029</v>
      </c>
    </row>
    <row r="454" spans="1:3">
      <c r="A454" s="4">
        <v>43709</v>
      </c>
      <c r="B454" s="35">
        <v>1710.53772162</v>
      </c>
      <c r="C454" s="35">
        <v>953.75453019999998</v>
      </c>
    </row>
    <row r="455" spans="1:3">
      <c r="A455" s="4">
        <v>43739</v>
      </c>
      <c r="B455" s="35">
        <v>1815.72509139</v>
      </c>
      <c r="C455" s="35">
        <v>977.28026130000001</v>
      </c>
    </row>
    <row r="456" spans="1:3">
      <c r="A456" s="4">
        <v>43770</v>
      </c>
      <c r="B456" s="35">
        <v>1741.09103357</v>
      </c>
      <c r="C456" s="35">
        <v>978.78562066999996</v>
      </c>
    </row>
    <row r="457" spans="1:3">
      <c r="A457" s="4">
        <v>43800</v>
      </c>
      <c r="B457" s="35">
        <v>1784.1899823199999</v>
      </c>
      <c r="C457" s="35">
        <v>999.94295187</v>
      </c>
    </row>
    <row r="458" spans="1:3">
      <c r="A458" s="4">
        <v>43831</v>
      </c>
      <c r="B458" s="35">
        <v>1735.32708843</v>
      </c>
      <c r="C458" s="35">
        <v>1004.88509262</v>
      </c>
    </row>
    <row r="459" spans="1:3">
      <c r="A459" s="4">
        <v>43862</v>
      </c>
      <c r="B459" s="35">
        <v>1562.32383699</v>
      </c>
      <c r="C459" s="36">
        <v>988.51702012999999</v>
      </c>
    </row>
    <row r="460" spans="1:3">
      <c r="A460" s="4">
        <v>43891</v>
      </c>
      <c r="B460" s="35">
        <v>1205.0492034900001</v>
      </c>
      <c r="C460" s="35">
        <v>656.21844951000003</v>
      </c>
    </row>
    <row r="461" spans="1:3">
      <c r="A461" s="4">
        <v>43922</v>
      </c>
      <c r="B461" s="35">
        <v>1122.6069627100001</v>
      </c>
      <c r="C461" s="36">
        <v>282.31034435999999</v>
      </c>
    </row>
    <row r="462" spans="1:3">
      <c r="A462" s="4">
        <v>43952</v>
      </c>
      <c r="B462" s="35">
        <v>993.82281287000001</v>
      </c>
      <c r="C462" s="35">
        <v>586.68727406999994</v>
      </c>
    </row>
    <row r="463" spans="1:3">
      <c r="A463" s="4">
        <v>43983</v>
      </c>
      <c r="B463" s="35">
        <v>1055.4512879399999</v>
      </c>
      <c r="C463" s="36">
        <v>894.13529899000002</v>
      </c>
    </row>
    <row r="464" spans="1:3">
      <c r="A464" s="4">
        <v>44013</v>
      </c>
      <c r="B464" s="35">
        <v>1293.6943139099999</v>
      </c>
      <c r="C464" s="35">
        <v>1085.0210746499999</v>
      </c>
    </row>
    <row r="465" spans="1:3">
      <c r="A465" s="4">
        <v>44044</v>
      </c>
      <c r="B465" s="35">
        <v>1289.0880100899999</v>
      </c>
      <c r="C465" s="35">
        <v>947.22861716</v>
      </c>
    </row>
    <row r="466" spans="1:3">
      <c r="A466" s="4">
        <v>44075</v>
      </c>
      <c r="B466" s="35">
        <v>1524.88499538</v>
      </c>
      <c r="C466" s="35">
        <v>1000.04212861</v>
      </c>
    </row>
    <row r="467" spans="1:3">
      <c r="A467" s="4">
        <v>44105</v>
      </c>
      <c r="B467" s="35">
        <v>1362.78038741</v>
      </c>
      <c r="C467" s="35">
        <v>854.27537094000002</v>
      </c>
    </row>
    <row r="468" spans="1:3">
      <c r="A468" s="4">
        <v>44136</v>
      </c>
      <c r="B468" s="35">
        <v>1383.70051102</v>
      </c>
      <c r="C468" s="36">
        <v>783.65594455999997</v>
      </c>
    </row>
    <row r="469" spans="1:3">
      <c r="A469" s="4">
        <v>44166</v>
      </c>
      <c r="B469" s="35">
        <v>1526.64703332</v>
      </c>
      <c r="C469" s="35">
        <v>964.45084426999995</v>
      </c>
    </row>
    <row r="470" spans="1:3">
      <c r="A470" s="4">
        <v>44197</v>
      </c>
      <c r="B470" s="35">
        <v>1591.5901970499999</v>
      </c>
      <c r="C470" s="35">
        <v>936.66228149000005</v>
      </c>
    </row>
    <row r="471" spans="1:3">
      <c r="A471" s="4">
        <v>44228</v>
      </c>
      <c r="B471" s="35">
        <v>1523.60397259</v>
      </c>
      <c r="C471" s="35">
        <v>951.72457405</v>
      </c>
    </row>
    <row r="472" spans="1:3">
      <c r="A472" s="4">
        <v>44256</v>
      </c>
      <c r="B472" s="35">
        <v>1925.9318375299999</v>
      </c>
      <c r="C472" s="35">
        <v>1093.77385209</v>
      </c>
    </row>
    <row r="473" spans="1:3">
      <c r="A473" s="4">
        <v>44287</v>
      </c>
      <c r="B473" s="35">
        <v>1706.97201217</v>
      </c>
      <c r="C473" s="35">
        <v>818.18426021000005</v>
      </c>
    </row>
    <row r="474" spans="1:3">
      <c r="A474" s="4">
        <v>44317</v>
      </c>
      <c r="B474" s="35">
        <v>1607.43405409</v>
      </c>
      <c r="C474" s="35">
        <v>891.70322011999997</v>
      </c>
    </row>
    <row r="475" spans="1:3">
      <c r="A475" s="4">
        <v>44348</v>
      </c>
      <c r="B475" s="35">
        <v>1659.2043487799999</v>
      </c>
      <c r="C475" s="35">
        <v>1007.0147013</v>
      </c>
    </row>
    <row r="476" spans="1:3">
      <c r="A476" s="4">
        <v>44378</v>
      </c>
      <c r="B476" s="35">
        <v>1710.0957416199999</v>
      </c>
      <c r="C476" s="35">
        <v>1103.9334293899999</v>
      </c>
    </row>
    <row r="477" spans="1:3">
      <c r="A477" s="4">
        <v>44409</v>
      </c>
      <c r="B477" s="35">
        <v>1686.6675039500001</v>
      </c>
      <c r="C477" s="35">
        <v>1101.03487464</v>
      </c>
    </row>
    <row r="478" spans="1:3">
      <c r="A478" s="4">
        <v>44440</v>
      </c>
      <c r="B478" s="35">
        <v>1526.0326573699999</v>
      </c>
      <c r="C478" s="35">
        <v>1034.4575246300001</v>
      </c>
    </row>
    <row r="479" spans="1:3">
      <c r="A479" s="4">
        <v>44470</v>
      </c>
      <c r="B479" s="35">
        <v>1694.2769255000001</v>
      </c>
      <c r="C479" s="35">
        <v>1192.3364394099999</v>
      </c>
    </row>
    <row r="480" spans="1:3">
      <c r="A480" s="4">
        <v>44501</v>
      </c>
      <c r="B480" s="35">
        <v>1764.6281437299999</v>
      </c>
      <c r="C480" s="35">
        <v>1211.4690722800001</v>
      </c>
    </row>
    <row r="481" spans="1:3">
      <c r="A481" s="4">
        <v>44531</v>
      </c>
      <c r="B481" s="35">
        <v>2240.9797406299999</v>
      </c>
      <c r="C481" s="35">
        <v>1156.2853341800001</v>
      </c>
    </row>
    <row r="482" spans="1:3">
      <c r="A482" s="4">
        <v>44562</v>
      </c>
      <c r="B482" s="35">
        <v>1959.3836352999999</v>
      </c>
      <c r="C482" s="35">
        <v>1100.8501422899999</v>
      </c>
    </row>
    <row r="483" spans="1:3">
      <c r="A483" s="4">
        <v>44593</v>
      </c>
      <c r="B483" s="36">
        <v>1872.9492863099999</v>
      </c>
      <c r="C483" s="35">
        <v>1091.58687181</v>
      </c>
    </row>
    <row r="484" spans="1:3">
      <c r="A484" s="4">
        <v>44621</v>
      </c>
      <c r="B484" s="36">
        <v>1818.9123121600001</v>
      </c>
      <c r="C484" s="36">
        <v>1056.8511918300001</v>
      </c>
    </row>
    <row r="485" spans="1:3">
      <c r="A485" s="4">
        <v>44652</v>
      </c>
      <c r="B485" s="35">
        <v>1698.96</v>
      </c>
      <c r="C485" s="35">
        <v>969.8</v>
      </c>
    </row>
    <row r="486" spans="1:3">
      <c r="A486" s="4">
        <v>44682</v>
      </c>
      <c r="B486" s="39">
        <v>1451.46414658</v>
      </c>
      <c r="C486" s="39">
        <v>1047.31679491</v>
      </c>
    </row>
    <row r="487" spans="1:3">
      <c r="A487" s="4">
        <v>44713</v>
      </c>
      <c r="B487" s="39">
        <v>1226.4752538400001</v>
      </c>
      <c r="C487" s="39">
        <v>1247.79231701</v>
      </c>
    </row>
    <row r="488" spans="1:3">
      <c r="A488" s="4">
        <v>44743</v>
      </c>
      <c r="B488" s="39">
        <v>1286.8438842099999</v>
      </c>
      <c r="C488" s="39">
        <v>1163.61971395</v>
      </c>
    </row>
    <row r="489" spans="1:3">
      <c r="A489" s="4">
        <v>44774</v>
      </c>
      <c r="B489" s="39">
        <v>1485.8702363100001</v>
      </c>
      <c r="C489" s="39">
        <v>1224.3921251500001</v>
      </c>
    </row>
    <row r="490" spans="1:3">
      <c r="A490" s="19">
        <v>44805</v>
      </c>
      <c r="B490" s="39">
        <v>1284.3631388199999</v>
      </c>
      <c r="C490" s="39">
        <v>1078.8551468400001</v>
      </c>
    </row>
    <row r="491" spans="1:3">
      <c r="A491" s="4">
        <v>44835</v>
      </c>
      <c r="B491" s="39">
        <v>1335.66502588</v>
      </c>
      <c r="C491" s="39">
        <v>1050.5911533999999</v>
      </c>
    </row>
    <row r="492" spans="1:3">
      <c r="A492" s="4">
        <v>44866</v>
      </c>
      <c r="B492" s="39">
        <v>1444.56415042</v>
      </c>
      <c r="C492" s="39">
        <v>994.35863787000005</v>
      </c>
    </row>
    <row r="493" spans="1:3">
      <c r="A493" s="4">
        <v>44896</v>
      </c>
      <c r="B493" s="39">
        <v>1425.56335433</v>
      </c>
      <c r="C493" s="39">
        <v>1067.59284318</v>
      </c>
    </row>
    <row r="494" spans="1:3">
      <c r="A494" s="19">
        <v>44927</v>
      </c>
      <c r="B494" s="39">
        <v>1387.9393244</v>
      </c>
      <c r="C494" s="39">
        <v>978.16921427</v>
      </c>
    </row>
    <row r="495" spans="1:3">
      <c r="A495" s="4">
        <v>44958</v>
      </c>
      <c r="B495" s="36">
        <v>1021.04361369</v>
      </c>
      <c r="C495" s="36">
        <v>981.96028793000005</v>
      </c>
    </row>
    <row r="496" spans="1:3">
      <c r="A496" s="19">
        <v>44986</v>
      </c>
      <c r="B496" s="39">
        <v>1449.5424020099999</v>
      </c>
      <c r="C496" s="39">
        <v>1037.45460185</v>
      </c>
    </row>
    <row r="497" spans="1:3">
      <c r="A497" s="4">
        <v>45017</v>
      </c>
      <c r="B497" s="35">
        <v>1431.1968085599999</v>
      </c>
      <c r="C497" s="35">
        <v>848.61068355999998</v>
      </c>
    </row>
    <row r="498" spans="1:3">
      <c r="A498" s="4">
        <v>45047</v>
      </c>
      <c r="B498" s="35">
        <v>1466.26466039</v>
      </c>
      <c r="C498" s="35">
        <v>1019.48828108</v>
      </c>
    </row>
    <row r="499" spans="1:3">
      <c r="A499" s="4">
        <v>45078</v>
      </c>
      <c r="B499" s="35">
        <v>1369.0863464900001</v>
      </c>
      <c r="C499" s="39">
        <v>1005.34316026</v>
      </c>
    </row>
    <row r="500" spans="1:3">
      <c r="A500" s="4">
        <v>45108</v>
      </c>
      <c r="B500">
        <v>1387.56</v>
      </c>
      <c r="C500">
        <v>1020.44</v>
      </c>
    </row>
    <row r="501" spans="1:3">
      <c r="A501" s="4">
        <v>45139</v>
      </c>
      <c r="B501">
        <v>1426.02</v>
      </c>
      <c r="C501">
        <v>1118.6500000000001</v>
      </c>
    </row>
    <row r="502" spans="1:3" ht="15">
      <c r="A502" s="4">
        <v>45170</v>
      </c>
      <c r="B502">
        <v>1349.28</v>
      </c>
      <c r="C502">
        <v>971.91</v>
      </c>
    </row>
    <row r="503" spans="1:3">
      <c r="A503" s="4">
        <v>45200</v>
      </c>
      <c r="B503">
        <v>1610.49</v>
      </c>
      <c r="C503">
        <v>927.96</v>
      </c>
    </row>
    <row r="504" spans="1:3">
      <c r="A504" s="4">
        <v>45231</v>
      </c>
      <c r="B504">
        <v>1388.71</v>
      </c>
      <c r="C504">
        <v>998.97</v>
      </c>
    </row>
  </sheetData>
  <phoneticPr fontId="9" type="noConversion"/>
  <pageMargins left="0.7" right="0.7" top="0.75" bottom="0.75" header="0.3" footer="0.3"/>
  <pageSetup paperSize="9" orientation="portrait" horizontalDpi="4294967294" vertic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FE591-7F6B-4C4E-85E2-818CC4302E1B}">
  <dimension ref="A1:G79"/>
  <sheetViews>
    <sheetView topLeftCell="A70" workbookViewId="0">
      <selection activeCell="J72" sqref="J72"/>
    </sheetView>
  </sheetViews>
  <sheetFormatPr defaultColWidth="11.42578125" defaultRowHeight="14.45"/>
  <cols>
    <col min="1" max="1" width="18.42578125" customWidth="1"/>
    <col min="3" max="3" width="24.42578125" customWidth="1"/>
    <col min="4" max="4" width="15.28515625" customWidth="1"/>
  </cols>
  <sheetData>
    <row r="1" spans="1:4" ht="18.600000000000001">
      <c r="A1" s="44" t="s">
        <v>43</v>
      </c>
      <c r="B1" s="44" t="s">
        <v>47</v>
      </c>
      <c r="C1" s="44" t="s">
        <v>48</v>
      </c>
      <c r="D1" s="44" t="s">
        <v>49</v>
      </c>
    </row>
    <row r="2" spans="1:4" ht="18.600000000000001">
      <c r="A2" s="45" t="s">
        <v>50</v>
      </c>
      <c r="B2" s="46">
        <v>2018</v>
      </c>
      <c r="C2" s="47">
        <v>238924</v>
      </c>
      <c r="D2" s="46" t="s">
        <v>51</v>
      </c>
    </row>
    <row r="3" spans="1:4" ht="18.600000000000001">
      <c r="A3" s="45" t="s">
        <v>52</v>
      </c>
      <c r="B3" s="46">
        <v>2018</v>
      </c>
      <c r="C3" s="47">
        <v>235618</v>
      </c>
      <c r="D3" s="46" t="s">
        <v>53</v>
      </c>
    </row>
    <row r="4" spans="1:4" ht="18.600000000000001">
      <c r="A4" s="45" t="s">
        <v>54</v>
      </c>
      <c r="B4" s="46">
        <v>2018</v>
      </c>
      <c r="C4" s="47">
        <v>233382</v>
      </c>
      <c r="D4" s="46" t="s">
        <v>55</v>
      </c>
    </row>
    <row r="5" spans="1:4" ht="18.600000000000001">
      <c r="A5" s="45" t="s">
        <v>56</v>
      </c>
      <c r="B5" s="46">
        <v>2018</v>
      </c>
      <c r="C5" s="47">
        <v>180429</v>
      </c>
      <c r="D5" s="46" t="s">
        <v>57</v>
      </c>
    </row>
    <row r="6" spans="1:4" ht="18.600000000000001">
      <c r="A6" s="45" t="s">
        <v>58</v>
      </c>
      <c r="B6" s="46">
        <v>2018</v>
      </c>
      <c r="C6" s="47">
        <v>129466</v>
      </c>
      <c r="D6" s="46" t="s">
        <v>59</v>
      </c>
    </row>
    <row r="7" spans="1:4" ht="18.600000000000001">
      <c r="A7" s="45" t="s">
        <v>60</v>
      </c>
      <c r="B7" s="46">
        <v>2018</v>
      </c>
      <c r="C7" s="47">
        <v>146828</v>
      </c>
      <c r="D7" s="46" t="s">
        <v>61</v>
      </c>
    </row>
    <row r="8" spans="1:4" ht="18.600000000000001">
      <c r="A8" s="45" t="s">
        <v>62</v>
      </c>
      <c r="B8" s="46">
        <v>2018</v>
      </c>
      <c r="C8" s="47">
        <v>217829</v>
      </c>
      <c r="D8" s="46" t="s">
        <v>63</v>
      </c>
    </row>
    <row r="9" spans="1:4" ht="18.600000000000001">
      <c r="A9" s="45" t="s">
        <v>64</v>
      </c>
      <c r="B9" s="46">
        <v>2018</v>
      </c>
      <c r="C9" s="47">
        <v>200359</v>
      </c>
      <c r="D9" s="46" t="s">
        <v>65</v>
      </c>
    </row>
    <row r="10" spans="1:4" ht="18.600000000000001">
      <c r="A10" s="45" t="s">
        <v>66</v>
      </c>
      <c r="B10" s="46">
        <v>2018</v>
      </c>
      <c r="C10" s="47">
        <v>149087</v>
      </c>
      <c r="D10" s="46" t="s">
        <v>67</v>
      </c>
    </row>
    <row r="11" spans="1:4" ht="18.600000000000001">
      <c r="A11" s="45" t="s">
        <v>68</v>
      </c>
      <c r="B11" s="46">
        <v>2018</v>
      </c>
      <c r="C11" s="47">
        <v>153123</v>
      </c>
      <c r="D11" s="46" t="s">
        <v>69</v>
      </c>
    </row>
    <row r="12" spans="1:4" ht="18.600000000000001">
      <c r="A12" s="45" t="s">
        <v>70</v>
      </c>
      <c r="B12" s="46">
        <v>2018</v>
      </c>
      <c r="C12" s="47">
        <v>195582</v>
      </c>
      <c r="D12" s="46" t="s">
        <v>71</v>
      </c>
    </row>
    <row r="13" spans="1:4" ht="18.600000000000001">
      <c r="A13" s="45" t="s">
        <v>72</v>
      </c>
      <c r="B13" s="46">
        <v>2018</v>
      </c>
      <c r="C13" s="47">
        <v>253169</v>
      </c>
      <c r="D13" s="46" t="s">
        <v>73</v>
      </c>
    </row>
    <row r="14" spans="1:4" ht="18.600000000000001">
      <c r="A14" s="45" t="s">
        <v>50</v>
      </c>
      <c r="B14" s="46">
        <v>2019</v>
      </c>
      <c r="C14" s="47">
        <v>244239</v>
      </c>
      <c r="D14" s="46" t="s">
        <v>74</v>
      </c>
    </row>
    <row r="15" spans="1:4" ht="18.600000000000001">
      <c r="A15" s="45" t="s">
        <v>52</v>
      </c>
      <c r="B15" s="46">
        <v>2019</v>
      </c>
      <c r="C15" s="47">
        <v>252033</v>
      </c>
      <c r="D15" s="46" t="s">
        <v>75</v>
      </c>
    </row>
    <row r="16" spans="1:4" ht="18.600000000000001">
      <c r="A16" s="45" t="s">
        <v>54</v>
      </c>
      <c r="B16" s="46">
        <v>2019</v>
      </c>
      <c r="C16" s="47">
        <v>244328</v>
      </c>
      <c r="D16" s="46" t="s">
        <v>76</v>
      </c>
    </row>
    <row r="17" spans="1:4" ht="18.600000000000001">
      <c r="A17" s="45" t="s">
        <v>56</v>
      </c>
      <c r="B17" s="46">
        <v>2019</v>
      </c>
      <c r="C17" s="47">
        <v>166975</v>
      </c>
      <c r="D17" s="46" t="s">
        <v>77</v>
      </c>
    </row>
    <row r="18" spans="1:4" ht="18.600000000000001">
      <c r="A18" s="45" t="s">
        <v>58</v>
      </c>
      <c r="B18" s="46">
        <v>2019</v>
      </c>
      <c r="C18" s="47">
        <v>37802</v>
      </c>
      <c r="D18" s="46" t="s">
        <v>78</v>
      </c>
    </row>
    <row r="19" spans="1:4" ht="18.600000000000001">
      <c r="A19" s="45" t="s">
        <v>60</v>
      </c>
      <c r="B19" s="46">
        <v>2019</v>
      </c>
      <c r="C19" s="47">
        <v>63072</v>
      </c>
      <c r="D19" s="46" t="s">
        <v>79</v>
      </c>
    </row>
    <row r="20" spans="1:4" ht="18.600000000000001">
      <c r="A20" s="45" t="s">
        <v>62</v>
      </c>
      <c r="B20" s="46">
        <v>2019</v>
      </c>
      <c r="C20" s="47">
        <v>115701</v>
      </c>
      <c r="D20" s="46" t="s">
        <v>80</v>
      </c>
    </row>
    <row r="21" spans="1:4" ht="18.600000000000001">
      <c r="A21" s="45" t="s">
        <v>64</v>
      </c>
      <c r="B21" s="46">
        <v>2019</v>
      </c>
      <c r="C21" s="47">
        <v>143587</v>
      </c>
      <c r="D21" s="46" t="s">
        <v>81</v>
      </c>
    </row>
    <row r="22" spans="1:4" ht="18.600000000000001">
      <c r="A22" s="45" t="s">
        <v>66</v>
      </c>
      <c r="B22" s="46">
        <v>2019</v>
      </c>
      <c r="C22" s="47">
        <v>108575</v>
      </c>
      <c r="D22" s="46" t="s">
        <v>82</v>
      </c>
    </row>
    <row r="23" spans="1:4" ht="18.600000000000001">
      <c r="A23" s="45" t="s">
        <v>68</v>
      </c>
      <c r="B23" s="46">
        <v>2019</v>
      </c>
      <c r="C23" s="47">
        <v>118743</v>
      </c>
      <c r="D23" s="46" t="s">
        <v>83</v>
      </c>
    </row>
    <row r="24" spans="1:4" ht="18.600000000000001">
      <c r="A24" s="45" t="s">
        <v>70</v>
      </c>
      <c r="B24" s="46">
        <v>2019</v>
      </c>
      <c r="C24" s="47">
        <v>176984</v>
      </c>
      <c r="D24" s="46" t="s">
        <v>84</v>
      </c>
    </row>
    <row r="25" spans="1:4" ht="18.600000000000001">
      <c r="A25" s="45" t="s">
        <v>72</v>
      </c>
      <c r="B25" s="46">
        <v>2019</v>
      </c>
      <c r="C25" s="47">
        <v>241663</v>
      </c>
      <c r="D25" s="46" t="s">
        <v>85</v>
      </c>
    </row>
    <row r="26" spans="1:4" ht="18.600000000000001">
      <c r="A26" s="45" t="s">
        <v>50</v>
      </c>
      <c r="B26" s="46">
        <v>2020</v>
      </c>
      <c r="C26" s="48">
        <v>228434</v>
      </c>
      <c r="D26" s="46" t="s">
        <v>86</v>
      </c>
    </row>
    <row r="27" spans="1:4" ht="18.600000000000001">
      <c r="A27" s="45" t="s">
        <v>52</v>
      </c>
      <c r="B27" s="46">
        <v>2020</v>
      </c>
      <c r="C27" s="48">
        <v>207507</v>
      </c>
      <c r="D27" s="46" t="s">
        <v>87</v>
      </c>
    </row>
    <row r="28" spans="1:4" ht="18.600000000000001">
      <c r="A28" s="45" t="s">
        <v>54</v>
      </c>
      <c r="B28" s="46">
        <v>2020</v>
      </c>
      <c r="C28" s="48">
        <v>71370</v>
      </c>
      <c r="D28" s="46" t="s">
        <v>88</v>
      </c>
    </row>
    <row r="29" spans="1:4" ht="18.600000000000001">
      <c r="A29" s="45" t="s">
        <v>56</v>
      </c>
      <c r="B29" s="46">
        <v>2020</v>
      </c>
      <c r="C29" s="48">
        <v>0</v>
      </c>
      <c r="D29" s="46" t="s">
        <v>89</v>
      </c>
    </row>
    <row r="30" spans="1:4" ht="18.600000000000001">
      <c r="A30" s="45" t="s">
        <v>58</v>
      </c>
      <c r="B30" s="46">
        <v>2020</v>
      </c>
      <c r="C30" s="48">
        <v>0</v>
      </c>
      <c r="D30" s="46" t="s">
        <v>90</v>
      </c>
    </row>
    <row r="31" spans="1:4" ht="18.600000000000001">
      <c r="A31" s="45" t="s">
        <v>60</v>
      </c>
      <c r="B31" s="46">
        <v>2020</v>
      </c>
      <c r="C31" s="48">
        <v>0</v>
      </c>
      <c r="D31" s="46" t="s">
        <v>91</v>
      </c>
    </row>
    <row r="32" spans="1:4" ht="18.600000000000001">
      <c r="A32" s="45" t="s">
        <v>62</v>
      </c>
      <c r="B32" s="46">
        <v>2020</v>
      </c>
      <c r="C32" s="48">
        <v>0</v>
      </c>
      <c r="D32" s="46" t="s">
        <v>92</v>
      </c>
    </row>
    <row r="33" spans="1:4" ht="18.600000000000001">
      <c r="A33" s="45" t="s">
        <v>64</v>
      </c>
      <c r="B33" s="46">
        <v>2020</v>
      </c>
      <c r="C33" s="48">
        <v>0</v>
      </c>
      <c r="D33" s="46" t="s">
        <v>93</v>
      </c>
    </row>
    <row r="34" spans="1:4" ht="18.600000000000001">
      <c r="A34" s="45" t="s">
        <v>66</v>
      </c>
      <c r="B34" s="46">
        <v>2020</v>
      </c>
      <c r="C34" s="48">
        <v>0</v>
      </c>
      <c r="D34" s="46" t="s">
        <v>94</v>
      </c>
    </row>
    <row r="35" spans="1:4" ht="18.600000000000001">
      <c r="A35" s="45" t="s">
        <v>68</v>
      </c>
      <c r="B35" s="46">
        <v>2020</v>
      </c>
      <c r="C35" s="48">
        <v>0</v>
      </c>
      <c r="D35" s="46" t="s">
        <v>95</v>
      </c>
    </row>
    <row r="36" spans="1:4" ht="18.600000000000001">
      <c r="A36" s="45" t="s">
        <v>70</v>
      </c>
      <c r="B36" s="46">
        <v>2020</v>
      </c>
      <c r="C36" s="48">
        <v>0</v>
      </c>
      <c r="D36" s="46" t="s">
        <v>96</v>
      </c>
    </row>
    <row r="37" spans="1:4" ht="18.600000000000001">
      <c r="A37" s="45" t="s">
        <v>72</v>
      </c>
      <c r="B37" s="46">
        <v>2020</v>
      </c>
      <c r="C37" s="48">
        <v>393</v>
      </c>
      <c r="D37" s="46" t="s">
        <v>97</v>
      </c>
    </row>
    <row r="38" spans="1:4" ht="18.600000000000001">
      <c r="A38" s="45" t="s">
        <v>50</v>
      </c>
      <c r="B38" s="46">
        <v>2021</v>
      </c>
      <c r="C38" s="48">
        <v>1682</v>
      </c>
      <c r="D38" s="46" t="s">
        <v>98</v>
      </c>
    </row>
    <row r="39" spans="1:4" ht="18.600000000000001">
      <c r="A39" s="45" t="s">
        <v>52</v>
      </c>
      <c r="B39" s="46">
        <v>2021</v>
      </c>
      <c r="C39" s="48">
        <v>3366</v>
      </c>
      <c r="D39" s="46" t="s">
        <v>99</v>
      </c>
    </row>
    <row r="40" spans="1:4" ht="18.600000000000001">
      <c r="A40" s="45" t="s">
        <v>54</v>
      </c>
      <c r="B40" s="46">
        <v>2021</v>
      </c>
      <c r="C40" s="48">
        <v>4581</v>
      </c>
      <c r="D40" s="46" t="s">
        <v>100</v>
      </c>
    </row>
    <row r="41" spans="1:4" ht="18.600000000000001">
      <c r="A41" s="45" t="s">
        <v>56</v>
      </c>
      <c r="B41" s="46">
        <v>2021</v>
      </c>
      <c r="C41" s="48">
        <v>4168</v>
      </c>
      <c r="D41" s="46" t="s">
        <v>101</v>
      </c>
    </row>
    <row r="42" spans="1:4" ht="18.600000000000001">
      <c r="A42" s="45" t="s">
        <v>58</v>
      </c>
      <c r="B42" s="46">
        <v>2021</v>
      </c>
      <c r="C42" s="48">
        <v>1497</v>
      </c>
      <c r="D42" s="46" t="s">
        <v>102</v>
      </c>
    </row>
    <row r="43" spans="1:4" ht="18.600000000000001">
      <c r="A43" s="45" t="s">
        <v>60</v>
      </c>
      <c r="B43" s="46">
        <v>2021</v>
      </c>
      <c r="C43" s="48">
        <v>1614</v>
      </c>
      <c r="D43" s="46" t="s">
        <v>103</v>
      </c>
    </row>
    <row r="44" spans="1:4" ht="18.600000000000001">
      <c r="A44" s="45" t="s">
        <v>62</v>
      </c>
      <c r="B44" s="46">
        <v>2021</v>
      </c>
      <c r="C44" s="48">
        <v>2429</v>
      </c>
      <c r="D44" s="46" t="s">
        <v>92</v>
      </c>
    </row>
    <row r="45" spans="1:4" ht="18.600000000000001">
      <c r="A45" s="45" t="s">
        <v>64</v>
      </c>
      <c r="B45" s="46">
        <v>2021</v>
      </c>
      <c r="C45" s="48">
        <v>5040</v>
      </c>
      <c r="D45" s="46" t="s">
        <v>104</v>
      </c>
    </row>
    <row r="46" spans="1:4" ht="18.600000000000001">
      <c r="A46" s="45" t="s">
        <v>66</v>
      </c>
      <c r="B46" s="46">
        <v>2021</v>
      </c>
      <c r="C46" s="48">
        <v>13547</v>
      </c>
      <c r="D46" s="46" t="s">
        <v>105</v>
      </c>
    </row>
    <row r="47" spans="1:4" ht="18.600000000000001">
      <c r="A47" s="45" t="s">
        <v>68</v>
      </c>
      <c r="B47" s="46">
        <v>2021</v>
      </c>
      <c r="C47" s="48">
        <v>22771</v>
      </c>
      <c r="D47" s="46" t="s">
        <v>106</v>
      </c>
    </row>
    <row r="48" spans="1:4" ht="18.600000000000001">
      <c r="A48" s="45" t="s">
        <v>70</v>
      </c>
      <c r="B48" s="46">
        <v>2021</v>
      </c>
      <c r="C48" s="48">
        <v>44294</v>
      </c>
      <c r="D48" s="46" t="s">
        <v>107</v>
      </c>
    </row>
    <row r="49" spans="1:5" ht="18.600000000000001">
      <c r="A49" s="45" t="s">
        <v>72</v>
      </c>
      <c r="B49" s="46">
        <v>2021</v>
      </c>
      <c r="C49" s="48">
        <v>89506</v>
      </c>
      <c r="D49" s="46" t="s">
        <v>108</v>
      </c>
    </row>
    <row r="50" spans="1:5" ht="18.600000000000001">
      <c r="A50" s="45" t="s">
        <v>50</v>
      </c>
      <c r="B50" s="46">
        <v>2022</v>
      </c>
      <c r="C50" s="47">
        <v>82327</v>
      </c>
      <c r="D50" s="46" t="s">
        <v>109</v>
      </c>
    </row>
    <row r="51" spans="1:5" ht="18.600000000000001">
      <c r="A51" s="45" t="s">
        <v>52</v>
      </c>
      <c r="B51" s="46">
        <v>2022</v>
      </c>
      <c r="C51" s="47">
        <v>96507</v>
      </c>
      <c r="D51" s="46" t="s">
        <v>110</v>
      </c>
    </row>
    <row r="52" spans="1:5" ht="18.600000000000001">
      <c r="A52" s="45" t="s">
        <v>54</v>
      </c>
      <c r="B52" s="46">
        <v>2022</v>
      </c>
      <c r="C52" s="47">
        <v>106500</v>
      </c>
      <c r="D52" s="46" t="s">
        <v>111</v>
      </c>
    </row>
    <row r="53" spans="1:5" ht="18.600000000000001">
      <c r="A53" s="45" t="s">
        <v>56</v>
      </c>
      <c r="B53" s="46">
        <v>2022</v>
      </c>
      <c r="C53" s="47">
        <v>62980</v>
      </c>
      <c r="D53" s="46" t="s">
        <v>112</v>
      </c>
    </row>
    <row r="54" spans="1:5" ht="18.600000000000001">
      <c r="A54" s="45" t="s">
        <v>58</v>
      </c>
      <c r="B54" s="46">
        <v>2022</v>
      </c>
      <c r="C54" s="55">
        <v>30207</v>
      </c>
      <c r="D54" s="46" t="s">
        <v>113</v>
      </c>
    </row>
    <row r="55" spans="1:5" ht="18.600000000000001">
      <c r="A55" s="49" t="s">
        <v>60</v>
      </c>
      <c r="B55" s="46">
        <v>2022</v>
      </c>
      <c r="C55" s="46">
        <v>32865</v>
      </c>
      <c r="D55" s="46" t="s">
        <v>114</v>
      </c>
    </row>
    <row r="56" spans="1:5" ht="18.600000000000001">
      <c r="A56" s="49" t="s">
        <v>115</v>
      </c>
      <c r="B56" s="49">
        <v>2022</v>
      </c>
      <c r="C56" s="50">
        <v>47293</v>
      </c>
      <c r="D56" s="46" t="s">
        <v>116</v>
      </c>
    </row>
    <row r="57" spans="1:5" ht="18.600000000000001">
      <c r="A57" s="49" t="s">
        <v>64</v>
      </c>
      <c r="B57" s="49">
        <v>2022</v>
      </c>
      <c r="C57" s="62">
        <v>37760</v>
      </c>
      <c r="D57" s="51" t="s">
        <v>117</v>
      </c>
    </row>
    <row r="58" spans="1:5" ht="18.600000000000001">
      <c r="A58" s="49" t="s">
        <v>66</v>
      </c>
      <c r="B58" s="46">
        <v>2022</v>
      </c>
      <c r="C58" s="46">
        <v>29802</v>
      </c>
      <c r="D58" s="46" t="s">
        <v>118</v>
      </c>
    </row>
    <row r="59" spans="1:5" ht="18.600000000000001">
      <c r="A59" s="49" t="s">
        <v>68</v>
      </c>
      <c r="B59" s="49">
        <v>2022</v>
      </c>
      <c r="C59" s="62">
        <v>42026</v>
      </c>
      <c r="D59" s="52" t="s">
        <v>119</v>
      </c>
    </row>
    <row r="60" spans="1:5" ht="18.600000000000001">
      <c r="A60" s="49" t="s">
        <v>70</v>
      </c>
      <c r="B60" s="49">
        <v>2022</v>
      </c>
      <c r="C60" s="62">
        <v>59759</v>
      </c>
      <c r="D60" s="46" t="s">
        <v>120</v>
      </c>
    </row>
    <row r="61" spans="1:5" ht="18.600000000000001">
      <c r="A61" s="49" t="s">
        <v>72</v>
      </c>
      <c r="B61" s="46">
        <v>2022</v>
      </c>
      <c r="C61" s="46">
        <v>91961</v>
      </c>
      <c r="D61" s="46" t="s">
        <v>121</v>
      </c>
    </row>
    <row r="62" spans="1:5" ht="18.600000000000001">
      <c r="A62" s="49" t="s">
        <v>50</v>
      </c>
      <c r="B62" s="49">
        <v>2023</v>
      </c>
      <c r="C62" s="49">
        <v>102545</v>
      </c>
      <c r="D62" s="46" t="s">
        <v>122</v>
      </c>
      <c r="E62" s="80">
        <f>(C62-C2)/C2</f>
        <v>-0.57080494215733879</v>
      </c>
    </row>
    <row r="63" spans="1:5" ht="18.600000000000001">
      <c r="A63" s="45" t="s">
        <v>52</v>
      </c>
      <c r="B63" s="49">
        <v>2023</v>
      </c>
      <c r="C63" s="62">
        <v>107639</v>
      </c>
      <c r="D63" s="46" t="s">
        <v>123</v>
      </c>
      <c r="E63" s="80">
        <f t="shared" ref="E63:E76" si="0">(C63-C3)/C3</f>
        <v>-0.54316308601210439</v>
      </c>
    </row>
    <row r="64" spans="1:5" ht="18.600000000000001">
      <c r="A64" s="49" t="s">
        <v>54</v>
      </c>
      <c r="B64" s="49">
        <v>2023</v>
      </c>
      <c r="C64" s="49">
        <v>125495</v>
      </c>
      <c r="D64" s="51" t="s">
        <v>124</v>
      </c>
      <c r="E64" s="80">
        <f t="shared" si="0"/>
        <v>-0.46227643948547875</v>
      </c>
    </row>
    <row r="65" spans="1:7" ht="18.600000000000001">
      <c r="A65" s="49" t="s">
        <v>56</v>
      </c>
      <c r="B65" s="49">
        <v>2023</v>
      </c>
      <c r="C65" s="46">
        <v>105498</v>
      </c>
      <c r="D65" s="46" t="s">
        <v>125</v>
      </c>
      <c r="E65" s="80">
        <f t="shared" si="0"/>
        <v>-0.41529355037161431</v>
      </c>
    </row>
    <row r="66" spans="1:7" ht="18.600000000000001">
      <c r="A66" s="49" t="s">
        <v>58</v>
      </c>
      <c r="B66" s="49">
        <v>2023</v>
      </c>
      <c r="C66" s="62">
        <v>83309</v>
      </c>
      <c r="D66" s="46" t="s">
        <v>126</v>
      </c>
      <c r="E66" s="80">
        <f t="shared" si="0"/>
        <v>-0.35651831368853598</v>
      </c>
    </row>
    <row r="67" spans="1:7" ht="18.600000000000001">
      <c r="A67" s="49" t="s">
        <v>60</v>
      </c>
      <c r="B67" s="49">
        <v>2023</v>
      </c>
      <c r="C67" s="49">
        <v>100388</v>
      </c>
      <c r="D67" s="51" t="s">
        <v>127</v>
      </c>
      <c r="E67" s="80">
        <f t="shared" si="0"/>
        <v>-0.31628844634538372</v>
      </c>
    </row>
    <row r="68" spans="1:7" ht="18.600000000000001">
      <c r="A68" s="49" t="s">
        <v>62</v>
      </c>
      <c r="B68" s="49">
        <v>2023</v>
      </c>
      <c r="C68" s="46">
        <v>143039</v>
      </c>
      <c r="D68" s="51" t="s">
        <v>128</v>
      </c>
      <c r="E68" s="80">
        <f t="shared" si="0"/>
        <v>-0.34334271378007519</v>
      </c>
    </row>
    <row r="69" spans="1:7" ht="18.600000000000001">
      <c r="A69" s="49" t="s">
        <v>64</v>
      </c>
      <c r="B69" s="49">
        <v>2023</v>
      </c>
      <c r="C69" s="46">
        <v>136405</v>
      </c>
      <c r="D69" s="51" t="s">
        <v>129</v>
      </c>
      <c r="E69" s="80">
        <f t="shared" si="0"/>
        <v>-0.31919704131084703</v>
      </c>
    </row>
    <row r="70" spans="1:7" ht="18.600000000000001">
      <c r="A70" s="49" t="s">
        <v>66</v>
      </c>
      <c r="B70" s="49">
        <v>2023</v>
      </c>
      <c r="C70" s="46">
        <v>111938</v>
      </c>
      <c r="D70" s="51" t="s">
        <v>130</v>
      </c>
      <c r="E70" s="80">
        <f t="shared" si="0"/>
        <v>-0.24917665524157037</v>
      </c>
    </row>
    <row r="71" spans="1:7" ht="18.600000000000001">
      <c r="A71" s="49" t="s">
        <v>68</v>
      </c>
      <c r="B71" s="49">
        <v>2023</v>
      </c>
      <c r="C71" s="81">
        <v>109199</v>
      </c>
      <c r="D71" s="51" t="s">
        <v>131</v>
      </c>
      <c r="E71" s="80">
        <f t="shared" si="0"/>
        <v>-0.28685435891407562</v>
      </c>
    </row>
    <row r="72" spans="1:7" ht="18.600000000000001">
      <c r="A72" s="49" t="s">
        <v>70</v>
      </c>
      <c r="B72" s="49">
        <v>2023</v>
      </c>
      <c r="C72" s="81">
        <v>151496</v>
      </c>
      <c r="D72" s="51" t="s">
        <v>132</v>
      </c>
      <c r="E72" s="80">
        <f t="shared" si="0"/>
        <v>-0.22540929124357048</v>
      </c>
    </row>
    <row r="73" spans="1:7" ht="18.75">
      <c r="A73" s="49" t="s">
        <v>72</v>
      </c>
      <c r="B73" s="49">
        <v>2023</v>
      </c>
      <c r="C73" s="87">
        <v>210352</v>
      </c>
      <c r="D73" s="46" t="s">
        <v>133</v>
      </c>
      <c r="E73" s="80">
        <f t="shared" si="0"/>
        <v>-0.16912418187060818</v>
      </c>
    </row>
    <row r="74" spans="1:7" ht="18.75">
      <c r="A74" s="49" t="s">
        <v>50</v>
      </c>
      <c r="B74" s="49">
        <v>2024</v>
      </c>
      <c r="C74" s="81">
        <v>208253</v>
      </c>
      <c r="D74" s="46" t="s">
        <v>134</v>
      </c>
      <c r="E74" s="80">
        <f t="shared" si="0"/>
        <v>-0.14733928651853306</v>
      </c>
      <c r="F74" s="92">
        <f>(C74-C62)/C74</f>
        <v>0.50759412829587092</v>
      </c>
    </row>
    <row r="75" spans="1:7" ht="18.75">
      <c r="A75" s="45" t="s">
        <v>52</v>
      </c>
      <c r="B75" s="49">
        <v>2024</v>
      </c>
      <c r="C75" s="81">
        <v>218350</v>
      </c>
      <c r="D75" s="46" t="s">
        <v>135</v>
      </c>
      <c r="E75" s="80">
        <f t="shared" si="0"/>
        <v>-0.13364519725591489</v>
      </c>
      <c r="F75" s="92">
        <f t="shared" ref="F75:F76" si="1">(C75-C63)/C75</f>
        <v>0.50703457751316694</v>
      </c>
    </row>
    <row r="76" spans="1:7" ht="18.75">
      <c r="A76" s="49" t="s">
        <v>54</v>
      </c>
      <c r="B76" s="49">
        <v>2024</v>
      </c>
      <c r="C76" s="81">
        <v>209181</v>
      </c>
      <c r="D76" s="46" t="s">
        <v>136</v>
      </c>
      <c r="E76" s="80">
        <f t="shared" si="0"/>
        <v>-0.14385170754068302</v>
      </c>
      <c r="F76" s="92">
        <f t="shared" si="1"/>
        <v>0.40006501546507572</v>
      </c>
      <c r="G76" s="29">
        <f>(SUM(C74:C76)-SUM(C14:C16))/SUM(C14:C16)</f>
        <v>-0.1415284904131785</v>
      </c>
    </row>
    <row r="79" spans="1:7">
      <c r="F79" s="88"/>
    </row>
  </sheetData>
  <phoneticPr fontId="9" type="noConversion"/>
  <pageMargins left="0.7" right="0.7" top="0.75" bottom="0.75" header="0.3" footer="0.3"/>
  <pageSetup paperSize="9"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BA434-B1DF-4E1A-9BB3-DEAFAA33E8F4}">
  <dimension ref="A1:C50"/>
  <sheetViews>
    <sheetView topLeftCell="C1" workbookViewId="0">
      <selection activeCell="C52" sqref="C52"/>
    </sheetView>
  </sheetViews>
  <sheetFormatPr defaultColWidth="8.85546875" defaultRowHeight="14.45"/>
  <cols>
    <col min="1" max="1" width="20.42578125" customWidth="1"/>
    <col min="2" max="2" width="51" style="20" customWidth="1"/>
    <col min="3" max="3" width="41.5703125" customWidth="1"/>
  </cols>
  <sheetData>
    <row r="1" spans="1:3">
      <c r="A1" t="s">
        <v>0</v>
      </c>
      <c r="B1" s="20" t="s">
        <v>3</v>
      </c>
      <c r="C1" s="20" t="s">
        <v>4</v>
      </c>
    </row>
    <row r="2" spans="1:3">
      <c r="A2" s="19">
        <v>41061</v>
      </c>
      <c r="B2" s="63">
        <v>51.5</v>
      </c>
      <c r="C2" s="31">
        <v>3.7627695000000001</v>
      </c>
    </row>
    <row r="3" spans="1:3">
      <c r="A3" s="19">
        <v>41153</v>
      </c>
      <c r="B3" s="63">
        <v>52.5</v>
      </c>
      <c r="C3" s="31">
        <v>4.0998643000000001</v>
      </c>
    </row>
    <row r="4" spans="1:3">
      <c r="A4" s="19">
        <v>41244</v>
      </c>
      <c r="B4" s="63">
        <v>53.4</v>
      </c>
      <c r="C4" s="31">
        <v>4.0182230299999997</v>
      </c>
    </row>
    <row r="5" spans="1:3">
      <c r="A5" s="19">
        <v>41334</v>
      </c>
      <c r="B5" s="63">
        <v>54.1</v>
      </c>
      <c r="C5" s="31">
        <v>4.2298043400000003</v>
      </c>
    </row>
    <row r="6" spans="1:3">
      <c r="A6" s="19">
        <v>41426</v>
      </c>
      <c r="B6" s="63">
        <v>54.1</v>
      </c>
      <c r="C6" s="31">
        <v>3.6681653500000002</v>
      </c>
    </row>
    <row r="7" spans="1:3">
      <c r="A7" s="19">
        <v>41518</v>
      </c>
      <c r="B7" s="63">
        <v>53.8</v>
      </c>
      <c r="C7" s="31">
        <v>3.8925252299999999</v>
      </c>
    </row>
    <row r="8" spans="1:3">
      <c r="A8" s="19">
        <v>41609</v>
      </c>
      <c r="B8" s="63">
        <v>52.9</v>
      </c>
      <c r="C8" s="31">
        <v>3.8235256400000002</v>
      </c>
    </row>
    <row r="9" spans="1:3">
      <c r="A9" s="19">
        <v>41699</v>
      </c>
      <c r="B9" s="63">
        <v>53.4</v>
      </c>
      <c r="C9" s="31">
        <v>4.1185075199999996</v>
      </c>
    </row>
    <row r="10" spans="1:3">
      <c r="A10" s="19">
        <v>41791</v>
      </c>
      <c r="B10" s="63">
        <v>53.4</v>
      </c>
      <c r="C10" s="31">
        <v>4.3524661099999999</v>
      </c>
    </row>
    <row r="11" spans="1:3">
      <c r="A11" s="19">
        <v>41883</v>
      </c>
      <c r="B11" s="63">
        <v>53.1</v>
      </c>
      <c r="C11" s="31">
        <v>4.1810319900000001</v>
      </c>
    </row>
    <row r="12" spans="1:3">
      <c r="A12" s="19">
        <v>41974</v>
      </c>
      <c r="B12" s="63">
        <v>52.8</v>
      </c>
      <c r="C12" s="31">
        <v>4.5641955899999997</v>
      </c>
    </row>
    <row r="13" spans="1:3">
      <c r="A13" s="19">
        <v>42064</v>
      </c>
      <c r="B13" s="63">
        <v>53.5</v>
      </c>
      <c r="C13" s="31">
        <v>4.7015850800000001</v>
      </c>
    </row>
    <row r="14" spans="1:3">
      <c r="A14" s="19">
        <v>42156</v>
      </c>
      <c r="B14" s="63">
        <v>54.2</v>
      </c>
      <c r="C14" s="31">
        <v>4.3731066299999997</v>
      </c>
    </row>
    <row r="15" spans="1:3">
      <c r="A15" s="19">
        <v>42248</v>
      </c>
      <c r="B15" s="63">
        <v>53.8</v>
      </c>
      <c r="C15" s="31">
        <v>5.0483418999999996</v>
      </c>
    </row>
    <row r="16" spans="1:3">
      <c r="A16" s="19">
        <v>42339</v>
      </c>
      <c r="B16" s="63">
        <v>53.5</v>
      </c>
      <c r="C16" s="31">
        <v>4.4825257599999997</v>
      </c>
    </row>
    <row r="17" spans="1:3">
      <c r="A17" s="19">
        <v>42430</v>
      </c>
      <c r="B17" s="63">
        <v>54.1</v>
      </c>
      <c r="C17" s="31">
        <v>4.1882085399999998</v>
      </c>
    </row>
    <row r="18" spans="1:3">
      <c r="A18" s="19">
        <v>42522</v>
      </c>
      <c r="B18" s="63">
        <v>53.3</v>
      </c>
      <c r="C18" s="31">
        <v>4.4900846300000001</v>
      </c>
    </row>
    <row r="19" spans="1:3">
      <c r="A19" s="19">
        <v>42614</v>
      </c>
      <c r="B19" s="63">
        <v>53.8</v>
      </c>
      <c r="C19" s="31">
        <v>4.4257471500000003</v>
      </c>
    </row>
    <row r="20" spans="1:3">
      <c r="A20" s="19">
        <v>42705</v>
      </c>
      <c r="B20" s="63">
        <v>54</v>
      </c>
      <c r="C20" s="31">
        <v>4.3937242000000003</v>
      </c>
    </row>
    <row r="21" spans="1:3">
      <c r="A21" s="19">
        <v>42795</v>
      </c>
      <c r="B21" s="63">
        <v>54.7</v>
      </c>
      <c r="C21" s="31">
        <v>4.0921670299999997</v>
      </c>
    </row>
    <row r="22" spans="1:3">
      <c r="A22" s="19">
        <v>42887</v>
      </c>
      <c r="B22" s="63">
        <v>53.9</v>
      </c>
      <c r="C22" s="31">
        <v>4.3988064299999996</v>
      </c>
    </row>
    <row r="23" spans="1:3">
      <c r="A23" s="19">
        <v>42979</v>
      </c>
      <c r="B23" s="63">
        <v>53.6</v>
      </c>
      <c r="C23" s="31">
        <v>4.1122138499999998</v>
      </c>
    </row>
    <row r="24" spans="1:3">
      <c r="A24" s="19">
        <v>43070</v>
      </c>
      <c r="B24" s="63">
        <v>54.1</v>
      </c>
      <c r="C24" s="31">
        <v>4.1858388900000003</v>
      </c>
    </row>
    <row r="25" spans="1:3">
      <c r="A25" s="19">
        <v>43160</v>
      </c>
      <c r="B25" s="63">
        <v>52</v>
      </c>
      <c r="C25" s="31">
        <v>4.5085751299999997</v>
      </c>
    </row>
    <row r="26" spans="1:3">
      <c r="A26" s="19">
        <v>43252</v>
      </c>
      <c r="B26" s="63">
        <v>51.1</v>
      </c>
      <c r="C26" s="31">
        <v>4.4952716199999996</v>
      </c>
    </row>
    <row r="27" spans="1:3">
      <c r="A27" s="19">
        <v>43344</v>
      </c>
      <c r="B27" s="63">
        <v>51.8</v>
      </c>
      <c r="C27" s="31">
        <v>4.0042816800000001</v>
      </c>
    </row>
    <row r="28" spans="1:3">
      <c r="A28" s="19">
        <v>43435</v>
      </c>
      <c r="B28" s="63">
        <v>52.2</v>
      </c>
      <c r="C28" s="31">
        <v>4.8039592799999999</v>
      </c>
    </row>
    <row r="29" spans="1:3">
      <c r="A29" s="19">
        <v>43525</v>
      </c>
      <c r="B29" s="63">
        <v>52.6</v>
      </c>
      <c r="C29" s="31">
        <v>4.7341376100000003</v>
      </c>
    </row>
    <row r="30" spans="1:3">
      <c r="A30" s="19">
        <v>43617</v>
      </c>
      <c r="B30" s="63">
        <v>52.6</v>
      </c>
      <c r="C30" s="31">
        <v>4.7793094199999997</v>
      </c>
    </row>
    <row r="31" spans="1:3">
      <c r="A31" s="19">
        <v>43709</v>
      </c>
      <c r="B31" s="63">
        <v>52.2</v>
      </c>
      <c r="C31" s="31">
        <v>4.9782668399999999</v>
      </c>
    </row>
    <row r="32" spans="1:3">
      <c r="A32" s="19">
        <v>43800</v>
      </c>
      <c r="B32" s="63">
        <v>51.9</v>
      </c>
      <c r="C32" s="31">
        <v>4.6945266099999996</v>
      </c>
    </row>
    <row r="33" spans="1:3">
      <c r="A33" s="19">
        <v>43891</v>
      </c>
      <c r="B33" s="63">
        <v>51</v>
      </c>
      <c r="C33" s="31">
        <v>5.7477473400000001</v>
      </c>
    </row>
    <row r="34" spans="1:3">
      <c r="A34" s="19">
        <v>43983</v>
      </c>
      <c r="B34" s="63">
        <v>50.2</v>
      </c>
      <c r="C34" s="31">
        <v>5.2690581099999996</v>
      </c>
    </row>
    <row r="35" spans="1:3">
      <c r="A35" s="19">
        <v>44075</v>
      </c>
      <c r="B35" s="63">
        <v>51</v>
      </c>
      <c r="C35" s="31">
        <v>5.6609575599999999</v>
      </c>
    </row>
    <row r="36" spans="1:3">
      <c r="A36" s="19">
        <v>44166</v>
      </c>
      <c r="B36" s="63">
        <v>50.1</v>
      </c>
      <c r="C36" s="31">
        <v>5.4242587699999998</v>
      </c>
    </row>
    <row r="37" spans="1:3">
      <c r="A37" s="19">
        <v>44256</v>
      </c>
      <c r="B37" s="63">
        <v>50.9</v>
      </c>
      <c r="C37" s="31">
        <v>5.7373295100000004</v>
      </c>
    </row>
    <row r="38" spans="1:3">
      <c r="A38" s="19">
        <v>44348</v>
      </c>
      <c r="B38" s="63">
        <v>49.8</v>
      </c>
      <c r="C38" s="31">
        <v>4.9879986499999998</v>
      </c>
    </row>
    <row r="39" spans="1:3">
      <c r="A39" s="19">
        <v>44440</v>
      </c>
      <c r="B39" s="63">
        <v>49.5</v>
      </c>
      <c r="C39" s="31">
        <v>5.07556707</v>
      </c>
    </row>
    <row r="40" spans="1:3">
      <c r="A40" s="19">
        <v>44531</v>
      </c>
      <c r="B40" s="63">
        <v>49.5</v>
      </c>
      <c r="C40" s="31">
        <v>4.7918642499999997</v>
      </c>
    </row>
    <row r="41" spans="1:3">
      <c r="A41" s="19">
        <v>44621</v>
      </c>
      <c r="B41" s="63">
        <v>51.2</v>
      </c>
      <c r="C41" s="31">
        <v>4.3241522300000002</v>
      </c>
    </row>
    <row r="42" spans="1:3">
      <c r="A42" s="19">
        <v>44713</v>
      </c>
      <c r="B42" s="63">
        <v>50.1</v>
      </c>
      <c r="C42" s="31">
        <v>4.5115432899999997</v>
      </c>
    </row>
    <row r="43" spans="1:3">
      <c r="A43" s="19">
        <v>44805</v>
      </c>
      <c r="B43" s="63">
        <v>49</v>
      </c>
      <c r="C43" s="31">
        <v>4.8733821099999997</v>
      </c>
    </row>
    <row r="44" spans="1:3">
      <c r="A44" s="19">
        <v>44896</v>
      </c>
      <c r="B44" s="63">
        <v>48.9</v>
      </c>
      <c r="C44" s="31">
        <v>4.9961912399999999</v>
      </c>
    </row>
    <row r="45" spans="1:3">
      <c r="A45" s="19">
        <v>44986</v>
      </c>
      <c r="B45" s="79">
        <v>49.9</v>
      </c>
      <c r="C45" s="37">
        <v>4.7278197899999999</v>
      </c>
    </row>
    <row r="46" spans="1:3" ht="15">
      <c r="A46" s="19">
        <v>45078</v>
      </c>
      <c r="B46" s="79">
        <v>48.6</v>
      </c>
      <c r="C46" s="31">
        <v>5.1075282599999996</v>
      </c>
    </row>
    <row r="47" spans="1:3" ht="15">
      <c r="A47" s="19">
        <v>45170</v>
      </c>
      <c r="B47" s="79">
        <v>48.8</v>
      </c>
      <c r="C47" s="31">
        <v>4.5781304399999998</v>
      </c>
    </row>
    <row r="48" spans="1:3">
      <c r="A48" s="19"/>
    </row>
    <row r="49" spans="1:1">
      <c r="A49" s="4"/>
    </row>
    <row r="50" spans="1:1">
      <c r="A50" s="4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397D9-2C7A-42BB-BAA0-6A48FB51F268}">
  <dimension ref="A1:C104"/>
  <sheetViews>
    <sheetView workbookViewId="0">
      <selection activeCell="A7" sqref="A7"/>
    </sheetView>
  </sheetViews>
  <sheetFormatPr defaultColWidth="8.85546875" defaultRowHeight="14.45"/>
  <cols>
    <col min="1" max="1" width="20" customWidth="1"/>
    <col min="2" max="2" width="24.7109375" customWidth="1"/>
    <col min="3" max="3" width="20.42578125" customWidth="1"/>
  </cols>
  <sheetData>
    <row r="1" spans="1:3" ht="29.1">
      <c r="A1" t="s">
        <v>0</v>
      </c>
      <c r="B1" s="2" t="s">
        <v>5</v>
      </c>
      <c r="C1" s="2" t="s">
        <v>6</v>
      </c>
    </row>
    <row r="2" spans="1:3">
      <c r="A2" s="19">
        <v>42125</v>
      </c>
      <c r="B2" s="63">
        <v>67.3</v>
      </c>
      <c r="C2" s="63">
        <v>66.8</v>
      </c>
    </row>
    <row r="3" spans="1:3">
      <c r="A3" s="19">
        <v>42156</v>
      </c>
      <c r="B3" s="63">
        <v>57.5</v>
      </c>
      <c r="C3" s="63">
        <v>65</v>
      </c>
    </row>
    <row r="4" spans="1:3">
      <c r="A4" s="19">
        <v>42186</v>
      </c>
      <c r="B4" s="63">
        <v>55.5</v>
      </c>
      <c r="C4" s="63">
        <v>60.6</v>
      </c>
    </row>
    <row r="5" spans="1:3">
      <c r="A5" s="19">
        <v>42217</v>
      </c>
      <c r="B5" s="63">
        <v>56.5</v>
      </c>
      <c r="C5" s="63">
        <v>59.8</v>
      </c>
    </row>
    <row r="6" spans="1:3">
      <c r="A6" s="19">
        <v>42248</v>
      </c>
      <c r="B6" s="63">
        <v>53.2</v>
      </c>
      <c r="C6" s="63">
        <v>61.7</v>
      </c>
    </row>
    <row r="7" spans="1:3">
      <c r="A7" s="19">
        <v>42278</v>
      </c>
      <c r="B7" s="63">
        <v>57.8</v>
      </c>
      <c r="C7" s="63">
        <v>59.5</v>
      </c>
    </row>
    <row r="8" spans="1:3">
      <c r="A8" s="19">
        <v>42309</v>
      </c>
      <c r="B8" s="63">
        <v>54.8</v>
      </c>
      <c r="C8" s="63">
        <v>59.3</v>
      </c>
    </row>
    <row r="9" spans="1:3">
      <c r="A9" s="19">
        <v>42339</v>
      </c>
      <c r="B9" s="63">
        <v>57.9</v>
      </c>
      <c r="C9" s="63">
        <v>60.2</v>
      </c>
    </row>
    <row r="10" spans="1:3">
      <c r="A10" s="19">
        <v>42370</v>
      </c>
      <c r="B10" s="63">
        <v>51.9</v>
      </c>
      <c r="C10" s="63">
        <v>58</v>
      </c>
    </row>
    <row r="11" spans="1:3">
      <c r="A11" s="19">
        <v>42401</v>
      </c>
      <c r="B11" s="63">
        <v>55.3</v>
      </c>
      <c r="C11" s="63">
        <v>59.3</v>
      </c>
    </row>
    <row r="12" spans="1:3">
      <c r="A12" s="19">
        <v>42430</v>
      </c>
      <c r="B12" s="63">
        <v>60.7</v>
      </c>
      <c r="C12" s="63">
        <v>61.6</v>
      </c>
    </row>
    <row r="13" spans="1:3">
      <c r="A13" s="19">
        <v>42461</v>
      </c>
      <c r="B13" s="63">
        <v>41.6</v>
      </c>
      <c r="C13" s="63">
        <v>54.7</v>
      </c>
    </row>
    <row r="14" spans="1:3">
      <c r="A14" s="19">
        <v>42491</v>
      </c>
      <c r="B14" s="63">
        <v>47.9</v>
      </c>
      <c r="C14" s="63">
        <v>58.1</v>
      </c>
    </row>
    <row r="15" spans="1:3">
      <c r="A15" s="19">
        <v>42522</v>
      </c>
      <c r="B15" s="63">
        <v>55.1</v>
      </c>
      <c r="C15" s="63">
        <v>56.3</v>
      </c>
    </row>
    <row r="16" spans="1:3">
      <c r="A16" s="19">
        <v>42552</v>
      </c>
      <c r="B16" s="63">
        <v>50.6</v>
      </c>
      <c r="C16" s="63">
        <v>57.8</v>
      </c>
    </row>
    <row r="17" spans="1:3">
      <c r="A17" s="19">
        <v>42583</v>
      </c>
      <c r="B17" s="63">
        <v>53.5</v>
      </c>
      <c r="C17" s="63">
        <v>61.2</v>
      </c>
    </row>
    <row r="18" spans="1:3">
      <c r="A18" s="19">
        <v>42614</v>
      </c>
      <c r="B18" s="63">
        <v>57.7</v>
      </c>
      <c r="C18" s="63">
        <v>57.7</v>
      </c>
    </row>
    <row r="19" spans="1:3">
      <c r="A19" s="19">
        <v>42644</v>
      </c>
      <c r="B19" s="63">
        <v>56.5</v>
      </c>
      <c r="C19" s="63">
        <v>59.3</v>
      </c>
    </row>
    <row r="20" spans="1:3">
      <c r="A20" s="19">
        <v>42675</v>
      </c>
      <c r="B20" s="63">
        <v>58.4</v>
      </c>
      <c r="C20" s="63">
        <v>59.7</v>
      </c>
    </row>
    <row r="21" spans="1:3">
      <c r="A21" s="19">
        <v>42705</v>
      </c>
      <c r="B21" s="63">
        <v>58.3</v>
      </c>
      <c r="C21" s="63">
        <v>59.8</v>
      </c>
    </row>
    <row r="22" spans="1:3">
      <c r="A22" s="19">
        <v>42736</v>
      </c>
      <c r="B22" s="63">
        <v>56.2</v>
      </c>
      <c r="C22" s="63">
        <v>57.5</v>
      </c>
    </row>
    <row r="23" spans="1:3">
      <c r="A23" s="19">
        <v>42767</v>
      </c>
      <c r="B23" s="63">
        <v>57.1</v>
      </c>
      <c r="C23" s="63">
        <v>57.3</v>
      </c>
    </row>
    <row r="24" spans="1:3">
      <c r="A24" s="19">
        <v>42795</v>
      </c>
      <c r="B24" s="63">
        <v>66.5</v>
      </c>
      <c r="C24" s="63">
        <v>60.8</v>
      </c>
    </row>
    <row r="25" spans="1:3">
      <c r="A25" s="19">
        <v>42826</v>
      </c>
      <c r="B25" s="63">
        <v>41.8</v>
      </c>
      <c r="C25" s="63">
        <v>54.2</v>
      </c>
    </row>
    <row r="26" spans="1:3">
      <c r="A26" s="19">
        <v>42856</v>
      </c>
      <c r="B26" s="63">
        <v>57.9</v>
      </c>
      <c r="C26" s="63">
        <v>55.3</v>
      </c>
    </row>
    <row r="27" spans="1:3">
      <c r="A27" s="19">
        <v>42887</v>
      </c>
      <c r="B27" s="63">
        <v>56.1</v>
      </c>
      <c r="C27" s="63">
        <v>59.2</v>
      </c>
    </row>
    <row r="28" spans="1:3">
      <c r="A28" s="19">
        <v>42917</v>
      </c>
      <c r="B28" s="63">
        <v>54.3</v>
      </c>
      <c r="C28" s="63">
        <v>59.1</v>
      </c>
    </row>
    <row r="29" spans="1:3">
      <c r="A29" s="19">
        <v>42948</v>
      </c>
      <c r="B29" s="63">
        <v>54.4</v>
      </c>
      <c r="C29" s="63">
        <v>60.1</v>
      </c>
    </row>
    <row r="30" spans="1:3">
      <c r="A30" s="19">
        <v>42979</v>
      </c>
      <c r="B30" s="63">
        <v>59</v>
      </c>
      <c r="C30" s="63">
        <v>57</v>
      </c>
    </row>
    <row r="31" spans="1:3">
      <c r="A31" s="19">
        <v>43009</v>
      </c>
      <c r="B31" s="63">
        <v>54.8</v>
      </c>
      <c r="C31" s="63">
        <v>55.3</v>
      </c>
    </row>
    <row r="32" spans="1:3">
      <c r="A32" s="19">
        <v>43040</v>
      </c>
      <c r="B32" s="63">
        <v>58.8</v>
      </c>
      <c r="C32" s="63">
        <v>57.4</v>
      </c>
    </row>
    <row r="33" spans="1:3">
      <c r="A33" s="19">
        <v>43070</v>
      </c>
      <c r="B33" s="63">
        <v>59.1</v>
      </c>
      <c r="C33" s="63">
        <v>61.2</v>
      </c>
    </row>
    <row r="34" spans="1:3">
      <c r="A34" s="19">
        <v>43101</v>
      </c>
      <c r="B34" s="63">
        <v>51.7</v>
      </c>
      <c r="C34" s="63">
        <v>56.6</v>
      </c>
    </row>
    <row r="35" spans="1:3">
      <c r="A35" s="19">
        <v>43132</v>
      </c>
      <c r="B35" s="63">
        <v>55.6</v>
      </c>
      <c r="C35" s="63">
        <v>58.4</v>
      </c>
    </row>
    <row r="36" spans="1:3">
      <c r="A36" s="19">
        <v>43160</v>
      </c>
      <c r="B36" s="63">
        <v>65.599999999999994</v>
      </c>
      <c r="C36" s="63">
        <v>58</v>
      </c>
    </row>
    <row r="37" spans="1:3">
      <c r="A37" s="19">
        <v>43191</v>
      </c>
      <c r="B37" s="63">
        <v>45.5</v>
      </c>
      <c r="C37" s="63">
        <v>53.2</v>
      </c>
    </row>
    <row r="38" spans="1:3">
      <c r="A38" s="19">
        <v>43221</v>
      </c>
      <c r="B38" s="63">
        <v>60.6</v>
      </c>
      <c r="C38" s="63">
        <v>56.9</v>
      </c>
    </row>
    <row r="39" spans="1:3">
      <c r="A39" s="19">
        <v>43252</v>
      </c>
      <c r="B39" s="63">
        <v>57.6</v>
      </c>
      <c r="C39" s="63">
        <v>58.7</v>
      </c>
    </row>
    <row r="40" spans="1:3">
      <c r="A40" s="19">
        <v>43282</v>
      </c>
      <c r="B40" s="63">
        <v>57.2</v>
      </c>
      <c r="C40" s="63">
        <v>57.8</v>
      </c>
    </row>
    <row r="41" spans="1:3">
      <c r="A41" s="19">
        <v>43313</v>
      </c>
      <c r="B41" s="63">
        <v>58.2</v>
      </c>
      <c r="C41" s="63">
        <v>57</v>
      </c>
    </row>
    <row r="42" spans="1:3">
      <c r="A42" s="19">
        <v>43344</v>
      </c>
      <c r="B42" s="63">
        <v>54.1</v>
      </c>
      <c r="C42" s="63">
        <v>53</v>
      </c>
    </row>
    <row r="43" spans="1:3">
      <c r="A43" s="19">
        <v>43374</v>
      </c>
      <c r="B43" s="63">
        <v>58.2</v>
      </c>
      <c r="C43" s="63">
        <v>55.5</v>
      </c>
    </row>
    <row r="44" spans="1:3">
      <c r="A44" s="19">
        <v>43405</v>
      </c>
      <c r="B44" s="63">
        <v>54.3</v>
      </c>
      <c r="C44" s="63">
        <v>52.6</v>
      </c>
    </row>
    <row r="45" spans="1:3">
      <c r="A45" s="19">
        <v>43435</v>
      </c>
      <c r="B45" s="63">
        <v>53.7</v>
      </c>
      <c r="C45" s="63">
        <v>54.7</v>
      </c>
    </row>
    <row r="46" spans="1:3">
      <c r="A46" s="19">
        <v>43466</v>
      </c>
      <c r="B46" s="63">
        <v>54.4</v>
      </c>
      <c r="C46" s="63">
        <v>55.8</v>
      </c>
    </row>
    <row r="47" spans="1:3">
      <c r="A47" s="19">
        <v>43497</v>
      </c>
      <c r="B47" s="63">
        <v>50.6</v>
      </c>
      <c r="C47" s="63">
        <v>53</v>
      </c>
    </row>
    <row r="48" spans="1:3">
      <c r="A48" s="19">
        <v>43525</v>
      </c>
      <c r="B48" s="63">
        <v>66.900000000000006</v>
      </c>
      <c r="C48" s="63">
        <v>56.3</v>
      </c>
    </row>
    <row r="49" spans="1:3">
      <c r="A49" s="19">
        <v>43556</v>
      </c>
      <c r="B49" s="63">
        <v>41</v>
      </c>
      <c r="C49" s="63">
        <v>45.3</v>
      </c>
    </row>
    <row r="50" spans="1:3">
      <c r="A50" s="19">
        <v>43586</v>
      </c>
      <c r="B50" s="63">
        <v>50.7</v>
      </c>
      <c r="C50" s="63">
        <v>44.7</v>
      </c>
    </row>
    <row r="51" spans="1:3">
      <c r="A51" s="19">
        <v>43617</v>
      </c>
      <c r="B51" s="63">
        <v>53.9</v>
      </c>
      <c r="C51" s="63">
        <v>53.1</v>
      </c>
    </row>
    <row r="52" spans="1:3">
      <c r="A52" s="19">
        <v>43647</v>
      </c>
      <c r="B52" s="63">
        <v>55.7</v>
      </c>
      <c r="C52" s="63">
        <v>57.1</v>
      </c>
    </row>
    <row r="53" spans="1:3">
      <c r="A53" s="19">
        <v>43678</v>
      </c>
      <c r="B53" s="63">
        <v>56.6</v>
      </c>
      <c r="C53" s="63">
        <v>52.9</v>
      </c>
    </row>
    <row r="54" spans="1:3">
      <c r="A54" s="19">
        <v>43709</v>
      </c>
      <c r="B54" s="63">
        <v>54.7</v>
      </c>
      <c r="C54" s="63">
        <v>52.7</v>
      </c>
    </row>
    <row r="55" spans="1:3">
      <c r="A55" s="19">
        <v>43739</v>
      </c>
      <c r="B55" s="63">
        <v>57.6</v>
      </c>
      <c r="C55" s="63">
        <v>56.9</v>
      </c>
    </row>
    <row r="56" spans="1:3">
      <c r="A56" s="19">
        <v>43770</v>
      </c>
      <c r="B56" s="63">
        <v>56</v>
      </c>
      <c r="C56" s="63">
        <v>57.4</v>
      </c>
    </row>
    <row r="57" spans="1:3">
      <c r="A57" s="19">
        <v>43800</v>
      </c>
      <c r="B57" s="63">
        <v>54.3</v>
      </c>
      <c r="C57" s="63">
        <v>60.2</v>
      </c>
    </row>
    <row r="58" spans="1:3">
      <c r="A58" s="19">
        <v>43831</v>
      </c>
      <c r="B58" s="63">
        <v>54</v>
      </c>
      <c r="C58" s="63">
        <v>57</v>
      </c>
    </row>
    <row r="59" spans="1:3">
      <c r="A59" s="19">
        <v>43862</v>
      </c>
      <c r="B59" s="63">
        <v>53.6</v>
      </c>
      <c r="C59" s="63">
        <v>50.2</v>
      </c>
    </row>
    <row r="60" spans="1:3">
      <c r="A60" s="19">
        <v>43891</v>
      </c>
      <c r="B60" s="63">
        <v>30</v>
      </c>
      <c r="C60" s="63">
        <v>32</v>
      </c>
    </row>
    <row r="61" spans="1:3">
      <c r="A61" s="19">
        <v>43922</v>
      </c>
      <c r="B61" s="63">
        <v>24.2</v>
      </c>
      <c r="C61" s="63">
        <v>29.8</v>
      </c>
    </row>
    <row r="62" spans="1:3">
      <c r="A62" s="19">
        <v>43952</v>
      </c>
      <c r="B62" s="63">
        <v>49.3</v>
      </c>
      <c r="C62" s="63">
        <v>43.1</v>
      </c>
    </row>
    <row r="63" spans="1:3">
      <c r="A63" s="19">
        <v>43983</v>
      </c>
      <c r="B63" s="63">
        <v>67.3</v>
      </c>
      <c r="C63" s="63">
        <v>50.4</v>
      </c>
    </row>
    <row r="64" spans="1:3">
      <c r="A64" s="19">
        <v>44013</v>
      </c>
      <c r="B64" s="63">
        <v>64.599999999999994</v>
      </c>
      <c r="C64" s="63">
        <v>51.4</v>
      </c>
    </row>
    <row r="65" spans="1:3">
      <c r="A65" s="19">
        <v>44044</v>
      </c>
      <c r="B65" s="63">
        <v>57.9</v>
      </c>
      <c r="C65" s="63">
        <v>56</v>
      </c>
    </row>
    <row r="66" spans="1:3">
      <c r="A66" s="19">
        <v>44075</v>
      </c>
      <c r="B66" s="63">
        <v>59.8</v>
      </c>
      <c r="C66" s="63">
        <v>54.3</v>
      </c>
    </row>
    <row r="67" spans="1:3">
      <c r="A67" s="19">
        <v>44105</v>
      </c>
      <c r="B67" s="63">
        <v>40.299999999999997</v>
      </c>
      <c r="C67" s="63">
        <v>41.8</v>
      </c>
    </row>
    <row r="68" spans="1:3">
      <c r="A68" s="19">
        <v>44136</v>
      </c>
      <c r="B68" s="63">
        <v>57.6</v>
      </c>
      <c r="C68" s="63">
        <v>48.8</v>
      </c>
    </row>
    <row r="69" spans="1:3">
      <c r="A69" s="19">
        <v>44166</v>
      </c>
      <c r="B69" s="63">
        <v>61.2</v>
      </c>
      <c r="C69" s="63">
        <v>55.6</v>
      </c>
    </row>
    <row r="70" spans="1:3">
      <c r="A70" s="19">
        <v>44197</v>
      </c>
      <c r="B70" s="63">
        <v>60.2</v>
      </c>
      <c r="C70" s="63">
        <v>56.2</v>
      </c>
    </row>
    <row r="71" spans="1:3">
      <c r="A71" s="19">
        <v>44228</v>
      </c>
      <c r="B71" s="63">
        <v>59.4</v>
      </c>
      <c r="C71" s="63">
        <v>56.5</v>
      </c>
    </row>
    <row r="72" spans="1:3">
      <c r="A72" s="19">
        <v>44256</v>
      </c>
      <c r="B72" s="63">
        <v>67</v>
      </c>
      <c r="C72" s="63">
        <v>62.1</v>
      </c>
    </row>
    <row r="73" spans="1:3">
      <c r="A73" s="19">
        <v>44287</v>
      </c>
      <c r="B73" s="63">
        <v>44.3</v>
      </c>
      <c r="C73" s="63">
        <v>48.9</v>
      </c>
    </row>
    <row r="74" spans="1:3">
      <c r="A74" s="19">
        <v>44317</v>
      </c>
      <c r="B74" s="63">
        <v>42.1</v>
      </c>
      <c r="C74" s="63">
        <v>39.5</v>
      </c>
    </row>
    <row r="75" spans="1:3">
      <c r="A75" s="19">
        <v>44348</v>
      </c>
      <c r="B75" s="63">
        <v>50.4</v>
      </c>
      <c r="C75" s="63">
        <v>51.3</v>
      </c>
    </row>
    <row r="76" spans="1:3">
      <c r="A76" s="19">
        <v>44378</v>
      </c>
      <c r="B76" s="63">
        <v>57.8</v>
      </c>
      <c r="C76" s="63">
        <v>55.7</v>
      </c>
    </row>
    <row r="77" spans="1:3">
      <c r="A77" s="19">
        <v>44409</v>
      </c>
      <c r="B77" s="63">
        <v>45.1</v>
      </c>
      <c r="C77" s="63">
        <v>46.2</v>
      </c>
    </row>
    <row r="78" spans="1:3">
      <c r="A78" s="19">
        <v>44440</v>
      </c>
      <c r="B78" s="63">
        <v>54.3</v>
      </c>
      <c r="C78" s="63">
        <v>52.2</v>
      </c>
    </row>
    <row r="79" spans="1:3">
      <c r="A79" s="19">
        <v>44470</v>
      </c>
      <c r="B79" s="63">
        <v>60.4</v>
      </c>
      <c r="C79" s="63">
        <v>57.9</v>
      </c>
    </row>
    <row r="80" spans="1:3">
      <c r="A80" s="19">
        <v>44501</v>
      </c>
      <c r="B80" s="63">
        <v>61.9</v>
      </c>
      <c r="C80" s="63">
        <v>62.1</v>
      </c>
    </row>
    <row r="81" spans="1:3">
      <c r="A81" s="19">
        <v>44531</v>
      </c>
      <c r="B81" s="63">
        <v>58.1</v>
      </c>
      <c r="C81" s="63">
        <v>62.4</v>
      </c>
    </row>
    <row r="82" spans="1:3">
      <c r="A82" s="19">
        <v>44562</v>
      </c>
      <c r="B82" s="63">
        <v>58.7</v>
      </c>
      <c r="C82" s="63">
        <v>57.5</v>
      </c>
    </row>
    <row r="83" spans="1:3">
      <c r="A83" s="19">
        <v>44593</v>
      </c>
      <c r="B83" s="63">
        <v>52.5</v>
      </c>
      <c r="C83" s="63">
        <v>51.8</v>
      </c>
    </row>
    <row r="84" spans="1:3">
      <c r="A84" s="19">
        <v>44621</v>
      </c>
      <c r="B84" s="63">
        <v>57.8</v>
      </c>
      <c r="C84" s="63">
        <v>51.3</v>
      </c>
    </row>
    <row r="85" spans="1:3">
      <c r="A85" s="19">
        <v>44652</v>
      </c>
      <c r="B85" s="63">
        <v>36.4</v>
      </c>
      <c r="C85" s="63">
        <v>43.8</v>
      </c>
    </row>
    <row r="86" spans="1:3">
      <c r="A86" s="19">
        <v>44682</v>
      </c>
      <c r="B86" s="63">
        <v>50.3</v>
      </c>
      <c r="C86" s="63">
        <v>42.4</v>
      </c>
    </row>
    <row r="87" spans="1:3">
      <c r="A87" s="19">
        <v>44713</v>
      </c>
      <c r="B87" s="63">
        <v>44.1</v>
      </c>
      <c r="C87" s="63">
        <v>40.299999999999997</v>
      </c>
    </row>
    <row r="88" spans="1:3">
      <c r="A88" s="19">
        <v>44743</v>
      </c>
      <c r="B88" s="63">
        <v>41.4</v>
      </c>
      <c r="C88" s="63">
        <v>43</v>
      </c>
    </row>
    <row r="89" spans="1:3">
      <c r="A89" s="19">
        <v>44774</v>
      </c>
      <c r="B89" s="63">
        <v>49.6</v>
      </c>
      <c r="C89" s="63">
        <v>51.7</v>
      </c>
    </row>
    <row r="90" spans="1:3">
      <c r="A90" s="19">
        <v>44805</v>
      </c>
      <c r="B90" s="63">
        <v>42.6</v>
      </c>
      <c r="C90" s="63">
        <v>51.2</v>
      </c>
    </row>
    <row r="91" spans="1:3">
      <c r="A91" s="19">
        <v>44835</v>
      </c>
      <c r="B91" s="63">
        <v>38.4</v>
      </c>
      <c r="C91" s="63">
        <v>47.9</v>
      </c>
    </row>
    <row r="92" spans="1:3">
      <c r="A92" s="19">
        <v>44866</v>
      </c>
      <c r="B92" s="63">
        <v>42.1</v>
      </c>
      <c r="C92" s="63">
        <v>49</v>
      </c>
    </row>
    <row r="93" spans="1:3">
      <c r="A93" s="19">
        <v>44896</v>
      </c>
      <c r="B93" s="63">
        <v>44.8</v>
      </c>
      <c r="C93" s="63">
        <v>51.6</v>
      </c>
    </row>
    <row r="94" spans="1:3">
      <c r="A94" s="19">
        <v>44927</v>
      </c>
      <c r="B94" s="63">
        <v>40.799999999999997</v>
      </c>
      <c r="C94" s="63">
        <v>50.2</v>
      </c>
    </row>
    <row r="95" spans="1:3">
      <c r="A95" s="19">
        <v>44958</v>
      </c>
      <c r="B95" s="63">
        <v>42.3</v>
      </c>
      <c r="C95" s="63">
        <v>48.7</v>
      </c>
    </row>
    <row r="96" spans="1:3">
      <c r="A96" s="19">
        <v>44986</v>
      </c>
      <c r="B96" s="39">
        <v>51.4</v>
      </c>
      <c r="C96" s="39">
        <v>55.1</v>
      </c>
    </row>
    <row r="97" spans="1:3">
      <c r="A97" s="19">
        <v>45017</v>
      </c>
      <c r="B97" s="63">
        <v>34.700000000000003</v>
      </c>
      <c r="C97" s="63">
        <v>49.6</v>
      </c>
    </row>
    <row r="98" spans="1:3">
      <c r="A98" s="19">
        <v>45047</v>
      </c>
      <c r="B98" s="39">
        <v>46.2</v>
      </c>
      <c r="C98" s="39">
        <v>53.5</v>
      </c>
    </row>
    <row r="99" spans="1:3">
      <c r="A99" s="19">
        <v>45078</v>
      </c>
      <c r="B99" s="35">
        <v>47.3</v>
      </c>
      <c r="C99" s="35">
        <v>56.7</v>
      </c>
    </row>
    <row r="100" spans="1:3">
      <c r="A100" s="4">
        <v>45108</v>
      </c>
      <c r="B100" s="35">
        <v>44.6</v>
      </c>
      <c r="C100" s="35">
        <v>59.5</v>
      </c>
    </row>
    <row r="101" spans="1:3">
      <c r="A101" s="4">
        <v>45139</v>
      </c>
      <c r="B101" s="35">
        <v>49.3</v>
      </c>
      <c r="C101" s="35">
        <v>57.6</v>
      </c>
    </row>
    <row r="102" spans="1:3">
      <c r="A102" s="4">
        <v>45170</v>
      </c>
      <c r="B102" s="35">
        <v>45.7</v>
      </c>
      <c r="C102" s="35">
        <v>54.7</v>
      </c>
    </row>
    <row r="103" spans="1:3">
      <c r="A103" s="4">
        <v>45200</v>
      </c>
      <c r="B103" s="35">
        <v>49.5</v>
      </c>
      <c r="C103" s="35">
        <v>56.2</v>
      </c>
    </row>
    <row r="104" spans="1:3">
      <c r="A104" s="4">
        <v>45231</v>
      </c>
      <c r="B104" s="35">
        <v>57</v>
      </c>
      <c r="C104" s="35">
        <v>59.4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6D8CD-EBC2-4723-8B84-A318C31264A6}">
  <sheetPr filterMode="1">
    <tabColor rgb="FFFFFF00"/>
  </sheetPr>
  <dimension ref="A1:M37"/>
  <sheetViews>
    <sheetView topLeftCell="A7" workbookViewId="0">
      <selection activeCell="E36" sqref="E36"/>
    </sheetView>
  </sheetViews>
  <sheetFormatPr defaultColWidth="8.85546875" defaultRowHeight="14.45"/>
  <cols>
    <col min="1" max="1" width="13.7109375" customWidth="1"/>
    <col min="2" max="2" width="14.42578125" customWidth="1"/>
    <col min="3" max="3" width="15" customWidth="1"/>
    <col min="4" max="4" width="14.42578125" customWidth="1"/>
    <col min="5" max="5" width="15.42578125" customWidth="1"/>
    <col min="6" max="6" width="16.7109375" customWidth="1"/>
    <col min="7" max="7" width="14.7109375" customWidth="1"/>
    <col min="8" max="8" width="11.42578125" bestFit="1" customWidth="1"/>
  </cols>
  <sheetData>
    <row r="1" spans="1:8" ht="43.5">
      <c r="A1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/>
    </row>
    <row r="2" spans="1:8" ht="15">
      <c r="A2" s="9">
        <v>42064</v>
      </c>
      <c r="B2" s="85">
        <v>2333773</v>
      </c>
      <c r="C2" s="11">
        <v>1996180</v>
      </c>
      <c r="D2" s="11">
        <v>3470118</v>
      </c>
    </row>
    <row r="3" spans="1:8" ht="15">
      <c r="A3" s="9">
        <v>42156</v>
      </c>
      <c r="B3" s="85">
        <v>2275821</v>
      </c>
      <c r="C3" s="10">
        <v>2013896</v>
      </c>
      <c r="D3" s="10">
        <v>3598133</v>
      </c>
    </row>
    <row r="4" spans="1:8" ht="15">
      <c r="A4" s="9">
        <v>42248</v>
      </c>
      <c r="B4" s="85">
        <v>2168233</v>
      </c>
      <c r="C4" s="10">
        <v>2105576</v>
      </c>
      <c r="D4" s="10">
        <v>3533536</v>
      </c>
    </row>
    <row r="5" spans="1:8" ht="15">
      <c r="A5" s="9">
        <v>42339</v>
      </c>
      <c r="B5" s="85">
        <v>2200361</v>
      </c>
      <c r="C5" s="10">
        <v>1957031</v>
      </c>
      <c r="D5" s="10">
        <v>3671247</v>
      </c>
    </row>
    <row r="6" spans="1:8" ht="15">
      <c r="A6" s="9">
        <v>42430</v>
      </c>
      <c r="B6" s="85">
        <v>2274722</v>
      </c>
      <c r="C6" s="10">
        <v>2068453</v>
      </c>
      <c r="D6" s="10">
        <v>3625756</v>
      </c>
      <c r="E6" s="26">
        <v>-2.5302803659999999</v>
      </c>
      <c r="F6" s="18">
        <v>3.6205652800000001</v>
      </c>
      <c r="G6" s="18">
        <v>4.4850924379999997</v>
      </c>
      <c r="H6" s="17"/>
    </row>
    <row r="7" spans="1:8" ht="15">
      <c r="A7" s="9">
        <v>42522</v>
      </c>
      <c r="B7" s="85">
        <v>1961818</v>
      </c>
      <c r="C7" s="10">
        <v>2121365</v>
      </c>
      <c r="D7" s="10">
        <v>3732097</v>
      </c>
      <c r="E7" s="26">
        <v>-13.797350495</v>
      </c>
      <c r="F7" s="18">
        <v>5.336372881</v>
      </c>
      <c r="G7" s="18">
        <v>3.7231530909999999</v>
      </c>
    </row>
    <row r="8" spans="1:8" ht="15">
      <c r="A8" s="9">
        <v>42614</v>
      </c>
      <c r="B8" s="85">
        <v>2168982</v>
      </c>
      <c r="C8" s="10">
        <v>2144808</v>
      </c>
      <c r="D8" s="10">
        <v>3686032</v>
      </c>
      <c r="E8" s="18">
        <v>3.4544258000000001E-2</v>
      </c>
      <c r="F8" s="18">
        <v>1.8632431220000001</v>
      </c>
      <c r="G8" s="18">
        <v>4.3156769879999999</v>
      </c>
    </row>
    <row r="9" spans="1:8" ht="15">
      <c r="A9" s="9">
        <v>42705</v>
      </c>
      <c r="B9" s="85">
        <v>2209976</v>
      </c>
      <c r="C9" s="10">
        <v>2055386</v>
      </c>
      <c r="D9" s="10">
        <v>3741339</v>
      </c>
      <c r="E9" s="18">
        <v>0.43697375100000002</v>
      </c>
      <c r="F9" s="18">
        <v>5.0257251930000004</v>
      </c>
      <c r="G9" s="18">
        <v>1.9092150429999999</v>
      </c>
    </row>
    <row r="10" spans="1:8" ht="15">
      <c r="A10" s="9">
        <v>42795</v>
      </c>
      <c r="B10" s="85">
        <v>2221761</v>
      </c>
      <c r="C10" s="10">
        <v>2306398</v>
      </c>
      <c r="D10" s="10">
        <v>3702049</v>
      </c>
      <c r="E10" s="26">
        <v>-2.3282405499999999</v>
      </c>
      <c r="F10" s="18">
        <v>11.503524615</v>
      </c>
      <c r="G10" s="18">
        <v>2.1041956489999998</v>
      </c>
    </row>
    <row r="11" spans="1:8" ht="15">
      <c r="A11" s="9">
        <v>42887</v>
      </c>
      <c r="B11" s="85">
        <v>2114336</v>
      </c>
      <c r="C11" s="10">
        <v>2301377</v>
      </c>
      <c r="D11" s="10">
        <v>3723015</v>
      </c>
      <c r="E11" s="18">
        <v>7.774319534</v>
      </c>
      <c r="F11" s="18">
        <v>8.4856684260000002</v>
      </c>
      <c r="G11" s="26">
        <v>-0.243348445</v>
      </c>
    </row>
    <row r="12" spans="1:8" ht="15">
      <c r="A12" s="9">
        <v>42979</v>
      </c>
      <c r="B12" s="85">
        <v>1983870</v>
      </c>
      <c r="C12" s="10">
        <v>2372007</v>
      </c>
      <c r="D12" s="10">
        <v>3807992</v>
      </c>
      <c r="E12" s="26">
        <v>-8.5345106600000005</v>
      </c>
      <c r="F12" s="18">
        <v>10.592976155000001</v>
      </c>
      <c r="G12" s="18">
        <v>3.308707032</v>
      </c>
    </row>
    <row r="13" spans="1:8" ht="15">
      <c r="A13" s="9">
        <v>43070</v>
      </c>
      <c r="B13" s="85">
        <v>2240772</v>
      </c>
      <c r="C13" s="10">
        <v>2346194</v>
      </c>
      <c r="D13" s="10">
        <v>3712945</v>
      </c>
      <c r="E13" s="18">
        <v>1.3934992960000001</v>
      </c>
      <c r="F13" s="18">
        <v>14.148583283000001</v>
      </c>
      <c r="G13" s="26">
        <v>-0.75892614899999999</v>
      </c>
    </row>
    <row r="14" spans="1:8" ht="15">
      <c r="A14" s="9">
        <v>43160</v>
      </c>
      <c r="B14" s="85">
        <v>2139057</v>
      </c>
      <c r="C14" s="10">
        <v>2224455</v>
      </c>
      <c r="D14" s="10">
        <v>3597846</v>
      </c>
      <c r="E14" s="26">
        <v>-3.722452595</v>
      </c>
      <c r="F14" s="26">
        <v>-3.5528560119999999</v>
      </c>
      <c r="G14" s="26">
        <v>-2.8147385410000001</v>
      </c>
    </row>
    <row r="15" spans="1:8" ht="15">
      <c r="A15" s="9">
        <v>43252</v>
      </c>
      <c r="B15" s="85">
        <v>1927886</v>
      </c>
      <c r="C15" s="11">
        <v>2190168</v>
      </c>
      <c r="D15" s="11">
        <v>3852099</v>
      </c>
      <c r="E15" s="26">
        <v>-8.8183713469999994</v>
      </c>
      <c r="F15" s="26">
        <v>-4.8322808479999999</v>
      </c>
      <c r="G15" s="18">
        <v>3.4671898990000001</v>
      </c>
    </row>
    <row r="16" spans="1:8" ht="15">
      <c r="A16" s="9">
        <v>43344</v>
      </c>
      <c r="B16" s="85">
        <v>2034894</v>
      </c>
      <c r="C16" s="11">
        <v>2305822</v>
      </c>
      <c r="D16" s="11">
        <v>3699988</v>
      </c>
      <c r="E16" s="18">
        <v>2.5719427179999999</v>
      </c>
      <c r="F16" s="26">
        <v>-2.7902531480000001</v>
      </c>
      <c r="G16" s="26">
        <v>-2.8362454540000002</v>
      </c>
    </row>
    <row r="17" spans="1:13" ht="15">
      <c r="A17" s="9">
        <v>43435</v>
      </c>
      <c r="B17" s="85">
        <v>2072954</v>
      </c>
      <c r="C17" s="11">
        <v>2236604</v>
      </c>
      <c r="D17" s="11">
        <v>3778889</v>
      </c>
      <c r="E17" s="26">
        <v>-7.4892938679999999</v>
      </c>
      <c r="F17" s="26">
        <v>-4.6709692379999996</v>
      </c>
      <c r="G17" s="18">
        <v>1.7760564729999999</v>
      </c>
    </row>
    <row r="18" spans="1:13" ht="15">
      <c r="A18" s="9">
        <v>43525</v>
      </c>
      <c r="B18" s="85">
        <v>2018951</v>
      </c>
      <c r="C18" s="11">
        <v>2312671</v>
      </c>
      <c r="D18" s="11">
        <v>3851348</v>
      </c>
      <c r="E18" s="26">
        <v>-5.614904138</v>
      </c>
      <c r="F18" s="18">
        <v>3.9657354269999998</v>
      </c>
      <c r="G18" s="18">
        <v>7.0459380420000004</v>
      </c>
    </row>
    <row r="19" spans="1:13" ht="15">
      <c r="A19" s="9">
        <v>43617</v>
      </c>
      <c r="B19" s="85">
        <v>1990892</v>
      </c>
      <c r="C19" s="11">
        <v>2319047</v>
      </c>
      <c r="D19" s="11">
        <v>3893079</v>
      </c>
      <c r="E19" s="18">
        <v>3.268139299</v>
      </c>
      <c r="F19" s="18">
        <v>5.8844344360000003</v>
      </c>
      <c r="G19" s="18">
        <v>1.063835587</v>
      </c>
    </row>
    <row r="20" spans="1:13" ht="15">
      <c r="A20" s="9">
        <v>43709</v>
      </c>
      <c r="B20" s="85">
        <v>2062790</v>
      </c>
      <c r="C20" s="11">
        <v>2205072</v>
      </c>
      <c r="D20" s="11">
        <v>3887479</v>
      </c>
      <c r="E20" s="18">
        <v>1.370882218</v>
      </c>
      <c r="F20" s="26">
        <v>-4.3693745660000003</v>
      </c>
      <c r="G20" s="18">
        <v>5.0673407590000004</v>
      </c>
    </row>
    <row r="21" spans="1:13" ht="15">
      <c r="A21" s="9">
        <v>43800</v>
      </c>
      <c r="B21" s="85">
        <v>2215128</v>
      </c>
      <c r="C21" s="11">
        <v>2196895</v>
      </c>
      <c r="D21" s="11">
        <v>3769420</v>
      </c>
      <c r="E21" s="18">
        <v>6.8585217040000002</v>
      </c>
      <c r="F21" s="26">
        <v>-1.7754148700000001</v>
      </c>
      <c r="G21" s="26">
        <v>-0.25057629399999998</v>
      </c>
    </row>
    <row r="22" spans="1:13" ht="15">
      <c r="A22" s="9">
        <v>43891</v>
      </c>
      <c r="B22" s="85">
        <v>2127212</v>
      </c>
      <c r="C22" s="11">
        <v>2174148</v>
      </c>
      <c r="D22" s="11">
        <v>3719086</v>
      </c>
      <c r="E22" s="18">
        <v>5.3622400939999997</v>
      </c>
      <c r="F22" s="26">
        <v>-5.9897408670000001</v>
      </c>
      <c r="G22" s="26">
        <v>-3.4341742160000002</v>
      </c>
    </row>
    <row r="23" spans="1:13" ht="15">
      <c r="A23" s="9">
        <v>43983</v>
      </c>
      <c r="B23" s="85">
        <v>2159609</v>
      </c>
      <c r="C23" s="11">
        <v>2146862</v>
      </c>
      <c r="D23" s="11">
        <v>3670528</v>
      </c>
      <c r="E23" s="18">
        <v>8.4744426120000007</v>
      </c>
      <c r="F23" s="26">
        <v>-7.4248171770000004</v>
      </c>
      <c r="G23" s="26">
        <v>-5.7165806290000001</v>
      </c>
      <c r="M23" s="29"/>
    </row>
    <row r="24" spans="1:13" ht="15">
      <c r="A24" s="9">
        <v>44075</v>
      </c>
      <c r="B24" s="85">
        <v>2061630</v>
      </c>
      <c r="C24" s="11">
        <v>2188330</v>
      </c>
      <c r="D24" s="11">
        <v>3717735</v>
      </c>
      <c r="E24" s="26">
        <v>-5.6234516999999998E-2</v>
      </c>
      <c r="F24" s="26">
        <v>-0.75924958499999995</v>
      </c>
      <c r="G24" s="26">
        <v>-4.3664287320000001</v>
      </c>
    </row>
    <row r="25" spans="1:13" ht="15">
      <c r="A25" s="9">
        <v>44166</v>
      </c>
      <c r="B25" s="85">
        <v>2330266</v>
      </c>
      <c r="C25" s="11">
        <v>2101645</v>
      </c>
      <c r="D25" s="11">
        <v>3599322</v>
      </c>
      <c r="E25" s="18">
        <v>5.197803468</v>
      </c>
      <c r="F25" s="26">
        <v>-4.3356646540000003</v>
      </c>
      <c r="G25" s="26">
        <v>-4.5125775319999999</v>
      </c>
      <c r="I25" s="29"/>
    </row>
    <row r="26" spans="1:13">
      <c r="A26" s="9">
        <v>44256</v>
      </c>
      <c r="B26" s="25">
        <v>2083102</v>
      </c>
      <c r="C26" s="25">
        <v>2228028</v>
      </c>
      <c r="D26" s="25">
        <v>3870361</v>
      </c>
      <c r="E26" s="26">
        <v>-2.0736062039999998</v>
      </c>
      <c r="F26" s="18">
        <v>2.478212155</v>
      </c>
      <c r="G26" s="18">
        <v>4.0675316459999999</v>
      </c>
    </row>
    <row r="27" spans="1:13">
      <c r="A27" s="9">
        <v>44348</v>
      </c>
      <c r="B27" s="25">
        <v>2250273</v>
      </c>
      <c r="C27" s="25">
        <v>2041674</v>
      </c>
      <c r="D27" s="25">
        <v>3790355</v>
      </c>
      <c r="E27" s="18">
        <v>4.1981673529999997</v>
      </c>
      <c r="F27" s="26">
        <v>-4.8996162769999998</v>
      </c>
      <c r="G27" s="18">
        <v>3.2645712009999999</v>
      </c>
    </row>
    <row r="28" spans="1:13">
      <c r="A28" s="9">
        <v>44440</v>
      </c>
      <c r="B28" s="25">
        <v>2390849</v>
      </c>
      <c r="C28" s="25">
        <v>1969427</v>
      </c>
      <c r="D28" s="25">
        <v>3683592</v>
      </c>
      <c r="E28" s="18">
        <v>15.968869292999999</v>
      </c>
      <c r="F28" s="26">
        <v>-10.003198786</v>
      </c>
      <c r="G28" s="26">
        <v>-0.91838175700000002</v>
      </c>
    </row>
    <row r="29" spans="1:13">
      <c r="A29" s="9">
        <v>44531</v>
      </c>
      <c r="B29" s="25">
        <v>2127835</v>
      </c>
      <c r="C29" s="25">
        <v>2198797</v>
      </c>
      <c r="D29" s="25">
        <v>3819735</v>
      </c>
      <c r="E29" s="26">
        <v>-8.6870340119999998</v>
      </c>
      <c r="F29" s="18">
        <v>4.6226646269999998</v>
      </c>
      <c r="G29" s="18">
        <v>6.1237366370000004</v>
      </c>
    </row>
    <row r="30" spans="1:13">
      <c r="A30" s="4">
        <v>44621</v>
      </c>
      <c r="B30" s="38">
        <v>2098143</v>
      </c>
      <c r="C30" s="38">
        <v>2342511</v>
      </c>
      <c r="D30" s="38">
        <v>3947877</v>
      </c>
      <c r="E30" s="40">
        <v>0.72204818000000004</v>
      </c>
      <c r="F30" s="40">
        <v>5.1383106500000002</v>
      </c>
      <c r="G30" s="40">
        <v>2.0028105900000002</v>
      </c>
    </row>
    <row r="31" spans="1:13">
      <c r="A31" s="19">
        <v>44713</v>
      </c>
      <c r="B31" s="30">
        <v>2125240</v>
      </c>
      <c r="C31" s="30">
        <v>2267064</v>
      </c>
      <c r="D31" s="30">
        <v>3784742</v>
      </c>
      <c r="E31" s="54">
        <v>-5.5563480500000004</v>
      </c>
      <c r="F31" s="18">
        <v>11.039470550000001</v>
      </c>
      <c r="G31" s="54">
        <v>-0.14808639000000001</v>
      </c>
    </row>
    <row r="32" spans="1:13">
      <c r="A32" s="4">
        <v>44805</v>
      </c>
      <c r="B32" s="30">
        <v>2152377</v>
      </c>
      <c r="C32" s="30">
        <v>2076868</v>
      </c>
      <c r="D32" s="30">
        <v>3781095</v>
      </c>
      <c r="E32" s="54">
        <v>-9.9743647499999994</v>
      </c>
      <c r="F32" s="18">
        <v>5.4554446499999996</v>
      </c>
      <c r="G32" s="40">
        <v>2.6469543899999999</v>
      </c>
    </row>
    <row r="33" spans="1:7">
      <c r="A33" s="19">
        <v>44896</v>
      </c>
      <c r="B33" s="30">
        <v>2258476</v>
      </c>
      <c r="C33" s="30">
        <v>1946352</v>
      </c>
      <c r="D33" s="30">
        <v>3810178</v>
      </c>
      <c r="E33" s="40">
        <v>6.1396207900000004</v>
      </c>
      <c r="F33" s="26">
        <v>-11.48105077</v>
      </c>
      <c r="G33" s="54">
        <v>-0.2502006</v>
      </c>
    </row>
    <row r="34" spans="1:7">
      <c r="A34" s="4">
        <v>44986</v>
      </c>
      <c r="B34" s="38">
        <v>2187563</v>
      </c>
      <c r="C34" s="38">
        <v>2090031</v>
      </c>
      <c r="D34" s="38">
        <v>3922198</v>
      </c>
      <c r="E34" s="86">
        <v>4.2618639399999996</v>
      </c>
      <c r="F34">
        <v>-10.77817778</v>
      </c>
      <c r="G34" s="86">
        <v>-0.65045085999999996</v>
      </c>
    </row>
    <row r="35" spans="1:7">
      <c r="A35" s="4">
        <v>45078</v>
      </c>
      <c r="B35" s="38">
        <v>2058421</v>
      </c>
      <c r="C35" s="38">
        <v>2104249</v>
      </c>
      <c r="D35" s="38">
        <v>3851822</v>
      </c>
      <c r="E35" s="86">
        <v>-3.1440684299999999</v>
      </c>
      <c r="F35">
        <v>-7.1817557900000004</v>
      </c>
      <c r="G35" s="86">
        <v>1.7723797299999999</v>
      </c>
    </row>
    <row r="36" spans="1:7" ht="15">
      <c r="A36" s="19">
        <v>45170</v>
      </c>
      <c r="B36">
        <v>2032281</v>
      </c>
      <c r="C36">
        <v>2001320</v>
      </c>
      <c r="D36">
        <v>3972650</v>
      </c>
    </row>
    <row r="37" spans="1:7">
      <c r="A37" s="4">
        <v>45261</v>
      </c>
      <c r="B37" s="88">
        <v>2075112</v>
      </c>
      <c r="C37" s="88">
        <v>1977017</v>
      </c>
      <c r="D37" s="88">
        <v>3767002</v>
      </c>
    </row>
  </sheetData>
  <phoneticPr fontId="9" type="noConversion"/>
  <conditionalFormatting sqref="B2:D25">
    <cfRule type="cellIs" dxfId="10" priority="2" operator="lessThan">
      <formula>0</formula>
    </cfRule>
    <cfRule type="cellIs" dxfId="9" priority="3" operator="greaterThanOrEqual">
      <formula>0</formula>
    </cfRule>
    <cfRule type="cellIs" dxfId="8" priority="4" stopIfTrue="1" operator="lessThan">
      <formula>0</formula>
    </cfRule>
    <cfRule type="cellIs" dxfId="7" priority="5" stopIfTrue="1" operator="greaterThanOrEqual">
      <formula>0</formula>
    </cfRule>
  </conditionalFormatting>
  <conditionalFormatting sqref="A36">
    <cfRule type="duplicateValues" dxfId="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E24D4-3B46-41D0-AB4B-198A2644F9FB}">
  <dimension ref="A1:D32"/>
  <sheetViews>
    <sheetView workbookViewId="0">
      <selection activeCell="E34" sqref="E34"/>
    </sheetView>
  </sheetViews>
  <sheetFormatPr defaultColWidth="8.85546875" defaultRowHeight="14.45"/>
  <cols>
    <col min="1" max="1" width="14" customWidth="1"/>
    <col min="2" max="2" width="10.28515625" bestFit="1" customWidth="1"/>
    <col min="3" max="4" width="11.28515625" bestFit="1" customWidth="1"/>
  </cols>
  <sheetData>
    <row r="1" spans="1:4">
      <c r="A1" s="1" t="s">
        <v>26</v>
      </c>
      <c r="B1" s="1" t="s">
        <v>27</v>
      </c>
      <c r="C1" s="1" t="s">
        <v>28</v>
      </c>
      <c r="D1" s="1" t="s">
        <v>29</v>
      </c>
    </row>
    <row r="2" spans="1:4">
      <c r="A2" s="4">
        <v>42430</v>
      </c>
      <c r="B2" s="18">
        <v>-4.8</v>
      </c>
      <c r="C2" s="18">
        <v>8.5</v>
      </c>
      <c r="D2" s="18">
        <v>4.8</v>
      </c>
    </row>
    <row r="3" spans="1:4">
      <c r="A3" s="4">
        <v>42522</v>
      </c>
      <c r="B3" s="18">
        <v>-6.6</v>
      </c>
      <c r="C3" s="18">
        <v>2</v>
      </c>
      <c r="D3" s="18">
        <v>3.7</v>
      </c>
    </row>
    <row r="4" spans="1:4">
      <c r="A4" s="4">
        <v>42614</v>
      </c>
      <c r="B4" s="18">
        <v>1.2</v>
      </c>
      <c r="C4" s="18">
        <v>5.5</v>
      </c>
      <c r="D4" s="18">
        <v>5.3</v>
      </c>
    </row>
    <row r="5" spans="1:4">
      <c r="A5" s="4">
        <v>42705</v>
      </c>
      <c r="B5" s="18">
        <v>-8.1</v>
      </c>
      <c r="C5" s="18">
        <v>13.3</v>
      </c>
      <c r="D5" s="18">
        <v>5</v>
      </c>
    </row>
    <row r="6" spans="1:4">
      <c r="A6" s="4">
        <v>42795</v>
      </c>
      <c r="B6" s="18">
        <v>-6.2</v>
      </c>
      <c r="C6" s="18">
        <v>13.5</v>
      </c>
      <c r="D6" s="18">
        <v>4</v>
      </c>
    </row>
    <row r="7" spans="1:4">
      <c r="A7" s="4">
        <v>42887</v>
      </c>
      <c r="B7" s="18">
        <v>-4.4000000000000004</v>
      </c>
      <c r="C7" s="18">
        <v>13.6</v>
      </c>
      <c r="D7" s="18">
        <v>3</v>
      </c>
    </row>
    <row r="8" spans="1:4">
      <c r="A8" s="4">
        <v>42979</v>
      </c>
      <c r="B8" s="18">
        <v>-3.6</v>
      </c>
      <c r="C8" s="18">
        <v>8.4</v>
      </c>
      <c r="D8" s="18">
        <v>3.4</v>
      </c>
    </row>
    <row r="9" spans="1:4">
      <c r="A9" s="4">
        <v>43070</v>
      </c>
      <c r="B9" s="18">
        <v>6.3</v>
      </c>
      <c r="C9" s="18">
        <v>16.399999999999999</v>
      </c>
      <c r="D9" s="18">
        <v>4.2</v>
      </c>
    </row>
    <row r="10" spans="1:4">
      <c r="A10" s="4">
        <v>43160</v>
      </c>
      <c r="B10" s="18">
        <v>9.1999999999999993</v>
      </c>
      <c r="C10" s="18">
        <v>2.9</v>
      </c>
      <c r="D10" s="18">
        <v>4.8</v>
      </c>
    </row>
    <row r="11" spans="1:4">
      <c r="A11" s="4">
        <v>43252</v>
      </c>
      <c r="B11" s="18">
        <v>5.2</v>
      </c>
      <c r="C11" s="18">
        <v>7.6</v>
      </c>
      <c r="D11" s="18">
        <v>4.5</v>
      </c>
    </row>
    <row r="12" spans="1:4">
      <c r="A12" s="4">
        <v>43344</v>
      </c>
      <c r="B12" s="18">
        <v>0.3</v>
      </c>
      <c r="C12" s="18">
        <v>5.5</v>
      </c>
      <c r="D12" s="18">
        <v>4.3</v>
      </c>
    </row>
    <row r="13" spans="1:4">
      <c r="A13" s="4">
        <v>43435</v>
      </c>
      <c r="B13" s="18">
        <v>10.1</v>
      </c>
      <c r="C13" s="18">
        <v>-18.100000000000001</v>
      </c>
      <c r="D13" s="18">
        <v>3.6</v>
      </c>
    </row>
    <row r="14" spans="1:4">
      <c r="A14" s="4">
        <v>43525</v>
      </c>
      <c r="B14" s="18">
        <v>5.2</v>
      </c>
      <c r="C14" s="18">
        <v>-6.6</v>
      </c>
      <c r="D14" s="18">
        <v>4.8</v>
      </c>
    </row>
    <row r="15" spans="1:4">
      <c r="A15" s="4">
        <v>43617</v>
      </c>
      <c r="B15" s="18">
        <v>2.9</v>
      </c>
      <c r="C15" s="18">
        <v>-7.3</v>
      </c>
      <c r="D15" s="18">
        <v>1.3</v>
      </c>
    </row>
    <row r="16" spans="1:4">
      <c r="A16" s="4">
        <v>43709</v>
      </c>
      <c r="B16" s="18">
        <v>3.4</v>
      </c>
      <c r="C16" s="18">
        <v>-1.1000000000000001</v>
      </c>
      <c r="D16" s="18">
        <v>3</v>
      </c>
    </row>
    <row r="17" spans="1:4">
      <c r="A17" s="4">
        <v>43800</v>
      </c>
      <c r="B17" s="18">
        <v>-7.6</v>
      </c>
      <c r="C17" s="18">
        <v>-1</v>
      </c>
      <c r="D17" s="18">
        <v>2.5</v>
      </c>
    </row>
    <row r="18" spans="1:4">
      <c r="A18" s="4">
        <v>43891</v>
      </c>
      <c r="B18" s="18">
        <v>-4.2</v>
      </c>
      <c r="C18" s="18">
        <v>-4.5</v>
      </c>
      <c r="D18" s="18">
        <v>2.9</v>
      </c>
    </row>
    <row r="19" spans="1:4">
      <c r="A19" s="4">
        <v>43983</v>
      </c>
      <c r="B19" s="18">
        <v>-3.8</v>
      </c>
      <c r="C19" s="18">
        <v>-19</v>
      </c>
      <c r="D19" s="18">
        <v>-13.2</v>
      </c>
    </row>
    <row r="20" spans="1:4">
      <c r="A20" s="4">
        <v>44075</v>
      </c>
      <c r="B20" s="18">
        <v>4.2</v>
      </c>
      <c r="C20" s="18">
        <v>-0.7</v>
      </c>
      <c r="D20" s="18">
        <v>0.5</v>
      </c>
    </row>
    <row r="21" spans="1:4">
      <c r="A21" s="4">
        <v>44166</v>
      </c>
      <c r="B21" s="18">
        <v>-0.1</v>
      </c>
      <c r="C21" s="18">
        <v>1.8</v>
      </c>
      <c r="D21" s="18">
        <v>1.1000000000000001</v>
      </c>
    </row>
    <row r="22" spans="1:4">
      <c r="A22" s="4">
        <v>44256</v>
      </c>
      <c r="B22" s="18">
        <v>4.3</v>
      </c>
      <c r="C22" s="18">
        <v>6.6</v>
      </c>
      <c r="D22" s="18">
        <v>4.3</v>
      </c>
    </row>
    <row r="23" spans="1:4">
      <c r="A23" s="4">
        <v>44348</v>
      </c>
      <c r="B23" s="18">
        <v>11.6</v>
      </c>
      <c r="C23" s="18">
        <v>22.6</v>
      </c>
      <c r="D23" s="18">
        <v>7.5</v>
      </c>
    </row>
    <row r="24" spans="1:4">
      <c r="A24" s="4">
        <v>44440</v>
      </c>
      <c r="B24" s="18">
        <v>-3.3</v>
      </c>
      <c r="C24" s="18">
        <v>-1.8</v>
      </c>
      <c r="D24" s="18">
        <v>-1.5</v>
      </c>
    </row>
    <row r="25" spans="1:4">
      <c r="A25" s="4">
        <v>44531</v>
      </c>
      <c r="B25" s="18">
        <v>-6.8</v>
      </c>
      <c r="C25" s="18">
        <v>0.1</v>
      </c>
      <c r="D25" s="18">
        <v>4.4000000000000004</v>
      </c>
    </row>
    <row r="26" spans="1:4">
      <c r="A26" s="4">
        <v>44621</v>
      </c>
      <c r="B26" s="18">
        <v>-4.4000000000000004</v>
      </c>
      <c r="C26" s="18">
        <v>-3.7</v>
      </c>
      <c r="D26" s="18">
        <v>1.8</v>
      </c>
    </row>
    <row r="27" spans="1:4">
      <c r="A27" s="4">
        <v>44713</v>
      </c>
      <c r="B27" s="18">
        <v>-7.9</v>
      </c>
      <c r="C27" s="18">
        <v>-10.1</v>
      </c>
      <c r="D27" s="18">
        <v>-1.8</v>
      </c>
    </row>
    <row r="28" spans="1:4">
      <c r="A28" s="4">
        <v>44805</v>
      </c>
      <c r="B28" s="18">
        <v>-6.7</v>
      </c>
      <c r="C28" s="18">
        <v>-21.3</v>
      </c>
      <c r="D28" s="18">
        <v>-4.2</v>
      </c>
    </row>
    <row r="29" spans="1:4">
      <c r="A29" s="4">
        <v>44896</v>
      </c>
      <c r="B29" s="18">
        <v>0.7</v>
      </c>
      <c r="C29" s="18">
        <v>-30.1</v>
      </c>
      <c r="D29" s="18">
        <v>-3.9</v>
      </c>
    </row>
    <row r="30" spans="1:4">
      <c r="A30" s="4">
        <v>44986</v>
      </c>
      <c r="B30">
        <v>0.8</v>
      </c>
      <c r="C30">
        <v>-23.4</v>
      </c>
      <c r="D30" s="12">
        <v>-5</v>
      </c>
    </row>
    <row r="31" spans="1:4">
      <c r="A31" s="4">
        <v>45078</v>
      </c>
      <c r="B31">
        <v>3.6</v>
      </c>
      <c r="C31">
        <v>-11.5</v>
      </c>
      <c r="D31">
        <v>-0.8</v>
      </c>
    </row>
    <row r="32" spans="1:4">
      <c r="A32" s="4">
        <v>45170</v>
      </c>
      <c r="B32" s="12">
        <v>3</v>
      </c>
      <c r="C32">
        <v>0.3</v>
      </c>
      <c r="D32">
        <v>1.3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B7B17-9DA6-4A7B-BB8E-E796BF05B68C}">
  <dimension ref="A1:H56"/>
  <sheetViews>
    <sheetView zoomScale="76" zoomScaleNormal="76" workbookViewId="0">
      <selection activeCell="D22" sqref="D22"/>
    </sheetView>
  </sheetViews>
  <sheetFormatPr defaultColWidth="8.85546875" defaultRowHeight="14.45"/>
  <cols>
    <col min="1" max="1" width="20.42578125" customWidth="1"/>
    <col min="2" max="2" width="18.42578125" customWidth="1"/>
    <col min="3" max="3" width="16.42578125" customWidth="1"/>
    <col min="4" max="4" width="42.5703125" bestFit="1" customWidth="1"/>
    <col min="5" max="5" width="55.85546875" bestFit="1" customWidth="1"/>
    <col min="6" max="6" width="16" customWidth="1"/>
    <col min="7" max="7" width="14" customWidth="1"/>
    <col min="8" max="8" width="18" customWidth="1"/>
    <col min="9" max="9" width="12.28515625" customWidth="1"/>
  </cols>
  <sheetData>
    <row r="1" spans="1:8" ht="43.5">
      <c r="B1" s="13" t="s">
        <v>16</v>
      </c>
      <c r="C1" s="2" t="s">
        <v>17</v>
      </c>
      <c r="D1" s="1" t="s">
        <v>18</v>
      </c>
      <c r="E1" s="1" t="s">
        <v>19</v>
      </c>
      <c r="F1" s="2" t="s">
        <v>20</v>
      </c>
      <c r="G1" s="2" t="s">
        <v>21</v>
      </c>
      <c r="H1" s="2" t="s">
        <v>22</v>
      </c>
    </row>
    <row r="2" spans="1:8">
      <c r="A2" s="4">
        <v>40238</v>
      </c>
      <c r="D2" s="57">
        <v>1424043.4750000001</v>
      </c>
    </row>
    <row r="3" spans="1:8">
      <c r="A3" s="4">
        <v>40330</v>
      </c>
      <c r="D3" s="57">
        <v>1536582.0619999999</v>
      </c>
    </row>
    <row r="4" spans="1:8">
      <c r="A4" s="4">
        <v>40422</v>
      </c>
      <c r="D4" s="57">
        <v>1612561.2509999999</v>
      </c>
    </row>
    <row r="5" spans="1:8">
      <c r="A5" s="4">
        <v>40513</v>
      </c>
      <c r="D5" s="57">
        <v>1840481.656</v>
      </c>
    </row>
    <row r="6" spans="1:8">
      <c r="A6" s="4">
        <v>40603</v>
      </c>
      <c r="D6" s="57">
        <v>1726621.253</v>
      </c>
    </row>
    <row r="7" spans="1:8">
      <c r="A7" s="4">
        <v>40695</v>
      </c>
      <c r="D7" s="57">
        <v>1721534.2250000001</v>
      </c>
    </row>
    <row r="8" spans="1:8">
      <c r="A8" s="4">
        <v>40787</v>
      </c>
      <c r="D8" s="57">
        <v>1860004.9140000001</v>
      </c>
    </row>
    <row r="9" spans="1:8">
      <c r="A9" s="4">
        <v>40878</v>
      </c>
      <c r="D9" s="57">
        <v>1910945.9280000001</v>
      </c>
    </row>
    <row r="10" spans="1:8">
      <c r="A10" s="4">
        <v>40969</v>
      </c>
      <c r="D10" s="57">
        <v>2141869.5920000002</v>
      </c>
    </row>
    <row r="11" spans="1:8">
      <c r="A11" s="4">
        <v>41061</v>
      </c>
      <c r="D11" s="57">
        <v>2093689.9720000001</v>
      </c>
    </row>
    <row r="12" spans="1:8">
      <c r="A12" s="4">
        <v>41153</v>
      </c>
      <c r="D12" s="57">
        <v>2185410.4</v>
      </c>
    </row>
    <row r="13" spans="1:8">
      <c r="A13" s="4">
        <v>41244</v>
      </c>
      <c r="D13" s="57">
        <v>2311493.3169999998</v>
      </c>
    </row>
    <row r="14" spans="1:8">
      <c r="A14" s="4">
        <v>41334</v>
      </c>
      <c r="D14" s="57">
        <v>2407674.0750000002</v>
      </c>
    </row>
    <row r="15" spans="1:8">
      <c r="A15" s="4">
        <v>41426</v>
      </c>
      <c r="D15" s="57">
        <v>2332841.753</v>
      </c>
    </row>
    <row r="16" spans="1:8">
      <c r="A16" s="4">
        <v>41518</v>
      </c>
      <c r="D16" s="57">
        <v>2425773.08</v>
      </c>
    </row>
    <row r="17" spans="1:8">
      <c r="A17" s="4">
        <v>41609</v>
      </c>
      <c r="D17" s="57">
        <v>2425836.0159999998</v>
      </c>
    </row>
    <row r="18" spans="1:8">
      <c r="A18" s="4">
        <v>41699</v>
      </c>
      <c r="B18">
        <v>227707</v>
      </c>
      <c r="C18">
        <v>-308029</v>
      </c>
      <c r="D18" s="57">
        <v>2505232.1710000001</v>
      </c>
      <c r="E18">
        <v>553945</v>
      </c>
      <c r="F18" s="58">
        <f>(B18/D18)*100</f>
        <v>9.0892573804489913</v>
      </c>
      <c r="G18" s="58">
        <f>(C18/D18)*100</f>
        <v>-12.29542728876285</v>
      </c>
      <c r="H18" s="58">
        <f>(E18/D18)*100</f>
        <v>22.11152349120939</v>
      </c>
    </row>
    <row r="19" spans="1:8">
      <c r="A19" s="4">
        <v>41791</v>
      </c>
      <c r="B19">
        <v>256687.4</v>
      </c>
      <c r="C19">
        <v>-69692.218009210002</v>
      </c>
      <c r="D19" s="57">
        <v>2483977.3450000002</v>
      </c>
      <c r="E19">
        <v>367360.45817061001</v>
      </c>
      <c r="F19" s="58">
        <f t="shared" ref="F19:F56" si="0">(B19/D19)*100</f>
        <v>10.333725487339338</v>
      </c>
      <c r="G19" s="58">
        <f t="shared" ref="G19:G56" si="1">(C19/D19)*100</f>
        <v>-2.8056704361452218</v>
      </c>
      <c r="H19" s="58">
        <f t="shared" ref="H19:H56" si="2">(E19/D19)*100</f>
        <v>14.789203247367377</v>
      </c>
    </row>
    <row r="20" spans="1:8">
      <c r="A20" s="4">
        <v>41883</v>
      </c>
      <c r="B20">
        <v>267785.59999999998</v>
      </c>
      <c r="C20">
        <v>-112070.3</v>
      </c>
      <c r="D20" s="57">
        <v>2622379.8220000002</v>
      </c>
      <c r="E20">
        <v>405389</v>
      </c>
      <c r="F20" s="58">
        <f t="shared" si="0"/>
        <v>10.211548981328303</v>
      </c>
      <c r="G20" s="58">
        <f t="shared" si="1"/>
        <v>-4.273610522007746</v>
      </c>
      <c r="H20" s="58">
        <f t="shared" si="2"/>
        <v>15.458820899972588</v>
      </c>
    </row>
    <row r="21" spans="1:8">
      <c r="A21" s="4">
        <v>41974</v>
      </c>
      <c r="B21">
        <v>298182.33543769002</v>
      </c>
      <c r="C21">
        <v>-101452.67166758</v>
      </c>
      <c r="D21" s="57">
        <v>2749562.304</v>
      </c>
      <c r="E21">
        <v>469170.66107669001</v>
      </c>
      <c r="F21" s="58">
        <f t="shared" si="0"/>
        <v>10.844720085225973</v>
      </c>
      <c r="G21" s="58">
        <f t="shared" si="1"/>
        <v>-3.6897753333317449</v>
      </c>
      <c r="H21" s="58">
        <f t="shared" si="2"/>
        <v>17.063467170543884</v>
      </c>
    </row>
    <row r="22" spans="1:8" ht="15">
      <c r="A22" s="4">
        <v>42064</v>
      </c>
      <c r="B22">
        <v>257661</v>
      </c>
      <c r="C22">
        <v>-207781</v>
      </c>
      <c r="D22" s="64">
        <v>2837546.6542614601</v>
      </c>
      <c r="E22">
        <v>493431</v>
      </c>
      <c r="F22" s="58">
        <f t="shared" si="0"/>
        <v>9.0804145761988355</v>
      </c>
      <c r="G22" s="58">
        <f t="shared" si="1"/>
        <v>-7.3225580163748889</v>
      </c>
      <c r="H22" s="58">
        <f t="shared" si="2"/>
        <v>17.389352850250397</v>
      </c>
    </row>
    <row r="23" spans="1:8" ht="15">
      <c r="A23" s="4">
        <v>42156</v>
      </c>
      <c r="B23">
        <v>299919</v>
      </c>
      <c r="C23">
        <v>-193892</v>
      </c>
      <c r="D23" s="64">
        <v>2715059.4876523898</v>
      </c>
      <c r="E23">
        <v>514076</v>
      </c>
      <c r="F23" s="58">
        <f t="shared" si="0"/>
        <v>11.046498294566971</v>
      </c>
      <c r="G23" s="58">
        <f t="shared" si="1"/>
        <v>-7.1413536565878761</v>
      </c>
      <c r="H23" s="58">
        <f t="shared" si="2"/>
        <v>18.934244436924004</v>
      </c>
    </row>
    <row r="24" spans="1:8" ht="15">
      <c r="A24" s="4">
        <v>42248</v>
      </c>
      <c r="B24">
        <v>330661</v>
      </c>
      <c r="C24">
        <v>-171318</v>
      </c>
      <c r="D24" s="64">
        <v>2942853.9006402199</v>
      </c>
      <c r="E24">
        <v>525037</v>
      </c>
      <c r="F24" s="58">
        <f t="shared" si="0"/>
        <v>11.2360657771038</v>
      </c>
      <c r="G24" s="58">
        <f t="shared" si="1"/>
        <v>-5.8214918505716389</v>
      </c>
      <c r="H24" s="58">
        <f t="shared" si="2"/>
        <v>17.841082762748702</v>
      </c>
    </row>
    <row r="25" spans="1:8" ht="15">
      <c r="A25" s="4">
        <v>42339</v>
      </c>
      <c r="B25">
        <v>467538.48670846003</v>
      </c>
      <c r="C25">
        <v>-256510.73397038999</v>
      </c>
      <c r="D25" s="64">
        <v>3071527.3248160798</v>
      </c>
      <c r="E25">
        <v>757850.02134093002</v>
      </c>
      <c r="F25" s="58">
        <f t="shared" si="0"/>
        <v>15.2216938762365</v>
      </c>
      <c r="G25" s="58">
        <f t="shared" si="1"/>
        <v>-8.3512437573951779</v>
      </c>
      <c r="H25" s="58">
        <f t="shared" si="2"/>
        <v>24.673393435831127</v>
      </c>
    </row>
    <row r="26" spans="1:8" ht="15">
      <c r="A26" s="4">
        <v>42430</v>
      </c>
      <c r="B26">
        <v>325403</v>
      </c>
      <c r="C26">
        <v>-180707</v>
      </c>
      <c r="D26" s="64">
        <v>3190164.2420000001</v>
      </c>
      <c r="E26">
        <v>526320</v>
      </c>
      <c r="F26" s="58">
        <f t="shared" si="0"/>
        <v>10.200195830544326</v>
      </c>
      <c r="G26" s="58">
        <f t="shared" si="1"/>
        <v>-5.6645045926133859</v>
      </c>
      <c r="H26" s="58">
        <f t="shared" si="2"/>
        <v>16.498210125696719</v>
      </c>
    </row>
    <row r="27" spans="1:8" ht="15">
      <c r="A27" s="4">
        <v>42522</v>
      </c>
      <c r="B27">
        <v>359503</v>
      </c>
      <c r="C27">
        <v>-147580</v>
      </c>
      <c r="D27" s="64">
        <v>2999854.19</v>
      </c>
      <c r="E27">
        <v>544263</v>
      </c>
      <c r="F27" s="58">
        <f t="shared" si="0"/>
        <v>11.98401579644776</v>
      </c>
      <c r="G27" s="58">
        <f t="shared" si="1"/>
        <v>-4.9195724409525381</v>
      </c>
      <c r="H27" s="58">
        <f t="shared" si="2"/>
        <v>18.142981809392541</v>
      </c>
    </row>
    <row r="28" spans="1:8" ht="15">
      <c r="A28" s="4">
        <v>42614</v>
      </c>
      <c r="B28">
        <v>382411</v>
      </c>
      <c r="C28">
        <v>-177684</v>
      </c>
      <c r="D28" s="64">
        <v>3228936.284</v>
      </c>
      <c r="E28">
        <v>615419</v>
      </c>
      <c r="F28" s="58">
        <f t="shared" si="0"/>
        <v>11.843250109793743</v>
      </c>
      <c r="G28" s="58">
        <f t="shared" si="1"/>
        <v>-5.5028648561589266</v>
      </c>
      <c r="H28" s="58">
        <f t="shared" si="2"/>
        <v>19.059496560818477</v>
      </c>
    </row>
    <row r="29" spans="1:8" ht="15">
      <c r="A29" s="4">
        <v>42705</v>
      </c>
      <c r="B29">
        <v>396371.86065882002</v>
      </c>
      <c r="C29">
        <v>-134353.79777678</v>
      </c>
      <c r="D29" s="64">
        <v>3394020.0449999999</v>
      </c>
      <c r="E29">
        <v>647881.24059290998</v>
      </c>
      <c r="F29" s="58">
        <f t="shared" si="0"/>
        <v>11.678536231474142</v>
      </c>
      <c r="G29" s="58">
        <f t="shared" si="1"/>
        <v>-3.9585446165737075</v>
      </c>
      <c r="H29" s="58">
        <f t="shared" si="2"/>
        <v>19.088904367178245</v>
      </c>
    </row>
    <row r="30" spans="1:8" ht="15">
      <c r="A30" s="4">
        <v>42795</v>
      </c>
      <c r="B30">
        <v>415081</v>
      </c>
      <c r="C30">
        <v>-199667</v>
      </c>
      <c r="D30" s="64">
        <v>3574219.9193202402</v>
      </c>
      <c r="E30">
        <v>636322</v>
      </c>
      <c r="F30" s="58">
        <f t="shared" si="0"/>
        <v>11.613191391953908</v>
      </c>
      <c r="G30" s="58">
        <f t="shared" si="1"/>
        <v>-5.586309866405017</v>
      </c>
      <c r="H30" s="58">
        <f t="shared" si="2"/>
        <v>17.803101498047113</v>
      </c>
    </row>
    <row r="31" spans="1:8" ht="15">
      <c r="A31" s="4">
        <v>42887</v>
      </c>
      <c r="B31">
        <v>403886</v>
      </c>
      <c r="C31">
        <v>-132926</v>
      </c>
      <c r="D31" s="64">
        <v>3326933.4474334801</v>
      </c>
      <c r="E31">
        <v>573848</v>
      </c>
      <c r="F31" s="58">
        <f t="shared" si="0"/>
        <v>12.139888169736988</v>
      </c>
      <c r="G31" s="58">
        <f t="shared" si="1"/>
        <v>-3.9954511294039872</v>
      </c>
      <c r="H31" s="58">
        <f t="shared" si="2"/>
        <v>17.248556638326733</v>
      </c>
    </row>
    <row r="32" spans="1:8" ht="15">
      <c r="A32" s="4">
        <v>42979</v>
      </c>
      <c r="B32">
        <v>421027</v>
      </c>
      <c r="C32">
        <v>-226775</v>
      </c>
      <c r="D32" s="64">
        <v>3693658.4040538901</v>
      </c>
      <c r="E32">
        <v>679794</v>
      </c>
      <c r="F32" s="58">
        <f t="shared" si="0"/>
        <v>11.398644756589063</v>
      </c>
      <c r="G32" s="58">
        <f t="shared" si="1"/>
        <v>-6.1395769503511284</v>
      </c>
      <c r="H32" s="58">
        <f t="shared" si="2"/>
        <v>18.404354860046279</v>
      </c>
    </row>
    <row r="33" spans="1:8" ht="15">
      <c r="A33" s="4">
        <v>43070</v>
      </c>
      <c r="B33">
        <v>430184.21948818001</v>
      </c>
      <c r="C33">
        <v>-174126.49257382</v>
      </c>
      <c r="D33" s="64">
        <v>3792507.6612673202</v>
      </c>
      <c r="E33">
        <v>683092.34428144002</v>
      </c>
      <c r="F33" s="58">
        <f t="shared" si="0"/>
        <v>11.343001989992759</v>
      </c>
      <c r="G33" s="58">
        <f t="shared" si="1"/>
        <v>-4.5913286966342781</v>
      </c>
      <c r="H33" s="58">
        <f t="shared" si="2"/>
        <v>18.011627273896529</v>
      </c>
    </row>
    <row r="34" spans="1:8" ht="15">
      <c r="A34" s="4">
        <v>43160</v>
      </c>
      <c r="B34">
        <v>425267.7</v>
      </c>
      <c r="C34">
        <v>-205801.3</v>
      </c>
      <c r="D34" s="64">
        <v>3982860.5720000002</v>
      </c>
      <c r="E34">
        <v>675197</v>
      </c>
      <c r="F34" s="58">
        <f t="shared" si="0"/>
        <v>10.677443819893778</v>
      </c>
      <c r="G34" s="58">
        <f t="shared" si="1"/>
        <v>-5.1671730978183987</v>
      </c>
      <c r="H34" s="58">
        <f t="shared" si="2"/>
        <v>16.95256431386823</v>
      </c>
    </row>
    <row r="35" spans="1:8" ht="15">
      <c r="A35" s="4">
        <v>43252</v>
      </c>
      <c r="B35">
        <v>420022.4</v>
      </c>
      <c r="C35">
        <v>-140048.01800000001</v>
      </c>
      <c r="D35" s="64">
        <v>3620207.057</v>
      </c>
      <c r="E35">
        <v>596383.11</v>
      </c>
      <c r="F35" s="58">
        <f t="shared" si="0"/>
        <v>11.602165107872723</v>
      </c>
      <c r="G35" s="58">
        <f t="shared" si="1"/>
        <v>-3.8685085077994201</v>
      </c>
      <c r="H35" s="58">
        <f t="shared" si="2"/>
        <v>16.473729281501701</v>
      </c>
    </row>
    <row r="36" spans="1:8" ht="15">
      <c r="A36" s="4">
        <v>43344</v>
      </c>
      <c r="B36">
        <v>432881.1</v>
      </c>
      <c r="C36">
        <v>-251270.98199999999</v>
      </c>
      <c r="D36" s="64">
        <v>3891882.1549999998</v>
      </c>
      <c r="E36">
        <v>747906.89</v>
      </c>
      <c r="F36" s="58">
        <f t="shared" si="0"/>
        <v>11.122667202136803</v>
      </c>
      <c r="G36" s="58">
        <f t="shared" si="1"/>
        <v>-6.4562844400924568</v>
      </c>
      <c r="H36" s="58">
        <f t="shared" si="2"/>
        <v>19.217100112837308</v>
      </c>
    </row>
    <row r="37" spans="1:8" ht="15">
      <c r="A37" s="4">
        <v>43435</v>
      </c>
      <c r="B37">
        <v>434146.33793510002</v>
      </c>
      <c r="C37">
        <v>-163649.04648834001</v>
      </c>
      <c r="D37" s="64">
        <v>3856983.58</v>
      </c>
      <c r="E37">
        <v>673741.25841086998</v>
      </c>
      <c r="F37" s="58">
        <f t="shared" si="0"/>
        <v>11.256110608982681</v>
      </c>
      <c r="G37" s="58">
        <f t="shared" si="1"/>
        <v>-4.2429282648991737</v>
      </c>
      <c r="H37" s="58">
        <f t="shared" si="2"/>
        <v>17.468087287290707</v>
      </c>
    </row>
    <row r="38" spans="1:8" ht="15">
      <c r="A38" s="4">
        <v>43525</v>
      </c>
      <c r="B38">
        <v>406540.55</v>
      </c>
      <c r="C38">
        <v>-287640.69300000003</v>
      </c>
      <c r="D38" s="64">
        <v>4079248.69231705</v>
      </c>
      <c r="E38">
        <v>730141.24300000002</v>
      </c>
      <c r="F38" s="58">
        <f t="shared" si="0"/>
        <v>9.9660643580198407</v>
      </c>
      <c r="G38" s="58">
        <f t="shared" si="1"/>
        <v>-7.0513154430066756</v>
      </c>
      <c r="H38" s="58">
        <f t="shared" si="2"/>
        <v>17.898914679439983</v>
      </c>
    </row>
    <row r="39" spans="1:8" ht="15">
      <c r="A39" s="4">
        <v>43617</v>
      </c>
      <c r="B39">
        <v>405096.978</v>
      </c>
      <c r="C39">
        <v>-234050.489</v>
      </c>
      <c r="D39" s="64">
        <v>3727654.5885329102</v>
      </c>
      <c r="E39">
        <v>680111.65700000001</v>
      </c>
      <c r="F39" s="58">
        <f t="shared" si="0"/>
        <v>10.86734214178985</v>
      </c>
      <c r="G39" s="58">
        <f t="shared" si="1"/>
        <v>-6.2787601007880678</v>
      </c>
      <c r="H39" s="58">
        <f t="shared" si="2"/>
        <v>18.245028900804648</v>
      </c>
    </row>
    <row r="40" spans="1:8" ht="15">
      <c r="A40" s="4">
        <v>43709</v>
      </c>
      <c r="B40">
        <v>489136.67300000001</v>
      </c>
      <c r="C40">
        <v>-238338.745</v>
      </c>
      <c r="D40" s="64">
        <v>4111657.8547661798</v>
      </c>
      <c r="E40">
        <v>765025.7</v>
      </c>
      <c r="F40" s="58">
        <f t="shared" si="0"/>
        <v>11.896336958898445</v>
      </c>
      <c r="G40" s="58">
        <f t="shared" si="1"/>
        <v>-5.7966580250280515</v>
      </c>
      <c r="H40" s="58">
        <f t="shared" si="2"/>
        <v>18.606258765261614</v>
      </c>
    </row>
    <row r="41" spans="1:8" ht="15">
      <c r="A41" s="4">
        <v>43800</v>
      </c>
      <c r="B41">
        <v>434150.799</v>
      </c>
      <c r="C41">
        <v>-679058.07299999997</v>
      </c>
      <c r="D41" s="64">
        <v>3992414.4453769098</v>
      </c>
      <c r="E41">
        <v>1162617</v>
      </c>
      <c r="F41" s="58">
        <f t="shared" si="0"/>
        <v>10.874392048719615</v>
      </c>
      <c r="G41" s="58">
        <f t="shared" si="1"/>
        <v>-17.008706943897767</v>
      </c>
      <c r="H41" s="58">
        <f t="shared" si="2"/>
        <v>29.120649068542313</v>
      </c>
    </row>
    <row r="42" spans="1:8" ht="15">
      <c r="A42" s="4">
        <v>43891</v>
      </c>
      <c r="B42">
        <v>341336.4</v>
      </c>
      <c r="C42">
        <v>-335759</v>
      </c>
      <c r="D42" s="64">
        <v>4165666.8808543002</v>
      </c>
      <c r="E42">
        <v>742992.4</v>
      </c>
      <c r="F42" s="58">
        <f t="shared" si="0"/>
        <v>8.1940397483247231</v>
      </c>
      <c r="G42" s="58">
        <f t="shared" si="1"/>
        <v>-8.0601500216729303</v>
      </c>
      <c r="H42" s="58">
        <f t="shared" si="2"/>
        <v>17.836097346498004</v>
      </c>
    </row>
    <row r="43" spans="1:8" ht="15">
      <c r="A43" s="4">
        <v>43983</v>
      </c>
      <c r="B43">
        <v>239506.46166666999</v>
      </c>
      <c r="C43">
        <v>-399900.17833333003</v>
      </c>
      <c r="D43" s="64">
        <v>3161021.5818671701</v>
      </c>
      <c r="E43">
        <v>658161.9</v>
      </c>
      <c r="F43" s="58">
        <f t="shared" si="0"/>
        <v>7.5768689160672213</v>
      </c>
      <c r="G43" s="58">
        <f t="shared" si="1"/>
        <v>-12.65097905776128</v>
      </c>
      <c r="H43" s="58">
        <f t="shared" si="2"/>
        <v>20.821177045277661</v>
      </c>
    </row>
    <row r="44" spans="1:8" ht="15">
      <c r="A44" s="4">
        <v>44075</v>
      </c>
      <c r="B44">
        <v>333243.67216267</v>
      </c>
      <c r="C44">
        <v>-418100.93166732998</v>
      </c>
      <c r="D44" s="64">
        <v>4227546.7249030201</v>
      </c>
      <c r="E44">
        <v>784282.22683000006</v>
      </c>
      <c r="F44" s="58">
        <f t="shared" si="0"/>
        <v>7.8826727141688684</v>
      </c>
      <c r="G44" s="58">
        <f t="shared" si="1"/>
        <v>-9.8899186425176939</v>
      </c>
      <c r="H44" s="58">
        <f t="shared" si="2"/>
        <v>18.551710433147051</v>
      </c>
    </row>
    <row r="45" spans="1:8" ht="15">
      <c r="A45" s="4">
        <v>44166</v>
      </c>
      <c r="B45">
        <v>302455.46617067</v>
      </c>
      <c r="C45">
        <v>-513927.88999932999</v>
      </c>
      <c r="D45" s="64">
        <v>4117299.6628291202</v>
      </c>
      <c r="E45">
        <v>855559.47317000001</v>
      </c>
      <c r="F45" s="58">
        <f t="shared" si="0"/>
        <v>7.3459667971517959</v>
      </c>
      <c r="G45" s="58">
        <f t="shared" si="1"/>
        <v>-12.482158989763565</v>
      </c>
      <c r="H45" s="58">
        <f t="shared" si="2"/>
        <v>20.779626046993126</v>
      </c>
    </row>
    <row r="46" spans="1:8" ht="15">
      <c r="A46" s="4">
        <v>44256</v>
      </c>
      <c r="B46">
        <v>324335.07</v>
      </c>
      <c r="C46">
        <v>-399670.66</v>
      </c>
      <c r="D46" s="64">
        <v>4592330.1193396896</v>
      </c>
      <c r="E46">
        <v>765477.73</v>
      </c>
      <c r="F46" s="58">
        <f t="shared" si="0"/>
        <v>7.0625382228975004</v>
      </c>
      <c r="G46" s="58">
        <f t="shared" si="1"/>
        <v>-8.7030036955937913</v>
      </c>
      <c r="H46" s="58">
        <f t="shared" si="2"/>
        <v>16.668612885130841</v>
      </c>
    </row>
    <row r="47" spans="1:8" ht="15">
      <c r="A47" s="4">
        <v>44348</v>
      </c>
      <c r="B47">
        <v>316871.93</v>
      </c>
      <c r="C47" s="41">
        <v>-380514.23</v>
      </c>
      <c r="D47" s="64">
        <v>3887479.6995138698</v>
      </c>
      <c r="E47">
        <v>729978.83</v>
      </c>
      <c r="F47" s="58">
        <f t="shared" si="0"/>
        <v>8.151088995773403</v>
      </c>
      <c r="G47" s="58">
        <f t="shared" si="1"/>
        <v>-9.7881985093731387</v>
      </c>
      <c r="H47" s="58">
        <f t="shared" si="2"/>
        <v>18.777688539216911</v>
      </c>
    </row>
    <row r="48" spans="1:8" ht="15">
      <c r="A48" s="4">
        <v>44440</v>
      </c>
      <c r="B48" s="25">
        <v>310544.03999999998</v>
      </c>
      <c r="C48" s="42">
        <v>-548051.79099999997</v>
      </c>
      <c r="D48" s="64">
        <v>4395879.7623164803</v>
      </c>
      <c r="E48" s="25">
        <v>884954.96</v>
      </c>
      <c r="F48" s="58">
        <f t="shared" si="0"/>
        <v>7.0644343519612951</v>
      </c>
      <c r="G48" s="58">
        <f t="shared" si="1"/>
        <v>-12.467397213594285</v>
      </c>
      <c r="H48" s="58">
        <f t="shared" si="2"/>
        <v>20.13146418576423</v>
      </c>
    </row>
    <row r="49" spans="1:8" ht="15">
      <c r="A49" s="4">
        <v>44531</v>
      </c>
      <c r="B49" s="25">
        <v>346268.01899999997</v>
      </c>
      <c r="C49" s="42">
        <v>-729688.451</v>
      </c>
      <c r="D49" s="64">
        <v>4724501.2635689303</v>
      </c>
      <c r="E49" s="25">
        <v>1141323.612</v>
      </c>
      <c r="F49" s="58">
        <f t="shared" si="0"/>
        <v>7.3291972989848668</v>
      </c>
      <c r="G49" s="58">
        <f t="shared" si="1"/>
        <v>-15.444772057247516</v>
      </c>
      <c r="H49" s="58">
        <f t="shared" si="2"/>
        <v>24.15754697328272</v>
      </c>
    </row>
    <row r="50" spans="1:8" ht="15">
      <c r="A50" s="4">
        <v>44621</v>
      </c>
      <c r="B50" s="30">
        <v>369881.53885591001</v>
      </c>
      <c r="C50" s="42">
        <v>-484285.54725091002</v>
      </c>
      <c r="D50" s="64">
        <v>5543306.0426641703</v>
      </c>
      <c r="E50" s="30">
        <v>931231.90460822999</v>
      </c>
      <c r="F50" s="58">
        <f t="shared" si="0"/>
        <v>6.6725801535962308</v>
      </c>
      <c r="G50" s="58">
        <f t="shared" si="1"/>
        <v>-8.736402852802934</v>
      </c>
      <c r="H50" s="58">
        <f t="shared" si="2"/>
        <v>16.799215079250256</v>
      </c>
    </row>
    <row r="51" spans="1:8" ht="15">
      <c r="A51" s="4">
        <v>44713</v>
      </c>
      <c r="B51" s="30">
        <v>428914.14671246998</v>
      </c>
      <c r="C51" s="30">
        <v>-418390.91931473999</v>
      </c>
      <c r="D51" s="64">
        <v>5442362.2463867702</v>
      </c>
      <c r="E51" s="30">
        <v>890912.42249688006</v>
      </c>
      <c r="F51" s="58">
        <f t="shared" si="0"/>
        <v>7.8810289961354503</v>
      </c>
      <c r="G51" s="58">
        <f t="shared" si="1"/>
        <v>-7.6876712790022976</v>
      </c>
      <c r="H51" s="58">
        <f t="shared" si="2"/>
        <v>16.369958157202127</v>
      </c>
    </row>
    <row r="52" spans="1:8" ht="15">
      <c r="A52" s="19">
        <v>44805</v>
      </c>
      <c r="B52" s="30">
        <v>484572.59064209001</v>
      </c>
      <c r="C52" s="30">
        <v>-341730.40198733</v>
      </c>
      <c r="D52" s="64">
        <v>6586601.6953496803</v>
      </c>
      <c r="E52" s="30">
        <v>872643.24824804999</v>
      </c>
      <c r="F52" s="58">
        <f t="shared" si="0"/>
        <v>7.3569438847989153</v>
      </c>
      <c r="G52" s="58">
        <f t="shared" si="1"/>
        <v>-5.1882657824686884</v>
      </c>
      <c r="H52" s="58">
        <f t="shared" si="2"/>
        <v>13.248762998135438</v>
      </c>
    </row>
    <row r="53" spans="1:8" ht="15">
      <c r="A53" s="4">
        <v>44896</v>
      </c>
      <c r="B53" s="64">
        <v>467763.72378952999</v>
      </c>
      <c r="C53" s="38">
        <v>-1215560.13144702</v>
      </c>
      <c r="D53" s="64">
        <v>6575456.1068159798</v>
      </c>
      <c r="E53" s="64">
        <v>1777768.42464684</v>
      </c>
      <c r="F53" s="58">
        <f t="shared" si="0"/>
        <v>7.1137836857378751</v>
      </c>
      <c r="G53" s="58">
        <f t="shared" si="1"/>
        <v>-18.486324168250409</v>
      </c>
      <c r="H53" s="58">
        <f t="shared" si="2"/>
        <v>27.03642752331724</v>
      </c>
    </row>
    <row r="54" spans="1:8" ht="15">
      <c r="A54" s="4">
        <v>44986</v>
      </c>
      <c r="B54" s="38">
        <v>577692.24204290996</v>
      </c>
      <c r="C54" s="38">
        <v>-624777.88780234999</v>
      </c>
      <c r="D54" s="38">
        <v>7328573.8182313703</v>
      </c>
      <c r="E54" s="38">
        <v>1260044.74</v>
      </c>
      <c r="F54" s="58">
        <f t="shared" si="0"/>
        <v>7.8827375744756623</v>
      </c>
      <c r="G54" s="58">
        <f t="shared" si="1"/>
        <v>-8.5252315566240657</v>
      </c>
      <c r="H54" s="58">
        <f t="shared" si="2"/>
        <v>17.19358733708015</v>
      </c>
    </row>
    <row r="55" spans="1:8" ht="15">
      <c r="A55" s="4">
        <v>45078</v>
      </c>
      <c r="B55" s="38">
        <v>621160.06967800006</v>
      </c>
      <c r="C55" s="38">
        <v>-617788.44064418005</v>
      </c>
      <c r="D55" s="38">
        <v>6145451.8937097704</v>
      </c>
      <c r="E55" s="38">
        <v>1299574.6499999999</v>
      </c>
      <c r="F55" s="58">
        <f t="shared" si="0"/>
        <v>10.107638631323331</v>
      </c>
      <c r="G55" s="58">
        <f t="shared" si="1"/>
        <v>-10.052774821596483</v>
      </c>
      <c r="H55" s="58">
        <f t="shared" si="2"/>
        <v>21.146933902943584</v>
      </c>
    </row>
    <row r="56" spans="1:8" ht="15">
      <c r="A56" s="4">
        <v>45170</v>
      </c>
      <c r="B56" s="38">
        <v>735127.64553099999</v>
      </c>
      <c r="C56" s="38">
        <v>-371009.68737150001</v>
      </c>
      <c r="D56" s="38">
        <v>6906891.0883646701</v>
      </c>
      <c r="E56" s="38">
        <v>1172712.077</v>
      </c>
      <c r="F56" s="58">
        <f t="shared" si="0"/>
        <v>10.643394200458641</v>
      </c>
      <c r="G56" s="58">
        <f t="shared" si="1"/>
        <v>-5.371587341177305</v>
      </c>
      <c r="H56" s="58">
        <f t="shared" si="2"/>
        <v>16.978870261550057</v>
      </c>
    </row>
  </sheetData>
  <phoneticPr fontId="9" type="noConversion"/>
  <conditionalFormatting sqref="B2:C47 E2:E47">
    <cfRule type="cellIs" dxfId="5" priority="1" operator="lessThan">
      <formula>0</formula>
    </cfRule>
    <cfRule type="cellIs" dxfId="4" priority="2" operator="greaterThanOrEqual">
      <formula>0</formula>
    </cfRule>
    <cfRule type="cellIs" dxfId="3" priority="4" stopIfTrue="1" operator="lessThan">
      <formula>0</formula>
    </cfRule>
    <cfRule type="cellIs" dxfId="2" priority="5" stopIfTrue="1" operator="greaterThanOrEqual">
      <formula>0</formula>
    </cfRule>
  </conditionalFormatting>
  <conditionalFormatting sqref="B47:C47 E47">
    <cfRule type="expression" dxfId="1" priority="3" stopIfTrue="1">
      <formula>TRUE()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3B7BE-2C99-4439-8ABC-5EC55FD01ACE}">
  <dimension ref="A1:F36"/>
  <sheetViews>
    <sheetView workbookViewId="0">
      <selection activeCell="F47" sqref="F47"/>
    </sheetView>
  </sheetViews>
  <sheetFormatPr defaultColWidth="8.85546875" defaultRowHeight="14.45"/>
  <cols>
    <col min="2" max="2" width="36" customWidth="1"/>
    <col min="3" max="3" width="11.42578125" customWidth="1"/>
    <col min="5" max="5" width="11.42578125" style="76" bestFit="1" customWidth="1"/>
    <col min="6" max="6" width="18.140625" customWidth="1"/>
  </cols>
  <sheetData>
    <row r="1" spans="1:6" ht="57.95">
      <c r="A1" s="15" t="s">
        <v>30</v>
      </c>
      <c r="B1" s="15" t="s">
        <v>31</v>
      </c>
      <c r="C1" s="15" t="s">
        <v>32</v>
      </c>
      <c r="D1" s="15" t="s">
        <v>33</v>
      </c>
      <c r="E1" s="74" t="s">
        <v>0</v>
      </c>
      <c r="F1" s="27" t="s">
        <v>34</v>
      </c>
    </row>
    <row r="2" spans="1:6">
      <c r="A2" t="s">
        <v>35</v>
      </c>
      <c r="B2" t="s">
        <v>36</v>
      </c>
      <c r="C2" t="s">
        <v>37</v>
      </c>
      <c r="D2" t="s">
        <v>38</v>
      </c>
      <c r="E2" s="75">
        <v>42064</v>
      </c>
      <c r="F2" s="60">
        <v>-1.4986526499999999</v>
      </c>
    </row>
    <row r="3" spans="1:6">
      <c r="A3" t="s">
        <v>35</v>
      </c>
      <c r="B3" t="s">
        <v>36</v>
      </c>
      <c r="C3" t="s">
        <v>37</v>
      </c>
      <c r="D3" t="s">
        <v>38</v>
      </c>
      <c r="E3" s="75">
        <v>42156</v>
      </c>
      <c r="F3" s="60">
        <v>-2.7459909300000001</v>
      </c>
    </row>
    <row r="4" spans="1:6">
      <c r="A4" t="s">
        <v>35</v>
      </c>
      <c r="B4" t="s">
        <v>36</v>
      </c>
      <c r="C4" t="s">
        <v>37</v>
      </c>
      <c r="D4" t="s">
        <v>38</v>
      </c>
      <c r="E4" s="75">
        <v>42248</v>
      </c>
      <c r="F4" s="60">
        <v>-1.3966957200000001</v>
      </c>
    </row>
    <row r="5" spans="1:6">
      <c r="A5" t="s">
        <v>35</v>
      </c>
      <c r="B5" t="s">
        <v>36</v>
      </c>
      <c r="C5" t="s">
        <v>37</v>
      </c>
      <c r="D5" t="s">
        <v>38</v>
      </c>
      <c r="E5" s="75">
        <v>42339</v>
      </c>
      <c r="F5" s="60">
        <v>-3.2363604700000002</v>
      </c>
    </row>
    <row r="6" spans="1:6">
      <c r="A6" t="s">
        <v>35</v>
      </c>
      <c r="B6" t="s">
        <v>36</v>
      </c>
      <c r="C6" t="s">
        <v>37</v>
      </c>
      <c r="D6" t="s">
        <v>38</v>
      </c>
      <c r="E6" s="75">
        <v>42430</v>
      </c>
      <c r="F6" s="60">
        <v>0.16045339</v>
      </c>
    </row>
    <row r="7" spans="1:6">
      <c r="A7" t="s">
        <v>35</v>
      </c>
      <c r="B7" t="s">
        <v>36</v>
      </c>
      <c r="C7" t="s">
        <v>37</v>
      </c>
      <c r="D7" t="s">
        <v>38</v>
      </c>
      <c r="E7" s="75">
        <v>42522</v>
      </c>
      <c r="F7" s="60">
        <v>-3.2840225699999999</v>
      </c>
    </row>
    <row r="8" spans="1:6">
      <c r="A8" t="s">
        <v>35</v>
      </c>
      <c r="B8" t="s">
        <v>36</v>
      </c>
      <c r="C8" t="s">
        <v>37</v>
      </c>
      <c r="D8" t="s">
        <v>38</v>
      </c>
      <c r="E8" s="75">
        <v>42614</v>
      </c>
      <c r="F8" s="60">
        <v>-0.41933533000000001</v>
      </c>
    </row>
    <row r="9" spans="1:6">
      <c r="A9" t="s">
        <v>35</v>
      </c>
      <c r="B9" t="s">
        <v>36</v>
      </c>
      <c r="C9" t="s">
        <v>37</v>
      </c>
      <c r="D9" t="s">
        <v>38</v>
      </c>
      <c r="E9" s="75">
        <v>42705</v>
      </c>
      <c r="F9" s="60">
        <v>-4.3912038400000002</v>
      </c>
    </row>
    <row r="10" spans="1:6">
      <c r="A10" t="s">
        <v>35</v>
      </c>
      <c r="B10" t="s">
        <v>36</v>
      </c>
      <c r="C10" t="s">
        <v>37</v>
      </c>
      <c r="D10" t="s">
        <v>38</v>
      </c>
      <c r="E10" s="75">
        <v>42795</v>
      </c>
      <c r="F10" s="60">
        <v>-1.7123787699999999</v>
      </c>
    </row>
    <row r="11" spans="1:6">
      <c r="A11" t="s">
        <v>35</v>
      </c>
      <c r="B11" t="s">
        <v>36</v>
      </c>
      <c r="C11" t="s">
        <v>37</v>
      </c>
      <c r="D11" t="s">
        <v>38</v>
      </c>
      <c r="E11" s="75">
        <v>42887</v>
      </c>
      <c r="F11" s="60">
        <v>-2.9073841499999999</v>
      </c>
    </row>
    <row r="12" spans="1:6">
      <c r="A12" t="s">
        <v>35</v>
      </c>
      <c r="B12" t="s">
        <v>36</v>
      </c>
      <c r="C12" t="s">
        <v>37</v>
      </c>
      <c r="D12" t="s">
        <v>38</v>
      </c>
      <c r="E12" s="75">
        <v>42979</v>
      </c>
      <c r="F12" s="60">
        <v>-0.76332641999999995</v>
      </c>
    </row>
    <row r="13" spans="1:6">
      <c r="A13" t="s">
        <v>35</v>
      </c>
      <c r="B13" t="s">
        <v>36</v>
      </c>
      <c r="C13" t="s">
        <v>37</v>
      </c>
      <c r="D13" t="s">
        <v>38</v>
      </c>
      <c r="E13" s="75">
        <v>43070</v>
      </c>
      <c r="F13" s="60">
        <v>-4.3845040300000004</v>
      </c>
    </row>
    <row r="14" spans="1:6">
      <c r="A14" t="s">
        <v>35</v>
      </c>
      <c r="B14" t="s">
        <v>36</v>
      </c>
      <c r="C14" t="s">
        <v>37</v>
      </c>
      <c r="D14" t="s">
        <v>38</v>
      </c>
      <c r="E14" s="75">
        <v>43160</v>
      </c>
      <c r="F14" s="60">
        <v>-2.2820818900000002</v>
      </c>
    </row>
    <row r="15" spans="1:6">
      <c r="A15" t="s">
        <v>35</v>
      </c>
      <c r="B15" t="s">
        <v>36</v>
      </c>
      <c r="C15" t="s">
        <v>37</v>
      </c>
      <c r="D15" t="s">
        <v>38</v>
      </c>
      <c r="E15" s="75">
        <v>43252</v>
      </c>
      <c r="F15" s="60">
        <v>-4.4389071800000002</v>
      </c>
    </row>
    <row r="16" spans="1:6">
      <c r="A16" t="s">
        <v>35</v>
      </c>
      <c r="B16" t="s">
        <v>36</v>
      </c>
      <c r="C16" t="s">
        <v>37</v>
      </c>
      <c r="D16" t="s">
        <v>38</v>
      </c>
      <c r="E16" s="75">
        <v>43344</v>
      </c>
      <c r="F16" s="60">
        <v>-1.5753759899999999</v>
      </c>
    </row>
    <row r="17" spans="1:6">
      <c r="A17" t="s">
        <v>35</v>
      </c>
      <c r="B17" t="s">
        <v>36</v>
      </c>
      <c r="C17" t="s">
        <v>37</v>
      </c>
      <c r="D17" t="s">
        <v>38</v>
      </c>
      <c r="E17" s="75">
        <v>43435</v>
      </c>
      <c r="F17" s="60">
        <v>-3.7102160300000002</v>
      </c>
    </row>
    <row r="18" spans="1:6">
      <c r="A18" t="s">
        <v>35</v>
      </c>
      <c r="B18" t="s">
        <v>36</v>
      </c>
      <c r="C18" t="s">
        <v>37</v>
      </c>
      <c r="D18" t="s">
        <v>38</v>
      </c>
      <c r="E18" s="75">
        <v>43525</v>
      </c>
      <c r="F18" s="60">
        <v>1.9775933299999999</v>
      </c>
    </row>
    <row r="19" spans="1:6">
      <c r="A19" t="s">
        <v>35</v>
      </c>
      <c r="B19" t="s">
        <v>36</v>
      </c>
      <c r="C19" t="s">
        <v>37</v>
      </c>
      <c r="D19" t="s">
        <v>38</v>
      </c>
      <c r="E19" s="75">
        <v>43617</v>
      </c>
      <c r="F19" s="60">
        <v>-3.7762485099999998</v>
      </c>
    </row>
    <row r="20" spans="1:6">
      <c r="A20" t="s">
        <v>35</v>
      </c>
      <c r="B20" t="s">
        <v>36</v>
      </c>
      <c r="C20" t="s">
        <v>37</v>
      </c>
      <c r="D20" t="s">
        <v>38</v>
      </c>
      <c r="E20" s="75">
        <v>43709</v>
      </c>
      <c r="F20" s="60">
        <v>-2.4964971399999998</v>
      </c>
    </row>
    <row r="21" spans="1:6">
      <c r="A21" t="s">
        <v>35</v>
      </c>
      <c r="B21" t="s">
        <v>36</v>
      </c>
      <c r="C21" t="s">
        <v>37</v>
      </c>
      <c r="D21" t="s">
        <v>38</v>
      </c>
      <c r="E21" s="75">
        <v>43800</v>
      </c>
      <c r="F21" s="60">
        <v>-4.1524588600000003</v>
      </c>
    </row>
    <row r="22" spans="1:6">
      <c r="A22" t="s">
        <v>35</v>
      </c>
      <c r="B22" t="s">
        <v>36</v>
      </c>
      <c r="C22" t="s">
        <v>37</v>
      </c>
      <c r="D22" t="s">
        <v>38</v>
      </c>
      <c r="E22" s="75">
        <v>43891</v>
      </c>
      <c r="F22" s="77">
        <v>-1.9306075</v>
      </c>
    </row>
    <row r="23" spans="1:6">
      <c r="A23" t="s">
        <v>35</v>
      </c>
      <c r="B23" t="s">
        <v>36</v>
      </c>
      <c r="C23" t="s">
        <v>37</v>
      </c>
      <c r="D23" t="s">
        <v>38</v>
      </c>
      <c r="E23" s="75">
        <v>43983</v>
      </c>
      <c r="F23" s="77">
        <v>-3.9043197699999999</v>
      </c>
    </row>
    <row r="24" spans="1:6">
      <c r="A24" t="s">
        <v>35</v>
      </c>
      <c r="B24" t="s">
        <v>36</v>
      </c>
      <c r="C24" t="s">
        <v>37</v>
      </c>
      <c r="D24" t="s">
        <v>38</v>
      </c>
      <c r="E24" s="75">
        <v>44075</v>
      </c>
      <c r="F24" s="77">
        <v>0.99001665999999999</v>
      </c>
    </row>
    <row r="25" spans="1:6">
      <c r="A25" t="s">
        <v>35</v>
      </c>
      <c r="B25" t="s">
        <v>36</v>
      </c>
      <c r="C25" t="s">
        <v>37</v>
      </c>
      <c r="D25" t="s">
        <v>38</v>
      </c>
      <c r="E25" s="75">
        <v>44166</v>
      </c>
      <c r="F25" s="77">
        <v>-1.4249620999999999</v>
      </c>
    </row>
    <row r="26" spans="1:6">
      <c r="A26" t="s">
        <v>35</v>
      </c>
      <c r="B26" t="s">
        <v>36</v>
      </c>
      <c r="C26" t="s">
        <v>37</v>
      </c>
      <c r="D26" t="s">
        <v>38</v>
      </c>
      <c r="E26" s="75">
        <v>44256</v>
      </c>
      <c r="F26" s="77">
        <v>-1.74104591</v>
      </c>
    </row>
    <row r="27" spans="1:6">
      <c r="A27" t="s">
        <v>35</v>
      </c>
      <c r="B27" t="s">
        <v>36</v>
      </c>
      <c r="C27" t="s">
        <v>37</v>
      </c>
      <c r="D27" t="s">
        <v>38</v>
      </c>
      <c r="E27" s="75">
        <v>44348</v>
      </c>
      <c r="F27" s="77">
        <v>-4.9208796000000001</v>
      </c>
    </row>
    <row r="28" spans="1:6">
      <c r="A28" t="s">
        <v>35</v>
      </c>
      <c r="B28" t="s">
        <v>36</v>
      </c>
      <c r="C28" t="s">
        <v>37</v>
      </c>
      <c r="D28" t="s">
        <v>38</v>
      </c>
      <c r="E28" s="76">
        <v>44440</v>
      </c>
      <c r="F28" s="77">
        <v>-3.4538705200000002</v>
      </c>
    </row>
    <row r="29" spans="1:6">
      <c r="A29" t="s">
        <v>35</v>
      </c>
      <c r="B29" t="s">
        <v>36</v>
      </c>
      <c r="C29" t="s">
        <v>37</v>
      </c>
      <c r="D29" t="s">
        <v>38</v>
      </c>
      <c r="E29" s="76">
        <v>44531</v>
      </c>
      <c r="F29" s="77">
        <v>-4.8471332399999998</v>
      </c>
    </row>
    <row r="30" spans="1:6">
      <c r="A30" t="s">
        <v>35</v>
      </c>
      <c r="B30" t="s">
        <v>36</v>
      </c>
      <c r="C30" t="s">
        <v>37</v>
      </c>
      <c r="D30" t="s">
        <v>38</v>
      </c>
      <c r="E30" s="76">
        <v>44621</v>
      </c>
      <c r="F30" s="77">
        <v>-5.2139198100000002</v>
      </c>
    </row>
    <row r="31" spans="1:6">
      <c r="A31" t="s">
        <v>35</v>
      </c>
      <c r="B31" t="s">
        <v>36</v>
      </c>
      <c r="C31" t="s">
        <v>37</v>
      </c>
      <c r="D31" t="s">
        <v>38</v>
      </c>
      <c r="E31" s="76">
        <v>44713</v>
      </c>
      <c r="F31" s="77">
        <v>-2.5122005700000001</v>
      </c>
    </row>
    <row r="32" spans="1:6">
      <c r="A32" t="s">
        <v>35</v>
      </c>
      <c r="B32" t="s">
        <v>36</v>
      </c>
      <c r="C32" t="s">
        <v>37</v>
      </c>
      <c r="D32" t="s">
        <v>38</v>
      </c>
      <c r="E32" s="76">
        <v>44805</v>
      </c>
      <c r="F32" s="77">
        <v>0.78922020999999998</v>
      </c>
    </row>
    <row r="33" spans="1:6">
      <c r="A33" t="s">
        <v>35</v>
      </c>
      <c r="B33" t="s">
        <v>36</v>
      </c>
      <c r="C33" t="s">
        <v>37</v>
      </c>
      <c r="D33" t="s">
        <v>38</v>
      </c>
      <c r="E33" s="76">
        <v>44896</v>
      </c>
      <c r="F33" s="77">
        <v>0.65957725</v>
      </c>
    </row>
    <row r="34" spans="1:6">
      <c r="A34" t="s">
        <v>35</v>
      </c>
      <c r="B34" t="s">
        <v>36</v>
      </c>
      <c r="C34" t="s">
        <v>37</v>
      </c>
      <c r="D34" t="s">
        <v>38</v>
      </c>
      <c r="E34" s="76">
        <v>44986</v>
      </c>
      <c r="F34">
        <v>2.6017699699999999</v>
      </c>
    </row>
    <row r="35" spans="1:6">
      <c r="A35" t="s">
        <v>35</v>
      </c>
      <c r="B35" t="s">
        <v>36</v>
      </c>
      <c r="C35" t="s">
        <v>37</v>
      </c>
      <c r="D35" t="s">
        <v>38</v>
      </c>
      <c r="E35" s="76">
        <v>45078</v>
      </c>
      <c r="F35">
        <v>0.24779988999999999</v>
      </c>
    </row>
    <row r="36" spans="1:6">
      <c r="A36" t="s">
        <v>35</v>
      </c>
      <c r="B36" t="s">
        <v>36</v>
      </c>
      <c r="C36" t="s">
        <v>37</v>
      </c>
      <c r="D36" t="s">
        <v>38</v>
      </c>
      <c r="E36" s="76">
        <v>45170</v>
      </c>
      <c r="F36">
        <v>2.9665369300000002</v>
      </c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219C-BDC2-469C-ACD5-2597B7AA34BC}">
  <dimension ref="A1:B15"/>
  <sheetViews>
    <sheetView workbookViewId="0">
      <selection activeCell="D14" sqref="D14"/>
    </sheetView>
  </sheetViews>
  <sheetFormatPr defaultColWidth="8.85546875" defaultRowHeight="14.45"/>
  <cols>
    <col min="1" max="1" width="13.28515625" customWidth="1"/>
    <col min="2" max="2" width="52.42578125" customWidth="1"/>
    <col min="3" max="3" width="20" customWidth="1"/>
  </cols>
  <sheetData>
    <row r="1" spans="1:2" ht="29.1">
      <c r="A1" t="s">
        <v>39</v>
      </c>
      <c r="B1" s="11" t="s">
        <v>40</v>
      </c>
    </row>
    <row r="2" spans="1:2">
      <c r="A2" s="3">
        <v>40878</v>
      </c>
      <c r="B2" s="31">
        <v>-6.8140000000000001</v>
      </c>
    </row>
    <row r="3" spans="1:2">
      <c r="A3" s="3">
        <v>41244</v>
      </c>
      <c r="B3" s="31">
        <v>-5.6550000000000002</v>
      </c>
    </row>
    <row r="4" spans="1:2">
      <c r="A4" s="3">
        <v>41609</v>
      </c>
      <c r="B4" s="31">
        <v>-3.3010000000000002</v>
      </c>
    </row>
    <row r="5" spans="1:2">
      <c r="A5" s="3">
        <v>41974</v>
      </c>
      <c r="B5" s="31">
        <v>-2.41</v>
      </c>
    </row>
    <row r="6" spans="1:2">
      <c r="A6" s="3">
        <v>42339</v>
      </c>
      <c r="B6" s="31">
        <v>-2.2109999999999999</v>
      </c>
    </row>
    <row r="7" spans="1:2">
      <c r="A7" s="3">
        <v>42705</v>
      </c>
      <c r="B7" s="31">
        <v>-1.9810000000000001</v>
      </c>
    </row>
    <row r="8" spans="1:2">
      <c r="A8" s="3">
        <v>43070</v>
      </c>
      <c r="B8" s="31">
        <v>-2.4460000000000002</v>
      </c>
    </row>
    <row r="9" spans="1:2">
      <c r="A9" s="3">
        <v>43435</v>
      </c>
      <c r="B9" s="65">
        <v>-2.9620000000000002</v>
      </c>
    </row>
    <row r="10" spans="1:2">
      <c r="A10" s="3">
        <v>43800</v>
      </c>
      <c r="B10" s="65">
        <v>-2.0710000000000002</v>
      </c>
    </row>
    <row r="11" spans="1:2">
      <c r="A11" s="3">
        <v>44166</v>
      </c>
      <c r="B11" s="65">
        <v>-1.4059999999999999</v>
      </c>
    </row>
    <row r="12" spans="1:2">
      <c r="A12" s="3">
        <v>44531</v>
      </c>
      <c r="B12" s="65">
        <v>-3.71</v>
      </c>
    </row>
    <row r="13" spans="1:2">
      <c r="A13" s="3">
        <v>44896</v>
      </c>
      <c r="B13" s="65">
        <v>-0.99399999999999999</v>
      </c>
    </row>
    <row r="14" spans="1:2">
      <c r="A14" s="3"/>
      <c r="B14" s="65"/>
    </row>
    <row r="15" spans="1:2">
      <c r="A15" s="3"/>
      <c r="B15" s="65"/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319C2-3422-1442-B3E4-822200E56985}">
  <dimension ref="A1:F257"/>
  <sheetViews>
    <sheetView topLeftCell="A44" workbookViewId="0">
      <selection activeCell="B225" sqref="B225"/>
    </sheetView>
  </sheetViews>
  <sheetFormatPr defaultColWidth="11.42578125" defaultRowHeight="14.45"/>
  <cols>
    <col min="1" max="1" width="21" customWidth="1"/>
    <col min="2" max="2" width="14.5703125" customWidth="1"/>
  </cols>
  <sheetData>
    <row r="1" spans="1:2">
      <c r="A1" s="33" t="s">
        <v>41</v>
      </c>
      <c r="B1" s="34" t="s">
        <v>42</v>
      </c>
    </row>
    <row r="2" spans="1:2">
      <c r="A2" s="33" t="s">
        <v>43</v>
      </c>
      <c r="B2" s="34" t="s">
        <v>44</v>
      </c>
    </row>
    <row r="3" spans="1:2">
      <c r="A3" s="4">
        <v>37622</v>
      </c>
      <c r="B3" s="35">
        <v>93</v>
      </c>
    </row>
    <row r="4" spans="1:2">
      <c r="A4" s="4">
        <v>37653</v>
      </c>
      <c r="B4" s="35">
        <v>111</v>
      </c>
    </row>
    <row r="5" spans="1:2">
      <c r="A5" s="4">
        <v>37681</v>
      </c>
      <c r="B5" s="35">
        <v>130</v>
      </c>
    </row>
    <row r="6" spans="1:2">
      <c r="A6" s="4">
        <v>37712</v>
      </c>
      <c r="B6" s="35">
        <v>123</v>
      </c>
    </row>
    <row r="7" spans="1:2">
      <c r="A7" s="4">
        <v>37742</v>
      </c>
      <c r="B7" s="35">
        <v>112</v>
      </c>
    </row>
    <row r="8" spans="1:2">
      <c r="A8" s="4">
        <v>37773</v>
      </c>
      <c r="B8" s="35">
        <v>120</v>
      </c>
    </row>
    <row r="9" spans="1:2">
      <c r="A9" s="4">
        <v>37803</v>
      </c>
      <c r="B9" s="35">
        <v>130</v>
      </c>
    </row>
    <row r="10" spans="1:2">
      <c r="A10" s="4">
        <v>37834</v>
      </c>
      <c r="B10" s="35">
        <v>113</v>
      </c>
    </row>
    <row r="11" spans="1:2">
      <c r="A11" s="4">
        <v>37865</v>
      </c>
      <c r="B11" s="35">
        <v>126</v>
      </c>
    </row>
    <row r="12" spans="1:2">
      <c r="A12" s="4">
        <v>37895</v>
      </c>
      <c r="B12" s="35">
        <v>130</v>
      </c>
    </row>
    <row r="13" spans="1:2">
      <c r="A13" s="4">
        <v>37926</v>
      </c>
      <c r="B13" s="35">
        <v>108</v>
      </c>
    </row>
    <row r="14" spans="1:2">
      <c r="A14" s="4">
        <v>37956</v>
      </c>
      <c r="B14" s="35">
        <v>118</v>
      </c>
    </row>
    <row r="15" spans="1:2">
      <c r="A15" s="4">
        <v>37987</v>
      </c>
      <c r="B15" s="35">
        <v>150</v>
      </c>
    </row>
    <row r="16" spans="1:2">
      <c r="A16" s="4">
        <v>38018</v>
      </c>
      <c r="B16" s="35">
        <v>118</v>
      </c>
    </row>
    <row r="17" spans="1:2">
      <c r="A17" s="4">
        <v>38047</v>
      </c>
      <c r="B17" s="35">
        <v>152</v>
      </c>
    </row>
    <row r="18" spans="1:2">
      <c r="A18" s="4">
        <v>38078</v>
      </c>
      <c r="B18" s="35">
        <v>108</v>
      </c>
    </row>
    <row r="19" spans="1:2">
      <c r="A19" s="4">
        <v>38108</v>
      </c>
      <c r="B19" s="35">
        <v>110</v>
      </c>
    </row>
    <row r="20" spans="1:2">
      <c r="A20" s="4">
        <v>38139</v>
      </c>
      <c r="B20" s="35">
        <v>130</v>
      </c>
    </row>
    <row r="21" spans="1:2">
      <c r="A21" s="4">
        <v>38169</v>
      </c>
      <c r="B21" s="35">
        <v>126</v>
      </c>
    </row>
    <row r="22" spans="1:2">
      <c r="A22" s="4">
        <v>38200</v>
      </c>
      <c r="B22" s="35">
        <v>125</v>
      </c>
    </row>
    <row r="23" spans="1:2">
      <c r="A23" s="4">
        <v>38231</v>
      </c>
      <c r="B23" s="35">
        <v>146</v>
      </c>
    </row>
    <row r="24" spans="1:2">
      <c r="A24" s="4">
        <v>38261</v>
      </c>
      <c r="B24" s="35">
        <v>134</v>
      </c>
    </row>
    <row r="25" spans="1:2">
      <c r="A25" s="4">
        <v>38292</v>
      </c>
      <c r="B25" s="35">
        <v>115</v>
      </c>
    </row>
    <row r="26" spans="1:2">
      <c r="A26" s="4">
        <v>38322</v>
      </c>
      <c r="B26" s="35">
        <v>150</v>
      </c>
    </row>
    <row r="27" spans="1:2">
      <c r="A27" s="4">
        <v>38353</v>
      </c>
      <c r="B27" s="35">
        <v>170</v>
      </c>
    </row>
    <row r="28" spans="1:2">
      <c r="A28" s="4">
        <v>38384</v>
      </c>
      <c r="B28" s="35">
        <v>146</v>
      </c>
    </row>
    <row r="29" spans="1:2">
      <c r="A29" s="4">
        <v>38412</v>
      </c>
      <c r="B29" s="35">
        <v>172</v>
      </c>
    </row>
    <row r="30" spans="1:2">
      <c r="A30" s="4">
        <v>38443</v>
      </c>
      <c r="B30" s="35">
        <v>152</v>
      </c>
    </row>
    <row r="31" spans="1:2">
      <c r="A31" s="4">
        <v>38473</v>
      </c>
      <c r="B31" s="35">
        <v>147</v>
      </c>
    </row>
    <row r="32" spans="1:2">
      <c r="A32" s="4">
        <v>38504</v>
      </c>
      <c r="B32" s="35">
        <v>162</v>
      </c>
    </row>
    <row r="33" spans="1:2">
      <c r="A33" s="4">
        <v>38534</v>
      </c>
      <c r="B33" s="35">
        <v>149</v>
      </c>
    </row>
    <row r="34" spans="1:2">
      <c r="A34" s="4">
        <v>38565</v>
      </c>
      <c r="B34" s="35">
        <v>139</v>
      </c>
    </row>
    <row r="35" spans="1:2">
      <c r="A35" s="4">
        <v>38596</v>
      </c>
      <c r="B35" s="35">
        <v>164</v>
      </c>
    </row>
    <row r="36" spans="1:2">
      <c r="A36" s="4">
        <v>38626</v>
      </c>
      <c r="B36" s="35">
        <v>161.69999999999999</v>
      </c>
    </row>
    <row r="37" spans="1:2">
      <c r="A37" s="4">
        <v>38657</v>
      </c>
      <c r="B37" s="35">
        <v>186.5</v>
      </c>
    </row>
    <row r="38" spans="1:2">
      <c r="A38" s="4">
        <v>38687</v>
      </c>
      <c r="B38" s="35">
        <v>169.3</v>
      </c>
    </row>
    <row r="39" spans="1:2">
      <c r="A39" s="4">
        <v>38718</v>
      </c>
      <c r="B39" s="35">
        <v>201.7</v>
      </c>
    </row>
    <row r="40" spans="1:2">
      <c r="A40" s="4">
        <v>38749</v>
      </c>
      <c r="B40" s="35">
        <v>185.2</v>
      </c>
    </row>
    <row r="41" spans="1:2">
      <c r="A41" s="4">
        <v>38777</v>
      </c>
      <c r="B41" s="35">
        <v>189.2</v>
      </c>
    </row>
    <row r="42" spans="1:2">
      <c r="A42" s="4">
        <v>38808</v>
      </c>
      <c r="B42" s="35">
        <v>158.6</v>
      </c>
    </row>
    <row r="43" spans="1:2">
      <c r="A43" s="4">
        <v>38838</v>
      </c>
      <c r="B43" s="35">
        <v>192.6</v>
      </c>
    </row>
    <row r="44" spans="1:2">
      <c r="A44" s="4">
        <v>38869</v>
      </c>
      <c r="B44" s="35">
        <v>182.3</v>
      </c>
    </row>
    <row r="45" spans="1:2">
      <c r="A45" s="4">
        <v>38899</v>
      </c>
      <c r="B45" s="35">
        <v>179.8</v>
      </c>
    </row>
    <row r="46" spans="1:2">
      <c r="A46" s="4">
        <v>38930</v>
      </c>
      <c r="B46" s="35">
        <v>213.3</v>
      </c>
    </row>
    <row r="47" spans="1:2">
      <c r="A47" s="4">
        <v>38961</v>
      </c>
      <c r="B47" s="35">
        <v>224.3</v>
      </c>
    </row>
    <row r="48" spans="1:2">
      <c r="A48" s="4">
        <v>38991</v>
      </c>
      <c r="B48" s="35">
        <v>64.5</v>
      </c>
    </row>
    <row r="49" spans="1:2">
      <c r="A49" s="4">
        <v>39022</v>
      </c>
      <c r="B49" s="35">
        <v>194.1</v>
      </c>
    </row>
    <row r="50" spans="1:2">
      <c r="A50" s="4">
        <v>39052</v>
      </c>
      <c r="B50" s="35">
        <v>175.4</v>
      </c>
    </row>
    <row r="51" spans="1:2">
      <c r="A51" s="4">
        <v>39083</v>
      </c>
      <c r="B51" s="35">
        <v>187.7</v>
      </c>
    </row>
    <row r="52" spans="1:2">
      <c r="A52" s="4">
        <v>39114</v>
      </c>
      <c r="B52" s="35">
        <v>208.2</v>
      </c>
    </row>
    <row r="53" spans="1:2">
      <c r="A53" s="4">
        <v>39142</v>
      </c>
      <c r="B53" s="35">
        <v>213.3</v>
      </c>
    </row>
    <row r="54" spans="1:2">
      <c r="A54" s="4">
        <v>39173</v>
      </c>
      <c r="B54" s="35">
        <v>253.4</v>
      </c>
    </row>
    <row r="55" spans="1:2">
      <c r="A55" s="4">
        <v>39203</v>
      </c>
      <c r="B55" s="35">
        <v>224.3</v>
      </c>
    </row>
    <row r="56" spans="1:2">
      <c r="A56" s="4">
        <v>39234</v>
      </c>
      <c r="B56" s="35">
        <v>106.2</v>
      </c>
    </row>
    <row r="57" spans="1:2">
      <c r="A57" s="4">
        <v>39264</v>
      </c>
      <c r="B57" s="35">
        <v>209.5</v>
      </c>
    </row>
    <row r="58" spans="1:2">
      <c r="A58" s="4">
        <v>39295</v>
      </c>
      <c r="B58" s="35">
        <v>219.4</v>
      </c>
    </row>
    <row r="59" spans="1:2">
      <c r="A59" s="4">
        <v>39326</v>
      </c>
      <c r="B59" s="35">
        <v>191.1</v>
      </c>
    </row>
    <row r="60" spans="1:2">
      <c r="A60" s="4">
        <v>39356</v>
      </c>
      <c r="B60" s="35">
        <v>238.2</v>
      </c>
    </row>
    <row r="61" spans="1:2">
      <c r="A61" s="4">
        <v>39387</v>
      </c>
      <c r="B61" s="35">
        <v>233.5</v>
      </c>
    </row>
    <row r="62" spans="1:2">
      <c r="A62" s="4">
        <v>39417</v>
      </c>
      <c r="B62" s="35">
        <v>216.7</v>
      </c>
    </row>
    <row r="63" spans="1:2">
      <c r="A63" s="4">
        <v>39448</v>
      </c>
      <c r="B63" s="35">
        <v>274.39999999999998</v>
      </c>
    </row>
    <row r="64" spans="1:2">
      <c r="A64" s="4">
        <v>39479</v>
      </c>
      <c r="B64" s="35">
        <v>248.4</v>
      </c>
    </row>
    <row r="65" spans="1:2">
      <c r="A65" s="4">
        <v>39508</v>
      </c>
      <c r="B65" s="35">
        <v>264.2</v>
      </c>
    </row>
    <row r="66" spans="1:2">
      <c r="A66" s="4">
        <v>39539</v>
      </c>
      <c r="B66" s="35">
        <v>260.39999999999998</v>
      </c>
    </row>
    <row r="67" spans="1:2">
      <c r="A67" s="4">
        <v>39569</v>
      </c>
      <c r="B67" s="35">
        <v>224.6</v>
      </c>
    </row>
    <row r="68" spans="1:2">
      <c r="A68" s="4">
        <v>39600</v>
      </c>
      <c r="B68" s="35">
        <v>233</v>
      </c>
    </row>
    <row r="69" spans="1:2">
      <c r="A69" s="4">
        <v>39630</v>
      </c>
      <c r="B69" s="35">
        <v>264.3</v>
      </c>
    </row>
    <row r="70" spans="1:2">
      <c r="A70" s="4">
        <v>39661</v>
      </c>
      <c r="B70" s="35">
        <v>227.1</v>
      </c>
    </row>
    <row r="71" spans="1:2">
      <c r="A71" s="4">
        <v>39692</v>
      </c>
      <c r="B71" s="35">
        <v>252.5</v>
      </c>
    </row>
    <row r="72" spans="1:2">
      <c r="A72" s="4">
        <v>39722</v>
      </c>
      <c r="B72" s="35">
        <v>208.7</v>
      </c>
    </row>
    <row r="73" spans="1:2">
      <c r="A73" s="4">
        <v>39753</v>
      </c>
      <c r="B73" s="35">
        <v>200.2</v>
      </c>
    </row>
    <row r="74" spans="1:2">
      <c r="A74" s="4">
        <v>39783</v>
      </c>
      <c r="B74" s="35">
        <v>235.3</v>
      </c>
    </row>
    <row r="75" spans="1:2">
      <c r="A75" s="4">
        <v>39814</v>
      </c>
      <c r="B75" s="35">
        <v>258.01721947999999</v>
      </c>
    </row>
    <row r="76" spans="1:2">
      <c r="A76" s="4">
        <v>39845</v>
      </c>
      <c r="B76" s="35">
        <v>241.34346500000001</v>
      </c>
    </row>
    <row r="77" spans="1:2">
      <c r="A77" s="4">
        <v>39873</v>
      </c>
      <c r="B77" s="35">
        <v>281.28663103999997</v>
      </c>
    </row>
    <row r="78" spans="1:2">
      <c r="A78" s="4">
        <v>39904</v>
      </c>
      <c r="B78" s="35">
        <v>266.26523800000001</v>
      </c>
    </row>
    <row r="79" spans="1:2">
      <c r="A79" s="4">
        <v>39934</v>
      </c>
      <c r="B79" s="35">
        <v>275.51097411000001</v>
      </c>
    </row>
    <row r="80" spans="1:2">
      <c r="A80" s="4">
        <v>39965</v>
      </c>
      <c r="B80" s="35">
        <v>280.49028152</v>
      </c>
    </row>
    <row r="81" spans="1:2">
      <c r="A81" s="4">
        <v>39995</v>
      </c>
      <c r="B81" s="35">
        <v>300.13344025999999</v>
      </c>
    </row>
    <row r="82" spans="1:2">
      <c r="A82" s="4">
        <v>40026</v>
      </c>
      <c r="B82" s="35">
        <v>291.66358322999997</v>
      </c>
    </row>
    <row r="83" spans="1:2">
      <c r="A83" s="4">
        <v>40057</v>
      </c>
      <c r="B83" s="35">
        <v>286.64872209999999</v>
      </c>
    </row>
    <row r="84" spans="1:2">
      <c r="A84" s="4">
        <v>40087</v>
      </c>
      <c r="B84" s="35">
        <v>292.40580942999998</v>
      </c>
    </row>
    <row r="85" spans="1:2">
      <c r="A85" s="4">
        <v>40118</v>
      </c>
      <c r="B85" s="35">
        <v>261.58987820999999</v>
      </c>
    </row>
    <row r="86" spans="1:2">
      <c r="A86" s="4">
        <v>40148</v>
      </c>
      <c r="B86" s="35">
        <v>294.94428413000003</v>
      </c>
    </row>
    <row r="87" spans="1:2">
      <c r="A87" s="4">
        <v>40179</v>
      </c>
      <c r="B87" s="35">
        <v>313.13062305</v>
      </c>
    </row>
    <row r="88" spans="1:2">
      <c r="A88" s="4">
        <v>40210</v>
      </c>
      <c r="B88" s="35">
        <v>310.08727815999998</v>
      </c>
    </row>
    <row r="89" spans="1:2">
      <c r="A89" s="4">
        <v>40238</v>
      </c>
      <c r="B89" s="35">
        <v>373.23619351999997</v>
      </c>
    </row>
    <row r="90" spans="1:2">
      <c r="A90" s="4">
        <v>40269</v>
      </c>
      <c r="B90" s="35">
        <v>339.72625188000001</v>
      </c>
    </row>
    <row r="91" spans="1:2">
      <c r="A91" s="4">
        <v>40299</v>
      </c>
      <c r="B91" s="35">
        <v>303.04171744000001</v>
      </c>
    </row>
    <row r="92" spans="1:2">
      <c r="A92" s="4">
        <v>40330</v>
      </c>
      <c r="B92" s="35">
        <v>343.89562167000003</v>
      </c>
    </row>
    <row r="93" spans="1:2">
      <c r="A93" s="4">
        <v>40360</v>
      </c>
      <c r="B93" s="35">
        <v>343.02388103999999</v>
      </c>
    </row>
    <row r="94" spans="1:2">
      <c r="A94" s="4">
        <v>40391</v>
      </c>
      <c r="B94" s="35">
        <v>332.50455316</v>
      </c>
    </row>
    <row r="95" spans="1:2">
      <c r="A95" s="4">
        <v>40422</v>
      </c>
      <c r="B95" s="35">
        <v>345.74244235999998</v>
      </c>
    </row>
    <row r="96" spans="1:2">
      <c r="A96" s="4">
        <v>40452</v>
      </c>
      <c r="B96" s="35">
        <v>376.04360012000001</v>
      </c>
    </row>
    <row r="97" spans="1:2">
      <c r="A97" s="4">
        <v>40483</v>
      </c>
      <c r="B97" s="35">
        <v>365.86668195999999</v>
      </c>
    </row>
    <row r="98" spans="1:2">
      <c r="A98" s="4">
        <v>40513</v>
      </c>
      <c r="B98" s="35">
        <v>369.67921133999999</v>
      </c>
    </row>
    <row r="99" spans="1:2">
      <c r="A99" s="4">
        <v>40544</v>
      </c>
      <c r="B99" s="35">
        <v>377.01919666999999</v>
      </c>
    </row>
    <row r="100" spans="1:2">
      <c r="A100" s="4">
        <v>40575</v>
      </c>
      <c r="B100" s="35">
        <v>393.25458241000001</v>
      </c>
    </row>
    <row r="101" spans="1:2">
      <c r="A101" s="4">
        <v>40603</v>
      </c>
      <c r="B101" s="35">
        <v>503.43701415999999</v>
      </c>
    </row>
    <row r="102" spans="1:2">
      <c r="A102" s="4">
        <v>40634</v>
      </c>
      <c r="B102" s="35">
        <v>414.83761212000002</v>
      </c>
    </row>
    <row r="103" spans="1:2">
      <c r="A103" s="4">
        <v>40664</v>
      </c>
      <c r="B103" s="35">
        <v>414.48447239000001</v>
      </c>
    </row>
    <row r="104" spans="1:2">
      <c r="A104" s="4">
        <v>40695</v>
      </c>
      <c r="B104" s="35">
        <v>403.53716320000001</v>
      </c>
    </row>
    <row r="105" spans="1:2">
      <c r="A105" s="4">
        <v>40725</v>
      </c>
      <c r="B105" s="35">
        <v>415.39786486999998</v>
      </c>
    </row>
    <row r="106" spans="1:2">
      <c r="A106" s="4">
        <v>40756</v>
      </c>
      <c r="B106" s="35">
        <v>458.54391447</v>
      </c>
    </row>
    <row r="107" spans="1:2">
      <c r="A107" s="4">
        <v>40787</v>
      </c>
      <c r="B107" s="35">
        <v>401.61274091000001</v>
      </c>
    </row>
    <row r="108" spans="1:2">
      <c r="A108" s="4">
        <v>40817</v>
      </c>
      <c r="B108" s="35">
        <v>420.54669109000002</v>
      </c>
    </row>
    <row r="109" spans="1:2">
      <c r="A109" s="4">
        <v>40848</v>
      </c>
      <c r="B109" s="35">
        <v>436.00080638999998</v>
      </c>
    </row>
    <row r="110" spans="1:2">
      <c r="A110" s="4">
        <v>40878</v>
      </c>
      <c r="B110" s="35">
        <v>506.16962275999998</v>
      </c>
    </row>
    <row r="111" spans="1:2">
      <c r="A111" s="4">
        <v>40909</v>
      </c>
      <c r="B111" s="35">
        <v>472.75768405999997</v>
      </c>
    </row>
    <row r="112" spans="1:2">
      <c r="A112" s="4">
        <v>40940</v>
      </c>
      <c r="B112" s="35">
        <v>470.35340184</v>
      </c>
    </row>
    <row r="113" spans="1:2">
      <c r="A113" s="4">
        <v>40969</v>
      </c>
      <c r="B113" s="35">
        <v>564.66361576999998</v>
      </c>
    </row>
    <row r="114" spans="1:2">
      <c r="A114" s="4">
        <v>41000</v>
      </c>
      <c r="B114" s="35">
        <v>475.16126556</v>
      </c>
    </row>
    <row r="115" spans="1:2">
      <c r="A115" s="4">
        <v>41030</v>
      </c>
      <c r="B115" s="35">
        <v>507.10567003</v>
      </c>
    </row>
    <row r="116" spans="1:2">
      <c r="A116" s="4">
        <v>41061</v>
      </c>
      <c r="B116" s="35">
        <v>452.33050874999998</v>
      </c>
    </row>
    <row r="117" spans="1:2">
      <c r="A117" s="4">
        <v>41091</v>
      </c>
      <c r="B117" s="35">
        <v>475.01051159000002</v>
      </c>
    </row>
    <row r="118" spans="1:2">
      <c r="A118" s="4">
        <v>41122</v>
      </c>
      <c r="B118" s="35">
        <v>490.06391255</v>
      </c>
    </row>
    <row r="119" spans="1:2">
      <c r="A119" s="4">
        <v>41153</v>
      </c>
      <c r="B119" s="35">
        <v>511.21883035000002</v>
      </c>
    </row>
    <row r="120" spans="1:2">
      <c r="A120" s="4">
        <v>41183</v>
      </c>
      <c r="B120" s="35">
        <v>522.10890737</v>
      </c>
    </row>
    <row r="121" spans="1:2">
      <c r="A121" s="4">
        <v>41214</v>
      </c>
      <c r="B121" s="35">
        <v>491.29218280999999</v>
      </c>
    </row>
    <row r="122" spans="1:2">
      <c r="A122" s="4">
        <v>41244</v>
      </c>
      <c r="B122" s="35">
        <v>553.19583369999998</v>
      </c>
    </row>
    <row r="123" spans="1:2">
      <c r="A123" s="4">
        <v>41275</v>
      </c>
      <c r="B123" s="35">
        <v>502.27029872999998</v>
      </c>
    </row>
    <row r="124" spans="1:2">
      <c r="A124" s="4">
        <v>41306</v>
      </c>
      <c r="B124" s="35">
        <v>469.42307449999998</v>
      </c>
    </row>
    <row r="125" spans="1:2">
      <c r="A125" s="4">
        <v>41334</v>
      </c>
      <c r="B125" s="35">
        <v>511.36526369000001</v>
      </c>
    </row>
    <row r="126" spans="1:2">
      <c r="A126" s="4">
        <v>41365</v>
      </c>
      <c r="B126" s="35">
        <v>515.32931723000002</v>
      </c>
    </row>
    <row r="127" spans="1:2">
      <c r="A127" s="4">
        <v>41395</v>
      </c>
      <c r="B127" s="35">
        <v>512.35549906999995</v>
      </c>
    </row>
    <row r="128" spans="1:2">
      <c r="A128" s="4">
        <v>41426</v>
      </c>
      <c r="B128" s="35">
        <v>528.23310062999997</v>
      </c>
    </row>
    <row r="129" spans="1:2">
      <c r="A129" s="4">
        <v>41456</v>
      </c>
      <c r="B129" s="35">
        <v>526.62774334000005</v>
      </c>
    </row>
    <row r="130" spans="1:2">
      <c r="A130" s="4">
        <v>41487</v>
      </c>
      <c r="B130" s="35">
        <v>540.01715003000004</v>
      </c>
    </row>
    <row r="131" spans="1:2">
      <c r="A131" s="4">
        <v>41518</v>
      </c>
      <c r="B131" s="35">
        <v>557.76818209999999</v>
      </c>
    </row>
    <row r="132" spans="1:2">
      <c r="A132" s="4">
        <v>41548</v>
      </c>
      <c r="B132" s="35">
        <v>572.95452608000005</v>
      </c>
    </row>
    <row r="133" spans="1:2">
      <c r="A133" s="4">
        <v>41579</v>
      </c>
      <c r="B133" s="35">
        <v>567.77989347000005</v>
      </c>
    </row>
    <row r="134" spans="1:2">
      <c r="A134" s="4">
        <v>41609</v>
      </c>
      <c r="B134" s="35">
        <v>602.83257707999996</v>
      </c>
    </row>
    <row r="135" spans="1:2">
      <c r="A135" s="4">
        <v>41640</v>
      </c>
      <c r="B135" s="35">
        <v>555.46499285000004</v>
      </c>
    </row>
    <row r="136" spans="1:2">
      <c r="A136" s="4">
        <v>41671</v>
      </c>
      <c r="B136" s="35">
        <v>502.00286026999999</v>
      </c>
    </row>
    <row r="137" spans="1:2">
      <c r="A137" s="4">
        <v>41699</v>
      </c>
      <c r="B137" s="35">
        <v>605.88337710999997</v>
      </c>
    </row>
    <row r="138" spans="1:2">
      <c r="A138" s="4">
        <v>41730</v>
      </c>
      <c r="B138" s="35">
        <v>554.00707640999997</v>
      </c>
    </row>
    <row r="139" spans="1:2">
      <c r="A139" s="4">
        <v>41760</v>
      </c>
      <c r="B139" s="35">
        <v>557.4906459</v>
      </c>
    </row>
    <row r="140" spans="1:2">
      <c r="A140" s="4">
        <v>41791</v>
      </c>
      <c r="B140" s="35">
        <v>585.10550180999996</v>
      </c>
    </row>
    <row r="141" spans="1:2">
      <c r="A141" s="4">
        <v>41821</v>
      </c>
      <c r="B141" s="35">
        <v>606.65507481999998</v>
      </c>
    </row>
    <row r="142" spans="1:2">
      <c r="A142" s="4">
        <v>41852</v>
      </c>
      <c r="B142" s="35">
        <v>548.07273254999996</v>
      </c>
    </row>
    <row r="143" spans="1:2">
      <c r="A143" s="4">
        <v>41883</v>
      </c>
      <c r="B143" s="35">
        <v>574.98562485000002</v>
      </c>
    </row>
    <row r="144" spans="1:2">
      <c r="A144" s="4">
        <v>41913</v>
      </c>
      <c r="B144" s="35">
        <v>600.05670716999998</v>
      </c>
    </row>
    <row r="145" spans="1:2">
      <c r="A145" s="4">
        <v>41944</v>
      </c>
      <c r="B145" s="35">
        <v>619.25196761999996</v>
      </c>
    </row>
    <row r="146" spans="1:2">
      <c r="A146" s="4">
        <v>41974</v>
      </c>
      <c r="B146" s="35">
        <v>708.83998896000003</v>
      </c>
    </row>
    <row r="147" spans="1:2">
      <c r="A147" s="4">
        <v>42005</v>
      </c>
      <c r="B147" s="35">
        <v>523.51971288000004</v>
      </c>
    </row>
    <row r="148" spans="1:2">
      <c r="A148" s="4">
        <v>42036</v>
      </c>
      <c r="B148" s="35">
        <v>511.64339533999998</v>
      </c>
    </row>
    <row r="149" spans="1:2">
      <c r="A149" s="4">
        <v>42064</v>
      </c>
      <c r="B149" s="35">
        <v>644.26024258999996</v>
      </c>
    </row>
    <row r="150" spans="1:2">
      <c r="A150" s="4">
        <v>42095</v>
      </c>
      <c r="B150" s="35">
        <v>585.93984899999998</v>
      </c>
    </row>
    <row r="151" spans="1:2">
      <c r="A151" s="4">
        <v>42125</v>
      </c>
      <c r="B151" s="35">
        <v>537.73534828000004</v>
      </c>
    </row>
    <row r="152" spans="1:2">
      <c r="A152" s="4">
        <v>42156</v>
      </c>
      <c r="B152" s="35">
        <v>629.56539131</v>
      </c>
    </row>
    <row r="153" spans="1:2">
      <c r="A153" s="4">
        <v>42186</v>
      </c>
      <c r="B153" s="35">
        <v>599.2998374</v>
      </c>
    </row>
    <row r="154" spans="1:2">
      <c r="A154" s="4">
        <v>42217</v>
      </c>
      <c r="B154" s="35">
        <v>566.03707477</v>
      </c>
    </row>
    <row r="155" spans="1:2">
      <c r="A155" s="4">
        <v>42248</v>
      </c>
      <c r="B155" s="35">
        <v>584.17623672000002</v>
      </c>
    </row>
    <row r="156" spans="1:2">
      <c r="A156" s="4">
        <v>42278</v>
      </c>
      <c r="B156" s="35">
        <v>605.14256038999997</v>
      </c>
    </row>
    <row r="157" spans="1:2">
      <c r="A157" s="4">
        <v>42309</v>
      </c>
      <c r="B157" s="35">
        <v>574.46419274000004</v>
      </c>
    </row>
    <row r="158" spans="1:2">
      <c r="A158" s="4">
        <v>42339</v>
      </c>
      <c r="B158" s="35">
        <v>618.51763331999996</v>
      </c>
    </row>
    <row r="159" spans="1:2">
      <c r="A159" s="4">
        <v>42370</v>
      </c>
      <c r="B159" s="35">
        <v>563.43169404000002</v>
      </c>
    </row>
    <row r="160" spans="1:2">
      <c r="A160" s="4">
        <v>42401</v>
      </c>
      <c r="B160" s="35">
        <v>554.19245702000001</v>
      </c>
    </row>
    <row r="161" spans="1:2">
      <c r="A161" s="4">
        <v>42430</v>
      </c>
      <c r="B161" s="35">
        <v>675.74047182000004</v>
      </c>
    </row>
    <row r="162" spans="1:2">
      <c r="A162" s="4">
        <v>42461</v>
      </c>
      <c r="B162" s="35">
        <v>578.00444861999995</v>
      </c>
    </row>
    <row r="163" spans="1:2">
      <c r="A163" s="4">
        <v>42491</v>
      </c>
      <c r="B163" s="35">
        <v>597.23663868000006</v>
      </c>
    </row>
    <row r="164" spans="1:2">
      <c r="A164" s="4">
        <v>42522</v>
      </c>
      <c r="B164" s="35">
        <v>644.48099292999996</v>
      </c>
    </row>
    <row r="165" spans="1:2">
      <c r="A165" s="4">
        <v>42552</v>
      </c>
      <c r="B165" s="35">
        <v>572.76791364999997</v>
      </c>
    </row>
    <row r="166" spans="1:2">
      <c r="A166" s="4">
        <v>42583</v>
      </c>
      <c r="B166" s="35">
        <v>618.28735052000002</v>
      </c>
    </row>
    <row r="167" spans="1:2">
      <c r="A167" s="4">
        <v>42614</v>
      </c>
      <c r="B167" s="35">
        <v>577.87536259000001</v>
      </c>
    </row>
    <row r="168" spans="1:2">
      <c r="A168" s="4">
        <v>42644</v>
      </c>
      <c r="B168" s="35">
        <v>607.53205828</v>
      </c>
    </row>
    <row r="169" spans="1:2">
      <c r="A169" s="4">
        <v>42675</v>
      </c>
      <c r="B169" s="35">
        <v>567.37840154000003</v>
      </c>
    </row>
    <row r="170" spans="1:2">
      <c r="A170" s="4">
        <v>42705</v>
      </c>
      <c r="B170" s="35">
        <v>684.60373516000004</v>
      </c>
    </row>
    <row r="171" spans="1:2">
      <c r="A171" s="4">
        <v>42736</v>
      </c>
      <c r="B171" s="35">
        <v>670.28742374000001</v>
      </c>
    </row>
    <row r="172" spans="1:2">
      <c r="A172" s="4">
        <v>42767</v>
      </c>
      <c r="B172" s="35">
        <v>598.08684529000004</v>
      </c>
    </row>
    <row r="173" spans="1:2">
      <c r="A173" s="4">
        <v>42795</v>
      </c>
      <c r="B173" s="35">
        <v>643.05838609</v>
      </c>
    </row>
    <row r="174" spans="1:2">
      <c r="A174" s="4">
        <v>42826</v>
      </c>
      <c r="B174" s="35">
        <v>487.94389290999999</v>
      </c>
    </row>
    <row r="175" spans="1:2">
      <c r="A175" s="4">
        <v>42856</v>
      </c>
      <c r="B175" s="35">
        <v>600.70255760999999</v>
      </c>
    </row>
    <row r="176" spans="1:2">
      <c r="A176" s="4">
        <v>42887</v>
      </c>
      <c r="B176" s="35">
        <v>590.88511052000001</v>
      </c>
    </row>
    <row r="177" spans="1:2">
      <c r="A177" s="4">
        <v>42917</v>
      </c>
      <c r="B177" s="35">
        <v>629.29014638000001</v>
      </c>
    </row>
    <row r="178" spans="1:2">
      <c r="A178" s="4">
        <v>42948</v>
      </c>
      <c r="B178" s="35">
        <v>599.88384182000004</v>
      </c>
    </row>
    <row r="179" spans="1:2">
      <c r="A179" s="4">
        <v>42979</v>
      </c>
      <c r="B179" s="35">
        <v>537.77584512999999</v>
      </c>
    </row>
    <row r="180" spans="1:2">
      <c r="A180" s="4">
        <v>43009</v>
      </c>
      <c r="B180" s="35">
        <v>546.25790035</v>
      </c>
    </row>
    <row r="181" spans="1:2">
      <c r="A181" s="4">
        <v>43040</v>
      </c>
      <c r="B181" s="35">
        <v>588.38762855000004</v>
      </c>
    </row>
    <row r="182" spans="1:2">
      <c r="A182" s="4">
        <v>43070</v>
      </c>
      <c r="B182" s="35">
        <v>671.39643717000001</v>
      </c>
    </row>
    <row r="183" spans="1:2">
      <c r="A183" s="4">
        <v>43101</v>
      </c>
      <c r="B183" s="35">
        <v>729.35489665</v>
      </c>
    </row>
    <row r="184" spans="1:2">
      <c r="A184" s="4">
        <v>43132</v>
      </c>
      <c r="B184" s="35">
        <v>571.50022634000004</v>
      </c>
    </row>
    <row r="185" spans="1:2">
      <c r="A185" s="4">
        <v>43160</v>
      </c>
      <c r="B185" s="35">
        <v>677.69611576</v>
      </c>
    </row>
    <row r="186" spans="1:2">
      <c r="A186" s="4">
        <v>43191</v>
      </c>
      <c r="B186" s="35">
        <v>541.17809947000001</v>
      </c>
    </row>
    <row r="187" spans="1:2">
      <c r="A187" s="4">
        <v>43221</v>
      </c>
      <c r="B187" s="35">
        <v>580.40199499000005</v>
      </c>
    </row>
    <row r="188" spans="1:2">
      <c r="A188" s="4">
        <v>43252</v>
      </c>
      <c r="B188" s="35">
        <v>523.64051843000004</v>
      </c>
    </row>
    <row r="189" spans="1:2">
      <c r="A189" s="4">
        <v>43282</v>
      </c>
      <c r="B189" s="35">
        <v>619.29719442999999</v>
      </c>
    </row>
    <row r="190" spans="1:2">
      <c r="A190" s="4">
        <v>43313</v>
      </c>
      <c r="B190" s="35">
        <v>534.19701822000002</v>
      </c>
    </row>
    <row r="191" spans="1:2">
      <c r="A191" s="4">
        <v>43344</v>
      </c>
      <c r="B191" s="35">
        <v>499.56861171000003</v>
      </c>
    </row>
    <row r="192" spans="1:2">
      <c r="A192" s="4">
        <v>43374</v>
      </c>
      <c r="B192" s="35">
        <v>599.09245427999997</v>
      </c>
    </row>
    <row r="193" spans="1:2">
      <c r="A193" s="4">
        <v>43405</v>
      </c>
      <c r="B193" s="35">
        <v>555.04232352999998</v>
      </c>
    </row>
    <row r="194" spans="1:2">
      <c r="A194" s="4">
        <v>43435</v>
      </c>
      <c r="B194" s="35">
        <v>584.45009859000004</v>
      </c>
    </row>
    <row r="195" spans="1:2">
      <c r="A195" s="4">
        <v>43466</v>
      </c>
      <c r="B195" s="35">
        <v>545.32549928000003</v>
      </c>
    </row>
    <row r="196" spans="1:2">
      <c r="A196" s="4">
        <v>43497</v>
      </c>
      <c r="B196" s="35">
        <v>500.49216267000003</v>
      </c>
    </row>
    <row r="197" spans="1:2">
      <c r="A197" s="4">
        <v>43525</v>
      </c>
      <c r="B197" s="35">
        <v>571.43100962000005</v>
      </c>
    </row>
    <row r="198" spans="1:2">
      <c r="A198" s="4">
        <v>43556</v>
      </c>
      <c r="B198" s="35">
        <v>553.69204204000005</v>
      </c>
    </row>
    <row r="199" spans="1:2">
      <c r="A199" s="4">
        <v>43586</v>
      </c>
      <c r="B199" s="35">
        <v>562.12014927999996</v>
      </c>
    </row>
    <row r="200" spans="1:2">
      <c r="A200" s="4">
        <v>43617</v>
      </c>
      <c r="B200" s="35">
        <v>536.62758456999995</v>
      </c>
    </row>
    <row r="201" spans="1:2">
      <c r="A201" s="4">
        <v>43647</v>
      </c>
      <c r="B201" s="35">
        <v>625.68059081000001</v>
      </c>
    </row>
    <row r="202" spans="1:2">
      <c r="A202" s="4">
        <v>43678</v>
      </c>
      <c r="B202" s="35">
        <v>518.24796906999995</v>
      </c>
    </row>
    <row r="203" spans="1:2">
      <c r="A203" s="4">
        <v>43709</v>
      </c>
      <c r="B203" s="35">
        <v>516.26609831999997</v>
      </c>
    </row>
    <row r="204" spans="1:2">
      <c r="A204" s="4">
        <v>43739</v>
      </c>
      <c r="B204" s="35">
        <v>607.04422336000005</v>
      </c>
    </row>
    <row r="205" spans="1:2">
      <c r="A205" s="4">
        <v>43770</v>
      </c>
      <c r="B205" s="35">
        <v>515.26123915000005</v>
      </c>
    </row>
    <row r="206" spans="1:2">
      <c r="A206" s="4">
        <v>43800</v>
      </c>
      <c r="B206" s="35">
        <v>665.02347617999999</v>
      </c>
    </row>
    <row r="207" spans="1:2">
      <c r="A207" s="4">
        <v>43831</v>
      </c>
      <c r="B207" s="35">
        <v>580.92764079999995</v>
      </c>
    </row>
    <row r="208" spans="1:2">
      <c r="A208" s="4">
        <v>43862</v>
      </c>
      <c r="B208" s="35">
        <v>527.32246625000005</v>
      </c>
    </row>
    <row r="209" spans="1:2">
      <c r="A209" s="4">
        <v>43891</v>
      </c>
      <c r="B209" s="35">
        <v>492.09156816000001</v>
      </c>
    </row>
    <row r="210" spans="1:2">
      <c r="A210" s="4">
        <v>43922</v>
      </c>
      <c r="B210" s="35">
        <v>375.01923640000001</v>
      </c>
    </row>
    <row r="211" spans="1:2">
      <c r="A211" s="4">
        <v>43952</v>
      </c>
      <c r="B211" s="35">
        <v>431.75753243999998</v>
      </c>
    </row>
    <row r="212" spans="1:2">
      <c r="A212" s="4">
        <v>43983</v>
      </c>
      <c r="B212" s="35">
        <v>572.49800302000006</v>
      </c>
    </row>
    <row r="213" spans="1:2">
      <c r="A213" s="4">
        <v>44013</v>
      </c>
      <c r="B213" s="35">
        <v>702.08852611999998</v>
      </c>
    </row>
    <row r="214" spans="1:2">
      <c r="A214" s="4">
        <v>44044</v>
      </c>
      <c r="B214" s="35">
        <v>664.45677322999995</v>
      </c>
    </row>
    <row r="215" spans="1:2">
      <c r="A215" s="4">
        <v>44075</v>
      </c>
      <c r="B215" s="35">
        <v>702.65033175999997</v>
      </c>
    </row>
    <row r="216" spans="1:2">
      <c r="A216" s="4">
        <v>44105</v>
      </c>
      <c r="B216" s="35">
        <v>630.71361772</v>
      </c>
    </row>
    <row r="217" spans="1:2">
      <c r="A217" s="4">
        <v>44136</v>
      </c>
      <c r="B217" s="35">
        <v>611.67085946999998</v>
      </c>
    </row>
    <row r="218" spans="1:2">
      <c r="A218" s="4">
        <v>44166</v>
      </c>
      <c r="B218" s="35">
        <v>812.73780638999995</v>
      </c>
    </row>
    <row r="219" spans="1:2">
      <c r="A219" s="4">
        <v>44197</v>
      </c>
      <c r="B219" s="35">
        <v>675.33900544000005</v>
      </c>
    </row>
    <row r="220" spans="1:2">
      <c r="A220" s="4">
        <v>44228</v>
      </c>
      <c r="B220" s="35">
        <v>579.68216999000003</v>
      </c>
    </row>
    <row r="221" spans="1:2">
      <c r="A221" s="4">
        <v>44256</v>
      </c>
      <c r="B221" s="35">
        <v>612.03942605999998</v>
      </c>
    </row>
    <row r="222" spans="1:2">
      <c r="A222" s="4">
        <v>44287</v>
      </c>
      <c r="B222" s="35">
        <v>518.75441373000001</v>
      </c>
    </row>
    <row r="223" spans="1:2">
      <c r="A223" s="4">
        <v>44317</v>
      </c>
      <c r="B223" s="35">
        <v>460.11415068000002</v>
      </c>
    </row>
    <row r="224" spans="1:2">
      <c r="A224" s="4">
        <v>44348</v>
      </c>
      <c r="B224" s="35">
        <v>478.44865787999998</v>
      </c>
    </row>
    <row r="225" spans="1:2">
      <c r="A225" s="4">
        <v>44378</v>
      </c>
      <c r="B225" s="35">
        <v>453.26326684000003</v>
      </c>
    </row>
    <row r="226" spans="1:2">
      <c r="A226" s="4">
        <v>44409</v>
      </c>
      <c r="B226" s="35">
        <v>446.61763427</v>
      </c>
    </row>
    <row r="227" spans="1:2">
      <c r="A227" s="4">
        <v>44440</v>
      </c>
      <c r="B227" s="35">
        <v>353.22780132999998</v>
      </c>
    </row>
    <row r="228" spans="1:2">
      <c r="A228" s="4">
        <v>44470</v>
      </c>
      <c r="B228" s="35">
        <v>317.38781426999998</v>
      </c>
    </row>
    <row r="229" spans="1:2">
      <c r="A229" s="4">
        <v>44501</v>
      </c>
      <c r="B229" s="35">
        <v>271.43416537000002</v>
      </c>
    </row>
    <row r="230" spans="1:2">
      <c r="A230" s="4">
        <v>44531</v>
      </c>
      <c r="B230" s="35">
        <v>325.15596476000002</v>
      </c>
    </row>
    <row r="231" spans="1:2">
      <c r="A231" s="4">
        <v>44562</v>
      </c>
      <c r="B231" s="35">
        <v>259.22240040000003</v>
      </c>
    </row>
    <row r="232" spans="1:2">
      <c r="A232" s="4">
        <v>44593</v>
      </c>
      <c r="B232" s="35">
        <v>204.92486303999999</v>
      </c>
    </row>
    <row r="233" spans="1:2">
      <c r="A233" s="4">
        <v>44621</v>
      </c>
      <c r="B233" s="35">
        <v>318.39999999999998</v>
      </c>
    </row>
    <row r="234" spans="1:2">
      <c r="A234" s="4">
        <v>44652</v>
      </c>
      <c r="B234" s="35">
        <v>248.94</v>
      </c>
    </row>
    <row r="235" spans="1:2">
      <c r="A235" s="4">
        <v>44682</v>
      </c>
      <c r="B235" s="35">
        <v>304.14</v>
      </c>
    </row>
    <row r="236" spans="1:2">
      <c r="A236" s="4">
        <v>44713</v>
      </c>
      <c r="B236" s="35">
        <v>274.3</v>
      </c>
    </row>
    <row r="237" spans="1:2">
      <c r="A237" s="4">
        <v>44743</v>
      </c>
      <c r="B237" s="39">
        <v>279.5</v>
      </c>
    </row>
    <row r="238" spans="1:2">
      <c r="A238" s="4">
        <v>44774</v>
      </c>
      <c r="B238" s="39">
        <v>325.35725287000002</v>
      </c>
    </row>
    <row r="239" spans="1:2">
      <c r="A239" s="4">
        <v>44805</v>
      </c>
      <c r="B239" s="35">
        <v>359.3</v>
      </c>
    </row>
    <row r="240" spans="1:2">
      <c r="A240" s="19">
        <v>44835</v>
      </c>
      <c r="B240" s="39">
        <v>355.4</v>
      </c>
    </row>
    <row r="241" spans="1:6">
      <c r="A241" s="19">
        <v>44866</v>
      </c>
      <c r="B241" s="39">
        <v>384.40581738999998</v>
      </c>
    </row>
    <row r="242" spans="1:6">
      <c r="A242" s="19">
        <v>44896</v>
      </c>
      <c r="B242" s="63">
        <v>475.6</v>
      </c>
    </row>
    <row r="243" spans="1:6">
      <c r="A243" s="19">
        <v>44927</v>
      </c>
      <c r="B243" s="39">
        <v>437.5</v>
      </c>
      <c r="C243" s="82">
        <f>(B243-B231)/B231</f>
        <v>0.68773994579520892</v>
      </c>
    </row>
    <row r="244" spans="1:6">
      <c r="A244" s="19">
        <v>44958</v>
      </c>
      <c r="B244" s="36">
        <v>407.41134139000002</v>
      </c>
      <c r="C244" s="82">
        <f t="shared" ref="C244:C257" si="0">(B244-B232)/B232</f>
        <v>0.98810107932328339</v>
      </c>
    </row>
    <row r="245" spans="1:6">
      <c r="A245" s="4">
        <v>44986</v>
      </c>
      <c r="B245" s="39">
        <v>568.29999999999995</v>
      </c>
      <c r="C245" s="82">
        <f t="shared" si="0"/>
        <v>0.78486180904522607</v>
      </c>
    </row>
    <row r="246" spans="1:6">
      <c r="A246" s="4">
        <v>45017</v>
      </c>
      <c r="B246" s="35">
        <v>453.98893298000002</v>
      </c>
      <c r="C246" s="82">
        <f t="shared" si="0"/>
        <v>0.82368816975978154</v>
      </c>
    </row>
    <row r="247" spans="1:6">
      <c r="A247" s="4">
        <v>45047</v>
      </c>
      <c r="B247" s="35">
        <v>479.70684005999999</v>
      </c>
      <c r="C247" s="82">
        <f t="shared" si="0"/>
        <v>0.57725665831524964</v>
      </c>
    </row>
    <row r="248" spans="1:6">
      <c r="A248" s="4">
        <v>45078</v>
      </c>
      <c r="B248" s="35">
        <v>475.7</v>
      </c>
      <c r="C248" s="82">
        <f t="shared" si="0"/>
        <v>0.73423259205249713</v>
      </c>
    </row>
    <row r="249" spans="1:6">
      <c r="A249" s="4">
        <v>45108</v>
      </c>
      <c r="B249">
        <v>540.96</v>
      </c>
      <c r="C249" s="82">
        <f t="shared" si="0"/>
        <v>0.93545617173524165</v>
      </c>
    </row>
    <row r="250" spans="1:6">
      <c r="A250" s="4">
        <v>45139</v>
      </c>
      <c r="B250">
        <v>499.16</v>
      </c>
      <c r="C250" s="82">
        <f t="shared" si="0"/>
        <v>0.53419048014720227</v>
      </c>
    </row>
    <row r="251" spans="1:6">
      <c r="A251" s="4">
        <v>45170</v>
      </c>
      <c r="B251" s="35">
        <v>428.37</v>
      </c>
      <c r="C251" s="82">
        <f t="shared" si="0"/>
        <v>0.19223490119677147</v>
      </c>
      <c r="F251" s="35">
        <f t="shared" ref="F251:F253" si="1">SUM(B249:B251)</f>
        <v>1468.4900000000002</v>
      </c>
    </row>
    <row r="252" spans="1:6">
      <c r="A252" s="4">
        <v>45200</v>
      </c>
      <c r="B252" s="35">
        <v>517.39</v>
      </c>
      <c r="C252" s="82">
        <f t="shared" si="0"/>
        <v>0.45579628587507037</v>
      </c>
      <c r="F252" s="35"/>
    </row>
    <row r="253" spans="1:6">
      <c r="A253" s="4">
        <v>45231</v>
      </c>
      <c r="B253" s="35">
        <v>537.32000000000005</v>
      </c>
      <c r="C253" s="82">
        <f t="shared" si="0"/>
        <v>0.39779362250093253</v>
      </c>
      <c r="F253" s="35"/>
    </row>
    <row r="254" spans="1:6">
      <c r="A254" s="4">
        <v>45261</v>
      </c>
      <c r="B254" s="35">
        <v>569.70000000000005</v>
      </c>
      <c r="C254" s="82">
        <f t="shared" si="0"/>
        <v>0.19785534062237178</v>
      </c>
      <c r="D254" s="84">
        <f>(F254-F251)/F254</f>
        <v>9.5985619394118385E-2</v>
      </c>
      <c r="E254" s="83">
        <f>((SUM(B252:B254)-SUM(B240:B242))/SUM(B240:B242))</f>
        <v>0.33651655830338917</v>
      </c>
      <c r="F254" s="35">
        <f>SUM(B252:B254)</f>
        <v>1624.41</v>
      </c>
    </row>
    <row r="255" spans="1:6">
      <c r="A255" s="4">
        <v>45292</v>
      </c>
      <c r="B255">
        <v>487.57</v>
      </c>
      <c r="C255" s="82">
        <f t="shared" si="0"/>
        <v>0.11444571428571428</v>
      </c>
      <c r="D255" s="84"/>
      <c r="E255" s="83"/>
      <c r="F255" s="35"/>
    </row>
    <row r="256" spans="1:6">
      <c r="A256" s="4">
        <v>45323</v>
      </c>
      <c r="B256">
        <v>476.15</v>
      </c>
      <c r="C256" s="82">
        <f t="shared" si="0"/>
        <v>0.16872053285379443</v>
      </c>
      <c r="D256" s="84"/>
      <c r="E256" s="83"/>
      <c r="F256" s="35"/>
    </row>
    <row r="257" spans="1:6">
      <c r="A257" s="4">
        <v>45352</v>
      </c>
      <c r="B257">
        <v>572.38</v>
      </c>
      <c r="C257" s="82">
        <f t="shared" si="0"/>
        <v>7.1793067042055982E-3</v>
      </c>
      <c r="D257" s="84">
        <f>(F257-F254)/F254</f>
        <v>-5.4364353826928037E-2</v>
      </c>
      <c r="E257" s="83">
        <f>((SUM(B255:B257)-SUM(B243:B245))/SUM(B243:B245))</f>
        <v>8.695702830202999E-2</v>
      </c>
      <c r="F257" s="35">
        <f t="shared" ref="F255:F257" si="2">SUM(B255:B257)</f>
        <v>1536.1</v>
      </c>
    </row>
  </sheetData>
  <phoneticPr fontId="9" type="noConversion"/>
  <conditionalFormatting sqref="B1:B1048576">
    <cfRule type="top10" dxfId="0" priority="1" rank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ThinkPad</dc:creator>
  <cp:keywords/>
  <dc:description/>
  <cp:lastModifiedBy/>
  <cp:revision/>
  <dcterms:created xsi:type="dcterms:W3CDTF">2021-11-08T12:03:33Z</dcterms:created>
  <dcterms:modified xsi:type="dcterms:W3CDTF">2024-10-23T09:00:30Z</dcterms:modified>
  <cp:category/>
  <cp:contentStatus/>
</cp:coreProperties>
</file>