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6.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7.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tables/table8.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9.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mc:AlternateContent xmlns:mc="http://schemas.openxmlformats.org/markup-compatibility/2006">
    <mc:Choice Requires="x15">
      <x15ac:absPath xmlns:x15ac="http://schemas.microsoft.com/office/spreadsheetml/2010/11/ac" url="https://undp.sharepoint.com/sites/SEHCoreTeam/Shared Documents/General/04. Sustainable Energy Academy/SEA Charts and Infographics/SEA - Charts/"/>
    </mc:Choice>
  </mc:AlternateContent>
  <xr:revisionPtr revIDLastSave="4645" documentId="13_ncr:1_{426E9047-88C7-412F-893E-F7A9AEEB47B9}" xr6:coauthVersionLast="47" xr6:coauthVersionMax="47" xr10:uidLastSave="{C259FCFD-15E4-4309-B05E-121744679214}"/>
  <bookViews>
    <workbookView xWindow="-98" yWindow="-98" windowWidth="21795" windowHeight="12975" tabRatio="658" firstSheet="7" activeTab="5" xr2:uid="{53F8EFCD-16E2-4B24-B6F9-866AF38AD547}"/>
  </bookViews>
  <sheets>
    <sheet name="TRACKER" sheetId="11" r:id="rId1"/>
    <sheet name="Links" sheetId="12" r:id="rId2"/>
    <sheet name="Screenshots" sheetId="16" r:id="rId3"/>
    <sheet name="Module1" sheetId="1" r:id="rId4"/>
    <sheet name="Module2" sheetId="3" r:id="rId5"/>
    <sheet name="Module3" sheetId="4" r:id="rId6"/>
    <sheet name="Module4" sheetId="6" r:id="rId7"/>
    <sheet name="Module5" sheetId="7" r:id="rId8"/>
    <sheet name="Module6" sheetId="8" r:id="rId9"/>
    <sheet name="Module7" sheetId="9" r:id="rId10"/>
    <sheet name="Module8" sheetId="10" r:id="rId11"/>
    <sheet name="(Legacy) Module4 " sheetId="14" r:id="rId12"/>
    <sheet name="Validation" sheetId="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9" l="1"/>
  <c r="C11" i="10"/>
  <c r="C10" i="10"/>
  <c r="C9" i="10"/>
  <c r="C21" i="10"/>
  <c r="C20" i="10"/>
  <c r="C19" i="10"/>
  <c r="C18" i="10"/>
  <c r="C12" i="4"/>
  <c r="C11" i="4"/>
  <c r="C10" i="4"/>
  <c r="C9" i="4"/>
  <c r="C8" i="4"/>
  <c r="C7" i="4"/>
  <c r="C25" i="10"/>
  <c r="C24" i="10"/>
  <c r="E22" i="11"/>
  <c r="E18" i="11"/>
  <c r="E19" i="11"/>
  <c r="E20" i="11"/>
  <c r="E21" i="11"/>
  <c r="E17" i="11"/>
  <c r="D5" i="11"/>
  <c r="D6" i="11"/>
  <c r="D7" i="11"/>
  <c r="D8" i="11"/>
  <c r="D9" i="11"/>
  <c r="D10" i="11"/>
  <c r="D11" i="11"/>
  <c r="D4" i="11"/>
  <c r="F16" i="11" a="1"/>
  <c r="F16" i="11" s="1"/>
  <c r="F19" i="11" s="1"/>
  <c r="N3" i="11" a="1"/>
  <c r="N3" i="11" s="1"/>
  <c r="F3" i="11" a="1"/>
  <c r="F3" i="11" s="1"/>
  <c r="C15" i="1"/>
  <c r="C13" i="1"/>
  <c r="C17" i="10"/>
  <c r="C16" i="10"/>
  <c r="C15" i="10"/>
  <c r="C14" i="10"/>
  <c r="C13" i="10"/>
  <c r="C12" i="10"/>
  <c r="C21" i="1"/>
  <c r="C22" i="8"/>
  <c r="C21" i="8"/>
  <c r="C12" i="6"/>
  <c r="C11" i="6"/>
  <c r="C5" i="4"/>
  <c r="C6" i="4"/>
  <c r="C33" i="3"/>
  <c r="C32" i="3"/>
  <c r="C31" i="3"/>
  <c r="C30" i="3"/>
  <c r="C26" i="3"/>
  <c r="C25" i="3"/>
  <c r="C21" i="3"/>
  <c r="C20" i="3"/>
  <c r="C19" i="3"/>
  <c r="C9" i="3"/>
  <c r="C16" i="1"/>
  <c r="C4" i="1"/>
  <c r="C3" i="1"/>
  <c r="C8" i="3"/>
  <c r="C7" i="3"/>
  <c r="C15" i="3"/>
  <c r="C14" i="3"/>
  <c r="C3" i="3"/>
  <c r="C4" i="3"/>
  <c r="C5" i="3"/>
  <c r="C6" i="3"/>
  <c r="C10" i="3"/>
  <c r="C11" i="3"/>
  <c r="C12" i="3"/>
  <c r="C13" i="3"/>
  <c r="C16" i="3"/>
  <c r="C17" i="3"/>
  <c r="C18" i="3"/>
  <c r="C22" i="3"/>
  <c r="C23" i="3"/>
  <c r="C24" i="3"/>
  <c r="C27" i="3"/>
  <c r="C28" i="3"/>
  <c r="C29" i="3"/>
  <c r="C34" i="3"/>
  <c r="C35" i="3"/>
  <c r="C36" i="3"/>
  <c r="C37" i="3"/>
  <c r="C22" i="1"/>
  <c r="C10" i="6"/>
  <c r="C28" i="1"/>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 i="16"/>
  <c r="C30" i="1"/>
  <c r="C31" i="1"/>
  <c r="C32" i="1"/>
  <c r="C33" i="1"/>
  <c r="C34" i="1"/>
  <c r="C35" i="1"/>
  <c r="C29" i="1"/>
  <c r="C36" i="1"/>
  <c r="C20" i="1"/>
  <c r="C37" i="1"/>
  <c r="C23" i="1"/>
  <c r="C24" i="1"/>
  <c r="C25" i="1"/>
  <c r="C26" i="1"/>
  <c r="C27" i="1"/>
  <c r="C19" i="1"/>
  <c r="C14" i="1"/>
  <c r="C17" i="1"/>
  <c r="C18" i="1"/>
  <c r="C8" i="1"/>
  <c r="C3" i="14"/>
  <c r="C4" i="14"/>
  <c r="C5" i="14"/>
  <c r="C6" i="14"/>
  <c r="C7" i="14"/>
  <c r="C8" i="14"/>
  <c r="C9" i="14"/>
  <c r="C10" i="14"/>
  <c r="C11" i="14"/>
  <c r="C12" i="14"/>
  <c r="C13" i="14"/>
  <c r="C14" i="14"/>
  <c r="C8" i="9"/>
  <c r="C4" i="9"/>
  <c r="C6" i="9"/>
  <c r="C3" i="9"/>
  <c r="AB5" i="11"/>
  <c r="AB6" i="11"/>
  <c r="AB7" i="11"/>
  <c r="AB8" i="11"/>
  <c r="AB9" i="11"/>
  <c r="AB10" i="11"/>
  <c r="AB11" i="11"/>
  <c r="AB4" i="11"/>
  <c r="AI3" i="11" a="1"/>
  <c r="AI3" i="11" s="1"/>
  <c r="AC3" i="11" a="1"/>
  <c r="AC3" i="11" s="1"/>
  <c r="M5" i="11"/>
  <c r="M6" i="11"/>
  <c r="M7" i="11"/>
  <c r="M8" i="11"/>
  <c r="M9" i="11"/>
  <c r="M10" i="11"/>
  <c r="M11" i="11"/>
  <c r="M4" i="11"/>
  <c r="C5" i="11"/>
  <c r="C6" i="11"/>
  <c r="C7" i="11"/>
  <c r="C8" i="11"/>
  <c r="C9" i="11"/>
  <c r="C10" i="11"/>
  <c r="C11" i="11"/>
  <c r="C4" i="11"/>
  <c r="C20" i="8"/>
  <c r="C15" i="8"/>
  <c r="C14" i="8"/>
  <c r="C12" i="8"/>
  <c r="C5" i="8"/>
  <c r="C9" i="1"/>
  <c r="C3" i="6"/>
  <c r="C14" i="6"/>
  <c r="V16" i="11" a="1"/>
  <c r="V16" i="11" s="1"/>
  <c r="C3" i="10"/>
  <c r="C4" i="10"/>
  <c r="C5" i="10"/>
  <c r="C6" i="10"/>
  <c r="C7" i="10"/>
  <c r="C8" i="10"/>
  <c r="C22" i="10"/>
  <c r="C23" i="10"/>
  <c r="C26" i="10"/>
  <c r="C27" i="10"/>
  <c r="C28" i="10"/>
  <c r="C10" i="9"/>
  <c r="C11" i="9"/>
  <c r="C9" i="9"/>
  <c r="C5" i="9"/>
  <c r="J5" i="11"/>
  <c r="J9" i="11"/>
  <c r="F4" i="11"/>
  <c r="F18" i="11" l="1"/>
  <c r="V18" i="11" s="1"/>
  <c r="J17" i="11"/>
  <c r="G17" i="11"/>
  <c r="W17" i="11" s="1"/>
  <c r="J21" i="11"/>
  <c r="G21" i="11"/>
  <c r="J20" i="11"/>
  <c r="G20" i="11"/>
  <c r="W20" i="11" s="1"/>
  <c r="J19" i="11"/>
  <c r="G19" i="11"/>
  <c r="W19" i="11" s="1"/>
  <c r="J18" i="11"/>
  <c r="G18" i="11"/>
  <c r="W18" i="11" s="1"/>
  <c r="K17" i="11"/>
  <c r="H17" i="11"/>
  <c r="K21" i="11"/>
  <c r="H21" i="11"/>
  <c r="K20" i="11"/>
  <c r="H20" i="11"/>
  <c r="K19" i="11"/>
  <c r="H19" i="11"/>
  <c r="K18" i="11"/>
  <c r="H18" i="11"/>
  <c r="F22" i="11"/>
  <c r="I17" i="11"/>
  <c r="G22" i="11"/>
  <c r="F17" i="11"/>
  <c r="V17" i="11" s="1"/>
  <c r="I21" i="11"/>
  <c r="H22" i="11"/>
  <c r="F21" i="11"/>
  <c r="I20" i="11"/>
  <c r="X20" i="11" s="1"/>
  <c r="I22" i="11"/>
  <c r="F20" i="11"/>
  <c r="V20" i="11" s="1"/>
  <c r="I19" i="11"/>
  <c r="X19" i="11" s="1"/>
  <c r="J22" i="11"/>
  <c r="I18" i="11"/>
  <c r="X18" i="11" s="1"/>
  <c r="K22" i="11"/>
  <c r="E23" i="11"/>
  <c r="V19" i="11"/>
  <c r="V3" i="11" a="1"/>
  <c r="V3" i="11" s="1"/>
  <c r="C16" i="8"/>
  <c r="C17" i="8"/>
  <c r="C18" i="8"/>
  <c r="C19" i="8"/>
  <c r="C6" i="7"/>
  <c r="C13" i="8"/>
  <c r="C11" i="8"/>
  <c r="C10" i="8"/>
  <c r="C9" i="8"/>
  <c r="C8" i="8"/>
  <c r="C7" i="8"/>
  <c r="C6" i="8"/>
  <c r="C4" i="8"/>
  <c r="C3" i="8"/>
  <c r="C16" i="6"/>
  <c r="C15" i="6"/>
  <c r="C13" i="6"/>
  <c r="C5" i="7"/>
  <c r="C4" i="7"/>
  <c r="C3" i="7"/>
  <c r="C9" i="6"/>
  <c r="C8" i="6"/>
  <c r="C7" i="6"/>
  <c r="C6" i="6"/>
  <c r="C5" i="6"/>
  <c r="C4" i="6"/>
  <c r="C14" i="4"/>
  <c r="C13" i="4"/>
  <c r="C4" i="4"/>
  <c r="C3" i="4"/>
  <c r="C5" i="1"/>
  <c r="C6" i="1"/>
  <c r="C7" i="1"/>
  <c r="C10" i="1"/>
  <c r="C11" i="1"/>
  <c r="C12" i="1"/>
  <c r="I5" i="11"/>
  <c r="G7" i="11"/>
  <c r="AE4" i="11"/>
  <c r="AE9" i="11"/>
  <c r="F9" i="11"/>
  <c r="F7" i="11"/>
  <c r="E9" i="11"/>
  <c r="AF9" i="11"/>
  <c r="AC7" i="11"/>
  <c r="AE8" i="11"/>
  <c r="AD8" i="11"/>
  <c r="AD7" i="11"/>
  <c r="E7" i="11"/>
  <c r="AF8" i="11"/>
  <c r="I8" i="11"/>
  <c r="H9" i="11"/>
  <c r="F10" i="11"/>
  <c r="AF6" i="11"/>
  <c r="H11" i="11"/>
  <c r="AC10" i="11"/>
  <c r="I10" i="11"/>
  <c r="I11" i="11"/>
  <c r="AE6" i="11"/>
  <c r="AF7" i="11"/>
  <c r="AE10" i="11"/>
  <c r="F11" i="11"/>
  <c r="E11" i="11"/>
  <c r="AD5" i="11"/>
  <c r="AF4" i="11"/>
  <c r="E10" i="11"/>
  <c r="H8" i="11"/>
  <c r="F5" i="11"/>
  <c r="AC9" i="11"/>
  <c r="N10" i="11"/>
  <c r="F8" i="11"/>
  <c r="J6" i="11"/>
  <c r="AC6" i="11"/>
  <c r="E8" i="11"/>
  <c r="AF11" i="11"/>
  <c r="J10" i="11"/>
  <c r="J7" i="11"/>
  <c r="H4" i="11"/>
  <c r="I6" i="11"/>
  <c r="E5" i="11"/>
  <c r="AD9" i="11"/>
  <c r="J11" i="11"/>
  <c r="H5" i="11"/>
  <c r="I9" i="11"/>
  <c r="AD11" i="11"/>
  <c r="AC5" i="11"/>
  <c r="G11" i="11"/>
  <c r="AE7" i="11"/>
  <c r="E4" i="11"/>
  <c r="G9" i="11"/>
  <c r="I7" i="11"/>
  <c r="AC4" i="11"/>
  <c r="E6" i="11"/>
  <c r="AE11" i="11"/>
  <c r="F6" i="11"/>
  <c r="I4" i="11"/>
  <c r="AF5" i="11"/>
  <c r="AE5" i="11"/>
  <c r="G8" i="11"/>
  <c r="AD4" i="11"/>
  <c r="J4" i="11"/>
  <c r="H7" i="11"/>
  <c r="AD6" i="11"/>
  <c r="G4" i="11"/>
  <c r="AD10" i="11"/>
  <c r="H6" i="11"/>
  <c r="H10" i="11"/>
  <c r="G10" i="11"/>
  <c r="J8" i="11"/>
  <c r="AF10" i="11"/>
  <c r="AC11" i="11"/>
  <c r="AC8" i="11"/>
  <c r="H23" i="11" l="1"/>
  <c r="K23" i="11"/>
  <c r="J23" i="11"/>
  <c r="J12" i="11"/>
  <c r="I23" i="11"/>
  <c r="X17" i="11"/>
  <c r="G23" i="11"/>
  <c r="K7" i="11"/>
  <c r="K10" i="11"/>
  <c r="K9" i="11"/>
  <c r="K11" i="11"/>
  <c r="K8" i="11"/>
  <c r="K4" i="11"/>
  <c r="AK11" i="11"/>
  <c r="AJ11" i="11"/>
  <c r="AL11" i="11"/>
  <c r="AI11" i="11"/>
  <c r="AG11" i="11"/>
  <c r="AM11" i="11" s="1"/>
  <c r="AJ6" i="11"/>
  <c r="AI5" i="11"/>
  <c r="AG7" i="11"/>
  <c r="AM7" i="11" s="1"/>
  <c r="AK7" i="11"/>
  <c r="AL7" i="11"/>
  <c r="AI7" i="11"/>
  <c r="AJ7" i="11"/>
  <c r="AJ8" i="11"/>
  <c r="AI8" i="11"/>
  <c r="AK8" i="11"/>
  <c r="AG8" i="11"/>
  <c r="AM8" i="11" s="1"/>
  <c r="AL8" i="11"/>
  <c r="AK10" i="11"/>
  <c r="AL6" i="11"/>
  <c r="AJ5" i="11"/>
  <c r="AG5" i="11"/>
  <c r="AM5" i="11" s="1"/>
  <c r="AJ10" i="11"/>
  <c r="AL5" i="11"/>
  <c r="AG10" i="11"/>
  <c r="AM10" i="11" s="1"/>
  <c r="AI10" i="11"/>
  <c r="AI6" i="11"/>
  <c r="AG6" i="11"/>
  <c r="AM6" i="11" s="1"/>
  <c r="AK6" i="11"/>
  <c r="AL10" i="11"/>
  <c r="AK5" i="11"/>
  <c r="AJ9" i="11"/>
  <c r="AI9" i="11"/>
  <c r="AK9" i="11"/>
  <c r="AL9" i="11"/>
  <c r="AL4" i="11"/>
  <c r="AK4" i="11"/>
  <c r="AJ4" i="11"/>
  <c r="AI4" i="11"/>
  <c r="AG9" i="11"/>
  <c r="AM9" i="11" s="1"/>
  <c r="AF12" i="11"/>
  <c r="AE12" i="11"/>
  <c r="AD12" i="11"/>
  <c r="F23" i="11"/>
  <c r="X23" i="11"/>
  <c r="W23" i="11"/>
  <c r="V23" i="11"/>
  <c r="F12" i="11"/>
  <c r="V10" i="11"/>
  <c r="E12" i="11"/>
  <c r="N7" i="11"/>
  <c r="P5" i="11"/>
  <c r="G5" i="11"/>
  <c r="O7" i="11"/>
  <c r="Q7" i="11"/>
  <c r="O9" i="11"/>
  <c r="N9" i="11"/>
  <c r="N5" i="11"/>
  <c r="Q8" i="11"/>
  <c r="P9" i="11"/>
  <c r="Q11" i="11"/>
  <c r="Q9" i="11"/>
  <c r="N8" i="11"/>
  <c r="N11" i="11"/>
  <c r="P10" i="11"/>
  <c r="G6" i="11"/>
  <c r="Q10" i="11"/>
  <c r="Q5" i="11"/>
  <c r="N6" i="11"/>
  <c r="Q6" i="11"/>
  <c r="O11" i="11"/>
  <c r="O6" i="11"/>
  <c r="Q4" i="11"/>
  <c r="P6" i="11"/>
  <c r="N4" i="11"/>
  <c r="P7" i="11"/>
  <c r="O10" i="11"/>
  <c r="O8" i="11"/>
  <c r="P4" i="11"/>
  <c r="O5" i="11"/>
  <c r="P8" i="11"/>
  <c r="O4" i="11"/>
  <c r="P11" i="11"/>
  <c r="K6" i="11" l="1"/>
  <c r="K5" i="11"/>
  <c r="AG4" i="11"/>
  <c r="AM4" i="11" s="1"/>
  <c r="AC12" i="11"/>
  <c r="V4" i="11"/>
  <c r="G12" i="11"/>
  <c r="W5" i="11"/>
  <c r="W9" i="11"/>
  <c r="Y11" i="11"/>
  <c r="X8" i="11"/>
  <c r="W7" i="11"/>
  <c r="V6" i="11"/>
  <c r="X7" i="11"/>
  <c r="X4" i="11"/>
  <c r="Y8" i="11"/>
  <c r="T6" i="11"/>
  <c r="Z6" i="11" s="1"/>
  <c r="W6" i="11"/>
  <c r="Y4" i="11"/>
  <c r="X6" i="11"/>
  <c r="W8" i="11"/>
  <c r="W10" i="11"/>
  <c r="X5" i="11"/>
  <c r="W4" i="11"/>
  <c r="T4" i="11"/>
  <c r="Z4" i="11" s="1"/>
  <c r="V8" i="11"/>
  <c r="T8" i="11"/>
  <c r="Z8" i="11" s="1"/>
  <c r="X9" i="11"/>
  <c r="H12" i="11"/>
  <c r="T7" i="11"/>
  <c r="Z7" i="11" s="1"/>
  <c r="V7" i="11"/>
  <c r="Y7" i="11"/>
  <c r="T9" i="11"/>
  <c r="Z9" i="11" s="1"/>
  <c r="V9" i="11"/>
  <c r="I12" i="11"/>
  <c r="Y9" i="11"/>
  <c r="V5" i="11"/>
  <c r="T5" i="11"/>
  <c r="Z5" i="11" s="1"/>
  <c r="Y5" i="11"/>
  <c r="Y6" i="11"/>
  <c r="Y10" i="11"/>
  <c r="Q12" i="11"/>
  <c r="Y12" i="11" s="1"/>
  <c r="X11" i="11"/>
  <c r="N12" i="11"/>
  <c r="V12" i="11" s="1"/>
  <c r="V11" i="11"/>
  <c r="T11" i="11"/>
  <c r="Z11" i="11" s="1"/>
  <c r="P12" i="11"/>
  <c r="X12" i="11" s="1"/>
  <c r="T10" i="11"/>
  <c r="Z10" i="11" s="1"/>
  <c r="X10" i="11"/>
  <c r="W11" i="11"/>
  <c r="O12" i="11"/>
  <c r="W12" i="11" s="1"/>
  <c r="K12" i="11" l="1"/>
  <c r="AI12" i="11"/>
  <c r="AG12" i="11"/>
  <c r="AM12" i="11" s="1"/>
  <c r="AL12" i="11"/>
  <c r="AK12" i="11"/>
  <c r="AJ12" i="11"/>
  <c r="T12" i="11"/>
  <c r="Z12"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tc={A3390EBB-07D1-480A-9F8C-F81E7221C913}</author>
    <author>tc={D8F0B92F-1538-4DE3-9A76-34824517C1CE}</author>
  </authors>
  <commentList>
    <comment ref="A1" authorId="0" shapeId="0" xr:uid="{A3390EBB-07D1-480A-9F8C-F81E7221C91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@Folashade Jaiyeola  Hey Shadé! Could you double-check that the list of charts looks okay? I’ve already added the missing ones, but your confirmation would be helpful. Thank you in advance!
(@Sinae Song )
Reply:
    Hi Danae, I have checked all the charts and the only one that is missing is a chart that I would like to remove anyways (Share of the population with access to electricity, 2021 , Chapter 2, Lesson 2, Part 1)  I will remove it because a very similar and more updated chart is presented earlier. Other than that, all the charts are here. Thank you!</t>
      </text>
    </comment>
    <comment ref="E34" authorId="1" shapeId="0" xr:uid="{D8F0B92F-1538-4DE3-9A76-34824517C1CE}">
      <text>
        <t xml:space="preserve">[Threaded comment]
Your version of Excel allows you to read this threaded comment; however, any edits to it will get removed if the file is opened in a newer version of Excel. Learn more: https://go.microsoft.com/fwlink/?linkid=870924
Comment:
    @Folashade Jaiyeola This map was deleted from the module, right?
Reply:
    @Danae franco Lopera It is still in the module, it is included as an image in the text box of the case study, Chapter 3, Lesson 2
Reply:
    Oh great. I didn’t see it yesterday. Thank you for confirming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tc={43D10AF5-6B74-4DF7-AF09-E6F40560BF28}</author>
    <author>tc={DC151DEE-4BD0-4F2D-A7C7-ED6193DBCDDE}</author>
    <author>tc={AB40DCFB-2001-4219-A382-5484B899E2BA}</author>
    <author>tc={DD5EC3C9-F6E7-4BD9-AFC0-97F4D211688F}</author>
    <author>tc={B0D39984-DBE3-4337-89D1-1E6A3A92F05F}</author>
    <author>tc={C6E42A4C-47A0-43E0-A9E4-4BC07EC9BF64}</author>
    <author>tc={4823B960-2774-4F03-9701-172FCFC2C637}</author>
    <author>tc={02C81EB0-6545-4368-8413-193F92A2CC22}</author>
  </authors>
  <commentList>
    <comment ref="D7" authorId="0" shapeId="0" xr:uid="{43D10AF5-6B74-4DF7-AF09-E6F40560BF28}">
      <text>
        <t>[Threaded comment]
Your version of Excel allows you to read this threaded comment; however, any edits to it will get removed if the file is opened in a newer version of Excel. Learn more: https://go.microsoft.com/fwlink/?linkid=870924
Comment:
    @Frederick Schindlegger 
Hi Frederick, where would be the best place to include the title of each sub-chart (e.g., lithium, rare earths, etc)? 
Reply:
    I would just add the sub-category to the title (in this case lithium, etc.)</t>
      </text>
    </comment>
    <comment ref="E7" authorId="1" shapeId="0" xr:uid="{DC151DEE-4BD0-4F2D-A7C7-ED6193DBCDDE}">
      <text>
        <t>[Threaded comment]
Your version of Excel allows you to read this threaded comment; however, any edits to it will get removed if the file is opened in a newer version of Excel. Learn more: https://go.microsoft.com/fwlink/?linkid=870924
Comment:
    @Frederick Schindlegger @Folashade Jaiyeola 
this is a more updated version of the chart M3_C3_12
We should use the same chart for both modules
Reply:
    Just updated the dataset to use the current data</t>
      </text>
    </comment>
    <comment ref="E8" authorId="2" shapeId="0" xr:uid="{AB40DCFB-2001-4219-A382-5484B899E2BA}">
      <text>
        <t>[Threaded comment]
Your version of Excel allows you to read this threaded comment; however, any edits to it will get removed if the file is opened in a newer version of Excel. Learn more: https://go.microsoft.com/fwlink/?linkid=870924
Comment:
    @Frederick Schindlegger @Folashade Jaiyeola 
this is a more updated version of the chart M3_C3_12
We should use the same chart for both modules</t>
      </text>
    </comment>
    <comment ref="E9" authorId="3" shapeId="0" xr:uid="{DD5EC3C9-F6E7-4BD9-AFC0-97F4D211688F}">
      <text>
        <t>[Threaded comment]
Your version of Excel allows you to read this threaded comment; however, any edits to it will get removed if the file is opened in a newer version of Excel. Learn more: https://go.microsoft.com/fwlink/?linkid=870924
Comment:
    @Frederick Schindlegger @Folashade Jaiyeola 
this is a more updated version of the chart M3_C3_12
We should use the same chart for both modules</t>
      </text>
    </comment>
    <comment ref="E10" authorId="4" shapeId="0" xr:uid="{B0D39984-DBE3-4337-89D1-1E6A3A92F05F}">
      <text>
        <t>[Threaded comment]
Your version of Excel allows you to read this threaded comment; however, any edits to it will get removed if the file is opened in a newer version of Excel. Learn more: https://go.microsoft.com/fwlink/?linkid=870924
Comment:
    @Frederick Schindlegger @Folashade Jaiyeola 
this is a more updated version of the chart M3_C3_12
We should use the same chart for both modules</t>
      </text>
    </comment>
    <comment ref="E11" authorId="5" shapeId="0" xr:uid="{C6E42A4C-47A0-43E0-A9E4-4BC07EC9BF64}">
      <text>
        <t>[Threaded comment]
Your version of Excel allows you to read this threaded comment; however, any edits to it will get removed if the file is opened in a newer version of Excel. Learn more: https://go.microsoft.com/fwlink/?linkid=870924
Comment:
    @Frederick Schindlegger @Folashade Jaiyeola 
this is a more updated version of the chart M3_C3_12
We should use the same chart for both modules</t>
      </text>
    </comment>
    <comment ref="E12" authorId="6" shapeId="0" xr:uid="{4823B960-2774-4F03-9701-172FCFC2C637}">
      <text>
        <t>[Threaded comment]
Your version of Excel allows you to read this threaded comment; however, any edits to it will get removed if the file is opened in a newer version of Excel. Learn more: https://go.microsoft.com/fwlink/?linkid=870924
Comment:
    @Frederick Schindlegger @Folashade Jaiyeola 
this is a more updated version of the chart M3_C3_12
We should use the same chart for both modules</t>
      </text>
    </comment>
    <comment ref="O14" authorId="7" shapeId="0" xr:uid="{02C81EB0-6545-4368-8413-193F92A2CC22}">
      <text>
        <t xml:space="preserve">[Threaded comment]
Your version of Excel allows you to read this threaded comment; however, any edits to it will get removed if the file is opened in a newer version of Excel. Learn more: https://go.microsoft.com/fwlink/?linkid=870924
Comment:
    The chart type her according to the image should be a box and whisker type.
@Frederick Schindlegger @Danae franco Lopera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tc={BD855E03-7949-4105-9E91-90140F5A96FB}</author>
    <author>tc={C31D88CB-6CDC-4442-B9C5-CF43DCCFD038}</author>
  </authors>
  <commentList>
    <comment ref="O15" authorId="0" shapeId="0" xr:uid="{BD855E03-7949-4105-9E91-90140F5A96FB}">
      <text>
        <t xml:space="preserve">[Threaded comment]
Your version of Excel allows you to read this threaded comment; however, any edits to it will get removed if the file is opened in a newer version of Excel. Learn more: https://go.microsoft.com/fwlink/?linkid=870924
Comment:
    Here, It’s a combo chart from the figure. A “Vertical” not horizontal (previously written) bar, and a scatter.
@Frederick Schindlegger @Danae franco Lopera 
</t>
      </text>
    </comment>
    <comment ref="O16" authorId="1" shapeId="0" xr:uid="{C31D88CB-6CDC-4442-B9C5-CF43DCCFD038}">
      <text>
        <t xml:space="preserve">[Threaded comment]
Your version of Excel allows you to read this threaded comment; however, any edits to it will get removed if the file is opened in a newer version of Excel. Learn more: https://go.microsoft.com/fwlink/?linkid=870924
Comment:
    No choropleth  in the options
@Frederick Schindlegger @Danae franco Lopera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tc={675D1B74-5394-4EB6-ABCC-A5B6A65123AD}</author>
  </authors>
  <commentList>
    <comment ref="O6" authorId="0" shapeId="0" xr:uid="{675D1B74-5394-4EB6-ABCC-A5B6A65123AD}">
      <text>
        <t xml:space="preserve">[Threaded comment]
Your version of Excel allows you to read this threaded comment; however, any edits to it will get removed if the file is opened in a newer version of Excel. Learn more: https://go.microsoft.com/fwlink/?linkid=870924
Comment:
    Choropleth map here
@Frederick Schindlegger @Danae franco Lopera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tc={E01D5037-037E-4023-BAC4-2DCDEBADA895}</author>
    <author>tc={CBE12429-4391-4998-BA12-476257E8AE65}</author>
    <author>tc={04EAB2AF-897A-475A-8DE7-34D18039B361}</author>
    <author>tc={EA72A164-1FB5-4042-8BA5-C8E1CE60E7B6}</author>
    <author>tc={879D81F2-3E74-4DA7-9880-A6DCF461FC42}</author>
  </authors>
  <commentList>
    <comment ref="O3" authorId="0" shapeId="0" xr:uid="{E01D5037-037E-4023-BAC4-2DCDEBADA895}">
      <text>
        <t xml:space="preserve">[Threaded comment]
Your version of Excel allows you to read this threaded comment; however, any edits to it will get removed if the file is opened in a newer version of Excel. Learn more: https://go.microsoft.com/fwlink/?linkid=870924
Comment:
    A pie chart can serve here. However, the image is a doughnut chart - which is just a variant of a pie chart
@Danae franco Lopera @Frederick Schindlegger </t>
      </text>
    </comment>
    <comment ref="O4" authorId="1" shapeId="0" xr:uid="{CBE12429-4391-4998-BA12-476257E8AE65}">
      <text>
        <t xml:space="preserve">[Threaded comment]
Your version of Excel allows you to read this threaded comment; however, any edits to it will get removed if the file is opened in a newer version of Excel. Learn more: https://go.microsoft.com/fwlink/?linkid=870924
Comment:
    Here, the image is an area chart. But  think a line chart or a stacked line chart will serve.
@Danae franco Lopera @Frederick Schindlegger </t>
      </text>
    </comment>
    <comment ref="O5" authorId="2" shapeId="0" xr:uid="{04EAB2AF-897A-475A-8DE7-34D18039B361}">
      <text>
        <t xml:space="preserve">[Threaded comment]
Your version of Excel allows you to read this threaded comment; however, any edits to it will get removed if the file is opened in a newer version of Excel. Learn more: https://go.microsoft.com/fwlink/?linkid=870924
Comment:
    The image here is a doughnut chart
@Danae franco Lopera @Frederick Schindlegger </t>
      </text>
    </comment>
    <comment ref="O7" authorId="3" shapeId="0" xr:uid="{EA72A164-1FB5-4042-8BA5-C8E1CE60E7B6}">
      <text>
        <t xml:space="preserve">[Threaded comment]
Your version of Excel allows you to read this threaded comment; however, any edits to it will get removed if the file is opened in a newer version of Excel. Learn more: https://go.microsoft.com/fwlink/?linkid=870924
Comment:
    The image is a modified box and whisker type 
@Danae franco Lopera @Frederick Schindlegger </t>
      </text>
    </comment>
    <comment ref="O8" authorId="4" shapeId="0" xr:uid="{879D81F2-3E74-4DA7-9880-A6DCF461FC42}">
      <text>
        <t xml:space="preserve">[Threaded comment]
Your version of Excel allows you to read this threaded comment; however, any edits to it will get removed if the file is opened in a newer version of Excel. Learn more: https://go.microsoft.com/fwlink/?linkid=870924
Comment:
    The image is a boxplot
@Frederick Schindlegger @Danae franco Lopera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tc={FE69143A-A2D3-4D8E-A9CA-55EBB9AC58B7}</author>
    <author>tc={44F8D497-8A0B-41D0-9F26-CCB5A80D2B40}</author>
  </authors>
  <commentList>
    <comment ref="O3" authorId="0" shapeId="0" xr:uid="{FE69143A-A2D3-4D8E-A9CA-55EBB9AC58B7}">
      <text>
        <t xml:space="preserve">[Threaded comment]
Your version of Excel allows you to read this threaded comment; however, any edits to it will get removed if the file is opened in a newer version of Excel. Learn more: https://go.microsoft.com/fwlink/?linkid=870924
Comment:
    Not any specific type. Looks like a combo or layered.
@Danae franco Lopera @Frederick Schindlegger </t>
      </text>
    </comment>
    <comment ref="O5" authorId="1" shapeId="0" xr:uid="{44F8D497-8A0B-41D0-9F26-CCB5A80D2B40}">
      <text>
        <t>[Threaded comment]
Your version of Excel allows you to read this threaded comment; however, any edits to it will get removed if the file is opened in a newer version of Excel. Learn more: https://go.microsoft.com/fwlink/?linkid=870924
Comment:
    100% stacked horizontal bar type
@Frederick Schindlegger @Danae franco Lopera 
Reply:
    Done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tc={CB8657A1-D1D3-4081-9FEB-043A864ACC37}</author>
    <author>tc={66FA8B37-DF83-4E3E-A7F3-732E7C52D384}</author>
    <author>tc={74B1499C-4CA7-4226-8000-73146319B7ED}</author>
    <author>Danae Franco Lopera</author>
    <author>tc={9C58040D-5D86-495C-9599-EAA56639411D}</author>
    <author>tc={684817E1-3E79-47AE-A057-92066E8E5A76}</author>
    <author>tc={188AEE89-EA47-4A86-8FC0-0821E20BFD75}</author>
    <author>tc={3B9D869C-D64D-4D60-A9E9-9463EF6E40E3}</author>
    <author>tc={FEB2FF65-9006-4733-957B-26C0DC1449A5}</author>
    <author>tc={CAAAC589-E387-430D-BBF6-79A040AA2FFA}</author>
  </authors>
  <commentList>
    <comment ref="E3" authorId="0" shapeId="0" xr:uid="{CB8657A1-D1D3-4081-9FEB-043A864ACC37}">
      <text>
        <t xml:space="preserve">[Threaded comment]
Your version of Excel allows you to read this threaded comment; however, any edits to it will get removed if the file is opened in a newer version of Excel. Learn more: https://go.microsoft.com/fwlink/?linkid=870924
Comment:
    @Folashade Jaiyeola Hey Shade, do you have the link to the original source of this chart? (I couldn’t find it in the current one)
Reply:
    I'm sorry I cannot locate the source of this graph somehow. Alternatively, I would suggest to use the similar graph called Figure 3.1 located on page 100 of the WEO 2024 linked here: https://iea.blob.core.windows.net/assets/140a0470-5b90-4922-a0e9-838b3ac6918c/WorldEnergyOutlook2024.pdf
Reply:
    No worries, I ended up recreating the dataset based on the screenshot. It might be good to have more clarity on the source, though </t>
      </text>
    </comment>
    <comment ref="E4" authorId="1" shapeId="0" xr:uid="{66FA8B37-DF83-4E3E-A7F3-732E7C52D384}">
      <text>
        <t>[Threaded comment]
Your version of Excel allows you to read this threaded comment; however, any edits to it will get removed if the file is opened in a newer version of Excel. Learn more: https://go.microsoft.com/fwlink/?linkid=870924
Comment:
    @Frederick Schindlegger Tree maps are not possible yet, right?
Reply:
    No, we could either add treemaps to the pipeline or add this chart to the "custom apache charts" (Depending on how frequently treemaps are needed or will be needed in the future)</t>
      </text>
    </comment>
    <comment ref="E8" authorId="2" shapeId="0" xr:uid="{74B1499C-4CA7-4226-8000-73146319B7ED}">
      <text>
        <t>[Threaded comment]
Your version of Excel allows you to read this threaded comment; however, any edits to it will get removed if the file is opened in a newer version of Excel. Learn more: https://go.microsoft.com/fwlink/?linkid=870924
Comment:
    @Frederick Schindlegger  I think this chart might present similar challenges as the ones we discussed (multiple catgories in the same chart). Not sure what would be the best way to proceed here.</t>
      </text>
    </comment>
    <comment ref="L8" authorId="3" shapeId="0" xr:uid="{F6E02AE1-D372-444A-95BF-DA00F99B22E1}">
      <text>
        <r>
          <rPr>
            <b/>
            <sz val="9"/>
            <color indexed="81"/>
            <rFont val="Tahoma"/>
            <charset val="1"/>
          </rPr>
          <t>Danae Franco Lopera:</t>
        </r>
        <r>
          <rPr>
            <sz val="9"/>
            <color indexed="81"/>
            <rFont val="Tahoma"/>
            <charset val="1"/>
          </rPr>
          <t xml:space="preserve">
</t>
        </r>
      </text>
    </comment>
    <comment ref="E12" authorId="4" shapeId="0" xr:uid="{9C58040D-5D86-495C-9599-EAA56639411D}">
      <text>
        <t>[Threaded comment]
Your version of Excel allows you to read this threaded comment; however, any edits to it will get removed if the file is opened in a newer version of Excel. Learn more: https://go.microsoft.com/fwlink/?linkid=870924
Comment:
    @Frederick Schindlegger @Folashade Jaiyeola 
this is a more updated version of the chart M3_C3_12
We should use the same chart for both modules</t>
      </text>
    </comment>
    <comment ref="E13" authorId="5" shapeId="0" xr:uid="{684817E1-3E79-47AE-A057-92066E8E5A76}">
      <text>
        <t>[Threaded comment]
Your version of Excel allows you to read this threaded comment; however, any edits to it will get removed if the file is opened in a newer version of Excel. Learn more: https://go.microsoft.com/fwlink/?linkid=870924
Comment:
    @Frederick Schindlegger @Folashade Jaiyeola 
this is a more updated version of the chart M3_C3_12
We should use the same chart for both modules</t>
      </text>
    </comment>
    <comment ref="E14" authorId="6" shapeId="0" xr:uid="{188AEE89-EA47-4A86-8FC0-0821E20BFD75}">
      <text>
        <t>[Threaded comment]
Your version of Excel allows you to read this threaded comment; however, any edits to it will get removed if the file is opened in a newer version of Excel. Learn more: https://go.microsoft.com/fwlink/?linkid=870924
Comment:
    @Frederick Schindlegger @Folashade Jaiyeola 
this is a more updated version of the chart M3_C3_12
We should use the same chart for both modules</t>
      </text>
    </comment>
    <comment ref="E15" authorId="7" shapeId="0" xr:uid="{3B9D869C-D64D-4D60-A9E9-9463EF6E40E3}">
      <text>
        <t>[Threaded comment]
Your version of Excel allows you to read this threaded comment; however, any edits to it will get removed if the file is opened in a newer version of Excel. Learn more: https://go.microsoft.com/fwlink/?linkid=870924
Comment:
    @Frederick Schindlegger @Folashade Jaiyeola 
this is a more updated version of the chart M3_C3_12
We should use the same chart for both modules</t>
      </text>
    </comment>
    <comment ref="E16" authorId="8" shapeId="0" xr:uid="{FEB2FF65-9006-4733-957B-26C0DC1449A5}">
      <text>
        <t>[Threaded comment]
Your version of Excel allows you to read this threaded comment; however, any edits to it will get removed if the file is opened in a newer version of Excel. Learn more: https://go.microsoft.com/fwlink/?linkid=870924
Comment:
    @Frederick Schindlegger @Folashade Jaiyeola 
this is a more updated version of the chart M3_C3_12
We should use the same chart for both modules</t>
      </text>
    </comment>
    <comment ref="E17" authorId="9" shapeId="0" xr:uid="{CAAAC589-E387-430D-BBF6-79A040AA2FFA}">
      <text>
        <t>[Threaded comment]
Your version of Excel allows you to read this threaded comment; however, any edits to it will get removed if the file is opened in a newer version of Excel. Learn more: https://go.microsoft.com/fwlink/?linkid=870924
Comment:
    @Frederick Schindlegger @Folashade Jaiyeola 
this is a more updated version of the chart M3_C3_12
We should use the same chart for both modules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3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futureMetadata>
  <futureMetadata name="XLDAPR" count="1">
    <bk>
      <extLst>
        <ext uri="{bdbb8cdc-fa1e-496e-a857-3c3f30c029c3}">
          <xda:dynamicArrayProperties fDynamic="1" fCollapsed="0"/>
        </ext>
      </extLst>
    </bk>
  </futureMetadata>
  <cellMetadata count="1">
    <bk>
      <rc t="2" v="0"/>
    </bk>
  </cellMetadata>
  <valueMetadata count="13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valueMetadata>
</metadata>
</file>

<file path=xl/sharedStrings.xml><?xml version="1.0" encoding="utf-8"?>
<sst xmlns="http://schemas.openxmlformats.org/spreadsheetml/2006/main" count="2228" uniqueCount="738">
  <si>
    <t>CATEGORY</t>
  </si>
  <si>
    <t>GRAPHIC STATUS</t>
  </si>
  <si>
    <t>DATASET STATUS</t>
  </si>
  <si>
    <t>TOTAL Charts</t>
  </si>
  <si>
    <t>Uncategorized</t>
  </si>
  <si>
    <t>Unclear</t>
  </si>
  <si>
    <t>Module1</t>
  </si>
  <si>
    <t>Module2</t>
  </si>
  <si>
    <t>Module3</t>
  </si>
  <si>
    <t>Module4</t>
  </si>
  <si>
    <t>Module5</t>
  </si>
  <si>
    <t>Module6</t>
  </si>
  <si>
    <t>Module7</t>
  </si>
  <si>
    <t>Module8</t>
  </si>
  <si>
    <t>TOTAL</t>
  </si>
  <si>
    <t>Lead</t>
  </si>
  <si>
    <t>Gabriela</t>
  </si>
  <si>
    <t>Zhong</t>
  </si>
  <si>
    <t>Divya</t>
  </si>
  <si>
    <t>Danae</t>
  </si>
  <si>
    <t>Ahmad</t>
  </si>
  <si>
    <t>Title</t>
  </si>
  <si>
    <t>Link</t>
  </si>
  <si>
    <t>Module 1. Introduction to Sustainable Energy for Development</t>
  </si>
  <si>
    <t>https://www.figma.com/design/G63dbqCKnazZenINIwtfY1/SEA_Modules-with-new-templates--1-4-?node-id=1-3&amp;p=f&amp;t=15mvoon4RjwZLIC5-0</t>
  </si>
  <si>
    <t>Module 2. Energy Access and Inclusive Energy Services </t>
  </si>
  <si>
    <t>Shadé</t>
  </si>
  <si>
    <t>Module 3. Just Energy Transition</t>
  </si>
  <si>
    <t>Module 4. Sustainable Energy Finance</t>
  </si>
  <si>
    <t>Adam</t>
  </si>
  <si>
    <t>Module 5. Intersectionality and Energy Policy</t>
  </si>
  <si>
    <t>Farida</t>
  </si>
  <si>
    <t>https://www.figma.com/design/AFNWazZePMsFoFYNajOESM/SEA_Modules-with-new-templates--5-8-?node-id=2388-81&amp;t=8lQv8NwY8k2geRUP-0</t>
  </si>
  <si>
    <t>Module 6. Climate-Energy Nexus </t>
  </si>
  <si>
    <t>Module 7. Data in Sustainable Energy</t>
  </si>
  <si>
    <t>Module 8. Innovation and Future of Renewable Energy</t>
  </si>
  <si>
    <t>OV Graphic Development - Figma file</t>
  </si>
  <si>
    <t>SiNae</t>
  </si>
  <si>
    <t>https://www.figma.com/design/1MhqUWjCIcKip6jthZgla7/%5BOV%5D-SEA-Graphic-Development-Task?node-id=0-1&amp;p=f&amp;t=TAGe9NlhcM2y1Vqf-0</t>
  </si>
  <si>
    <t>Datasets - Infographics with Data</t>
  </si>
  <si>
    <t>https://undp.sharepoint.com/:x:/r/sites/SEHCoreTeam/Shared%20Documents/General/04.%20Sustainable%20Energy%20Academy/SEA%20Charts%20and%20Infographics/Datasets/Datasets%20-%20Infographics%20with%20Data.xlsx?d=w6d11da9e3dab40f6b27c20158828a094&amp;csf=1&amp;web=1&amp;e=KqVtlB</t>
  </si>
  <si>
    <t>Module</t>
  </si>
  <si>
    <t>Figure ID</t>
  </si>
  <si>
    <t>Screenshot</t>
  </si>
  <si>
    <t>New Screenshot</t>
  </si>
  <si>
    <t>M1_C1_2</t>
  </si>
  <si>
    <t>The Human Development Index (HDI) and energy use per capita, 2019</t>
  </si>
  <si>
    <t>M1_C1_3</t>
  </si>
  <si>
    <t>Global energy flows in the NZE Scenario (2021)</t>
  </si>
  <si>
    <t>M1_C1_5</t>
  </si>
  <si>
    <t>Global fossil fuel consumption</t>
  </si>
  <si>
    <t>M1_C1_6</t>
  </si>
  <si>
    <t>Energy use per person</t>
  </si>
  <si>
    <t>M1_C1_7</t>
  </si>
  <si>
    <t>Global CO2 emissions from energy combustion and industrial processes and 
their annual change, 1900-2022</t>
  </si>
  <si>
    <t>M1_C1_8</t>
  </si>
  <si>
    <t>Energy and Climate Change</t>
  </si>
  <si>
    <t>M1_C1_9</t>
  </si>
  <si>
    <t>Exhibit 1: Energy system losses from primary to useful, 2019</t>
  </si>
  <si>
    <t>M1_C1_10</t>
  </si>
  <si>
    <t>Global energy demand</t>
  </si>
  <si>
    <t>M1_C1_12</t>
  </si>
  <si>
    <t>Share of renewable sources in final energy consumption and by end use, 2015 and 2021 (percentage)</t>
  </si>
  <si>
    <t>M1_C1_13</t>
  </si>
  <si>
    <t>Installed capacity for renewable electricity generation, 2015 and 2022 (watts per capita)</t>
  </si>
  <si>
    <t>M1_C1_14</t>
  </si>
  <si>
    <t>FIGURE 1.2 Energy-related CO2 emission trajectories based on past COP announcements, 
PES and the 1.5°C Scenario</t>
  </si>
  <si>
    <t>M1_C1_15</t>
  </si>
  <si>
    <t>The Energy System We Need: Energy Flow in 2050 in a 1.5° aligned scenario</t>
  </si>
  <si>
    <t>M1_C3_17</t>
  </si>
  <si>
    <t>Energy Access in LDCs and Conflict Affected Countries within the Arab States Region</t>
  </si>
  <si>
    <t>M1_C3_18</t>
  </si>
  <si>
    <t>Share of Population with Electricity Access and Clean Cooking Access in the Arab Region</t>
  </si>
  <si>
    <t>M1_C3_19</t>
  </si>
  <si>
    <t>Inflation by sector</t>
  </si>
  <si>
    <t>M1_C3_20</t>
  </si>
  <si>
    <t>Total Energy Subsidies Value in Some Arab Countries</t>
  </si>
  <si>
    <t>M1_C3_21</t>
  </si>
  <si>
    <t>Renewable energy produced per source per country, 2022</t>
  </si>
  <si>
    <t>M1_C3_22</t>
  </si>
  <si>
    <t>Renewable Energy Installed Capacities and Share in the Total Capacity in 2020</t>
  </si>
  <si>
    <t>M1_C3_23</t>
  </si>
  <si>
    <t>National Renewable Energy Targets in the Arab Region</t>
  </si>
  <si>
    <t>M1_C3_24</t>
  </si>
  <si>
    <t>Residential Electricity Costs in the Arab Region</t>
  </si>
  <si>
    <t>M1_C3_25</t>
  </si>
  <si>
    <t>Average cost of natural disasters and energy prices in the Caribbean</t>
  </si>
  <si>
    <t>Scenarios for green jobs creation in Latin America and the Caribbean, 2020-2030</t>
  </si>
  <si>
    <t>M1_C3_26</t>
  </si>
  <si>
    <t>Clean Energy Equlty Index (CEEI)</t>
  </si>
  <si>
    <t>M1_C3_27</t>
  </si>
  <si>
    <t>Crude oil production, global ranking, 2022</t>
  </si>
  <si>
    <t>M1_C3_28</t>
  </si>
  <si>
    <t>Total electricity production, regional ranking, 2022</t>
  </si>
  <si>
    <t>M1_C3_29</t>
  </si>
  <si>
    <t>M1_C3_30</t>
  </si>
  <si>
    <t>Evolution of electricity generation sources in Asia Pacific since 2000</t>
  </si>
  <si>
    <t>M1_C3_31</t>
  </si>
  <si>
    <t>Reduction in cooling energy demand in the SDS compared to the STEPS</t>
  </si>
  <si>
    <t>M1_C3_32</t>
  </si>
  <si>
    <t>Energy poverty levels are high in some countries</t>
  </si>
  <si>
    <t>M1_C3_33</t>
  </si>
  <si>
    <t>Total energy suply by country</t>
  </si>
  <si>
    <t>M1_C3_34</t>
  </si>
  <si>
    <t>Electricity generated from fossil fuels, 2022</t>
  </si>
  <si>
    <t>M1_C3_35</t>
  </si>
  <si>
    <t>Relative CBAM Exposure Index, Eastern Europe &amp; Central Asia</t>
  </si>
  <si>
    <t>M1_C3_36</t>
  </si>
  <si>
    <t>Nationally determined contributions and net-zero emissions targets</t>
  </si>
  <si>
    <t>Chapter</t>
  </si>
  <si>
    <t>#</t>
  </si>
  <si>
    <t>Source (APA)</t>
  </si>
  <si>
    <t>Footnote</t>
  </si>
  <si>
    <t>Source Link</t>
  </si>
  <si>
    <t>Dataset Link</t>
  </si>
  <si>
    <t>Chart Status</t>
  </si>
  <si>
    <t>Dataset Status</t>
  </si>
  <si>
    <t>Category</t>
  </si>
  <si>
    <t>Chart Type</t>
  </si>
  <si>
    <t>Apache Possible</t>
  </si>
  <si>
    <t>Apache Link</t>
  </si>
  <si>
    <t>Automation Possible</t>
  </si>
  <si>
    <t>Notes</t>
  </si>
  <si>
    <t>Cleveland, C., &amp; Clifford, H. (2022, September 30)</t>
  </si>
  <si>
    <t>Sources: Our World in Data; United Nations Development Programme
Boston University Institute for Global Sustainability | visualizingenergy.org | CC BY 4.0</t>
  </si>
  <si>
    <t>https://visualizingenergy.org/does-more-energy-use-increase-the-level-of-human-development/</t>
  </si>
  <si>
    <t>In process</t>
  </si>
  <si>
    <t>Ready</t>
  </si>
  <si>
    <t>Chart to recreate</t>
  </si>
  <si>
    <t>Scatter Chart Categories</t>
  </si>
  <si>
    <t>Yes</t>
  </si>
  <si>
    <t>https://echarts.apache.org/examples/en/editor.html?c=scatter-simple</t>
  </si>
  <si>
    <t>Zhong: Apache Example: https://echarts.apache.org/examples/en/editor.html?c=scatter-simple</t>
  </si>
  <si>
    <t>Chart for Direct Use</t>
  </si>
  <si>
    <t>IEA (2023, p.5)</t>
  </si>
  <si>
    <t>https://iea.blob.core.windows.net/assets/3c8fa115-35c4-4474-b237-1b00424c8844/CO2Emissionsin2022.pdf</t>
  </si>
  <si>
    <t>Line Chart</t>
  </si>
  <si>
    <t>https://echarts.apache.org/examples/en/editor.html?c=line-simple</t>
  </si>
  <si>
    <t>Yevgen's note
I would add here a target of Paris Agreement on limiting the emissions, e.g. by adding a net zero point in 2050                                                                                                                                                                    Zhong: Apache Example: https://echarts.apache.org/examples/en/editor.html?c=line-simple; https://echarts.apache.org/examples/en/editor.html?c=bar-simple
Frederick's Note:
Should this plot be created as one Infographic comprised of both the line and bar chart or should two seperate charts be created. If yes, please open a new row for that.</t>
  </si>
  <si>
    <t>Stanford Doerr School of Sustainability (n.d.) via Climate Watch (2024)</t>
  </si>
  <si>
    <t>Pie chart showing the sources of GHG emissions by sector in 2021. Energy includes Electricity and Heat, Manufacturing and Construction, Transportation, Fugitive Emissions, and Buildings</t>
  </si>
  <si>
    <t>https://understand-energy.stanford.edu/current-energy-landscape</t>
  </si>
  <si>
    <t>Pie chart</t>
  </si>
  <si>
    <t>https://echarts.apache.org/examples/en/editor.html?c=pie-simple</t>
  </si>
  <si>
    <t>Zhong: Apache Example: https://echarts.apache.org/examples/en/editor.html?c=pie-simple</t>
  </si>
  <si>
    <t>Walter, D., Bond, K., Lovins, A., Speelman, L., Gulli, C., &amp; Butler-Sloss, S. (2024)</t>
  </si>
  <si>
    <t xml:space="preserve"> ExxonMobil (2024)</t>
  </si>
  <si>
    <t>Source: Smil, Energy Transitions (1900-1960), 2024 ExxonMobil Global Outlook (1970-2050)</t>
  </si>
  <si>
    <t>https://corporate.exxonmobil.com/sustainability-and-reports/global-outlook/energy-demand-drivers</t>
  </si>
  <si>
    <t>Bar Chart Stacked Vertical</t>
  </si>
  <si>
    <t>https://echarts.apache.org/examples/en/editor.html?c=bar-stack</t>
  </si>
  <si>
    <r>
      <rPr>
        <sz val="11"/>
        <color rgb="FF000000"/>
        <rFont val="Aptos Narrow"/>
        <family val="2"/>
        <scheme val="minor"/>
      </rPr>
      <t xml:space="preserve">Zhong: </t>
    </r>
    <r>
      <rPr>
        <sz val="11"/>
        <color rgb="FFFF0000"/>
        <rFont val="Aptos Narrow"/>
        <family val="2"/>
        <scheme val="minor"/>
      </rPr>
      <t>Data points prior to 2000 were manually extracted (estimates).</t>
    </r>
    <r>
      <rPr>
        <sz val="11"/>
        <color rgb="FF000000"/>
        <rFont val="Aptos Narrow"/>
        <family val="2"/>
        <scheme val="minor"/>
      </rPr>
      <t xml:space="preserve"> Data points from 2000 to 2050 are from the ExxonMobil Global Outlook (2024):  https://corporate.exxonmobil.com/-/media/global/files/global-outlook/2024/global-outlook-data-2024.xlsx                                                                                                         Apache Example: https://echarts.apache.org/examples/en/editor.html?c=bar-stack</t>
    </r>
  </si>
  <si>
    <t>United Nations Statistics Division (n.d.)</t>
  </si>
  <si>
    <t>https://unstats.un.org/sdgs/report/2024/Goal-07/</t>
  </si>
  <si>
    <t>Bar Chart Categories Horizontal</t>
  </si>
  <si>
    <t>https://echarts.apache.org/examples/en/editor.html?c=bar-y-category-stack</t>
  </si>
  <si>
    <t>Zhong: Apache Example: https://echarts.apache.org/examples/en/editor.html?c=bar-y-category-stack
Note Frederick: Grouped Stacked Bar Chart changed to Grouped Bar Chart in Dataset</t>
  </si>
  <si>
    <t>https://echarts.apache.org/examples/en/editor.html?c=bar-y-category</t>
  </si>
  <si>
    <t xml:space="preserve">Zhong: Apache Example: https://echarts.apache.org/examples/en/editor.html?c=bar-y-category
</t>
  </si>
  <si>
    <t>Energy-related CO2 emission trajectories based on past COP announcements, 
PES and the 1.5°C Scenario</t>
  </si>
  <si>
    <t>IRENA (2024, p.26)</t>
  </si>
  <si>
    <t>Notes: COP announcements trajectory based on data from (Meinshausen et al., 2023); GtCO2 = gigatonne 
of carbon dioxide; PES = Planned Energy Scenario; COP = conference of the parties (United Nations Climate 
Change Conference).</t>
  </si>
  <si>
    <t>https://www.irena.org/-/media/Files/IRENA/Agency/Publication/2024/Nov/IRENA_World_energy_transitions_outlook_2024.pdf</t>
  </si>
  <si>
    <t>Pending</t>
  </si>
  <si>
    <t>Line Chart Stacked</t>
  </si>
  <si>
    <t>https://echarts.apache.org/examples/en/editor.html?c=line-stack</t>
  </si>
  <si>
    <r>
      <rPr>
        <sz val="11"/>
        <color rgb="FF000000"/>
        <rFont val="Aptos Narrow"/>
        <family val="2"/>
        <scheme val="minor"/>
      </rPr>
      <t xml:space="preserve">Zhong: Accordint to the footnote, the original data source is Meinshausen, et al. (2023), “NDC factsheets”, 01 December 2023, https://www.climate-resource.com/
tools/ndcs        </t>
    </r>
    <r>
      <rPr>
        <sz val="11"/>
        <color rgb="FFFF0000"/>
        <rFont val="Aptos Narrow"/>
        <family val="2"/>
        <scheme val="minor"/>
      </rPr>
      <t>However, I cannot locate the exact data points to replicate the line chart.</t>
    </r>
  </si>
  <si>
    <t>File Housing Plots is available in a zip folder that is 3GB, downloading, pending</t>
  </si>
  <si>
    <t>Infographic WITH Data</t>
  </si>
  <si>
    <t>Arab future energy index 2023 | United Nations Development Programme. (n.d.). https://www.undp.org/arab-states/publications/arab-future-energy-index-2023</t>
  </si>
  <si>
    <t>https://www.undp.org/arab-states/publications/arab-future-energy-index-2023</t>
  </si>
  <si>
    <t>https://undp.sharepoint.com/:x:/r/sites/SEHCoreTeam/Shared%20Documents/General/04.%20Sustainable%20Energy%20Academy/SEA%20Charts%20and%20Infographics/SEA%20-%20Charts/Datasets/Module%201%20-%20Datasets%20for%20Charts.xlsx?d=w3f72cf2573e04beea03a0913cad89118&amp;csf=1&amp;web=1&amp;e=ScPEJb&amp;nav=MTVfe0VFNjdDQzdCLTRFQTktNEVFMi05Q0IzLUQ1MzU0QjRCQThFQn0</t>
  </si>
  <si>
    <t>Bar Chart categories vertical</t>
  </si>
  <si>
    <t>Human Rights Watch (n.d.)</t>
  </si>
  <si>
    <t>https://www.hrw.org/news/2023/03/09/lebanon-electricity-crisis-exacerbates-poverty-inequality</t>
  </si>
  <si>
    <t>Line Chart multi</t>
  </si>
  <si>
    <t>Zhong: I cannot locate the exact data points to replicate the line chart.</t>
  </si>
  <si>
    <t>Total energy subsides value in some of Arab countries (Real 2020 million USD)</t>
  </si>
  <si>
    <t>Regional Center for Renewable Energy and Energy Efficiency (2023, p.61)</t>
  </si>
  <si>
    <t>https://www.undp.org/sites/g/files/zskgke326/files/2023-09/final_afex_2023-_18-9-2023.pdf</t>
  </si>
  <si>
    <t>Bar chart categories horizontal</t>
  </si>
  <si>
    <t>Zhong: I cannot locate the original chart in green but I was able to find the source chart in the PDF report (p.61): https://www.undp.org/sites/g/files/zskgke326/files/2023-09/final_afex_2023-_18-9-2023.pdf</t>
  </si>
  <si>
    <t>Regional Center for Renewable Energy and Energy Efficiency (2023, p.36)</t>
  </si>
  <si>
    <t xml:space="preserve">Bar chart stacked vertical </t>
  </si>
  <si>
    <t>Zhong: I cannot locate the original chart in green but I was able to find the source chart in the PDF report (p.36): https://www.undp.org/sites/g/files/zskgke326/files/2023-09/final_afex_2023-_18-9-2023.pdf</t>
  </si>
  <si>
    <t>Guerson, A., Morsink, J., and Muñoz, S. (2023). Caribbean Climate Crisis Demands Urgent Action by Governments and Investors. IMF Blog.</t>
  </si>
  <si>
    <t>Sources: EM-DAT, World Economic Outlook; and IMF staff calculations. _x000D_globalpetrolprices.com. Prices for gasoline and diesel as on 20 February, 2023; electricity for June 2022. 
Note: Left panel - Three subgroups are identified as weather-related natural disasters 
climatological (incl. drought, wildfire), hydrological (incl. flood, landslide), and meteorological (storm, extreme temperature). 
Groups of WHD, Pacific and rest of the 
world are exclusive. LAC = Latin America and the Caribbean; CAPDR = Central _x000D_America, Panama,and the Dominican Republic; RoW = Rest of world.</t>
  </si>
  <si>
    <t>https://www.imf.org/en/Blogs/Articles/2023/06/27/caribbean-climate-crisis-demands-urgent-action-by-governments-and-investors</t>
  </si>
  <si>
    <t>M1_C3_25_1</t>
  </si>
  <si>
    <t>Bar Chart Vertical</t>
  </si>
  <si>
    <t>Db1. https://echarts.apache.org/examples/en/editor.html?c=pictorialBar-bar-transition; Db2. https://echarts.apache.org/examples/en/editor.html?c=dataset-simple1</t>
  </si>
  <si>
    <t>I've made 2 diferent Db for the combined chart, here is the second one: M1_C3_25_2</t>
  </si>
  <si>
    <t>M1_C3_25_2</t>
  </si>
  <si>
    <t xml:space="preserve"> OECD et al. (2022), Latin American Economic Outlook 2022: Towards a Green and Just Transition, OECD Publishing, Paris, https://doi.org/10.1787/3d5554fc-en</t>
  </si>
  <si>
    <t xml:space="preserve">Notes: LAC countries included are Argentina, Bolivia, Brazil, Colombia, Ecuador, Guatemala, Mexico, Paraguay and Uruguay. The data refer to an unweighted average over the countries’ forecasts. Green sectors are defined in each country by first identifying the number of green tasks that workers perform in their occupations and then by examining the top ten industries across which those jobs are distributed. The baseline scenario assumes that, in each green sector, value added and employment will follow the same dynamic as in the past ten years. The counterfactual scenarios are defined according to the impact of a green policy that aims to boost investment in fixed and human capital, with a positive impact on value‑added growth in each green sector. The high‑impact scenario assumes that the value added in each sector will increase by 3 percentage points per year, adjusting to the new equilibrium. The medium‑impact scenario assumes that the value added will increase by 2 percentage points per year, while the low‑impact scenario assumes it will decrease by 1 percentage point per year. In all forecasts, total factor productivity will increase by 1 percentage point due to lower climate damages and new technology‑induced change. Employment change is forecast using the estimated short‑term elasticity to the value added, applying a panel dynamic model, defined by each sector and country, in the last ten years.
Sources: Authors’ estimates based on Labour Force Surveys, National Accounts data by industries, (Vona et al., 2018[13]) and (Hardy, Keister and Lewandowski, 2018[14]).
</t>
  </si>
  <si>
    <t>https://www.oecd.org/en/publications/latin-american-economic-outlook-2022_3d5554fc-en.html</t>
  </si>
  <si>
    <t>Line Chart Multi</t>
  </si>
  <si>
    <t>https://echarts.apache.org/examples/en/editor.html?c=line-race</t>
  </si>
  <si>
    <t>Footnotes are the author's</t>
  </si>
  <si>
    <t>https://undpgeohub.org/maps/338</t>
  </si>
  <si>
    <t>Maps to recreate</t>
  </si>
  <si>
    <t>IEA. (2022). Africa - Oil: Crude oil production, global ranking, 2022.</t>
  </si>
  <si>
    <t>Source: World Energy Balances</t>
  </si>
  <si>
    <t>https://www.iea.org/regions/africa/oil</t>
  </si>
  <si>
    <t>Morphing between Map and Bar</t>
  </si>
  <si>
    <t>https://echarts.apache.org/examples/en/editor.html?c=map-bar-morph</t>
  </si>
  <si>
    <t>IEA. (2022). Africa - Electricity: Total electricity production, regional ranking, 2022</t>
  </si>
  <si>
    <t>Source: Electricity Information</t>
  </si>
  <si>
    <t>https://www.iea.org/regions/africa/electricity</t>
  </si>
  <si>
    <t>IEA. (2022). Africa - Electricity: Total electricity production, global ranking, 2022</t>
  </si>
  <si>
    <t>What is the difference between 28 and 29?</t>
  </si>
  <si>
    <t>Share of renewable electricity generation
by technology, 2000-2030</t>
  </si>
  <si>
    <t xml:space="preserve">IEA. (2023). Share of renewable electricity generation by technology, 2000-2030 </t>
  </si>
  <si>
    <t>Notes: Electricity generation from wind and solar PV indicate potential generation including current curtailment rates. However, it does not project future curtailment of wind and solar PV, which may be significant in a few countries by 2028.</t>
  </si>
  <si>
    <t>https://www.iea.org/data-and-statistics/charts/share-of-renewable-electricity-generation-by-technology-2000-2030</t>
  </si>
  <si>
    <t>M1_C1_37</t>
  </si>
  <si>
    <t>International Energy Agency. (n.d.). Electricity – Asia Pacific. IEA. Retrieved June 24, 2025, from https://www.iea.org/regions/asia-pacific/electricity</t>
  </si>
  <si>
    <t>https://www.iea.org/regions/asia-pacific/electricity</t>
  </si>
  <si>
    <t>https://echarts.apache.org/examples/data/thumb/line-race.webp?_v_=1749990823367</t>
  </si>
  <si>
    <t>International Energy Agency. (n.d.). Reduction in cooling energy demand in the SDS compared to the STEPS, 2015–2040. IEA. Retrieved June 24, 2025, from https://www.iea.org/data-and-statistics/charts/reduction-in-cooling-energy-demand-in-the-sds-compared-to-the-steps-2015-2040</t>
  </si>
  <si>
    <t>https://www.iea.org/data-and-statistics/charts/reduction-in-cooling-energy-demand-in-the-sds-compared-to-the-steps-2015-2040</t>
  </si>
  <si>
    <t>https://echarts.apache.org/examples/en/editor.html?c=area-stack</t>
  </si>
  <si>
    <t>Can't find the dataset</t>
  </si>
  <si>
    <t>Bar Chart Stacked Horizontal</t>
  </si>
  <si>
    <t>https://echarts.apache.org/examples/en/editor.html?c=bar-race-country</t>
  </si>
  <si>
    <t>International Energy Agency. (n.d.). World energy statistics. IEA. Retrieved June 24, 2025, from https://www.iea.org/data-and-statistics/data-product/world-energy-statistics</t>
  </si>
  <si>
    <t>https://www.iea.org/data-and-statistics/data-product/world-energy-statistics</t>
  </si>
  <si>
    <t>World Resources Institute. (n.d.). Net-Zero Tracker. Climate Watch. Retrieved June 24, 2025, from https://www.climatewatchdata.org/net-zero-tracker</t>
  </si>
  <si>
    <t>https://www.climatewatchdata.org/net-zero-tracker</t>
  </si>
  <si>
    <t>https://www.climatewatchdata.org/ndcs-explore?category=2025_ndc_tracker</t>
  </si>
  <si>
    <t>https://echarts.apache.org/examples/en/editor.html?c=map-HK</t>
  </si>
  <si>
    <t>Deleted</t>
  </si>
  <si>
    <t>Regional Center for Renewable Energy and Energy Efficiency (2023, p.62)</t>
  </si>
  <si>
    <t>Number of People without access to electricity</t>
  </si>
  <si>
    <t>Number of People with and without access to clean cooking fuels</t>
  </si>
  <si>
    <t>World Bank., 2025</t>
  </si>
  <si>
    <t>https://datacatalog.worldbank.org/search/dataset/0037712/World-Development-Indicators</t>
  </si>
  <si>
    <t>Map - Choropleth map</t>
  </si>
  <si>
    <t>Annual increases in electrification and population, by region, 2020-22</t>
  </si>
  <si>
    <t xml:space="preserve"> IEA, IRENA, UNSD, World Bank, WHO. (2024). Tracking SDG 7: The Energy Progress Report. World Bank, Washington DC. © World Bank. License: Creative Commons Attribution—NonCommercial 3.0 IGO (CC BY-NC 3.0 IGO). </t>
  </si>
  <si>
    <t>Source:  World Bank, 2024</t>
  </si>
  <si>
    <t>https://trackingsdg7.esmap.org/data/files/download-documents/sdg7-report2024-0611-v9-highresforweb.pdf</t>
  </si>
  <si>
    <t>Module 2 - Datasets for Charts.xlsx</t>
  </si>
  <si>
    <t>Bar Chart Categories Vertical</t>
  </si>
  <si>
    <t>https://echarts.apache.org/examples/en/editor.html?c=bar-negative&amp;lang=ts</t>
  </si>
  <si>
    <t>Increases in global access to electricity in urban and rural areas, 2010, 2020, and 2022</t>
  </si>
  <si>
    <t>https://echarts.apache.org/examples/en/editor.html?c=dynamic-data</t>
  </si>
  <si>
    <t>Shouldn't the dataset linked to M_C2_50 actually be linked to M_C2_47? Where does the M_C2_47 Dataset come from? It does not match the Source Data</t>
  </si>
  <si>
    <t>Number of people living in urban and rural areas, World</t>
  </si>
  <si>
    <t>Annual growth in electricity access and population in urban and rural areas by region, 2020-22</t>
  </si>
  <si>
    <t>https://echarts.apache.org/examples/en/editor.html?c=bar-label-rotation</t>
  </si>
  <si>
    <t>Share of urban population living in slums, 2020</t>
  </si>
  <si>
    <t>Increases in global access to electricity in least-developed countries and countries affected by fragility, conflict, and violence, 2010, 2020, and 2022</t>
  </si>
  <si>
    <t>Fragile and conflict-affected countries Bar</t>
  </si>
  <si>
    <t>Least-developed countries Bar</t>
  </si>
  <si>
    <t>Relative share for both, Line</t>
  </si>
  <si>
    <t>Share of population with access to clean cooking fuels and technologies, 2022 (percent)</t>
  </si>
  <si>
    <t>Source: WHO, 2024</t>
  </si>
  <si>
    <t>Review pending</t>
  </si>
  <si>
    <t>Population Density of HongKong (2011)</t>
  </si>
  <si>
    <t>No</t>
  </si>
  <si>
    <t>Share of the rural and urban population with access to clean fuels for cooking, World</t>
  </si>
  <si>
    <t>World Bank and International Energy Agency. (2025). Share of the rural and urban population with access to clean fuels for cooking, World</t>
  </si>
  <si>
    <t>Data source: World Bank and International Energy Agency, 2025 - processed by Our World in Data</t>
  </si>
  <si>
    <t>https://ourworldindata.org/grapher/share-of-the-rural-and-urban-population-with-access-to-clean-fuels-for-cooking</t>
  </si>
  <si>
    <t>No dataset needed</t>
  </si>
  <si>
    <t>Population with access to clean fuels and technologies for cooking by SDG region (percent)</t>
  </si>
  <si>
    <t>International Energy Agency et al. (2024, p.55)</t>
  </si>
  <si>
    <t>Source: WHO 2024a. SDG = Sustainable Development Goal.</t>
  </si>
  <si>
    <t>M2_C_53</t>
  </si>
  <si>
    <t>Percentage of People Mainly Using Each Type of Cooking Fuel in Low- and Middle-Income Countries, Urban, Rural, and Overall</t>
  </si>
  <si>
    <t>International Energy Agency et al. (2024, p.56)</t>
  </si>
  <si>
    <t>Source: WHO 2024a.</t>
  </si>
  <si>
    <t>M2_C_54</t>
  </si>
  <si>
    <t>Zhong: The original data source is WHO. 2024. Global Health Observatory (Household Energy Database). Geneva: WHO. https://www.who.int/data/
gho/data/themes/air-pollution/who-household-energy-db.     I also included the most recent data (2021 &amp; 2022) from here: https://www.who.int/data/gho/data/indicators/indicator-details/GHO/proportion-of-population-with-primary-reliance-on-fuels-and-technologies-for-cooking-by-fuel-type
No 1 -&gt; Urban Chart</t>
  </si>
  <si>
    <t>Zhong: The original data source is WHO. 2024. Global Health Observatory (Household Energy Database). Geneva: WHO. https://www.who.int/data/
gho/data/themes/air-pollution/who-household-energy-db.     I also included the most recent data (2021 &amp; 2022) from here: https://www.who.int/data/gho/data/indicators/indicator-details/GHO/proportion-of-population-with-primary-reliance-on-fuels-and-technologies-for-cooking-by-fuel-type
No 2 -&gt; Rural Chart</t>
  </si>
  <si>
    <t>Zhong: The original data source is WHO. 2024. Global Health Observatory (Household Energy Database). Geneva: WHO. https://www.who.int/data/
gho/data/themes/air-pollution/who-household-energy-db.     I also included the most recent data (2021 &amp; 2022) from here: https://www.who.int/data/gho/data/indicators/indicator-details/GHO/proportion-of-population-with-primary-reliance-on-fuels-and-technologies-for-cooking-by-fuel-type
No 3 -&gt; Total Chart</t>
  </si>
  <si>
    <t>Share of all deaths altributed to sub-oplimal lemperatures</t>
  </si>
  <si>
    <t>Zhao et al. (2021)</t>
  </si>
  <si>
    <t>Data sources: Zhao et al. (2021). Global, regional, and national burden of mortality associated with non-optimal ambient temperatures from 2000 to 2019: a three-stage modelling study. – processed by Our World in Data</t>
  </si>
  <si>
    <t>https://ourworldindata.org/grapher/temp-deaths-zhao</t>
  </si>
  <si>
    <t>M2_C_55</t>
  </si>
  <si>
    <t xml:space="preserve">Share of population living in a hot climate, 2022, and penetration of air conditioners, 2000-2022 </t>
  </si>
  <si>
    <t>International Energy Agency (2023)</t>
  </si>
  <si>
    <t>Notes
AC = Air-conditioning unit. A climate is assumed to be “hot” when the sum total of the difference between the daily mean outdoor temperature and the base temperature of 10°C (cooling degree days with base temperature of 10°C) adds up to at least 5 000 over the course of one year. Need for space cooling does not necessarily correspond to the need for installing space cooling equipment, but rather a need to consider cooling-oriented design options during the building construction phase.</t>
  </si>
  <si>
    <t>https://www.iea.org/data-and-statistics/charts/share-of-population-living-in-a-hot-climate-2022-and-penetration-of-air-conditioners-2000-2022</t>
  </si>
  <si>
    <t>M2_C_56</t>
  </si>
  <si>
    <t>https://echarts.apache.org/examples/en/editor.html?c=dataset-simple0</t>
  </si>
  <si>
    <t>Zhong: the original chart screenshot is from here: https://www.unicef.org/innocenti/cooling-dilemma-amid-climate-change</t>
  </si>
  <si>
    <t>The "Energy Ladder" - The dominant energy source for cooking and heating, by level of income</t>
  </si>
  <si>
    <t xml:space="preserve">Roser (2021) </t>
  </si>
  <si>
    <t>https://ourworldindata.org/energy-ladder</t>
  </si>
  <si>
    <t>Zhong: the diagram is based on WHO (2006). Fuel for Life : Household Energy and Health. https://iris.who.int/bitstream/handle/10665/43421/9241563168_eng.pdf?sequence=1</t>
  </si>
  <si>
    <t xml:space="preserve"> Top 10 countries with rural and urban poor populations at high risk (2023)</t>
  </si>
  <si>
    <t>Sustainable Energy for All (2023)</t>
  </si>
  <si>
    <t>Zhong's note: Consider adding a definition of high risk, such as "high risk refers to a lack of access to cooling for thermal comfort, food and agricultural produce and medical products"</t>
  </si>
  <si>
    <t>https://www.seforall.org/chilling-prospects-access-to-cooling-gaps-2023/risk-profiles#1</t>
  </si>
  <si>
    <t>M2_C_58</t>
  </si>
  <si>
    <t>Zhong: The table title is vague, consider "Top 10 countries with rural and urban poor populations at high risk of cooling access (2023)". The table can be directly used or redesigned in Excel.</t>
  </si>
  <si>
    <t>ANNUAL INTERNATIONAL PUBLIC FINANCIAL FLOWS TO RENEWABLES, BY REGION, 2010-22</t>
  </si>
  <si>
    <t>World Bank. (2024). Tracking SDG 7: The Energy Progress Report 2024. World Bank Group.
https://documents1.worldbank.org/curated/en/099031225175211404/pdf/P506480-b566c620-4bc2-4b71-866e-05d3db3de1ba.pdf</t>
  </si>
  <si>
    <t>https://documents1.worldbank.org/curated/en/099031225175211404/pdf/P506480-b566c620-4bc2-4b71-866e-05d3db3de1ba.pdf</t>
  </si>
  <si>
    <t>https://echarts.apache.org/examples/en/editor.html?c=bar-stack-borderRadius</t>
  </si>
  <si>
    <t>INTERNATIONAL PUBLIC FINANCIAL FLOWS TO LEAST-DEVELOPED COUNTRIES, LANDLOCKED DEVELOPING COUNTRIES, AND SMALL ISLAND DEVELOPING STATES, 2010-22</t>
  </si>
  <si>
    <t>ESMAP, IEA, IRENA, UNSD, &amp; World Bank. (2024). Tracking SDG 7: The Energy Progress Report 2024 – Chapter 5: International Public Financial Flows to Developing Countries. World Bank Group.
https://trackingsdg7.esmap.org/data/files/download-documents/SDG7%20-%20Report%202024%20-%20Chapter5-InterPibliFinanFlowsDevelop.pdf</t>
  </si>
  <si>
    <t>https://trackingsdg7.esmap.org/data/files/download-documents/SDG7%20-%20Report%202024%20-%20Chapter5-InterPibliFinanFlowsDevelop.pdf</t>
  </si>
  <si>
    <t>GLOBAL INVESTMENT REQUIRED FOR UNIVERSAL ELECTRICITY ACCESS, BY SCENARIO (BILLIONS OF DOLLARS)</t>
  </si>
  <si>
    <t>Can't find</t>
  </si>
  <si>
    <t>Share of the population gaining access to clean cooking by technology in the " Access for All" scenario 2022-2030</t>
  </si>
  <si>
    <t>International Energy Agency (IEA). (2022). A vision for clean cooking access for all: Executive summary.
https://www.iea.org/reports/a-vision-for-clean-cooking-access-for-all/executive-summary</t>
  </si>
  <si>
    <t xml:space="preserve">Share of population gaining access by technology in the Access for All scenario, 2022-2030
</t>
  </si>
  <si>
    <t>https://www.iea.org/reports/a-vision-for-clean-cooking-access-for-all/executive-summary</t>
  </si>
  <si>
    <t>https://echarts.apache.org/examples/en/editor.html?c=pie-rich-text</t>
  </si>
  <si>
    <t>Pie Chart</t>
  </si>
  <si>
    <t>Anual investment required in the Access for All scenario 2022-2030</t>
  </si>
  <si>
    <t>International Energy Agency (IEA). (2022). Annual investments required in the Access for All scenario by region, 2030.
Retrieved from https://www.iea.org/data-and-statistics/charts/annual-investments-required-in-the-access-for-all-scenario-by-region-2030</t>
  </si>
  <si>
    <t>https://www.iea.org/data-and-statistics/charts/annual-investments-required-in-the-access-for-all-scenario-by-region-2030</t>
  </si>
  <si>
    <t xml:space="preserve">https://echarts.apache.org/examples/en/editor.html?c=pie-simple
https://echarts.apache.org/examples/en/editor.html?c=line-simple
</t>
  </si>
  <si>
    <t>Africa Minigrids Program Participating Countries</t>
  </si>
  <si>
    <t>Africa Minigrids Program. (2025). AMP Participating Countries.</t>
  </si>
  <si>
    <t>Note: The following countries are currently participating in the Africa Minigrids Program</t>
  </si>
  <si>
    <t>https://africaminigrids.org/countries-projects/</t>
  </si>
  <si>
    <t>Animating Contour on Globe</t>
  </si>
  <si>
    <t>https://echarts.apache.org/examples/en/editor.html?c=animating-contour-on-globe&amp;gl=1</t>
  </si>
  <si>
    <t>May you can higlight in the like in the example chart, but with different color each round</t>
  </si>
  <si>
    <t>National and rural electrification rates in SIDS, 2020/2021</t>
  </si>
  <si>
    <t>IRENA. (2024). Small Island States at a Crossroads: Towards equitable energy access in least-electrified countries. International Renewable Energy Agency, Abu Dhabi.</t>
  </si>
  <si>
    <r>
      <rPr>
        <b/>
        <sz val="11"/>
        <color rgb="FF000000"/>
        <rFont val="Aptos Narrow"/>
        <family val="2"/>
      </rPr>
      <t xml:space="preserve"> Sources</t>
    </r>
    <r>
      <rPr>
        <sz val="11"/>
        <color rgb="FF000000"/>
        <rFont val="Aptos Narrow"/>
        <family val="2"/>
      </rPr>
      <t xml:space="preserve">: All from (UN, 2021), except (*), which denotes national and rural electrification rates (%) from (Energy, 2020), and (**),  which denotes rural electrification rates (%) from (Energy, 2020) or (World Bank, 2021). Country classifications based on (World Bank, 2024).
</t>
    </r>
    <r>
      <rPr>
        <b/>
        <sz val="11"/>
        <color rgb="FF000000"/>
        <rFont val="Aptos Narrow"/>
        <family val="2"/>
      </rPr>
      <t xml:space="preserve"> 
Note: </t>
    </r>
    <r>
      <rPr>
        <sz val="11"/>
        <color rgb="FF000000"/>
        <rFont val="Aptos Narrow"/>
        <family val="2"/>
      </rPr>
      <t>AIS stands for Atlantic, Indian Ocean and South China Sea.</t>
    </r>
  </si>
  <si>
    <t>https://www.irena.org/-/media/Files/IRENA/Agency/Publication/2024/Mar/IRENA_SIDS_crossroads_energy_access_2024.pdf</t>
  </si>
  <si>
    <t>https://echarts.apache.org/examples/en/editor.html?c=dataset-simple1</t>
  </si>
  <si>
    <t>You can combine with bar race</t>
  </si>
  <si>
    <t>Energy Access Explorer (EAE)</t>
  </si>
  <si>
    <t>https://www.wri.org/initiatives/energy-access-explorer</t>
  </si>
  <si>
    <t>EAE analysis showing the locations that satisfy the set
example criteria</t>
  </si>
  <si>
    <t>Documented human rights and energy conflicts around the globe</t>
  </si>
  <si>
    <r>
      <rPr>
        <sz val="11"/>
        <color rgb="FFE97132"/>
        <rFont val="Aptos Narrow"/>
        <family val="2"/>
        <scheme val="minor"/>
      </rPr>
      <t>Enable zooming into each region to improve readability on large world maps</t>
    </r>
    <r>
      <rPr>
        <sz val="11"/>
        <color rgb="FF000000"/>
        <rFont val="Aptos Narrow"/>
        <family val="2"/>
        <scheme val="minor"/>
      </rPr>
      <t>. | Include a trivia element beside or within the charts to engage users with content-based questions. This is meant for curiosity and reflection—not as a test or evaluation</t>
    </r>
  </si>
  <si>
    <t>Employment difference by sector between the baseline and 1.5°C Scenario, thousand jobs</t>
  </si>
  <si>
    <t>UNDP. (2021) . What are the socio-economic impacts of an energy transition?</t>
  </si>
  <si>
    <t>*World employment, thousand persons</t>
  </si>
  <si>
    <t>https://www.undp.org/eurasia/blog/what-are-socio-economic-impacts-energy-transition</t>
  </si>
  <si>
    <t>Module 3 - Dasasets for Charts.xlsx</t>
  </si>
  <si>
    <t>https://echarts.apache.org/examples/en/editor.html?c=bar-negative</t>
  </si>
  <si>
    <r>
      <rPr>
        <sz val="11"/>
        <color rgb="FFE97132"/>
        <rFont val="Aptos Narrow"/>
        <family val="2"/>
        <scheme val="minor"/>
      </rPr>
      <t>You can combine with the animation of bar race.</t>
    </r>
    <r>
      <rPr>
        <sz val="11"/>
        <color rgb="FF000000"/>
        <rFont val="Aptos Narrow"/>
        <family val="2"/>
        <scheme val="minor"/>
      </rPr>
      <t xml:space="preserve"> | User can interact with the chart at real time by clicking to reveal, zoom or highlight values | Include a trivia element beside or within the charts to engage users with content-based questions. This is meant for curiosity and reflection—not as a test or evaluation</t>
    </r>
  </si>
  <si>
    <t>Critical minerals used in selected clean energy technologies</t>
  </si>
  <si>
    <t>UN DESA. (2025).Policy Brief No. 171: Leveraging Critical Energy Transition Minerals: policy pathways for sustainable development.</t>
  </si>
  <si>
    <t>*Data based on data from IEA.</t>
  </si>
  <si>
    <t>https://desapublications.un.org/policy-briefs/un-desa-policy-brief-no-171-leveraging-critical-energy-transition-minerals-policy</t>
  </si>
  <si>
    <t>https://echarts.apache.org/examples/en/editor.html?c=bar-polar-stack</t>
  </si>
  <si>
    <t>User can interact with the chart at real time by clicking to reveal, zoom or highlight values |  Include a trivia element beside or within the charts to engage users with content-based questions. This is meant for curiosity and reflection—not as a test or evaluation</t>
  </si>
  <si>
    <t>Global critical minerals demand in the STEPS, 2024-2040 - Copper</t>
  </si>
  <si>
    <t>IEA, 2025</t>
  </si>
  <si>
    <t>https://iea.blob.core.windows.net/assets/a33abe2e-f799-4787-b09b-2484a6f5a8e4/GlobalCriticalMineralsOutlook2025.pdf</t>
  </si>
  <si>
    <t>https://echarts.apache.org/examples/en/editor.html?c=bar-polar-stack-radial</t>
  </si>
  <si>
    <r>
      <rPr>
        <sz val="11"/>
        <color rgb="FFE97132"/>
        <rFont val="Aptos Narrow"/>
        <family val="2"/>
      </rPr>
      <t>4 different stacked bar chat on polar in just one dashboard.</t>
    </r>
    <r>
      <rPr>
        <sz val="11"/>
        <color rgb="FF242424"/>
        <rFont val="Aptos Narrow"/>
        <family val="2"/>
      </rPr>
      <t xml:space="preserve"> | User can interact with the chart at real time by clicking to reveal, zoom or highlight values | Include a trivia element beside or within the charts to engage users with content-based questions. This is meant for curiosity and reflection—not as a test or evaluation</t>
    </r>
  </si>
  <si>
    <t>Global critical minerals demand in the STEPS, 2024-2040 - Lithium</t>
  </si>
  <si>
    <t>Global critical minerals demand in the STEPS, 2024-2040 - Nickel</t>
  </si>
  <si>
    <t>Global critical minerals demand in the STEPS, 2024-2040 - Cobalt</t>
  </si>
  <si>
    <t>Global critical minerals demand in the STEPS, 2024-2040 - Graphite</t>
  </si>
  <si>
    <t>Global critical minerals demand in the STEPS, 2024-2040 - Rare Earths</t>
  </si>
  <si>
    <t>Global distribution of mining and refining supply for selected critical materials</t>
  </si>
  <si>
    <t>IRENA (2023)</t>
  </si>
  <si>
    <t>https://www.irena.org/Publications/2023/Jul/Geopolitics-of-the-Energy-Transition-Critical-Materials?trk=public_post_comment-text</t>
  </si>
  <si>
    <r>
      <rPr>
        <sz val="11"/>
        <color rgb="FFE97132"/>
        <rFont val="Aptos Narrow"/>
        <family val="2"/>
        <scheme val="minor"/>
      </rPr>
      <t xml:space="preserve">Consider using an icon for each mineral and showing its name as a label when the user clicks on it </t>
    </r>
    <r>
      <rPr>
        <sz val="11"/>
        <color rgb="FF000000"/>
        <rFont val="Aptos Narrow"/>
        <family val="2"/>
        <scheme val="minor"/>
      </rPr>
      <t>| Include a trivia element beside or within the charts to engage users with content-based questions. This is meant for curiosity and reflection—not as a test or evaluation</t>
    </r>
  </si>
  <si>
    <t>Lifecycle greenhouse gas emission ranges for different technologies</t>
  </si>
  <si>
    <t>UNECE (2022). Carbon Neutrality in the UNECE Region: Integrated Life-cycle Assessment  of Electricity Sources. United Nations Publications, New York.</t>
  </si>
  <si>
    <t>https://unece.org/sites/default/files/2022-04/LCA_3_FINAL%20March%202022.pdf</t>
  </si>
  <si>
    <t>OHLC Chart</t>
  </si>
  <si>
    <t>https://echarts.apache.org/examples/en/editor.html?c=custom-ohlc</t>
  </si>
  <si>
    <r>
      <rPr>
        <sz val="11"/>
        <color rgb="FF242424"/>
        <rFont val="Aptos Narrow"/>
        <family val="2"/>
      </rPr>
      <t xml:space="preserve">User can interact with the chart at real time by clicking to reveal, zoom or highlight values | </t>
    </r>
    <r>
      <rPr>
        <sz val="11"/>
        <color rgb="FFE97132"/>
        <rFont val="Aptos Narrow"/>
        <family val="2"/>
      </rPr>
      <t xml:space="preserve"> Add abbreviation meanings to improve clarity and help users better understand the content</t>
    </r>
    <r>
      <rPr>
        <sz val="11"/>
        <color rgb="FF242424"/>
        <rFont val="Aptos Narrow"/>
        <family val="2"/>
      </rPr>
      <t xml:space="preserve"> | Include a trivia element beside or within the charts to engage users with content-based questions. This is meant for curiosity and reflection—not as a test or evaluation</t>
    </r>
  </si>
  <si>
    <t>Annual clean energy investment, 2015-2023</t>
  </si>
  <si>
    <t>Picture</t>
  </si>
  <si>
    <t>International Energy Agency (2023, p.10)</t>
  </si>
  <si>
    <t>Notes: “Low-emission fuels” include modern liquid and gaseous bioenergy, low-emission hydrogen and hydrogen-based fuels that do not emit any CO2 from fossil fuels directly when 
used and emit very little when being produced; “Other end use” refers to renewables for end use and electrification in the buildings, transport and industrial sectors. 2023e = estimated 
values for 2023; CCUS = carbon capture, utilisation and storage; EV = electric vehicle.</t>
  </si>
  <si>
    <t>https://iea.blob.core.windows.net/assets/8834d3af-af60-4df0-9643-72e2684f7221/WorldEnergyInvestment2023.pdf</t>
  </si>
  <si>
    <t>M4_C1_1</t>
  </si>
  <si>
    <t xml:space="preserve">https://echarts.apache.org/examples/en/editor.html?c=bar-stack </t>
  </si>
  <si>
    <r>
      <rPr>
        <sz val="11"/>
        <color rgb="FF00B0F0"/>
        <rFont val="Aptos Narrow"/>
        <family val="2"/>
        <scheme val="minor"/>
      </rPr>
      <t xml:space="preserve">Zhong: Apache Example: https://echarts.apache.org/examples/en/editor.html?c=bar-stack </t>
    </r>
    <r>
      <rPr>
        <sz val="11"/>
        <color rgb="FF000000"/>
        <rFont val="Aptos Narrow"/>
        <family val="2"/>
        <scheme val="minor"/>
      </rPr>
      <t xml:space="preserve">                                                         Zhong: The original screenshot of the chart titled "Annual global investment in renewable energy, energy efficiency, and other transition-related technologies, 2015-2022" only shows data from 2015 to 2022 (see page 10 from https://www.irena.org/-/media/Files/IRENA/Agency/Publication/2023/Feb/IRENA_CPI_Global_RE_finance_2023.pdf). The old chart also did not show the exact breakdown headcount of different energies. However, the new dataset contains 2023 data and shows breakdowns. Additonal link to the new data: https://www.iea.org/data-and-statistics/charts/annual-clean-energy-investment-2015-2023                                                                                                                                                                               </t>
    </r>
    <r>
      <rPr>
        <sz val="11"/>
        <color rgb="FF00B0F0"/>
        <rFont val="Aptos Narrow"/>
        <family val="2"/>
        <scheme val="minor"/>
      </rPr>
      <t>Zhong: need to add data labels for small data points.</t>
    </r>
  </si>
  <si>
    <t>Investment in renewable energy by region of destination, 2013-2022</t>
  </si>
  <si>
    <t>IRENA (2023, p.54)</t>
  </si>
  <si>
    <t>Note: “North America (excluding Mexico)” includes Bermuda, Canada and the United States. “Others” include the Middle East and 
North Africa, Other Oceania, Transregional, Other Asia and Unknown. For more details on the geographic classification used in the 
analysis, please see methodology document (Appendix).
Source: CPI (2022a). Investments for 2021 and 2022 represent preliminary estimates based on data from BNEF (2023b)</t>
  </si>
  <si>
    <t>https://www.irena.org/-/media/Files/IRENA/Agency/Publication/2023/Feb/IRENA_CPI_Global_RE_finance_2023.pdf</t>
  </si>
  <si>
    <t>M4_C1_3</t>
  </si>
  <si>
    <t>Bar Chart Stacked Normalized Vertical</t>
  </si>
  <si>
    <t>https://echarts.apache.org/examples/en/editor.html?c=bar-stack-normalization</t>
  </si>
  <si>
    <r>
      <rPr>
        <sz val="11"/>
        <color rgb="FF00B0F0"/>
        <rFont val="Aptos Narrow"/>
        <family val="2"/>
        <scheme val="minor"/>
      </rPr>
      <t xml:space="preserve">Zhong: Apache Example: https://echarts.apache.org/examples/en/editor.html?c=bar-stack-normalization    </t>
    </r>
    <r>
      <rPr>
        <sz val="11"/>
        <color rgb="FF000000"/>
        <rFont val="Aptos Narrow"/>
        <family val="2"/>
        <scheme val="minor"/>
      </rPr>
      <t xml:space="preserve">                                                                                                                                                        Zhong: </t>
    </r>
    <r>
      <rPr>
        <sz val="11"/>
        <color rgb="FFFF0000"/>
        <rFont val="Aptos Narrow"/>
        <family val="2"/>
        <scheme val="minor"/>
      </rPr>
      <t>The source does not privide exact breakdowns for small data points (they are extracted by ChatGPT)</t>
    </r>
    <r>
      <rPr>
        <sz val="11"/>
        <color rgb="FF000000"/>
        <rFont val="Aptos Narrow"/>
        <family val="2"/>
        <scheme val="minor"/>
      </rPr>
      <t xml:space="preserve">.                                                                                                                                        </t>
    </r>
    <r>
      <rPr>
        <sz val="11"/>
        <color rgb="FF00B0F0"/>
        <rFont val="Aptos Narrow"/>
        <family val="2"/>
        <scheme val="minor"/>
      </rPr>
      <t>Zhong: need to explain the denifition of different regions (e.g., Eurasia, Sub-Saharan Africa); need to add data labels for small data points.</t>
    </r>
  </si>
  <si>
    <t>Annual investment in clean energy by selected country and region, 2019 and 2024</t>
  </si>
  <si>
    <t>International Energy Agency (2024, p.5)</t>
  </si>
  <si>
    <t>Note: 2024e = estimated values for 2024. US = United States. EU = European Union.</t>
  </si>
  <si>
    <t>https://iea.blob.core.windows.net/assets/60fcd1dd-d112-469b-87de-20d39227df3d/WorldEnergyInvestment2024.pdf</t>
  </si>
  <si>
    <t>M4_C1_4</t>
  </si>
  <si>
    <r>
      <rPr>
        <sz val="11"/>
        <color rgb="FF00B0F0"/>
        <rFont val="Aptos Narrow"/>
        <family val="2"/>
        <scheme val="minor"/>
      </rPr>
      <t>Zhong: need to add data labels for small data points.                                                                                    Zhong: Apache Example: https://echarts.apache.org/examples/en/editor.html?c=bar-stack</t>
    </r>
    <r>
      <rPr>
        <sz val="11"/>
        <color rgb="FF0F9ED5"/>
        <rFont val="Aptos Narrow"/>
        <family val="2"/>
        <scheme val="minor"/>
      </rPr>
      <t xml:space="preserve"> </t>
    </r>
    <r>
      <rPr>
        <sz val="11"/>
        <color rgb="FF000000"/>
        <rFont val="Aptos Narrow"/>
        <family val="2"/>
        <scheme val="minor"/>
      </rPr>
      <t xml:space="preserve">                                                                                                                                                                                     Zhong: Exact data points can be downloaded from https://www.iea.org/data-and-statistics/charts/annual-investment-in-clean-energy-by-selected-country-and-region-2019-and-2024</t>
    </r>
  </si>
  <si>
    <t>Global primary energy consumption by source.</t>
  </si>
  <si>
    <t>Our World in Data (2024) via Energy Institute - Statistical Review of World Energy (2024), Smil (2017)</t>
  </si>
  <si>
    <t>Note: In the absence of more recent data, traditional biomass is assumed constant since 2015.</t>
  </si>
  <si>
    <t>https://ourworldindata.org/grapher/global-energy-consumption-source</t>
  </si>
  <si>
    <t>M4_C1_8</t>
  </si>
  <si>
    <t xml:space="preserve">https://echarts.apache.org/examples/en/editor.html?c=line-stack </t>
  </si>
  <si>
    <r>
      <rPr>
        <sz val="11"/>
        <color rgb="FF00B0F0"/>
        <rFont val="Aptos Narrow"/>
        <family val="2"/>
        <scheme val="minor"/>
      </rPr>
      <t xml:space="preserve">Zhong: Apache Example:  https://echarts.apache.org/examples/en/editor.html?c=line-stack </t>
    </r>
    <r>
      <rPr>
        <sz val="11"/>
        <color rgb="FF000000"/>
        <rFont val="Aptos Narrow"/>
        <family val="2"/>
        <scheme val="minor"/>
      </rPr>
      <t xml:space="preserve">                                                                                                                                                                                           Notes not from Zhong: The graph here sends the opposite message we are trying to send in this section. While RE investments have increased over time and are now exceeding fossil fuel investments, RE-share in global primary energy consumption remains marginal showing the long way we still have ahead of us to decarbonize energy systems. To send a more optimistic message we may want to focus on electricity sector figure where the share of renewable is steadily inceasing and projected to go beyond 30% before 2030                                                                                                                                                                             </t>
    </r>
    <r>
      <rPr>
        <sz val="11"/>
        <color rgb="FF00B0F0"/>
        <rFont val="Aptos Narrow"/>
        <family val="2"/>
        <scheme val="minor"/>
      </rPr>
      <t>Zhong: The trend is unclear from 1800 to 1900.</t>
    </r>
  </si>
  <si>
    <t>Increasing Mineral Demand in Transport</t>
  </si>
  <si>
    <t xml:space="preserve"> Mckinsey Company (2022) via International Energy Agency (2022, p. 6)</t>
  </si>
  <si>
    <t>Notes: kg = kilogramme; MW = megawatt. Steel and aluminium not included. See Chapter 1 and Annex for details on the assumptions and methodologies.</t>
  </si>
  <si>
    <t>https://www.mckinsey.com/industries/electric-power-and-natural-gas/our-insights/the-trading-opportunity-that-could-create-resilience-in-materials</t>
  </si>
  <si>
    <t>M4_C1_9</t>
  </si>
  <si>
    <r>
      <rPr>
        <sz val="11"/>
        <color rgb="FF00B0F0"/>
        <rFont val="Aptos Narrow"/>
        <scheme val="minor"/>
      </rPr>
      <t xml:space="preserve">Zhong: Apache Example: https://echarts.apache.org/examples/en/editor.html?c=bar-y-category-stack </t>
    </r>
    <r>
      <rPr>
        <sz val="11"/>
        <color rgb="FF000000"/>
        <rFont val="Aptos Narrow"/>
        <scheme val="minor"/>
      </rPr>
      <t xml:space="preserve">                                                                                                                Zhong: The original data points can be extracted from https://www.iea.org/data-and-statistics/charts/minerals-used-in-electric-cars-compared-to-conventional-cars ;     The original data source is International Energy Agency (2022, p. 6), https://iea.blob.core.windows.net/assets/ffd2a83b-8c30-4e9d-980a-52b6d9a86fdc/TheRoleofCriticalMineralsinCleanEnergyTransitions.pdf
CHART ALREADY EXISTS FROM DIFFERENT SOURCE IN MODULE3</t>
    </r>
  </si>
  <si>
    <t xml:space="preserve">Annual fossil fuel subsidies by region, 2013-2023 </t>
  </si>
  <si>
    <t xml:space="preserve"> Fossil Fuels Subsidy Tracker (2023)</t>
  </si>
  <si>
    <t>Sources: OECD, IEA, IMF
Disclaimer: Any data and any map included herein, are without prejudice to the status of or sovereignty over any territory, to the delimitation of international frontiers and boundaries and to the name of any territory, city or area. The dataset for 2023 is available for 83 economies, including: Angola, United Arab Emirates, Argentina, Armenia, Australia, Austria, Azerbaijan, Belgium, Bangladesh, Bahrain, Belarus, Bolivia, Brazil, Brunei Darussalam, Canada, Switzerland, Chile, People's Republic of China, Colombia, Costa Rica, Czech Republic, Germany, Denmark, Algeria, Ecuador, Egypt, Spain, Estonia, Finland, France, Gabon, United Kingdom, Georgia, Ghana, Greece, Croatia, Hungary, Indonesia, India, Ireland, Islamic Republic of Iran, Iraq, Iceland, Israel, Italy, Japan, Kazakhstan, Korea, Kuwait, Libya, Sri Lanka, Lithuania, Luxembourg, Latvia, Moldova, Mexico, Malaysia, Nigeria, Netherlands, Norway, New Zealand, Oman, Pakistan, Poland, Portugal, Qatar, Russian Federation, Saudi Arabia, El Salvador, Slovak Republic, Slovenia, Sweden, Thailand, Turkmenistan, Trinidad and Tobago, Turkey, Chinese Taipei, Ukraine, United States, Uzbekistan, Venezuela, Viet Nam, South Africa</t>
  </si>
  <si>
    <t>https://fossilfuelsubsidytracker.org/country/</t>
  </si>
  <si>
    <t xml:space="preserve">https://echarts.apache.org/examples/en/editor.html?c=dataset-simple0 </t>
  </si>
  <si>
    <r>
      <rPr>
        <sz val="11"/>
        <color rgb="FF00B0F0"/>
        <rFont val="Aptos Narrow"/>
        <family val="2"/>
        <scheme val="minor"/>
      </rPr>
      <t>Zhong: Apache Example: https://echarts.apache.org/examples/en/editor.html?c=dataset-simple0  </t>
    </r>
    <r>
      <rPr>
        <sz val="11"/>
        <color rgb="FF000000"/>
        <rFont val="Aptos Narrow"/>
        <family val="2"/>
        <scheme val="minor"/>
      </rPr>
      <t xml:space="preserve">                                                                                                                                                 Zhong: The country level data can be downloaded from https://fossilfuelsubsidytracker.org/country/ ; After that, combining countries into different regions (e.g., Eurasia). </t>
    </r>
    <r>
      <rPr>
        <sz val="11"/>
        <color rgb="FFFF0000"/>
        <rFont val="Aptos Narrow"/>
        <family val="2"/>
        <scheme val="minor"/>
      </rPr>
      <t xml:space="preserve">Need to decide what defenitions of world regions (e.g., World Bank, UN) to adopt - so far we do not have this definition.                                                                                    </t>
    </r>
    <r>
      <rPr>
        <sz val="11"/>
        <color rgb="FF00B0F0"/>
        <rFont val="Aptos Narrow"/>
        <family val="2"/>
        <scheme val="minor"/>
      </rPr>
      <t xml:space="preserve">Zhong: needs to explain the denifition of different regions (e.g., Eurasia, Sub-Saharan Africa). too many columns may make it diffucult to read or visualize using inclusive color palettes. </t>
    </r>
  </si>
  <si>
    <t>Fossil fuel consumption subsidies by fuel, 2010-2022</t>
  </si>
  <si>
    <t>IEA (2022)</t>
  </si>
  <si>
    <t>https://www.iea.org/reports/fossil-fuels-consumption-subsidies-2022</t>
  </si>
  <si>
    <t>https://www.iea.org/data-and-statistics/data-product/fossil-fuel-subsidies-database</t>
  </si>
  <si>
    <t>Zhong: need to add data lables, especially for Coal as the small amount is unreadable.</t>
  </si>
  <si>
    <t>Value of fossil-fuel subsidies by fuel in the top 25 countries, 2022</t>
  </si>
  <si>
    <t>Global investment in electricity networks in the NZE</t>
  </si>
  <si>
    <t>IEA (2021, p.118)</t>
  </si>
  <si>
    <t>https://iea.blob.core.windows.net/assets/deebef5d-0c34-4539-9d0c-10b13d840027/NetZeroby2050-ARoadmapfortheGlobalEnergySector_CORR.pdf</t>
  </si>
  <si>
    <t>https://www.iea.org/product/download/008551-000293-008291</t>
  </si>
  <si>
    <t xml:space="preserve">https://echarts.apache.org/examples/en/editor.html?c=bar-simple
https://echarts.apache.org/examples/en/editor.html?c=bar-stack-normalization
</t>
  </si>
  <si>
    <t>Left Chart</t>
  </si>
  <si>
    <t>Right Chart</t>
  </si>
  <si>
    <t>Countries where the DREI has being implemented.</t>
  </si>
  <si>
    <t>Zhong: the map does not provide substantial information (maybe adding the year of implementation?); the original chart/data source is unknown.</t>
  </si>
  <si>
    <t>Average carbon prices in selected countries in 2021 (EUR per tonne of CO2)</t>
  </si>
  <si>
    <t>OECD (2021)</t>
  </si>
  <si>
    <t>https://www.statista.com/chart/17095/highest-carbon-taxes-in-the-world/</t>
  </si>
  <si>
    <t>https://data-explorer.oecd.org/share/?token=eyJ0eXAiOiJKV1QiLCJhbGciOiJIUzI1NiJ9.eyJzdWIiOiJmNmI4MzFlMS0wNDJlLTQ5YzgtYWU5Yy01Njc0YWQxMDBmZmQiLCJlbWFpbCI6ImRpdnlhc2FuZ2FyYWp1QGxpdmUuY29tIiwianRpIjoiYjQ5NzVmMmYtZGUxYS00ZTA1LWFkNmItNmI3NzhkMWYzNWMyIiwiaWF0IjoxNzQ0NzI4MTIxLCJleHAiOjE3NDQ3NDI1MjF9.2ITfhYlnPoxtGfaKJH0QYjLZMF7MAolekhbpg5Acwb8&amp;email=divyasangaraju@live.com&amp;id=f6b831e1-042e-49c8-ae9c-5674ad100ffd</t>
  </si>
  <si>
    <t>Bar Chart Horizontal</t>
  </si>
  <si>
    <t>https://echarts.apache.org/examples/en/editor.html?c=bar-y-category
The graph presents outdated data and mix or add several carbon pricing mechanisms that could exist. Carbon taxes may be implemented only partially, covering for instance one economic sector and not another. This could be result in misuderstanding. A more interesting approach could be to focus on carbon price in geographies with an ETS market to show differences in pricing.</t>
  </si>
  <si>
    <t>Zhong: consider using the most recent data (2024)</t>
  </si>
  <si>
    <t>Mitigation costs in the electricity sector by policy instrument.</t>
  </si>
  <si>
    <t>Basic Bar Horizontal and Basic Scatter Chart</t>
  </si>
  <si>
    <t>https://echarts.apache.org/examples/en/editor.html?c=bar-simple
https://echarts.apache.org/examples/en/editor.html?c=scatter-simple
Used Automeris as I couldn't find the data</t>
  </si>
  <si>
    <t>Zhong: the original chart/data source is unknown.</t>
  </si>
  <si>
    <t xml:space="preserve">Overview of national emissions pricing (in 2019) and </t>
  </si>
  <si>
    <t>“World Bank Group. 2019. State and Trends of Carbon Pricing 2019. © World Bank. http://hdl.handle.net/10986/31755 License: CC BY 3.0 IGO.”</t>
  </si>
  <si>
    <t>https://openknowledge.worldbank.org/bitstreams/11cf8aed-1492-5c12-b2e9-27a12c8c9473/download</t>
  </si>
  <si>
    <t>Geomap</t>
  </si>
  <si>
    <t>Zhong: consider using a dashboard to visualize with the most recent data (2024): https://carbonpricingdashboard.worldbank.org/compliance/instrument-detail</t>
  </si>
  <si>
    <t>Annual revenue and New debt issuance for 2014-22</t>
  </si>
  <si>
    <t>SAMA and Saudi Debt Management Office</t>
  </si>
  <si>
    <t>https://www.sama.gov.sa/en-US/EconomicReports/Pages/report.aspx</t>
  </si>
  <si>
    <t>https://echarts.apache.org/examples/en/editor.html?c=bar-stack-normalization-and-variation</t>
  </si>
  <si>
    <t>Historical and forecasted annual percentage variation of Grenada electricity demand for different years and scenarios</t>
  </si>
  <si>
    <t>https://aiguasol.coop/project/grenadas-power-system-integrated-assessment-with-united-nations-project-development-undp/</t>
  </si>
  <si>
    <t>Used Automeris</t>
  </si>
  <si>
    <t>https://echarts.apache.org/examples/en/editor.html?c=bar-tick-align</t>
  </si>
  <si>
    <t>A line graph might be better for this than a bar group. If we can have it animaed it might be helpful</t>
  </si>
  <si>
    <t>Global annual and cumulative investment by technological avenue under 1.5°C, 2024-2030</t>
  </si>
  <si>
    <t>Data is behind a paywall</t>
  </si>
  <si>
    <t>UNDP helped 126 countries to enhance transparency, between 2015 and 2022</t>
  </si>
  <si>
    <t>Used AI tools to extract the country names highlighted</t>
  </si>
  <si>
    <t>https://echarts.apache.org/examples/en/editor.html?c=map-usa-projection</t>
  </si>
  <si>
    <t>Not sure how useful this visualisation is. Could potentially be just a statistic. consider doing a time trend for this</t>
  </si>
  <si>
    <t>Global greenhouse gas emissions by sector and end use, 2021</t>
  </si>
  <si>
    <t>World resource institute. (2024). Global greenhouse gas emissions by sector, 2021.</t>
  </si>
  <si>
    <t>Source: Climate watch</t>
  </si>
  <si>
    <t>https://www.wri.org/data/world-greenhouse-gas-emissions-sector-2021-sunburst-chart</t>
  </si>
  <si>
    <t>Module 6 - Datasets for Charts.xlsx</t>
  </si>
  <si>
    <t>https://echarts.apache.org/examples/en/editor.html?c=gauge-ring</t>
  </si>
  <si>
    <t>Trends in sectoral emissions (Energy Subsector), 1990-2022</t>
  </si>
  <si>
    <t xml:space="preserve"> World Resources Institute. (2024). Industry Is the Fastest Growing Source of Greenhouse Gas Emissions</t>
  </si>
  <si>
    <t>https://www.wri.org/insights/4-charts-explain-greenhouse-gas-emissions-countries-and-sectors</t>
  </si>
  <si>
    <t>Dataset updated through 2022</t>
  </si>
  <si>
    <t xml:space="preserve">Climate Watch </t>
  </si>
  <si>
    <t>Source: Climate watch, 2021</t>
  </si>
  <si>
    <t>Sunburst with Rounded Corner</t>
  </si>
  <si>
    <t>https://echarts.apache.org/examples/en/editor.html?c=sunburst-borderRadius</t>
  </si>
  <si>
    <t>When the chart appears you could increase the size of each part and when the user select each portion the value appears</t>
  </si>
  <si>
    <t>Global energy-related greenhouse gas emissions, 2000-2022</t>
  </si>
  <si>
    <t>IEA. (2023). Global energy-related greenhouse gas emissions, 2000-2022</t>
  </si>
  <si>
    <t>Source: Flaring emissions are from IEA analysis based on the World Bank Global Gas Flaring Reduction Programme.</t>
  </si>
  <si>
    <t>https://www.iea.org/data-and-statistics/charts/global-energy-related-greenhouse-gas-emissions-2000-2022</t>
  </si>
  <si>
    <t>Like line race, but with area</t>
  </si>
  <si>
    <t>Land use of different energy generation methods per unit of electricity</t>
  </si>
  <si>
    <t>Our World in Data. (2022). How does the land use of different electricity sources compare?</t>
  </si>
  <si>
    <t>Source: Our World in Data, 2022</t>
  </si>
  <si>
    <t>https://ourworldindata.org/land-use-per-energy-source#article-licence</t>
  </si>
  <si>
    <t>Not supported by pipeline</t>
  </si>
  <si>
    <t>https://echarts.apache.org/examples/en/editor.html?c=data-transform-aggregate</t>
  </si>
  <si>
    <t>When the chart appears you could increase the size of each part</t>
  </si>
  <si>
    <t>Estimates of greenhouse gas emissions from different renewable and non-renewable energy technologies in electricity production</t>
  </si>
  <si>
    <t xml:space="preserve"> IPCC. (2011). Summary for Policymakers. In: IPCC Special Report on Renewable Energy Sources and Climate Change Mitigation [O. Edenhofer, R. Pichs-Madruga, Y. Sokona, K. Seyboth, P. Matschoss, S. Kadner, T. Zwickel, P. Eickemeier, G. Hansen, S. Schlömer, C. von Stechow (eds)], Cambridge University Press, Cambridge, United Kingdom and New York, NY, USA.</t>
  </si>
  <si>
    <t>Solar thermal and geothermal combined due to very small levels of activity.</t>
  </si>
  <si>
    <t>https://www.ipcc.ch/site/assets/uploads/2018/03/SRREN_Full_Report-1.pdf</t>
  </si>
  <si>
    <t>Boxplot Light Velocity</t>
  </si>
  <si>
    <t>https://echarts.apache.org/examples/en/editor.html?c=boxplot-light-velocity</t>
  </si>
  <si>
    <t>Skip the table above if it is not relevant. |  When the chart appears you could increase the size of each part</t>
  </si>
  <si>
    <t>Potential air quality impacts in 2050 under two energy transition scenarios</t>
  </si>
  <si>
    <t>ERM Sustainability Institute. (2024). RENEWABLES CONUNDRUMS Building Benefit: Four steps to mitigate renewable energy’s environmental downsides.</t>
  </si>
  <si>
    <t>Source: Building a Nature-Positive Energy Transformation (WWF), 2023</t>
  </si>
  <si>
    <t>https://www.sustainability.com/globalassets/sustainability.com/reports/tl_renewables-conundrums-report-part-iii_0924_v4.pdf</t>
  </si>
  <si>
    <t>https://echarts.apache.org/examples/en/editor.html?c=bar-rich-text</t>
  </si>
  <si>
    <t>You could combine with bar race</t>
  </si>
  <si>
    <t>Disability-adjusted life years (DALY) from air pollution</t>
  </si>
  <si>
    <t>https://www.worldwildlife.org/publications/building-a-nature-positive-energy-transformation--2</t>
  </si>
  <si>
    <t>Global energy sector water withdrawal by fuel and power generation method</t>
  </si>
  <si>
    <t>Source: Clean energy can help to ease the water crisis (IEA), 2023</t>
  </si>
  <si>
    <t>You could combine with bar race, may not possible in stacked chart</t>
  </si>
  <si>
    <t>Global Renewable Capacity</t>
  </si>
  <si>
    <t>IRENA</t>
  </si>
  <si>
    <t>Weighted Average Cost of Capital for Onshore Wind Power and Solar PV, by Country Income Level, 2022</t>
  </si>
  <si>
    <t>Renewables 2024 Global Status Report Collection, Global Overview (REN21, 2024)</t>
  </si>
  <si>
    <t>https://www.ren21.net/wp-content/uploads/2019/05/240404_GSR2024_GO.pdf</t>
  </si>
  <si>
    <t>https://www.irena.org/Data/View-data-by-topic/Costs/Wind-Costs
https://www.irena.org/Data/View-data-by-topic/Costs/Solar-costs</t>
  </si>
  <si>
    <t>World Hydropower Technical Potential</t>
  </si>
  <si>
    <t xml:space="preserve"> IJHD (2010)</t>
  </si>
  <si>
    <t>https://www.researchgate.net/figure/Regional-hydropower-technical-potential-in-terms-of-annual-generation-and-installed_fig2_267639314</t>
  </si>
  <si>
    <t>https://www.shutterstock.com/image-illustration/world-hydropower-statistics-2018-status-report-1199510938</t>
  </si>
  <si>
    <t>Updated version in 2018 available</t>
  </si>
  <si>
    <t>Net annual CO₂ emissions (GtCO₂/yr)</t>
  </si>
  <si>
    <t>https://www.irena.org/-/media/Files/IRENA/Agency/Publication/2021/Aug/IRENA_Bracing_for_climate_impact_2021.pdf</t>
  </si>
  <si>
    <t>Industrial Energy Consumption By Fuel, in the Net Zero Scenario, 2000- 2030</t>
  </si>
  <si>
    <t>Agency, Abu Dhabi.</t>
  </si>
  <si>
    <t>https://www.iea.org/data-and-statistics/charts/industrial-energy-consumption-by-fuel-in-the-net-zero-scenario-2000-2030</t>
  </si>
  <si>
    <t>The remains could nt be found</t>
  </si>
  <si>
    <t>Final energy consumption of buildings relative to other sectors, 2022</t>
  </si>
  <si>
    <t xml:space="preserve"> IEA</t>
  </si>
  <si>
    <t>Growth in Transport GHG Emissions, 2000-2018</t>
  </si>
  <si>
    <t>World Bank</t>
  </si>
  <si>
    <t>https://www.worldbank.org/en/programs/global-facility-to-decarbonize-transport</t>
  </si>
  <si>
    <t>Prevalence of vehicle types</t>
  </si>
  <si>
    <t>Note: 2W = Two-Wheeler, 3W = Three-Wheeler, 4W = Four-Wheeler; CO, = Carbon Dioxide.</t>
  </si>
  <si>
    <t>https://illuminem.com/illuminemvoices/electric-utopia-or-elite-privilege-rethinking-emobility-for-the-global-south</t>
  </si>
  <si>
    <t>Global employment in vehicle manufacturing, EV battery production</t>
  </si>
  <si>
    <t>IEA (2023, p.74)</t>
  </si>
  <si>
    <t>https://iea.blob.core.windows.net/assets/dfd9134f-12eb-4045-9789-9d6ab8d9fbf4/EnergyEfficiency2023.pdf</t>
  </si>
  <si>
    <r>
      <rPr>
        <sz val="11"/>
        <color rgb="FF000000"/>
        <rFont val="Aptos Narrow"/>
        <family val="2"/>
        <scheme val="minor"/>
      </rPr>
      <t xml:space="preserve">Zhong: </t>
    </r>
    <r>
      <rPr>
        <sz val="11"/>
        <color rgb="FFFF0000"/>
        <rFont val="Aptos Narrow"/>
        <family val="2"/>
        <scheme val="minor"/>
      </rPr>
      <t>I cannot locate the exact data points to replicate the chart.</t>
    </r>
  </si>
  <si>
    <t>Battery Demand By Mode and Region, 2016-2022</t>
  </si>
  <si>
    <t>IEA (2023, p.56)</t>
  </si>
  <si>
    <t xml:space="preserve">Notes: LDVs = light-duty vehicles, including cars and vans; In the left chart, “Other” includes medium- and heavy-duty 
trucks and two/three-wheelers. Battery demand refers to automotive lithium-ion batteries. This analysis does not include 
conventional hybrid vehicles. 
Source: IEA analysis based on EV Volumes. </t>
  </si>
  <si>
    <t>https://iea.blob.core.windows.net/assets/dacf14d2-eabc-498a-8263-9f97fd5dc327/GEVO2023.pdf</t>
  </si>
  <si>
    <t>M6_C4_22</t>
  </si>
  <si>
    <t>Zhong: Original data source: https://www.iea.org/data-and-statistics/charts/battery-demand-by-region-2016-2022                                                                         https://www.iea.org/data-and-statistics/charts/battery-demand-by-mode-2016-2022                                                                               Apache example: https://echarts.apache.org/examples/en/editor.html?c=bar-stack</t>
  </si>
  <si>
    <t>Column1</t>
  </si>
  <si>
    <t>Female representation in senior management in different sectors and industries, 2019</t>
  </si>
  <si>
    <t>IEA (2021)</t>
  </si>
  <si>
    <t>Based on data from almost 2 500 firms and over 38 000 employees, women make up only 13.9% of senior management within the energy and energy utilities composite, which is marginally lower than in the over 30 000 firms in the sample from non-energy industries at 15.5%.</t>
  </si>
  <si>
    <t>https://www.iea.org/commentaries/women-in-senior-management-roles-at-energy-firms-remains-stubbornly-low-but-efforts-to-improve-gender-diversity-are-moving-apace</t>
  </si>
  <si>
    <t>Module 7 - Datasets for Charts.xlsx</t>
  </si>
  <si>
    <t>Bar chart</t>
  </si>
  <si>
    <t xml:space="preserve">Zhong: It seems Apache does not have a matching chart type. Consider converting it into a bar chart: https://echarts.apache.org/examples/en/editor.html?c=bar-y-category                                                                           The original data can be accessed via https://www.iea.org/data-and-statistics/charts/female-representation-in-senior-management-in-different-sectors-and-industries-2019                                         </t>
  </si>
  <si>
    <t>This can be used. in  chapter 2, lession2, towards the end of part 2</t>
  </si>
  <si>
    <t>Share of women in selected energy-related occupations, 2023</t>
  </si>
  <si>
    <t>UN Women (2023)</t>
  </si>
  <si>
    <t>https://www.iea.org/data-and-statistics/charts/share-of-women-in-selected-energy-related-occupations-2023</t>
  </si>
  <si>
    <t>chapter 2.3.1 sex disaggregated data in energy</t>
  </si>
  <si>
    <t>Gender data availability for SDG monitoring by region, 2022</t>
  </si>
  <si>
    <t>Sustainable Energy for All. (2024)</t>
  </si>
  <si>
    <t>report-g&amp;y-genderdatastudy-002_compressed.pdf</t>
  </si>
  <si>
    <t>Examples - Apache ECharts</t>
  </si>
  <si>
    <t>May you can create a world map and also add the bar chart</t>
  </si>
  <si>
    <t>chapter 2.3.1 gender statistics in energy</t>
  </si>
  <si>
    <t>Global Greenhouse Gas Emissions Reduction Forecast</t>
  </si>
  <si>
    <t>https://www.weforum.org/stories/2016/11/paris-climate-deal-could-still-fail/</t>
  </si>
  <si>
    <t>for chapter 3.2.1 prescriptive modelling</t>
  </si>
  <si>
    <t>The evolution of blockchain</t>
  </si>
  <si>
    <t>Shamika, N. (2021). How blockchain can power sustainable development.</t>
  </si>
  <si>
    <t>How blockchain can power sustainable development | UN Trade and Development (UNCTAD)</t>
  </si>
  <si>
    <t>Infographic WITHOUT Data</t>
  </si>
  <si>
    <t>There's no possible chart type in Apache examples, but it's just a timeline</t>
  </si>
  <si>
    <t>chapter 4.2.1 blockchain technologies in energy innovation</t>
  </si>
  <si>
    <t>Percentage of energy transition minerals located in countries with high levels of corruption</t>
  </si>
  <si>
    <t>https://transparency.org.au/corruption-minerals-energy-transition-risk/</t>
  </si>
  <si>
    <t>Donut chart</t>
  </si>
  <si>
    <t>https://echarts.apache.org/examples/en/editor.html?c=dataset-default</t>
  </si>
  <si>
    <t>chapter 1.1.3 data and it's beneficiaries in the energy  sector. (to show benefits in globl energy strategy planning)</t>
  </si>
  <si>
    <t>SOI Digital transformation Journey</t>
  </si>
  <si>
    <t>Victorial, Z. (2024). A digital transformation journey driven by data since 2020 in Solomon Islands.</t>
  </si>
  <si>
    <t>A digital transformation journey driven by data since 2020 in Solomon Islands - UN Capital Development Fund (UNCDF)</t>
  </si>
  <si>
    <t>For case of study: Solomon Islands | There's no possible chart type in Apache examples, but it's just a timeline</t>
  </si>
  <si>
    <t>chapter 1.1.2 case study: the policy cycle and data's role in decision making</t>
  </si>
  <si>
    <t>Validating Energy Data with Different Sources to Spot Anomalies</t>
  </si>
  <si>
    <t>IEA (2014, p.159)</t>
  </si>
  <si>
    <t xml:space="preserve">This figure shows an example of problems detected while validating data of energy 
consumption for an industrial sub-sector against energy balances data for the same 
sub-sector. Notes: unless otherwise indicated, all tables and figures in this chapter derive from IEA data and analysis. Ktoe is kilotonnes of oil equivalent.
</t>
  </si>
  <si>
    <t>https://iea.blob.core.windows.net/assets/6862080c-8614-494e-a8aa-52c3c0d4291b/IEA_EnergyEfficiencyIndicatorsFundamentalsonStatistics.pdf</t>
  </si>
  <si>
    <t>Zhong: Apache examplpe: Stacked Line Chart
https://echarts.apache.org/examples/en/editor.html?c=line-stack</t>
  </si>
  <si>
    <t>No good matching with the content</t>
  </si>
  <si>
    <t>Exploring the Ranges of Observed Energy Data to Sopt Outliers</t>
  </si>
  <si>
    <t>IEA (2014, p.162)</t>
  </si>
  <si>
    <t xml:space="preserve">This table presents observed values based on the IEA data collection from fourteen  OECD countries. Unit energy consumption (UEC) of appliances, as well as average daily 
unit energy consumption, should be within reasonable ranges. </t>
  </si>
  <si>
    <t>Zhong:  The table could be converted into a boxplot to show the min, max, and median. Apache boxplot example: https://echarts.apache.org/examples/en/editor.html?c=data-transform-aggregate</t>
  </si>
  <si>
    <t>Could have been useful in discussing data validation. but in the lesson it is talk about differently and this is not suiable. cf.  chapter 3.1.clustering and anomali detection</t>
  </si>
  <si>
    <t>Global Energy Supply by Source in STEPS and APC, 2000-2050</t>
  </si>
  <si>
    <t>IEA, 2023</t>
  </si>
  <si>
    <t>https://iea.blob.core.windows.net/assets/140a0470-5b90-4922-a0e9-838b3ac6918c/WorldEnergyOutlook2024.pdf</t>
  </si>
  <si>
    <t>Breakdown of total final energy consumption by energy carrier between 2022, 2030 and 2050 under the 1.5C Scenario</t>
  </si>
  <si>
    <t>IRENA, 2024</t>
  </si>
  <si>
    <t>Global population Projections from 2013 and 2024</t>
  </si>
  <si>
    <t>UNDESA, 2024</t>
  </si>
  <si>
    <t>https://desapublications.un.org/publications/world-population-prospects-2024-summary-results</t>
  </si>
  <si>
    <t>Module 8 - Datasets for Charts.xlsx</t>
  </si>
  <si>
    <t>Projected change of population in urban and rural areas by region, 2023 to 2050</t>
  </si>
  <si>
    <t>IEA, 2024</t>
  </si>
  <si>
    <t>Estimated data center electricity demand due to AI, 2020-2030</t>
  </si>
  <si>
    <t>https://iea.blob.core.windows.net/assets/34eac603-ecf1-464f-b813-2ecceb8f81c2/EnergyandAI.pdf</t>
  </si>
  <si>
    <t>Shade: Would rather have a graph with only the global demand ( without the US) or with other developing countries.</t>
  </si>
  <si>
    <t>Evolution of global Power Generation, 1995-2050</t>
  </si>
  <si>
    <t>McKinsey, 2024</t>
  </si>
  <si>
    <t>https://www.mckinsey.com/industries/energy-and-materials/our-insights/global-energy-perspective#/</t>
  </si>
  <si>
    <t>Projections for global coal, oil and gas production, 2020-2050 - Oil Production</t>
  </si>
  <si>
    <t>UNEP, 2023</t>
  </si>
  <si>
    <t>https://productiongap.org/wp-content/uploads/2023/11/PGR2023_web_rev.pdf</t>
  </si>
  <si>
    <t>Projections for global coal, oil and gas production, 2020-2050 - Coal production</t>
  </si>
  <si>
    <t>Projections for global coal, oil and gas production, 2020-2050 - Gas production</t>
  </si>
  <si>
    <t>Reduction in primary supply requirements from recycling in the APS, 2020-2050 - Copper</t>
  </si>
  <si>
    <t>https://iea.blob.core.windows.net/assets/3af7fda6-8fd9-46b7-bede-395f7f8f9943/RecyclingofCriticalMinerals.pdf</t>
  </si>
  <si>
    <t>Reduction in primary supply requirements from recycling in the APS, 2020-2050 - Lithium</t>
  </si>
  <si>
    <t>Reduction in primary supply requirements from recycling in the APS, 2020-2050 - Nickel</t>
  </si>
  <si>
    <t>Reduction in primary supply requirements from recycling in the APS, 2020-2050 - Cobalt</t>
  </si>
  <si>
    <t>Average number of weekly cyberattacks per organization in selected industries, 2020-2022</t>
  </si>
  <si>
    <t>https://www.iea.org/commentaries/cybersecurity-is-the-power-system-lagging-behind</t>
  </si>
  <si>
    <t>Land use of energy sources per unit of electricity</t>
  </si>
  <si>
    <t>UNECE, 2021</t>
  </si>
  <si>
    <t>https://ourworldindata.org/land-use-per-energy-source?itid=lk_inline_enhanced-template</t>
  </si>
  <si>
    <t>Historical and projected global wind installation, 2021-2030</t>
  </si>
  <si>
    <t>GWEC, 2025</t>
  </si>
  <si>
    <t>https://26973329.fs1.hubspotusercontent-eu1.net/hubfs/26973329/2.%20Reports/Global%20Wind%20Report/GWEC%20Global%20Wind%20Report%202025.pdf</t>
  </si>
  <si>
    <t>Global Ocean Energy Capacity Forecast, 2030 and 2050</t>
  </si>
  <si>
    <t>IRENA, 2020</t>
  </si>
  <si>
    <t>https://www.oceanenergy-europe.eu/wp-content/uploads/2023/03/IRENA_OEE_Scaling_up_investment_ocean_energy_2023.pdf</t>
  </si>
  <si>
    <t>Global Ocean Energy Potential</t>
  </si>
  <si>
    <t>Doughnut Chart</t>
  </si>
  <si>
    <t>Early and growth-stage equity investment in energy start-ups by region and technology area, 2020-2022</t>
  </si>
  <si>
    <t>https://www.iea.org/reports/world-energy-investment-2023</t>
  </si>
  <si>
    <t>Subtitle</t>
  </si>
  <si>
    <t>New Screenshot (if available)</t>
  </si>
  <si>
    <t>Status</t>
  </si>
  <si>
    <t>LEAD</t>
  </si>
  <si>
    <t>DataViz possible?</t>
  </si>
  <si>
    <t>Chart Type UNDP</t>
  </si>
  <si>
    <t>Apache possible</t>
  </si>
  <si>
    <t>Bar chart -  Vertical  - Stacked</t>
  </si>
  <si>
    <t>Stacked Column Chart</t>
  </si>
  <si>
    <t>Stacked Bar Normalization</t>
  </si>
  <si>
    <t>Line chart - Multi-line</t>
  </si>
  <si>
    <t>Stacked Line Chart</t>
  </si>
  <si>
    <t>Bar chart - Horizontal - Stacked</t>
  </si>
  <si>
    <t>Stacked Horizontal Bar</t>
  </si>
  <si>
    <r>
      <rPr>
        <sz val="11"/>
        <color rgb="FF00B0F0"/>
        <rFont val="Aptos Narrow"/>
        <family val="2"/>
        <scheme val="minor"/>
      </rPr>
      <t xml:space="preserve">Zhong: Apache Example: https://echarts.apache.org/examples/en/editor.html?c=bar-y-category-stack </t>
    </r>
    <r>
      <rPr>
        <sz val="11"/>
        <color rgb="FF000000"/>
        <rFont val="Aptos Narrow"/>
        <family val="2"/>
        <scheme val="minor"/>
      </rPr>
      <t xml:space="preserve">                                                                                                                Zhong: The original data points can be extracted from https://www.iea.org/data-and-statistics/charts/minerals-used-in-electric-cars-compared-to-conventional-cars ;     The original data source is International Energy Agency (2022, p. 6), https://iea.blob.core.windows.net/assets/ffd2a83b-8c30-4e9d-980a-52b6d9a86fdc/TheRoleofCriticalMineralsinCleanEnergyTransitions.pdf</t>
    </r>
  </si>
  <si>
    <t>Bar chart -  Vertical  - Grouped</t>
  </si>
  <si>
    <t>Simple Example of Dataset</t>
  </si>
  <si>
    <r>
      <rPr>
        <sz val="11"/>
        <color rgb="FF00B0F0"/>
        <rFont val="Aptos Narrow"/>
        <family val="2"/>
        <scheme val="minor"/>
      </rPr>
      <t xml:space="preserve">Zhong: Apache Example: https://echarts.apache.org/examples/en/editor.html?c=dataset-simple0  </t>
    </r>
    <r>
      <rPr>
        <sz val="11"/>
        <color rgb="FF000000"/>
        <rFont val="Aptos Narrow"/>
        <family val="2"/>
        <scheme val="minor"/>
      </rPr>
      <t xml:space="preserve">                                                                                                                                                 Zhong: The country level data can be downloaded from https://fossilfuelsubsidytracker.org/country/ ; After that, combining countries into different regions (e.g., Eurasia). </t>
    </r>
    <r>
      <rPr>
        <sz val="11"/>
        <color rgb="FFFF0000"/>
        <rFont val="Aptos Narrow"/>
        <family val="2"/>
        <scheme val="minor"/>
      </rPr>
      <t xml:space="preserve">Need to decide what defenitions of world regions (e.g., World Bank, UN) to adopt - so far we do not have this definition.                                                                                    </t>
    </r>
    <r>
      <rPr>
        <sz val="11"/>
        <color rgb="FF00B0F0"/>
        <rFont val="Aptos Narrow"/>
        <family val="2"/>
        <scheme val="minor"/>
      </rPr>
      <t xml:space="preserve">Zhong: needs to explain the denifition of different regions (e.g., Eurasia, Sub-Saharan Africa). too many columns may make it diffucult to read or visualize using inclusive color palettes. </t>
    </r>
  </si>
  <si>
    <t>Bar chart - Vertical - Simple</t>
  </si>
  <si>
    <t>Bar chart -  Vertical  - Stacked (animated)</t>
  </si>
  <si>
    <t>Basic Bar on the left and Stacked Horizontal Bar on the right</t>
  </si>
  <si>
    <t>Bar chart - Horizontal - Simple</t>
  </si>
  <si>
    <t>Basic Bar Vertical</t>
  </si>
  <si>
    <t>Charts Currently supported by the pipeline</t>
  </si>
  <si>
    <t>Apache Chart Types</t>
  </si>
  <si>
    <t>Chart type</t>
  </si>
  <si>
    <t>Check examples here</t>
  </si>
  <si>
    <t>Status Charts</t>
  </si>
  <si>
    <t>Status Datasets</t>
  </si>
  <si>
    <t>Data Viz possible</t>
  </si>
  <si>
    <t>Line</t>
  </si>
  <si>
    <t>Bar</t>
  </si>
  <si>
    <t>Bar chart - Horizontal - Simple (animated)</t>
  </si>
  <si>
    <t>Pie</t>
  </si>
  <si>
    <t>Bar chart - Horizontal - Grouped</t>
  </si>
  <si>
    <t>Unsure</t>
  </si>
  <si>
    <t>Scatter</t>
  </si>
  <si>
    <t>Bar chart - Horizontal - Grouped (animated)</t>
  </si>
  <si>
    <t>Needs fixing</t>
  </si>
  <si>
    <t>GEO/Map</t>
  </si>
  <si>
    <t>Candlestick</t>
  </si>
  <si>
    <t>Bar chart - Horizontal - Stacked (animated)</t>
  </si>
  <si>
    <t>Radar</t>
  </si>
  <si>
    <t>Scatter Chart</t>
  </si>
  <si>
    <t>Boxplot</t>
  </si>
  <si>
    <t>Bar chart -  Vertical  - Simple (animated)</t>
  </si>
  <si>
    <t>Heatmap</t>
  </si>
  <si>
    <t>Graph</t>
  </si>
  <si>
    <t>Bar chart -  Vertical  - Grouped (animated)</t>
  </si>
  <si>
    <t>Tree</t>
  </si>
  <si>
    <t>Treemap</t>
  </si>
  <si>
    <t>BeeSwarm Chart - Horizontal</t>
  </si>
  <si>
    <t>Sunburst</t>
  </si>
  <si>
    <t>BeeSwarm Chart - Vertical</t>
  </si>
  <si>
    <t>Parallel</t>
  </si>
  <si>
    <t>Butterfly chart - Static</t>
  </si>
  <si>
    <t>Sankey</t>
  </si>
  <si>
    <t>Butterfly chart - Animated</t>
  </si>
  <si>
    <t>Funnel</t>
  </si>
  <si>
    <t>Circle packing chart</t>
  </si>
  <si>
    <t>Gauge</t>
  </si>
  <si>
    <t>Data Cards</t>
  </si>
  <si>
    <t>PictorialBar</t>
  </si>
  <si>
    <t>Data table</t>
  </si>
  <si>
    <t>ThemeRiver</t>
  </si>
  <si>
    <t>Calendar</t>
  </si>
  <si>
    <t>Dumbbell chart - Horizontal</t>
  </si>
  <si>
    <t>Custom</t>
  </si>
  <si>
    <t>Dumbbell chart - Horizontal (animated)</t>
  </si>
  <si>
    <t>Dataset</t>
  </si>
  <si>
    <t>Dumbbell chart - Vertical</t>
  </si>
  <si>
    <t>DataZoom</t>
  </si>
  <si>
    <t>Dumbbell chart - Vertical (animated)</t>
  </si>
  <si>
    <t>Graphic</t>
  </si>
  <si>
    <t>Heat map</t>
  </si>
  <si>
    <t>Rich Text</t>
  </si>
  <si>
    <t>Histogram</t>
  </si>
  <si>
    <t>3D Globe</t>
  </si>
  <si>
    <t>Line chart - Simple</t>
  </si>
  <si>
    <t>3D Bar</t>
  </si>
  <si>
    <t>3D Surface</t>
  </si>
  <si>
    <t>Line chart - Difference line chart</t>
  </si>
  <si>
    <t>3D Map</t>
  </si>
  <si>
    <t>Line chart - Dual axes</t>
  </si>
  <si>
    <t>3D Lines</t>
  </si>
  <si>
    <t>Line chart - Sparkline</t>
  </si>
  <si>
    <t>3D Line</t>
  </si>
  <si>
    <t>Line chart - Line chart with interval</t>
  </si>
  <si>
    <t>Scatter GL</t>
  </si>
  <si>
    <t>Lines GL</t>
  </si>
  <si>
    <t>Map - Choropleth map (animated)</t>
  </si>
  <si>
    <t>Flow GL</t>
  </si>
  <si>
    <t>Map - Bivariate map</t>
  </si>
  <si>
    <t>Graph GL</t>
  </si>
  <si>
    <t>Map - Bivariate map (animated)</t>
  </si>
  <si>
    <t>Map - Dot density map</t>
  </si>
  <si>
    <t>Map - Dot density map (animated)</t>
  </si>
  <si>
    <t>Map - GeoHub map</t>
  </si>
  <si>
    <t>Map - GeoHub map with later selection</t>
  </si>
  <si>
    <t>Map - GeoHub compare map</t>
  </si>
  <si>
    <t>Pareto chart</t>
  </si>
  <si>
    <t>Sankey chart</t>
  </si>
  <si>
    <t>Scatter plot - Static</t>
  </si>
  <si>
    <t>Scatter plot - Animated</t>
  </si>
  <si>
    <t>Slope chart</t>
  </si>
  <si>
    <t>Stacked area chart</t>
  </si>
  <si>
    <t>Stat card - Simple</t>
  </si>
  <si>
    <t>Stat card - From data</t>
  </si>
  <si>
    <t>Strip charts - Horizontal</t>
  </si>
  <si>
    <t>Strip charts - Vertical</t>
  </si>
  <si>
    <t>Unit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</si>
</sst>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font>
      <sz val="11"/>
      <color theme="1"/>
      <name val="Aptos Narrow"/>
      <family val="2"/>
      <scheme val="minor"/>
    </font>
    <font>
      <b/>
      <sz val="12"/>
      <color rgb="FFFF0000"/>
      <name val="Aptos Narrow"/>
      <family val="2"/>
      <scheme val="minor"/>
    </font>
    <font>
      <u/>
      <sz val="11"/>
      <color theme="10"/>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sz val="12"/>
      <color theme="1"/>
      <name val="Aptos Narrow"/>
      <family val="2"/>
      <scheme val="minor"/>
    </font>
    <font>
      <i/>
      <sz val="12"/>
      <color theme="1"/>
      <name val="Aptos Narrow"/>
      <family val="2"/>
      <scheme val="minor"/>
    </font>
    <font>
      <b/>
      <sz val="12"/>
      <color theme="1"/>
      <name val="Aptos Narrow"/>
      <family val="2"/>
      <scheme val="minor"/>
    </font>
    <font>
      <b/>
      <sz val="12"/>
      <color theme="0"/>
      <name val="Aptos Narrow"/>
      <family val="2"/>
      <scheme val="minor"/>
    </font>
    <font>
      <b/>
      <sz val="18"/>
      <color rgb="FFFF0000"/>
      <name val="Aptos Narrow"/>
      <family val="2"/>
      <scheme val="minor"/>
    </font>
    <font>
      <i/>
      <sz val="11"/>
      <color theme="1"/>
      <name val="Aptos Narrow"/>
      <family val="2"/>
      <scheme val="minor"/>
    </font>
    <font>
      <b/>
      <sz val="11"/>
      <color rgb="FF000000"/>
      <name val="Aptos Narrow"/>
      <family val="2"/>
    </font>
    <font>
      <sz val="11"/>
      <color rgb="FF000000"/>
      <name val="Aptos Narrow"/>
      <family val="2"/>
    </font>
    <font>
      <sz val="11"/>
      <color rgb="FF242424"/>
      <name val="Aptos Narrow"/>
      <family val="2"/>
    </font>
    <font>
      <sz val="11"/>
      <color rgb="FF00B0F0"/>
      <name val="Aptos Narrow"/>
      <family val="2"/>
      <scheme val="minor"/>
    </font>
    <font>
      <sz val="11"/>
      <color rgb="FF000000"/>
      <name val="Aptos Narrow"/>
      <family val="2"/>
      <scheme val="minor"/>
    </font>
    <font>
      <sz val="11"/>
      <color theme="2" tint="-9.9978637043366805E-2"/>
      <name val="Aptos Narrow"/>
      <family val="2"/>
      <scheme val="minor"/>
    </font>
    <font>
      <sz val="11"/>
      <color rgb="FF0F9ED5"/>
      <name val="Aptos Narrow"/>
      <family val="2"/>
      <scheme val="minor"/>
    </font>
    <font>
      <sz val="11"/>
      <color rgb="FFFF0000"/>
      <name val="Aptos Narrow"/>
      <family val="2"/>
      <scheme val="minor"/>
    </font>
    <font>
      <sz val="11"/>
      <color rgb="FFE97132"/>
      <name val="Aptos Narrow"/>
      <family val="2"/>
    </font>
    <font>
      <sz val="11"/>
      <color rgb="FFE97132"/>
      <name val="Aptos Narrow"/>
      <family val="2"/>
      <scheme val="minor"/>
    </font>
    <font>
      <sz val="11"/>
      <color rgb="FF242424"/>
      <name val="Aptos Narrow"/>
      <charset val="1"/>
    </font>
    <font>
      <sz val="11"/>
      <color rgb="FF000000"/>
      <name val="Aptos Narrow"/>
    </font>
    <font>
      <b/>
      <sz val="11"/>
      <color rgb="FF000000"/>
      <name val="Aptos Narrow"/>
      <family val="2"/>
      <scheme val="minor"/>
    </font>
    <font>
      <strike/>
      <sz val="11"/>
      <color theme="1"/>
      <name val="Aptos Narrow"/>
      <family val="2"/>
      <scheme val="minor"/>
    </font>
    <font>
      <b/>
      <strike/>
      <sz val="12"/>
      <color rgb="FFFF0000"/>
      <name val="Aptos Narrow"/>
      <family val="2"/>
      <scheme val="minor"/>
    </font>
    <font>
      <strike/>
      <u/>
      <sz val="11"/>
      <color theme="10"/>
      <name val="Aptos Narrow"/>
      <family val="2"/>
      <scheme val="minor"/>
    </font>
    <font>
      <sz val="11"/>
      <color rgb="FF00B0F0"/>
      <name val="Aptos Narrow"/>
      <scheme val="minor"/>
    </font>
    <font>
      <sz val="11"/>
      <color rgb="FF000000"/>
      <name val="Aptos Narrow"/>
      <scheme val="minor"/>
    </font>
    <font>
      <sz val="9"/>
      <color indexed="81"/>
      <name val="Tahoma"/>
      <charset val="1"/>
    </font>
    <font>
      <b/>
      <sz val="9"/>
      <color indexed="81"/>
      <name val="Tahoma"/>
      <charset val="1"/>
    </font>
  </fonts>
  <fills count="24">
    <fill>
      <patternFill patternType="none"/>
    </fill>
    <fill>
      <patternFill patternType="gray125"/>
    </fill>
    <fill>
      <patternFill patternType="solid">
        <fgColor rgb="FFFF7C80"/>
        <bgColor indexed="64"/>
      </patternFill>
    </fill>
    <fill>
      <patternFill patternType="solid">
        <fgColor rgb="FFFFFF99"/>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4"/>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B5E6A2"/>
        <bgColor indexed="64"/>
      </patternFill>
    </fill>
    <fill>
      <patternFill patternType="solid">
        <fgColor theme="2" tint="-0.249977111117893"/>
        <bgColor indexed="64"/>
      </patternFill>
    </fill>
    <fill>
      <patternFill patternType="solid">
        <fgColor theme="1"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92D050"/>
        <bgColor indexed="64"/>
      </patternFill>
    </fill>
    <fill>
      <patternFill patternType="solid">
        <fgColor theme="7"/>
        <bgColor theme="7"/>
      </patternFill>
    </fill>
    <fill>
      <patternFill patternType="solid">
        <fgColor theme="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5" tint="0.59999389629810485"/>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3" tint="9.9978637043366805E-2"/>
      </left>
      <right/>
      <top style="thin">
        <color indexed="64"/>
      </top>
      <bottom style="thin">
        <color indexed="64"/>
      </bottom>
      <diagonal/>
    </border>
    <border>
      <left/>
      <right style="thin">
        <color theme="3" tint="9.9978637043366805E-2"/>
      </right>
      <top style="thin">
        <color indexed="64"/>
      </top>
      <bottom style="thin">
        <color indexed="64"/>
      </bottom>
      <diagonal/>
    </border>
    <border>
      <left style="thin">
        <color theme="3" tint="9.9978637043366805E-2"/>
      </left>
      <right/>
      <top style="thin">
        <color indexed="64"/>
      </top>
      <bottom style="thin">
        <color theme="3" tint="9.9978637043366805E-2"/>
      </bottom>
      <diagonal/>
    </border>
    <border>
      <left/>
      <right/>
      <top style="thin">
        <color indexed="64"/>
      </top>
      <bottom style="thin">
        <color theme="3" tint="9.9978637043366805E-2"/>
      </bottom>
      <diagonal/>
    </border>
    <border>
      <left/>
      <right style="thin">
        <color theme="3" tint="9.9978637043366805E-2"/>
      </right>
      <top style="thin">
        <color indexed="64"/>
      </top>
      <bottom style="thin">
        <color theme="3" tint="9.9978637043366805E-2"/>
      </bottom>
      <diagonal/>
    </border>
    <border>
      <left style="thin">
        <color indexed="64"/>
      </left>
      <right style="thin">
        <color indexed="64"/>
      </right>
      <top style="thin">
        <color indexed="64"/>
      </top>
      <bottom style="thin">
        <color indexed="64"/>
      </bottom>
      <diagonal/>
    </border>
    <border>
      <left style="thin">
        <color theme="3" tint="9.9978637043366805E-2"/>
      </left>
      <right/>
      <top/>
      <bottom/>
      <diagonal/>
    </border>
    <border>
      <left/>
      <right style="thin">
        <color theme="3" tint="9.9978637043366805E-2"/>
      </right>
      <top/>
      <bottom/>
      <diagonal/>
    </border>
    <border>
      <left style="thin">
        <color indexed="64"/>
      </left>
      <right/>
      <top style="thin">
        <color indexed="64"/>
      </top>
      <bottom style="thin">
        <color theme="3" tint="9.9978637043366805E-2"/>
      </bottom>
      <diagonal/>
    </border>
    <border>
      <left/>
      <right style="thin">
        <color indexed="64"/>
      </right>
      <top style="thin">
        <color indexed="64"/>
      </top>
      <bottom style="thin">
        <color theme="3" tint="9.9978637043366805E-2"/>
      </bottom>
      <diagonal/>
    </border>
    <border>
      <left style="thin">
        <color indexed="64"/>
      </left>
      <right/>
      <top style="thin">
        <color theme="3" tint="9.9978637043366805E-2"/>
      </top>
      <bottom style="thin">
        <color indexed="64"/>
      </bottom>
      <diagonal/>
    </border>
    <border>
      <left/>
      <right/>
      <top style="thin">
        <color theme="3" tint="9.9978637043366805E-2"/>
      </top>
      <bottom style="thin">
        <color indexed="64"/>
      </bottom>
      <diagonal/>
    </border>
    <border>
      <left/>
      <right style="thin">
        <color indexed="64"/>
      </right>
      <top style="thin">
        <color theme="3" tint="9.9978637043366805E-2"/>
      </top>
      <bottom style="thin">
        <color indexed="64"/>
      </bottom>
      <diagonal/>
    </border>
    <border>
      <left/>
      <right/>
      <top style="thin">
        <color theme="7"/>
      </top>
      <bottom/>
      <diagonal/>
    </border>
    <border>
      <left style="thin">
        <color indexed="64"/>
      </left>
      <right/>
      <top style="thin">
        <color theme="7"/>
      </top>
      <bottom/>
      <diagonal/>
    </border>
    <border>
      <left/>
      <right style="thin">
        <color indexed="64"/>
      </right>
      <top style="thin">
        <color theme="7"/>
      </top>
      <bottom/>
      <diagonal/>
    </border>
  </borders>
  <cellStyleXfs count="3">
    <xf numFmtId="0" fontId="0" fillId="0" borderId="0"/>
    <xf numFmtId="9" fontId="3" fillId="0" borderId="0" applyFont="0" applyFill="0" applyBorder="0" applyAlignment="0" applyProtection="0"/>
    <xf numFmtId="0" fontId="2" fillId="0" borderId="0" applyNumberFormat="0" applyFill="0" applyBorder="0" applyAlignment="0" applyProtection="0"/>
  </cellStyleXfs>
  <cellXfs count="144">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xf numFmtId="0" fontId="2" fillId="0" borderId="0" xfId="2"/>
    <xf numFmtId="0" fontId="0" fillId="0" borderId="0" xfId="0" applyAlignment="1">
      <alignment vertical="center" wrapText="1"/>
    </xf>
    <xf numFmtId="0" fontId="0" fillId="0" borderId="0" xfId="0" applyAlignment="1">
      <alignment vertical="center"/>
    </xf>
    <xf numFmtId="0" fontId="0" fillId="0" borderId="2" xfId="0" applyBorder="1"/>
    <xf numFmtId="0" fontId="0" fillId="0" borderId="2" xfId="0" applyBorder="1" applyAlignment="1">
      <alignment horizontal="center" vertical="center"/>
    </xf>
    <xf numFmtId="0" fontId="5" fillId="0" borderId="2" xfId="0" applyFont="1" applyBorder="1"/>
    <xf numFmtId="0" fontId="4" fillId="4" borderId="0" xfId="0" applyFont="1" applyFill="1" applyAlignment="1">
      <alignment horizontal="center" vertical="center" wrapText="1"/>
    </xf>
    <xf numFmtId="0" fontId="0" fillId="5" borderId="3" xfId="0" applyFill="1" applyBorder="1" applyAlignment="1">
      <alignment horizontal="center" vertical="center"/>
    </xf>
    <xf numFmtId="0" fontId="4" fillId="6" borderId="0" xfId="0" applyFont="1" applyFill="1" applyAlignment="1">
      <alignment horizontal="center" vertical="center" wrapText="1"/>
    </xf>
    <xf numFmtId="0" fontId="7" fillId="7" borderId="2" xfId="0" applyFont="1" applyFill="1" applyBorder="1" applyAlignment="1">
      <alignment horizontal="center" vertical="center"/>
    </xf>
    <xf numFmtId="0" fontId="8" fillId="0" borderId="1" xfId="0" applyFont="1" applyBorder="1"/>
    <xf numFmtId="0" fontId="9" fillId="0" borderId="1" xfId="0" applyFont="1" applyBorder="1"/>
    <xf numFmtId="0" fontId="10" fillId="6" borderId="2" xfId="0" applyFont="1" applyFill="1" applyBorder="1" applyAlignment="1">
      <alignment horizontal="center" vertical="center"/>
    </xf>
    <xf numFmtId="0" fontId="5" fillId="0" borderId="0" xfId="0" applyFont="1"/>
    <xf numFmtId="164" fontId="0" fillId="0" borderId="2" xfId="1" applyNumberFormat="1" applyFont="1" applyBorder="1" applyAlignment="1">
      <alignment horizontal="center" vertical="center"/>
    </xf>
    <xf numFmtId="1" fontId="0" fillId="0" borderId="2" xfId="1" applyNumberFormat="1" applyFont="1" applyBorder="1" applyAlignment="1">
      <alignment horizontal="center" vertical="center"/>
    </xf>
    <xf numFmtId="164" fontId="0" fillId="0" borderId="4" xfId="1" applyNumberFormat="1" applyFont="1" applyBorder="1" applyAlignment="1">
      <alignment horizontal="center" vertical="center"/>
    </xf>
    <xf numFmtId="164" fontId="0" fillId="0" borderId="5" xfId="1" applyNumberFormat="1" applyFont="1" applyBorder="1" applyAlignment="1">
      <alignment horizontal="center" vertical="center"/>
    </xf>
    <xf numFmtId="164" fontId="9" fillId="2" borderId="6" xfId="1" applyNumberFormat="1" applyFont="1" applyFill="1" applyBorder="1" applyAlignment="1">
      <alignment horizontal="center" vertical="center"/>
    </xf>
    <xf numFmtId="164" fontId="9" fillId="3" borderId="7" xfId="1" applyNumberFormat="1" applyFont="1" applyFill="1" applyBorder="1" applyAlignment="1">
      <alignment horizontal="center" vertical="center"/>
    </xf>
    <xf numFmtId="164" fontId="9" fillId="9" borderId="7" xfId="1" applyNumberFormat="1" applyFont="1" applyFill="1" applyBorder="1" applyAlignment="1">
      <alignment horizontal="center" vertical="center"/>
    </xf>
    <xf numFmtId="164" fontId="10" fillId="10" borderId="8" xfId="1" applyNumberFormat="1" applyFont="1" applyFill="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8" borderId="3" xfId="0" applyFont="1" applyFill="1" applyBorder="1" applyAlignment="1">
      <alignment horizontal="center" vertical="center"/>
    </xf>
    <xf numFmtId="0" fontId="5" fillId="0" borderId="0" xfId="0" applyFont="1" applyAlignment="1">
      <alignment horizontal="center" vertical="center" wrapText="1"/>
    </xf>
    <xf numFmtId="0" fontId="11" fillId="0" borderId="0" xfId="0" applyFont="1"/>
    <xf numFmtId="164" fontId="10" fillId="11" borderId="8" xfId="1" applyNumberFormat="1" applyFont="1" applyFill="1" applyBorder="1" applyAlignment="1">
      <alignment horizontal="center" vertical="center"/>
    </xf>
    <xf numFmtId="0" fontId="5" fillId="0" borderId="10" xfId="0" applyFont="1" applyBorder="1" applyAlignment="1">
      <alignment horizontal="center" vertical="center" wrapText="1"/>
    </xf>
    <xf numFmtId="0" fontId="4" fillId="11" borderId="11"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top" wrapText="1"/>
    </xf>
    <xf numFmtId="0" fontId="9" fillId="0" borderId="0" xfId="0" applyFont="1"/>
    <xf numFmtId="0" fontId="0" fillId="12" borderId="0" xfId="0" applyFill="1"/>
    <xf numFmtId="0" fontId="0" fillId="13" borderId="0" xfId="0" applyFill="1"/>
    <xf numFmtId="0" fontId="2" fillId="0" borderId="0" xfId="2" applyAlignment="1">
      <alignment vertical="center" wrapText="1"/>
    </xf>
    <xf numFmtId="0" fontId="0" fillId="0" borderId="0" xfId="0" applyAlignment="1">
      <alignment horizontal="left" vertical="center" wrapText="1"/>
    </xf>
    <xf numFmtId="0" fontId="2" fillId="0" borderId="0" xfId="2" applyAlignment="1">
      <alignment horizontal="center" vertical="center" wrapText="1"/>
    </xf>
    <xf numFmtId="0" fontId="1" fillId="0" borderId="0" xfId="0" applyFont="1" applyAlignment="1">
      <alignment horizontal="center" vertical="center" wrapText="1"/>
    </xf>
    <xf numFmtId="0" fontId="11" fillId="0" borderId="0" xfId="0" applyFont="1" applyAlignment="1">
      <alignment vertical="center"/>
    </xf>
    <xf numFmtId="164" fontId="9" fillId="2" borderId="1" xfId="1" applyNumberFormat="1" applyFont="1" applyFill="1" applyBorder="1" applyAlignment="1">
      <alignment horizontal="center" vertical="center"/>
    </xf>
    <xf numFmtId="164" fontId="9" fillId="3" borderId="2" xfId="1" applyNumberFormat="1" applyFont="1" applyFill="1" applyBorder="1" applyAlignment="1">
      <alignment horizontal="center" vertical="center"/>
    </xf>
    <xf numFmtId="164" fontId="9" fillId="9" borderId="3" xfId="1" applyNumberFormat="1" applyFont="1" applyFill="1" applyBorder="1" applyAlignment="1">
      <alignment horizontal="center" vertical="center"/>
    </xf>
    <xf numFmtId="1" fontId="9" fillId="2" borderId="1" xfId="1" applyNumberFormat="1" applyFont="1" applyFill="1" applyBorder="1" applyAlignment="1">
      <alignment horizontal="center" vertical="center"/>
    </xf>
    <xf numFmtId="0" fontId="5" fillId="0" borderId="1" xfId="0" applyFont="1" applyBorder="1" applyAlignment="1">
      <alignment horizontal="center" vertical="center"/>
    </xf>
    <xf numFmtId="0" fontId="4" fillId="6" borderId="2" xfId="0" applyFont="1" applyFill="1" applyBorder="1" applyAlignment="1">
      <alignment horizontal="center" vertical="center" wrapText="1"/>
    </xf>
    <xf numFmtId="0" fontId="12" fillId="0" borderId="1" xfId="0" applyFont="1" applyBorder="1"/>
    <xf numFmtId="1" fontId="0" fillId="0" borderId="1" xfId="1" applyNumberFormat="1" applyFont="1" applyBorder="1" applyAlignment="1">
      <alignment horizontal="center" vertical="center"/>
    </xf>
    <xf numFmtId="0" fontId="0" fillId="0" borderId="1" xfId="0" applyBorder="1"/>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164" fontId="0" fillId="0" borderId="1" xfId="1" applyNumberFormat="1" applyFont="1" applyBorder="1" applyAlignment="1">
      <alignment horizontal="center" vertical="center"/>
    </xf>
    <xf numFmtId="164" fontId="0" fillId="0" borderId="3" xfId="1" applyNumberFormat="1" applyFont="1" applyBorder="1" applyAlignment="1">
      <alignment horizontal="center" vertical="center"/>
    </xf>
    <xf numFmtId="0" fontId="14" fillId="0" borderId="0" xfId="0" applyFont="1" applyAlignment="1">
      <alignment horizontal="center" vertical="center" wrapText="1"/>
    </xf>
    <xf numFmtId="0" fontId="2" fillId="0" borderId="0" xfId="2" applyAlignment="1">
      <alignment horizontal="center" vertical="center"/>
    </xf>
    <xf numFmtId="0" fontId="15" fillId="0" borderId="0" xfId="0" applyFont="1" applyAlignment="1">
      <alignment horizontal="left" vertical="center" wrapText="1"/>
    </xf>
    <xf numFmtId="0" fontId="0" fillId="3" borderId="0" xfId="0" applyFill="1" applyAlignment="1">
      <alignment horizontal="center" vertical="center" wrapText="1"/>
    </xf>
    <xf numFmtId="0" fontId="18" fillId="0" borderId="0" xfId="0" applyFont="1" applyAlignment="1">
      <alignment vertical="center"/>
    </xf>
    <xf numFmtId="0" fontId="18" fillId="0" borderId="0" xfId="0" applyFont="1"/>
    <xf numFmtId="0" fontId="18" fillId="0" borderId="0" xfId="0" applyFont="1" applyAlignment="1">
      <alignment horizontal="center" vertical="center" wrapText="1"/>
    </xf>
    <xf numFmtId="0" fontId="18" fillId="0" borderId="0" xfId="0" applyFont="1" applyAlignment="1">
      <alignment vertical="center" wrapText="1"/>
    </xf>
    <xf numFmtId="0" fontId="18" fillId="0" borderId="0" xfId="0" applyFont="1" applyAlignment="1">
      <alignment horizontal="center" vertical="center"/>
    </xf>
    <xf numFmtId="0" fontId="0" fillId="14" borderId="0" xfId="0" applyFill="1" applyAlignment="1">
      <alignment horizontal="center" vertical="center"/>
    </xf>
    <xf numFmtId="0" fontId="0" fillId="14" borderId="0" xfId="0" applyFill="1" applyAlignment="1">
      <alignment horizontal="center" vertical="center" wrapText="1"/>
    </xf>
    <xf numFmtId="0" fontId="0" fillId="0" borderId="0" xfId="0" applyAlignment="1">
      <alignment horizontal="left" wrapText="1"/>
    </xf>
    <xf numFmtId="0" fontId="0" fillId="0" borderId="0" xfId="0" applyAlignment="1">
      <alignment horizontal="center"/>
    </xf>
    <xf numFmtId="0" fontId="0" fillId="0" borderId="0" xfId="0" applyAlignment="1">
      <alignment horizontal="center" wrapText="1"/>
    </xf>
    <xf numFmtId="0" fontId="2" fillId="0" borderId="0" xfId="2" applyFill="1" applyAlignment="1">
      <alignment horizontal="center" vertical="center"/>
    </xf>
    <xf numFmtId="0" fontId="2" fillId="0" borderId="0" xfId="2" applyAlignment="1">
      <alignment horizontal="center" vertical="center" wrapText="1" indent="1"/>
    </xf>
    <xf numFmtId="0" fontId="2" fillId="0" borderId="0" xfId="2" applyAlignment="1">
      <alignment horizontal="left" vertical="center" wrapText="1"/>
    </xf>
    <xf numFmtId="0" fontId="2" fillId="0" borderId="0" xfId="2" applyFill="1" applyAlignment="1">
      <alignment horizontal="center" vertical="center" wrapText="1"/>
    </xf>
    <xf numFmtId="0" fontId="15" fillId="0" borderId="0" xfId="0" applyFont="1" applyAlignment="1">
      <alignment vertical="center" wrapText="1"/>
    </xf>
    <xf numFmtId="0" fontId="11" fillId="0" borderId="0" xfId="0" applyFont="1" applyAlignment="1">
      <alignment wrapText="1"/>
    </xf>
    <xf numFmtId="0" fontId="0" fillId="16" borderId="0" xfId="0" applyFill="1" applyAlignment="1">
      <alignment horizontal="center" vertical="center" wrapText="1"/>
    </xf>
    <xf numFmtId="0" fontId="0" fillId="17" borderId="0" xfId="0" applyFill="1" applyAlignment="1">
      <alignment horizontal="center" vertical="center" wrapText="1"/>
    </xf>
    <xf numFmtId="0" fontId="0" fillId="18" borderId="0" xfId="0" applyFill="1" applyAlignment="1">
      <alignment horizontal="center" vertical="center" wrapText="1"/>
    </xf>
    <xf numFmtId="0" fontId="4" fillId="19" borderId="17" xfId="0" applyFont="1" applyFill="1" applyBorder="1" applyAlignment="1">
      <alignment horizontal="left" vertical="center"/>
    </xf>
    <xf numFmtId="0" fontId="4" fillId="19" borderId="17" xfId="0" applyFont="1" applyFill="1" applyBorder="1" applyAlignment="1">
      <alignment horizontal="left" vertical="center" wrapText="1"/>
    </xf>
    <xf numFmtId="0" fontId="0" fillId="14" borderId="0" xfId="0" applyFill="1" applyAlignment="1">
      <alignment horizontal="left" vertical="center" wrapText="1"/>
    </xf>
    <xf numFmtId="0" fontId="0" fillId="14" borderId="0" xfId="0" applyFill="1"/>
    <xf numFmtId="0" fontId="5" fillId="14" borderId="0" xfId="0" applyFont="1" applyFill="1"/>
    <xf numFmtId="0" fontId="0" fillId="20" borderId="0" xfId="0" applyFill="1" applyAlignment="1">
      <alignment horizontal="left" vertical="center" wrapText="1"/>
    </xf>
    <xf numFmtId="0" fontId="3" fillId="0" borderId="0" xfId="0" applyFont="1" applyAlignment="1">
      <alignment horizontal="left" vertical="center" wrapText="1"/>
    </xf>
    <xf numFmtId="0" fontId="3" fillId="14" borderId="0" xfId="0" applyFont="1" applyFill="1" applyAlignment="1">
      <alignment horizontal="left" vertical="center" wrapText="1"/>
    </xf>
    <xf numFmtId="0" fontId="16" fillId="0" borderId="0" xfId="0" applyFont="1" applyAlignment="1">
      <alignment horizontal="center" vertical="center"/>
    </xf>
    <xf numFmtId="0" fontId="16" fillId="0" borderId="0" xfId="0" applyFont="1" applyAlignment="1">
      <alignment horizontal="left" vertical="center" wrapText="1"/>
    </xf>
    <xf numFmtId="0" fontId="16" fillId="0" borderId="0" xfId="0" applyFont="1" applyAlignment="1">
      <alignment horizontal="left" vertical="center"/>
    </xf>
    <xf numFmtId="0" fontId="3" fillId="0" borderId="0" xfId="0" applyFont="1" applyAlignment="1">
      <alignment horizontal="center" vertical="center" wrapText="1"/>
    </xf>
    <xf numFmtId="0" fontId="15" fillId="0" borderId="0" xfId="0" applyFont="1" applyAlignment="1">
      <alignment horizontal="center" vertical="center" wrapText="1"/>
    </xf>
    <xf numFmtId="0" fontId="7" fillId="0" borderId="0" xfId="0" applyFont="1" applyAlignment="1">
      <alignment horizontal="center" vertical="center" wrapText="1"/>
    </xf>
    <xf numFmtId="0" fontId="2" fillId="0" borderId="0" xfId="2" applyAlignment="1">
      <alignment wrapText="1"/>
    </xf>
    <xf numFmtId="0" fontId="14" fillId="0" borderId="0" xfId="0" applyFont="1" applyAlignment="1">
      <alignment horizontal="center" vertical="center"/>
    </xf>
    <xf numFmtId="0" fontId="23" fillId="0" borderId="0" xfId="0" applyFont="1" applyAlignment="1">
      <alignment vertical="center" wrapText="1"/>
    </xf>
    <xf numFmtId="0" fontId="0" fillId="15" borderId="0" xfId="0" applyFill="1" applyAlignment="1">
      <alignment vertical="center" wrapText="1"/>
    </xf>
    <xf numFmtId="0" fontId="23" fillId="0" borderId="0" xfId="0" applyFont="1" applyAlignment="1">
      <alignment wrapText="1"/>
    </xf>
    <xf numFmtId="0" fontId="24" fillId="0" borderId="0" xfId="0" applyFont="1" applyAlignment="1">
      <alignment horizontal="center" vertical="center"/>
    </xf>
    <xf numFmtId="0" fontId="25" fillId="0" borderId="0" xfId="0" applyFont="1" applyAlignment="1">
      <alignment horizontal="center" vertical="center" wrapText="1"/>
    </xf>
    <xf numFmtId="0" fontId="26" fillId="21" borderId="0" xfId="0" applyFont="1" applyFill="1" applyAlignment="1">
      <alignment horizontal="center" vertical="center"/>
    </xf>
    <xf numFmtId="0" fontId="27" fillId="21" borderId="0" xfId="0" applyFont="1" applyFill="1" applyAlignment="1">
      <alignment horizontal="center" vertical="center"/>
    </xf>
    <xf numFmtId="0" fontId="26" fillId="21" borderId="0" xfId="0" applyFont="1" applyFill="1" applyAlignment="1">
      <alignment horizontal="center" vertical="center" wrapText="1"/>
    </xf>
    <xf numFmtId="0" fontId="26" fillId="21" borderId="0" xfId="0" applyFont="1" applyFill="1" applyAlignment="1">
      <alignment horizontal="left" vertical="center" wrapText="1"/>
    </xf>
    <xf numFmtId="0" fontId="28" fillId="21" borderId="0" xfId="2" applyFont="1" applyFill="1" applyAlignment="1">
      <alignment horizontal="center" vertical="center" wrapText="1"/>
    </xf>
    <xf numFmtId="0" fontId="0" fillId="18" borderId="0" xfId="0" applyFill="1" applyAlignment="1">
      <alignment horizontal="center" vertical="center"/>
    </xf>
    <xf numFmtId="0" fontId="1" fillId="18" borderId="0" xfId="0" applyFont="1" applyFill="1" applyAlignment="1">
      <alignment horizontal="center" vertical="center"/>
    </xf>
    <xf numFmtId="0" fontId="0" fillId="18" borderId="0" xfId="0" applyFill="1" applyAlignment="1">
      <alignment vertical="center" wrapText="1"/>
    </xf>
    <xf numFmtId="0" fontId="2" fillId="18" borderId="0" xfId="2" applyFill="1" applyAlignment="1">
      <alignment horizontal="center" vertical="center" wrapText="1"/>
    </xf>
    <xf numFmtId="0" fontId="26" fillId="8" borderId="0" xfId="0" applyFont="1" applyFill="1" applyAlignment="1">
      <alignment horizontal="center" vertical="center"/>
    </xf>
    <xf numFmtId="0" fontId="27" fillId="8" borderId="0" xfId="0" applyFont="1" applyFill="1" applyAlignment="1">
      <alignment horizontal="center" vertical="center"/>
    </xf>
    <xf numFmtId="0" fontId="26" fillId="8" borderId="0" xfId="0" applyFont="1" applyFill="1" applyAlignment="1">
      <alignment horizontal="center" vertical="center" wrapText="1"/>
    </xf>
    <xf numFmtId="0" fontId="28" fillId="8" borderId="0" xfId="2" applyFont="1" applyFill="1" applyAlignment="1">
      <alignment horizontal="center" vertical="center"/>
    </xf>
    <xf numFmtId="0" fontId="28" fillId="8" borderId="0" xfId="2" applyFont="1" applyFill="1" applyAlignment="1">
      <alignment horizontal="center" vertical="center" wrapText="1"/>
    </xf>
    <xf numFmtId="0" fontId="26" fillId="8" borderId="0" xfId="0" applyFont="1" applyFill="1" applyAlignment="1">
      <alignment horizontal="left" vertical="center" wrapText="1"/>
    </xf>
    <xf numFmtId="0" fontId="28" fillId="8" borderId="0" xfId="2" applyFont="1" applyFill="1" applyAlignment="1">
      <alignment vertical="center" wrapText="1"/>
    </xf>
    <xf numFmtId="0" fontId="2" fillId="0" borderId="0" xfId="2" applyFill="1" applyAlignment="1">
      <alignment wrapText="1"/>
    </xf>
    <xf numFmtId="0" fontId="0" fillId="0" borderId="17" xfId="0" applyBorder="1" applyAlignment="1">
      <alignment horizontal="center" vertical="center" wrapText="1"/>
    </xf>
    <xf numFmtId="0" fontId="0" fillId="8" borderId="0" xfId="0" applyFill="1" applyAlignment="1">
      <alignment horizontal="center" vertical="center"/>
    </xf>
    <xf numFmtId="0" fontId="1" fillId="8" borderId="0" xfId="0" applyFont="1" applyFill="1" applyAlignment="1">
      <alignment horizontal="center" vertical="center"/>
    </xf>
    <xf numFmtId="0" fontId="0" fillId="8" borderId="0" xfId="0" applyFill="1" applyAlignment="1">
      <alignment horizontal="center" vertical="center" wrapText="1"/>
    </xf>
    <xf numFmtId="0" fontId="0" fillId="8" borderId="0" xfId="0" applyFill="1" applyAlignment="1">
      <alignment wrapText="1"/>
    </xf>
    <xf numFmtId="0" fontId="0" fillId="8" borderId="0" xfId="0" applyFill="1" applyAlignment="1">
      <alignment horizontal="left" vertical="center" wrapText="1"/>
    </xf>
    <xf numFmtId="1" fontId="9" fillId="3" borderId="1" xfId="1" applyNumberFormat="1" applyFont="1" applyFill="1" applyBorder="1" applyAlignment="1">
      <alignment horizontal="center" vertical="center"/>
    </xf>
    <xf numFmtId="1" fontId="9" fillId="22" borderId="1" xfId="1" applyNumberFormat="1" applyFont="1" applyFill="1" applyBorder="1" applyAlignment="1">
      <alignment horizontal="center" vertical="center"/>
    </xf>
    <xf numFmtId="1" fontId="9" fillId="23" borderId="1" xfId="1" applyNumberFormat="1" applyFont="1" applyFill="1" applyBorder="1" applyAlignment="1">
      <alignment horizontal="center" vertical="center"/>
    </xf>
    <xf numFmtId="1" fontId="9" fillId="9" borderId="1" xfId="1" applyNumberFormat="1" applyFont="1" applyFill="1" applyBorder="1" applyAlignment="1">
      <alignment horizontal="center" vertical="center"/>
    </xf>
    <xf numFmtId="0" fontId="0" fillId="0" borderId="18" xfId="0" applyBorder="1" applyAlignment="1">
      <alignment horizontal="center" vertical="center" wrapText="1"/>
    </xf>
    <xf numFmtId="0" fontId="0" fillId="5" borderId="19" xfId="0" applyFill="1" applyBorder="1" applyAlignment="1">
      <alignment horizontal="center" vertical="center" wrapText="1"/>
    </xf>
    <xf numFmtId="1" fontId="0" fillId="0" borderId="9" xfId="1" applyNumberFormat="1" applyFont="1" applyBorder="1" applyAlignment="1">
      <alignment horizontal="center" vertical="center"/>
    </xf>
    <xf numFmtId="1" fontId="9" fillId="5" borderId="9" xfId="1" applyNumberFormat="1" applyFont="1" applyFill="1" applyBorder="1" applyAlignment="1">
      <alignment horizontal="center" vertical="center"/>
    </xf>
    <xf numFmtId="0" fontId="2" fillId="8" borderId="0" xfId="2" applyFill="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7" xfId="0" applyFont="1" applyBorder="1" applyAlignment="1">
      <alignment horizontal="center" vertical="center"/>
    </xf>
    <xf numFmtId="0" fontId="5" fillId="0" borderId="13" xfId="0" applyFont="1" applyBorder="1" applyAlignment="1">
      <alignment horizontal="center" vertical="center"/>
    </xf>
    <xf numFmtId="0" fontId="2" fillId="0" borderId="0" xfId="2" applyAlignment="1">
      <alignment horizontal="center" vertical="center" wrapText="1"/>
    </xf>
  </cellXfs>
  <cellStyles count="3">
    <cellStyle name="Hyperlink" xfId="2" builtinId="8"/>
    <cellStyle name="Normal" xfId="0" builtinId="0"/>
    <cellStyle name="Percent" xfId="1" builtinId="5"/>
  </cellStyles>
  <dxfs count="373">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font>
        <color theme="2" tint="-9.9978637043366805E-2"/>
      </font>
      <alignment horizontal="center" vertical="center" textRotation="0" indent="0" justifyLastLine="0" shrinkToFit="0" readingOrder="0"/>
    </dxf>
    <dxf>
      <font>
        <color theme="2" tint="-9.9978637043366805E-2"/>
      </font>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strike val="0"/>
        <outline val="0"/>
        <shadow val="0"/>
        <u val="none"/>
        <vertAlign val="baseline"/>
        <sz val="12"/>
        <color rgb="FFFF0000"/>
        <name val="Aptos Narrow"/>
        <family val="2"/>
        <scheme val="minor"/>
      </font>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ill>
        <patternFill>
          <bgColor rgb="FFFF7C80"/>
        </patternFill>
      </fill>
    </dxf>
    <dxf>
      <fill>
        <patternFill>
          <bgColor rgb="FFFFFF99"/>
        </patternFill>
      </fill>
    </dxf>
    <dxf>
      <fill>
        <patternFill>
          <bgColor theme="9" tint="0.59996337778862885"/>
        </patternFill>
      </fill>
    </dxf>
    <dxf>
      <fill>
        <patternFill>
          <bgColor theme="8"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b/>
        <strike val="0"/>
        <outline val="0"/>
        <shadow val="0"/>
        <u val="none"/>
        <vertAlign val="baseline"/>
        <sz val="12"/>
        <color rgb="FFFF0000"/>
        <name val="Aptos Narrow"/>
        <family val="2"/>
        <scheme val="minor"/>
      </font>
      <numFmt numFmtId="0" formatCode="Genera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1" indent="0" justifyLastLine="0" shrinkToFit="0" readingOrder="0"/>
    </dxf>
    <dxf>
      <fill>
        <patternFill>
          <bgColor rgb="FFFFFF99"/>
        </patternFill>
      </fill>
    </dxf>
    <dxf>
      <fill>
        <patternFill>
          <bgColor theme="8"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fill>
        <patternFill>
          <bgColor rgb="FFFF7C80"/>
        </patternFill>
      </fill>
    </dxf>
    <dxf>
      <fill>
        <patternFill>
          <bgColor rgb="FFFFFF99"/>
        </patternFill>
      </fill>
    </dxf>
    <dxf>
      <fill>
        <patternFill>
          <bgColor theme="9" tint="0.59996337778862885"/>
        </patternFill>
      </fill>
    </dxf>
    <dxf>
      <fill>
        <patternFill>
          <bgColor theme="8" tint="0.59996337778862885"/>
        </patternFill>
      </fill>
    </dxf>
    <dxf>
      <fill>
        <patternFill>
          <bgColor theme="5" tint="0.59996337778862885"/>
        </patternFill>
      </fill>
    </dxf>
    <dxf>
      <fill>
        <patternFill>
          <bgColor rgb="FFFF7C80"/>
        </patternFill>
      </fill>
    </dxf>
    <dxf>
      <fill>
        <patternFill>
          <bgColor rgb="FFFFFF99"/>
        </patternFill>
      </fill>
    </dxf>
    <dxf>
      <fill>
        <patternFill>
          <bgColor theme="9" tint="0.59996337778862885"/>
        </patternFill>
      </fill>
    </dxf>
    <dxf>
      <font>
        <color theme="0"/>
      </font>
      <fill>
        <patternFill>
          <bgColor theme="1" tint="0.499984740745262"/>
        </patternFill>
      </fill>
    </dxf>
    <dxf>
      <fill>
        <patternFill>
          <bgColor theme="8" tint="0.59996337778862885"/>
        </patternFill>
      </fill>
    </dxf>
    <dxf>
      <alignment horizontal="center"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b/>
        <strike val="0"/>
        <outline val="0"/>
        <shadow val="0"/>
        <u val="none"/>
        <vertAlign val="baseline"/>
        <sz val="12"/>
        <color rgb="FFFF0000"/>
        <name val="Aptos Narrow"/>
        <family val="2"/>
        <scheme val="minor"/>
      </font>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ill>
        <patternFill>
          <bgColor rgb="FFFFFF99"/>
        </patternFill>
      </fill>
    </dxf>
    <dxf>
      <fill>
        <patternFill>
          <bgColor theme="8"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fill>
        <patternFill>
          <bgColor rgb="FFFF7C80"/>
        </patternFill>
      </fill>
    </dxf>
    <dxf>
      <fill>
        <patternFill>
          <bgColor rgb="FFFFFF99"/>
        </patternFill>
      </fill>
    </dxf>
    <dxf>
      <fill>
        <patternFill>
          <bgColor theme="9" tint="0.59996337778862885"/>
        </patternFill>
      </fill>
    </dxf>
    <dxf>
      <fill>
        <patternFill>
          <bgColor theme="8" tint="0.59996337778862885"/>
        </patternFill>
      </fill>
    </dxf>
    <dxf>
      <fill>
        <patternFill>
          <bgColor theme="5" tint="0.59996337778862885"/>
        </patternFill>
      </fill>
    </dxf>
    <dxf>
      <fill>
        <patternFill>
          <bgColor rgb="FFFF7C80"/>
        </patternFill>
      </fill>
    </dxf>
    <dxf>
      <fill>
        <patternFill>
          <bgColor rgb="FFFFFF99"/>
        </patternFill>
      </fill>
    </dxf>
    <dxf>
      <fill>
        <patternFill>
          <bgColor theme="9" tint="0.59996337778862885"/>
        </patternFill>
      </fill>
    </dxf>
    <dxf>
      <font>
        <color theme="0"/>
      </font>
      <fill>
        <patternFill>
          <bgColor theme="1" tint="0.499984740745262"/>
        </patternFill>
      </fill>
    </dxf>
    <dxf>
      <fill>
        <patternFill>
          <bgColor theme="8" tint="0.59996337778862885"/>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b/>
        <strike val="0"/>
        <outline val="0"/>
        <shadow val="0"/>
        <u val="none"/>
        <vertAlign val="baseline"/>
        <sz val="12"/>
        <color rgb="FFFF0000"/>
        <name val="Aptos Narrow"/>
        <family val="2"/>
        <scheme val="minor"/>
      </font>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1" indent="0" justifyLastLine="0" shrinkToFit="0" readingOrder="0"/>
    </dxf>
    <dxf>
      <fill>
        <patternFill>
          <bgColor rgb="FFFFFF99"/>
        </patternFill>
      </fill>
    </dxf>
    <dxf>
      <fill>
        <patternFill>
          <bgColor rgb="FFFFFF99"/>
        </patternFill>
      </fill>
    </dxf>
    <dxf>
      <fill>
        <patternFill>
          <bgColor theme="8"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fill>
        <patternFill>
          <bgColor rgb="FFFF7C80"/>
        </patternFill>
      </fill>
    </dxf>
    <dxf>
      <fill>
        <patternFill>
          <bgColor rgb="FFFFFF99"/>
        </patternFill>
      </fill>
    </dxf>
    <dxf>
      <fill>
        <patternFill>
          <bgColor theme="9" tint="0.59996337778862885"/>
        </patternFill>
      </fill>
    </dxf>
    <dxf>
      <fill>
        <patternFill>
          <bgColor theme="8" tint="0.59996337778862885"/>
        </patternFill>
      </fill>
    </dxf>
    <dxf>
      <fill>
        <patternFill>
          <bgColor theme="5" tint="0.59996337778862885"/>
        </patternFill>
      </fill>
    </dxf>
    <dxf>
      <fill>
        <patternFill>
          <bgColor rgb="FFFF7C80"/>
        </patternFill>
      </fill>
    </dxf>
    <dxf>
      <fill>
        <patternFill>
          <bgColor rgb="FFFFFF99"/>
        </patternFill>
      </fill>
    </dxf>
    <dxf>
      <fill>
        <patternFill>
          <bgColor theme="9" tint="0.59996337778862885"/>
        </patternFill>
      </fill>
    </dxf>
    <dxf>
      <font>
        <color theme="0"/>
      </font>
      <fill>
        <patternFill>
          <bgColor theme="1" tint="0.499984740745262"/>
        </patternFill>
      </fill>
    </dxf>
    <dxf>
      <fill>
        <patternFill>
          <bgColor theme="8" tint="0.59996337778862885"/>
        </patternFill>
      </fill>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font>
        <b/>
        <strike val="0"/>
        <outline val="0"/>
        <shadow val="0"/>
        <u val="none"/>
        <vertAlign val="baseline"/>
        <sz val="12"/>
        <color rgb="FFFF0000"/>
        <name val="Aptos Narrow"/>
        <family val="2"/>
        <scheme val="minor"/>
      </font>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1" indent="0" justifyLastLine="0" shrinkToFit="0" readingOrder="0"/>
    </dxf>
    <dxf>
      <fill>
        <patternFill>
          <bgColor rgb="FFFFFF99"/>
        </patternFill>
      </fill>
    </dxf>
    <dxf>
      <fill>
        <patternFill>
          <bgColor rgb="FFFFFF99"/>
        </patternFill>
      </fill>
    </dxf>
    <dxf>
      <fill>
        <patternFill>
          <bgColor rgb="FFFF7C80"/>
        </patternFill>
      </fill>
    </dxf>
    <dxf>
      <fill>
        <patternFill>
          <bgColor rgb="FFFFFF99"/>
        </patternFill>
      </fill>
    </dxf>
    <dxf>
      <fill>
        <patternFill>
          <bgColor theme="9" tint="0.59996337778862885"/>
        </patternFill>
      </fill>
    </dxf>
    <dxf>
      <fill>
        <patternFill>
          <bgColor theme="8" tint="0.59996337778862885"/>
        </patternFill>
      </fill>
    </dxf>
    <dxf>
      <fill>
        <patternFill>
          <bgColor theme="5" tint="0.59996337778862885"/>
        </patternFill>
      </fill>
    </dxf>
    <dxf>
      <fill>
        <patternFill>
          <bgColor rgb="FFFF7C80"/>
        </patternFill>
      </fill>
    </dxf>
    <dxf>
      <fill>
        <patternFill>
          <bgColor rgb="FFFFFF99"/>
        </patternFill>
      </fill>
    </dxf>
    <dxf>
      <fill>
        <patternFill>
          <bgColor theme="9" tint="0.59996337778862885"/>
        </patternFill>
      </fill>
    </dxf>
    <dxf>
      <font>
        <color theme="0"/>
      </font>
      <fill>
        <patternFill>
          <bgColor theme="1" tint="0.499984740745262"/>
        </patternFill>
      </fill>
    </dxf>
    <dxf>
      <fill>
        <patternFill>
          <bgColor theme="8" tint="0.59996337778862885"/>
        </patternFill>
      </fill>
    </dxf>
    <dxf>
      <fill>
        <patternFill>
          <bgColor theme="8"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b/>
        <strike val="0"/>
        <outline val="0"/>
        <shadow val="0"/>
        <u val="none"/>
        <vertAlign val="baseline"/>
        <sz val="12"/>
        <color rgb="FFFF0000"/>
        <name val="Aptos Narrow"/>
        <family val="2"/>
        <scheme val="minor"/>
      </font>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ill>
        <patternFill>
          <bgColor rgb="FFFFFF99"/>
        </patternFill>
      </fill>
    </dxf>
    <dxf>
      <fill>
        <patternFill>
          <bgColor rgb="FFFFFF99"/>
        </patternFill>
      </fill>
    </dxf>
    <dxf>
      <fill>
        <patternFill>
          <bgColor theme="8"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fill>
        <patternFill>
          <bgColor theme="5" tint="0.39994506668294322"/>
        </patternFill>
      </fill>
    </dxf>
    <dxf>
      <fill>
        <patternFill>
          <bgColor rgb="FFFF7C80"/>
        </patternFill>
      </fill>
    </dxf>
    <dxf>
      <fill>
        <patternFill>
          <bgColor rgb="FFFFFF99"/>
        </patternFill>
      </fill>
    </dxf>
    <dxf>
      <fill>
        <patternFill>
          <bgColor theme="9" tint="0.59996337778862885"/>
        </patternFill>
      </fill>
    </dxf>
    <dxf>
      <fill>
        <patternFill>
          <bgColor theme="8" tint="0.59996337778862885"/>
        </patternFill>
      </fill>
    </dxf>
    <dxf>
      <fill>
        <patternFill>
          <bgColor theme="5" tint="0.59996337778862885"/>
        </patternFill>
      </fill>
    </dxf>
    <dxf>
      <fill>
        <patternFill>
          <bgColor rgb="FFFF7C80"/>
        </patternFill>
      </fill>
    </dxf>
    <dxf>
      <fill>
        <patternFill>
          <bgColor rgb="FFFFFF99"/>
        </patternFill>
      </fill>
    </dxf>
    <dxf>
      <fill>
        <patternFill>
          <bgColor theme="9" tint="0.59996337778862885"/>
        </patternFill>
      </fill>
    </dxf>
    <dxf>
      <font>
        <color theme="0"/>
      </font>
      <fill>
        <patternFill>
          <bgColor theme="1" tint="0.499984740745262"/>
        </patternFill>
      </fill>
    </dxf>
    <dxf>
      <fill>
        <patternFill>
          <bgColor theme="8" tint="0.59996337778862885"/>
        </patternFill>
      </fill>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b/>
        <strike val="0"/>
        <outline val="0"/>
        <shadow val="0"/>
        <u val="none"/>
        <vertAlign val="baseline"/>
        <sz val="12"/>
        <color rgb="FFFF0000"/>
        <name val="Aptos Narrow"/>
        <family val="2"/>
        <scheme val="minor"/>
      </font>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1" indent="0" justifyLastLine="0" shrinkToFit="0" readingOrder="0"/>
    </dxf>
    <dxf>
      <fill>
        <patternFill>
          <bgColor rgb="FFFFFF99"/>
        </patternFill>
      </fill>
    </dxf>
    <dxf>
      <fill>
        <patternFill>
          <bgColor theme="8"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fill>
        <patternFill>
          <bgColor theme="5" tint="0.39994506668294322"/>
        </patternFill>
      </fill>
    </dxf>
    <dxf>
      <fill>
        <patternFill>
          <bgColor rgb="FFFF7C80"/>
        </patternFill>
      </fill>
    </dxf>
    <dxf>
      <fill>
        <patternFill>
          <bgColor rgb="FFFFFF99"/>
        </patternFill>
      </fill>
    </dxf>
    <dxf>
      <fill>
        <patternFill>
          <bgColor theme="9" tint="0.59996337778862885"/>
        </patternFill>
      </fill>
    </dxf>
    <dxf>
      <fill>
        <patternFill>
          <bgColor theme="8" tint="0.59996337778862885"/>
        </patternFill>
      </fill>
    </dxf>
    <dxf>
      <fill>
        <patternFill>
          <bgColor theme="5" tint="0.59996337778862885"/>
        </patternFill>
      </fill>
    </dxf>
    <dxf>
      <fill>
        <patternFill>
          <bgColor rgb="FFFF7C80"/>
        </patternFill>
      </fill>
    </dxf>
    <dxf>
      <fill>
        <patternFill>
          <bgColor rgb="FFFFFF99"/>
        </patternFill>
      </fill>
    </dxf>
    <dxf>
      <fill>
        <patternFill>
          <bgColor theme="9" tint="0.59996337778862885"/>
        </patternFill>
      </fill>
    </dxf>
    <dxf>
      <font>
        <color theme="0"/>
      </font>
      <fill>
        <patternFill>
          <bgColor theme="1" tint="0.499984740745262"/>
        </patternFill>
      </fill>
    </dxf>
    <dxf>
      <fill>
        <patternFill>
          <bgColor theme="8" tint="0.59996337778862885"/>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strike val="0"/>
        <outline val="0"/>
        <shadow val="0"/>
        <u val="none"/>
        <vertAlign val="baseline"/>
        <sz val="12"/>
        <color rgb="FFFF0000"/>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fill>
        <patternFill>
          <bgColor rgb="FFFFFF99"/>
        </patternFill>
      </fill>
    </dxf>
    <dxf>
      <fill>
        <patternFill>
          <bgColor rgb="FFFFFF99"/>
        </patternFill>
      </fill>
    </dxf>
    <dxf>
      <fill>
        <patternFill>
          <bgColor theme="8"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fill>
        <patternFill>
          <bgColor theme="5" tint="0.39994506668294322"/>
        </patternFill>
      </fill>
    </dxf>
    <dxf>
      <fill>
        <patternFill>
          <bgColor rgb="FFFF7C80"/>
        </patternFill>
      </fill>
    </dxf>
    <dxf>
      <fill>
        <patternFill>
          <bgColor rgb="FFFFFF99"/>
        </patternFill>
      </fill>
    </dxf>
    <dxf>
      <fill>
        <patternFill>
          <bgColor theme="9" tint="0.59996337778862885"/>
        </patternFill>
      </fill>
    </dxf>
    <dxf>
      <fill>
        <patternFill>
          <bgColor theme="8" tint="0.59996337778862885"/>
        </patternFill>
      </fill>
    </dxf>
    <dxf>
      <fill>
        <patternFill>
          <bgColor theme="5" tint="0.59996337778862885"/>
        </patternFill>
      </fill>
    </dxf>
    <dxf>
      <fill>
        <patternFill>
          <bgColor rgb="FFFF7C80"/>
        </patternFill>
      </fill>
    </dxf>
    <dxf>
      <fill>
        <patternFill>
          <bgColor rgb="FFFFFF99"/>
        </patternFill>
      </fill>
    </dxf>
    <dxf>
      <fill>
        <patternFill>
          <bgColor theme="9" tint="0.59996337778862885"/>
        </patternFill>
      </fill>
    </dxf>
    <dxf>
      <fill>
        <patternFill>
          <bgColor theme="8" tint="0.59996337778862885"/>
        </patternFill>
      </fill>
    </dxf>
    <dxf>
      <fill>
        <patternFill>
          <bgColor theme="5" tint="0.59996337778862885"/>
        </patternFill>
      </fill>
    </dxf>
    <dxf>
      <fill>
        <patternFill>
          <bgColor rgb="FFFF7C80"/>
        </patternFill>
      </fill>
    </dxf>
    <dxf>
      <fill>
        <patternFill>
          <bgColor rgb="FFFFFF99"/>
        </patternFill>
      </fill>
    </dxf>
    <dxf>
      <fill>
        <patternFill>
          <bgColor theme="9" tint="0.59996337778862885"/>
        </patternFill>
      </fill>
    </dxf>
    <dxf>
      <font>
        <color theme="0"/>
      </font>
      <fill>
        <patternFill>
          <bgColor theme="1" tint="0.499984740745262"/>
        </patternFill>
      </fill>
    </dxf>
    <dxf>
      <fill>
        <patternFill>
          <bgColor theme="8" tint="0.59996337778862885"/>
        </patternFill>
      </fill>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b/>
        <strike val="0"/>
        <outline val="0"/>
        <shadow val="0"/>
        <u val="none"/>
        <vertAlign val="baseline"/>
        <sz val="12"/>
        <color rgb="FFFF0000"/>
        <name val="Aptos Narrow"/>
        <family val="2"/>
        <scheme val="minor"/>
      </font>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indent="0" justifyLastLine="0" shrinkToFit="0" readingOrder="0"/>
    </dxf>
    <dxf>
      <fill>
        <patternFill>
          <bgColor rgb="FFFF7C80"/>
        </patternFill>
      </fill>
    </dxf>
    <dxf>
      <fill>
        <patternFill>
          <bgColor rgb="FFFFFF99"/>
        </patternFill>
      </fill>
    </dxf>
    <dxf>
      <fill>
        <patternFill>
          <bgColor theme="9" tint="0.59996337778862885"/>
        </patternFill>
      </fill>
    </dxf>
    <dxf>
      <fill>
        <patternFill>
          <bgColor theme="8" tint="0.59996337778862885"/>
        </patternFill>
      </fill>
    </dxf>
    <dxf>
      <fill>
        <patternFill>
          <bgColor theme="5" tint="0.59996337778862885"/>
        </patternFill>
      </fill>
    </dxf>
    <dxf>
      <fill>
        <patternFill>
          <bgColor rgb="FFFFFF99"/>
        </patternFill>
      </fill>
    </dxf>
    <dxf>
      <fill>
        <patternFill>
          <bgColor theme="8"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fill>
        <patternFill>
          <bgColor theme="8"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fill>
        <patternFill>
          <bgColor theme="5" tint="0.39994506668294322"/>
        </patternFill>
      </fill>
    </dxf>
    <dxf>
      <fill>
        <patternFill>
          <bgColor rgb="FFFF7C80"/>
        </patternFill>
      </fill>
    </dxf>
    <dxf>
      <fill>
        <patternFill>
          <bgColor rgb="FFFFFF99"/>
        </patternFill>
      </fill>
    </dxf>
    <dxf>
      <fill>
        <patternFill>
          <bgColor theme="9" tint="0.59996337778862885"/>
        </patternFill>
      </fill>
    </dxf>
    <dxf>
      <fill>
        <patternFill>
          <bgColor theme="8" tint="0.59996337778862885"/>
        </patternFill>
      </fill>
    </dxf>
    <dxf>
      <fill>
        <patternFill>
          <bgColor theme="5" tint="0.59996337778862885"/>
        </patternFill>
      </fill>
    </dxf>
    <dxf>
      <fill>
        <patternFill>
          <bgColor rgb="FFFF7C80"/>
        </patternFill>
      </fill>
    </dxf>
    <dxf>
      <fill>
        <patternFill>
          <bgColor rgb="FFFFFF99"/>
        </patternFill>
      </fill>
    </dxf>
    <dxf>
      <fill>
        <patternFill>
          <bgColor theme="9" tint="0.59996337778862885"/>
        </patternFill>
      </fill>
    </dxf>
    <dxf>
      <fill>
        <patternFill>
          <bgColor rgb="FFFF7C80"/>
        </patternFill>
      </fill>
    </dxf>
    <dxf>
      <fill>
        <patternFill>
          <bgColor rgb="FFFFFF99"/>
        </patternFill>
      </fill>
    </dxf>
    <dxf>
      <fill>
        <patternFill>
          <bgColor theme="9" tint="0.59996337778862885"/>
        </patternFill>
      </fill>
    </dxf>
    <dxf>
      <font>
        <color theme="0"/>
      </font>
      <fill>
        <patternFill>
          <bgColor theme="1" tint="0.499984740745262"/>
        </patternFill>
      </fill>
    </dxf>
    <dxf>
      <fill>
        <patternFill>
          <bgColor theme="8" tint="0.59996337778862885"/>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2"/>
        <color rgb="FFFF0000"/>
        <name val="Aptos Narrow"/>
        <family val="2"/>
        <scheme val="minor"/>
      </font>
      <alignment horizontal="center" vertical="center" textRotation="0" wrapText="0" indent="0" justifyLastLine="0" shrinkToFit="0" readingOrder="0"/>
    </dxf>
    <dxf>
      <font>
        <b/>
        <strike val="0"/>
        <outline val="0"/>
        <shadow val="0"/>
        <u val="none"/>
        <vertAlign val="baseline"/>
        <sz val="12"/>
        <color rgb="FFFF0000"/>
        <name val="Aptos Narrow"/>
        <family val="2"/>
        <scheme val="minor"/>
      </font>
      <alignment horizontal="center" vertical="center" textRotation="0" wrapText="0" indent="0" justifyLastLine="0" shrinkToFit="0" readingOrder="0"/>
    </dxf>
    <dxf>
      <alignment horizontal="center" vertical="center" textRotation="0" indent="0" justifyLastLine="0" shrinkToFit="0" readingOrder="0"/>
    </dxf>
    <dxf>
      <alignment horizontal="left" vertical="center" textRotation="0" indent="0" justifyLastLine="0" shrinkToFit="0" readingOrder="0"/>
    </dxf>
    <dxf>
      <font>
        <color theme="2" tint="-9.9948118533890809E-2"/>
      </font>
    </dxf>
    <dxf>
      <fill>
        <patternFill>
          <bgColor rgb="FFFF7C80"/>
        </patternFill>
      </fill>
    </dxf>
    <dxf>
      <fill>
        <patternFill>
          <bgColor rgb="FFFFFF99"/>
        </patternFill>
      </fill>
    </dxf>
    <dxf>
      <fill>
        <patternFill>
          <bgColor theme="9" tint="0.59996337778862885"/>
        </patternFill>
      </fill>
    </dxf>
    <dxf>
      <font>
        <color theme="2" tint="-9.9948118533890809E-2"/>
      </font>
    </dxf>
    <dxf>
      <font>
        <color theme="2" tint="-9.9948118533890809E-2"/>
      </font>
    </dxf>
    <dxf>
      <font>
        <color theme="2" tint="-9.9948118533890809E-2"/>
      </font>
    </dxf>
    <dxf>
      <font>
        <color theme="2" tint="-9.9948118533890809E-2"/>
      </font>
    </dxf>
    <dxf>
      <fill>
        <patternFill>
          <bgColor rgb="FFFF7C80"/>
        </patternFill>
      </fill>
    </dxf>
    <dxf>
      <fill>
        <patternFill>
          <bgColor rgb="FFFFFF99"/>
        </patternFill>
      </fill>
    </dxf>
    <dxf>
      <fill>
        <patternFill>
          <bgColor theme="9" tint="0.59996337778862885"/>
        </patternFill>
      </fill>
    </dxf>
    <dxf>
      <fill>
        <patternFill>
          <bgColor rgb="FFFF7C80"/>
        </patternFill>
      </fill>
    </dxf>
    <dxf>
      <fill>
        <patternFill>
          <bgColor rgb="FFFFFF99"/>
        </patternFill>
      </fill>
    </dxf>
    <dxf>
      <fill>
        <patternFill>
          <bgColor theme="9" tint="0.59996337778862885"/>
        </patternFill>
      </fill>
    </dxf>
    <dxf>
      <fill>
        <patternFill>
          <bgColor rgb="FFFF7C80"/>
        </patternFill>
      </fill>
    </dxf>
    <dxf>
      <fill>
        <patternFill>
          <bgColor rgb="FFFFFF99"/>
        </patternFill>
      </fill>
    </dxf>
    <dxf>
      <fill>
        <patternFill>
          <bgColor theme="9" tint="0.59996337778862885"/>
        </patternFill>
      </fill>
    </dxf>
    <dxf>
      <fill>
        <patternFill>
          <bgColor theme="8" tint="0.59996337778862885"/>
        </patternFill>
      </fill>
    </dxf>
    <dxf>
      <fill>
        <patternFill>
          <bgColor theme="5" tint="0.59996337778862885"/>
        </patternFill>
      </fill>
    </dxf>
    <dxf>
      <fill>
        <patternFill>
          <bgColor theme="8"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s>
  <tableStyles count="0" defaultTableStyle="TableStyleMedium2" defaultPivotStyle="PivotStyleLight16"/>
  <colors>
    <mruColors>
      <color rgb="FFB5E6A2"/>
      <color rgb="FFFFFF99"/>
      <color rgb="FFFFFF66"/>
      <color rgb="FFFF7C80"/>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10/relationships/person" Target="persons/person.xml"/></Relationships>
</file>

<file path=xl/documenttasks/documenttask1.xml><?xml version="1.0" encoding="utf-8"?>
<Tasks xmlns="http://schemas.microsoft.com/office/tasks/2019/documenttasks">
  <Task id="{182863DF-F5DF-4157-B8CB-72F3D72F3AFB}">
    <Anchor>
      <Comment id="{A3390EBB-07D1-480A-9F8C-F81E7221C913}"/>
    </Anchor>
    <History>
      <Event time="2025-06-03T13:59:16.06" id="{62980C14-43BA-48A6-88A8-C25085DB3219}">
        <Attribution userId="S::danae.franco.lopera@undp.org::3c54cf1a-4cf4-4ba3-92f8-3f2da986839d" userName="Danae franco Lopera" userProvider="AD"/>
        <Anchor>
          <Comment id="{A3390EBB-07D1-480A-9F8C-F81E7221C913}"/>
        </Anchor>
        <Create/>
      </Event>
      <Event time="2025-06-03T13:59:16.06" id="{2C69B962-E1DD-46C5-B14C-3A1DEBB6CDF2}">
        <Attribution userId="S::danae.franco.lopera@undp.org::3c54cf1a-4cf4-4ba3-92f8-3f2da986839d" userName="Danae franco Lopera" userProvider="AD"/>
        <Anchor>
          <Comment id="{A3390EBB-07D1-480A-9F8C-F81E7221C913}"/>
        </Anchor>
        <Assign userId="S::folashade.jaiyeola@undp.org::c208a32e-6303-48b2-9538-645490e99643" userName="Folashade Jaiyeola" userProvider="AD"/>
      </Event>
      <Event time="2025-06-03T13:59:16.06" id="{C913EADC-279C-41FE-8C3F-B8049EC6650A}">
        <Attribution userId="S::danae.franco.lopera@undp.org::3c54cf1a-4cf4-4ba3-92f8-3f2da986839d" userName="Danae franco Lopera" userProvider="AD"/>
        <Anchor>
          <Comment id="{A3390EBB-07D1-480A-9F8C-F81E7221C913}"/>
        </Anchor>
        <SetTitle title="@Folashade Jaiyeola Hey Shadé! Could you double-check that the list of charts looks okay? I’ve already added the missing ones, but your confirmation would be helpful. Thank you in advance! (@Sinae Song )"/>
      </Event>
      <Event time="2025-06-12T16:43:33.25" id="{007A77D8-945F-4E20-9FA4-2607288F3B02}">
        <Attribution userId="S::danae.franco.lopera@undp.org::3c54cf1a-4cf4-4ba3-92f8-3f2da986839d" userName="Danae franco Lopera" userProvider="AD"/>
        <Progress percentComplete="100"/>
      </Event>
    </History>
  </Task>
</Tasks>
</file>

<file path=xl/drawings/_rels/drawing1.xml.rels><?xml version="1.0" encoding="UTF-8" standalone="yes"?>
<Relationships xmlns="http://schemas.openxmlformats.org/package/2006/relationships"><Relationship Id="rId2" Type="http://schemas.openxmlformats.org/officeDocument/2006/relationships/image" Target="../media/image137.png"/><Relationship Id="rId1" Type="http://schemas.openxmlformats.org/officeDocument/2006/relationships/image" Target="../media/image136.png"/></Relationships>
</file>

<file path=xl/drawings/_rels/drawing2.xml.rels><?xml version="1.0" encoding="UTF-8" standalone="yes"?>
<Relationships xmlns="http://schemas.openxmlformats.org/package/2006/relationships"><Relationship Id="rId2" Type="http://schemas.openxmlformats.org/officeDocument/2006/relationships/image" Target="../media/image139.png"/><Relationship Id="rId1" Type="http://schemas.openxmlformats.org/officeDocument/2006/relationships/image" Target="../media/image138.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17</xdr:row>
      <xdr:rowOff>0</xdr:rowOff>
    </xdr:from>
    <xdr:to>
      <xdr:col>5</xdr:col>
      <xdr:colOff>2276475</xdr:colOff>
      <xdr:row>17</xdr:row>
      <xdr:rowOff>1476375</xdr:rowOff>
    </xdr:to>
    <xdr:pic>
      <xdr:nvPicPr>
        <xdr:cNvPr id="5" name="Picture 1">
          <a:extLst>
            <a:ext uri="{FF2B5EF4-FFF2-40B4-BE49-F238E27FC236}">
              <a16:creationId xmlns:a16="http://schemas.microsoft.com/office/drawing/2014/main" id="{7B297F92-3942-4BCD-F9C9-385AECB70048}"/>
            </a:ext>
          </a:extLst>
        </xdr:cNvPr>
        <xdr:cNvPicPr>
          <a:picLocks noChangeAspect="1"/>
        </xdr:cNvPicPr>
      </xdr:nvPicPr>
      <xdr:blipFill>
        <a:blip xmlns:r="http://schemas.openxmlformats.org/officeDocument/2006/relationships" r:embed="rId1"/>
        <a:stretch>
          <a:fillRect/>
        </a:stretch>
      </xdr:blipFill>
      <xdr:spPr>
        <a:xfrm>
          <a:off x="5905500" y="15382875"/>
          <a:ext cx="2276475" cy="1476375"/>
        </a:xfrm>
        <a:prstGeom prst="rect">
          <a:avLst/>
        </a:prstGeom>
      </xdr:spPr>
    </xdr:pic>
    <xdr:clientData/>
  </xdr:twoCellAnchor>
  <xdr:twoCellAnchor editAs="oneCell">
    <xdr:from>
      <xdr:col>5</xdr:col>
      <xdr:colOff>0</xdr:colOff>
      <xdr:row>17</xdr:row>
      <xdr:rowOff>1895475</xdr:rowOff>
    </xdr:from>
    <xdr:to>
      <xdr:col>5</xdr:col>
      <xdr:colOff>1266825</xdr:colOff>
      <xdr:row>18</xdr:row>
      <xdr:rowOff>1895475</xdr:rowOff>
    </xdr:to>
    <xdr:pic>
      <xdr:nvPicPr>
        <xdr:cNvPr id="10" name="Picture 2">
          <a:extLst>
            <a:ext uri="{FF2B5EF4-FFF2-40B4-BE49-F238E27FC236}">
              <a16:creationId xmlns:a16="http://schemas.microsoft.com/office/drawing/2014/main" id="{E707AD17-7ACD-5BAA-AA3C-090DBCD4704D}"/>
            </a:ext>
            <a:ext uri="{147F2762-F138-4A5C-976F-8EAC2B608ADB}">
              <a16:predDERef xmlns:a16="http://schemas.microsoft.com/office/drawing/2014/main" pred="{7B297F92-3942-4BCD-F9C9-385AECB70048}"/>
            </a:ext>
          </a:extLst>
        </xdr:cNvPr>
        <xdr:cNvPicPr>
          <a:picLocks noChangeAspect="1"/>
        </xdr:cNvPicPr>
      </xdr:nvPicPr>
      <xdr:blipFill>
        <a:blip xmlns:r="http://schemas.openxmlformats.org/officeDocument/2006/relationships" r:embed="rId2"/>
        <a:stretch>
          <a:fillRect/>
        </a:stretch>
      </xdr:blipFill>
      <xdr:spPr>
        <a:xfrm>
          <a:off x="5905500" y="17278350"/>
          <a:ext cx="1266825" cy="190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5</xdr:row>
      <xdr:rowOff>142875</xdr:rowOff>
    </xdr:from>
    <xdr:to>
      <xdr:col>4</xdr:col>
      <xdr:colOff>2200275</xdr:colOff>
      <xdr:row>5</xdr:row>
      <xdr:rowOff>1666875</xdr:rowOff>
    </xdr:to>
    <xdr:pic>
      <xdr:nvPicPr>
        <xdr:cNvPr id="18" name="Picture 3">
          <a:extLst>
            <a:ext uri="{FF2B5EF4-FFF2-40B4-BE49-F238E27FC236}">
              <a16:creationId xmlns:a16="http://schemas.microsoft.com/office/drawing/2014/main" id="{56E0DDD8-1DA6-4726-8610-2918FFE56E4F}"/>
            </a:ext>
          </a:extLst>
        </xdr:cNvPr>
        <xdr:cNvPicPr>
          <a:picLocks noChangeAspect="1"/>
        </xdr:cNvPicPr>
      </xdr:nvPicPr>
      <xdr:blipFill>
        <a:blip xmlns:r="http://schemas.openxmlformats.org/officeDocument/2006/relationships" r:embed="rId1"/>
        <a:stretch>
          <a:fillRect/>
        </a:stretch>
      </xdr:blipFill>
      <xdr:spPr>
        <a:xfrm>
          <a:off x="4657725" y="8391525"/>
          <a:ext cx="2200275" cy="1524000"/>
        </a:xfrm>
        <a:prstGeom prst="rect">
          <a:avLst/>
        </a:prstGeom>
      </xdr:spPr>
    </xdr:pic>
    <xdr:clientData/>
  </xdr:twoCellAnchor>
  <xdr:twoCellAnchor editAs="oneCell">
    <xdr:from>
      <xdr:col>4</xdr:col>
      <xdr:colOff>0</xdr:colOff>
      <xdr:row>6</xdr:row>
      <xdr:rowOff>171450</xdr:rowOff>
    </xdr:from>
    <xdr:to>
      <xdr:col>5</xdr:col>
      <xdr:colOff>28573</xdr:colOff>
      <xdr:row>6</xdr:row>
      <xdr:rowOff>1676400</xdr:rowOff>
    </xdr:to>
    <xdr:pic>
      <xdr:nvPicPr>
        <xdr:cNvPr id="8" name="Imagen 7">
          <a:extLst>
            <a:ext uri="{FF2B5EF4-FFF2-40B4-BE49-F238E27FC236}">
              <a16:creationId xmlns:a16="http://schemas.microsoft.com/office/drawing/2014/main" id="{3401ADCD-F52B-45C6-ACCB-E31A7E3A98FD}"/>
            </a:ext>
            <a:ext uri="{147F2762-F138-4A5C-976F-8EAC2B608ADB}">
              <a16:predDERef xmlns:a16="http://schemas.microsoft.com/office/drawing/2014/main" pred="{1F96D418-5FC2-77E2-CF6D-98AA0A274995}"/>
            </a:ext>
          </a:extLst>
        </xdr:cNvPr>
        <xdr:cNvPicPr>
          <a:picLocks noChangeAspect="1"/>
        </xdr:cNvPicPr>
      </xdr:nvPicPr>
      <xdr:blipFill>
        <a:blip xmlns:r="http://schemas.openxmlformats.org/officeDocument/2006/relationships" r:embed="rId2"/>
        <a:stretch>
          <a:fillRect/>
        </a:stretch>
      </xdr:blipFill>
      <xdr:spPr>
        <a:xfrm>
          <a:off x="4829175" y="16259175"/>
          <a:ext cx="2409825" cy="15049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inae Song" id="{65F2B44A-22DC-48E9-9C8E-D046A8160189}" userId="sinae.song@undp.org" providerId="PeoplePicker"/>
  <person displayName="Folashade Jaiyeola" id="{342F2467-6221-4734-BA0B-0846B8C23F0C}" userId="folashade.jaiyeola@undp.org" providerId="PeoplePicker"/>
  <person displayName="Danae franco Lopera" id="{C4D5D1F4-3FD1-4916-84B7-FAFF17423DFB}" userId="danae.franco.lopera@undp.org" providerId="PeoplePicker"/>
  <person displayName="Frederick Schindlegger" id="{0BBAB1BC-22C5-4E99-8FB3-52666F24AAD4}" userId="frederick.schindlegger@undp.org" providerId="PeoplePicker"/>
  <person displayName="Alfred Ndorbele" id="{5E60E34C-932A-40F1-87CE-F02EBB27A836}" userId="S::alfred.ndorbele@undp.org::ea9f9290-e864-425e-bc03-9c96f51b3d8e" providerId="AD"/>
  <person displayName="Folashade Jaiyeola" id="{5D41BC2A-5A2E-481B-A3EF-389D435FAED7}" userId="S::folashade.jaiyeola@undp.org::c208a32e-6303-48b2-9538-645490e99643" providerId="AD"/>
  <person displayName="Danae franco Lopera" id="{C78CAFC9-125E-4295-9BED-14C4ED18FCB3}" userId="S::danae.franco.lopera@undp.org::3c54cf1a-4cf4-4ba3-92f8-3f2da986839d" providerId="AD"/>
  <person displayName="Frederick Schindlegger" id="{B6E1CCDC-E718-4651-B6E2-6C312226E821}" userId="S::frederick.schindlegger@undp.org::e33aeb3e-9fdf-4d20-b73e-2a4d471a08fa" providerId="AD"/>
</personList>
</file>

<file path=xl/richData/_rels/richValueRel.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28" Type="http://schemas.openxmlformats.org/officeDocument/2006/relationships/image" Target="../media/image128.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134" Type="http://schemas.openxmlformats.org/officeDocument/2006/relationships/image" Target="../media/image134.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36">
  <rv s="0">
    <v>7</v>
    <v>8</v>
    <v>0</v>
    <v>1</v>
  </rv>
  <rv s="1">
    <v>0</v>
    <v>5</v>
  </rv>
  <rv s="1">
    <v>1</v>
    <v>5</v>
  </rv>
  <rv s="1">
    <v>2</v>
    <v>5</v>
  </rv>
  <rv s="1">
    <v>3</v>
    <v>5</v>
  </rv>
  <rv s="1">
    <v>4</v>
    <v>5</v>
  </rv>
  <rv s="1">
    <v>5</v>
    <v>5</v>
  </rv>
  <rv s="1">
    <v>6</v>
    <v>5</v>
  </rv>
  <rv s="1">
    <v>7</v>
    <v>5</v>
  </rv>
  <rv s="1">
    <v>8</v>
    <v>5</v>
  </rv>
  <rv s="1">
    <v>9</v>
    <v>5</v>
  </rv>
  <rv s="1">
    <v>10</v>
    <v>5</v>
  </rv>
  <rv s="1">
    <v>11</v>
    <v>5</v>
  </rv>
  <rv s="1">
    <v>12</v>
    <v>5</v>
  </rv>
  <rv s="1">
    <v>13</v>
    <v>5</v>
  </rv>
  <rv s="1">
    <v>14</v>
    <v>5</v>
  </rv>
  <rv s="1">
    <v>15</v>
    <v>5</v>
  </rv>
  <rv s="1">
    <v>16</v>
    <v>5</v>
  </rv>
  <rv s="1">
    <v>17</v>
    <v>5</v>
  </rv>
  <rv s="1">
    <v>18</v>
    <v>5</v>
  </rv>
  <rv s="1">
    <v>19</v>
    <v>5</v>
  </rv>
  <rv s="1">
    <v>20</v>
    <v>5</v>
  </rv>
  <rv s="1">
    <v>21</v>
    <v>5</v>
  </rv>
  <rv s="1">
    <v>22</v>
    <v>5</v>
  </rv>
  <rv s="1">
    <v>23</v>
    <v>5</v>
  </rv>
  <rv s="1">
    <v>24</v>
    <v>5</v>
  </rv>
  <rv s="1">
    <v>25</v>
    <v>5</v>
  </rv>
  <rv s="1">
    <v>26</v>
    <v>5</v>
  </rv>
  <rv s="1">
    <v>27</v>
    <v>5</v>
  </rv>
  <rv s="1">
    <v>28</v>
    <v>5</v>
  </rv>
  <rv s="1">
    <v>29</v>
    <v>5</v>
  </rv>
  <rv s="1">
    <v>30</v>
    <v>5</v>
  </rv>
  <rv s="1">
    <v>31</v>
    <v>5</v>
  </rv>
  <rv s="1">
    <v>32</v>
    <v>5</v>
  </rv>
  <rv s="1">
    <v>33</v>
    <v>5</v>
  </rv>
  <rv s="1">
    <v>34</v>
    <v>5</v>
  </rv>
  <rv s="1">
    <v>35</v>
    <v>5</v>
  </rv>
  <rv s="1">
    <v>36</v>
    <v>5</v>
  </rv>
  <rv s="1">
    <v>37</v>
    <v>5</v>
  </rv>
  <rv s="1">
    <v>38</v>
    <v>5</v>
  </rv>
  <rv s="1">
    <v>39</v>
    <v>5</v>
  </rv>
  <rv s="1">
    <v>40</v>
    <v>5</v>
  </rv>
  <rv s="1">
    <v>41</v>
    <v>5</v>
  </rv>
  <rv s="1">
    <v>42</v>
    <v>5</v>
  </rv>
  <rv s="1">
    <v>43</v>
    <v>5</v>
  </rv>
  <rv s="1">
    <v>44</v>
    <v>5</v>
  </rv>
  <rv s="1">
    <v>45</v>
    <v>5</v>
  </rv>
  <rv s="1">
    <v>46</v>
    <v>5</v>
  </rv>
  <rv s="1">
    <v>47</v>
    <v>5</v>
  </rv>
  <rv s="1">
    <v>48</v>
    <v>5</v>
  </rv>
  <rv s="1">
    <v>49</v>
    <v>5</v>
  </rv>
  <rv s="1">
    <v>50</v>
    <v>5</v>
  </rv>
  <rv s="1">
    <v>51</v>
    <v>5</v>
  </rv>
  <rv s="1">
    <v>52</v>
    <v>5</v>
  </rv>
  <rv s="1">
    <v>53</v>
    <v>5</v>
  </rv>
  <rv s="1">
    <v>54</v>
    <v>5</v>
  </rv>
  <rv s="1">
    <v>55</v>
    <v>5</v>
  </rv>
  <rv s="1">
    <v>56</v>
    <v>5</v>
  </rv>
  <rv s="1">
    <v>57</v>
    <v>5</v>
  </rv>
  <rv s="1">
    <v>58</v>
    <v>5</v>
  </rv>
  <rv s="1">
    <v>59</v>
    <v>5</v>
  </rv>
  <rv s="1">
    <v>60</v>
    <v>5</v>
  </rv>
  <rv s="1">
    <v>61</v>
    <v>5</v>
  </rv>
  <rv s="1">
    <v>62</v>
    <v>5</v>
  </rv>
  <rv s="1">
    <v>63</v>
    <v>5</v>
  </rv>
  <rv s="1">
    <v>64</v>
    <v>5</v>
  </rv>
  <rv s="1">
    <v>65</v>
    <v>5</v>
  </rv>
  <rv s="1">
    <v>66</v>
    <v>5</v>
  </rv>
  <rv s="1">
    <v>67</v>
    <v>5</v>
  </rv>
  <rv s="1">
    <v>68</v>
    <v>5</v>
  </rv>
  <rv s="1">
    <v>69</v>
    <v>5</v>
  </rv>
  <rv s="1">
    <v>70</v>
    <v>5</v>
  </rv>
  <rv s="1">
    <v>71</v>
    <v>5</v>
  </rv>
  <rv s="1">
    <v>72</v>
    <v>5</v>
  </rv>
  <rv s="1">
    <v>73</v>
    <v>5</v>
  </rv>
  <rv s="1">
    <v>74</v>
    <v>5</v>
  </rv>
  <rv s="1">
    <v>75</v>
    <v>5</v>
  </rv>
  <rv s="1">
    <v>76</v>
    <v>5</v>
  </rv>
  <rv s="1">
    <v>77</v>
    <v>5</v>
  </rv>
  <rv s="1">
    <v>78</v>
    <v>5</v>
  </rv>
  <rv s="1">
    <v>79</v>
    <v>5</v>
  </rv>
  <rv s="1">
    <v>80</v>
    <v>5</v>
  </rv>
  <rv s="1">
    <v>81</v>
    <v>5</v>
  </rv>
  <rv s="1">
    <v>82</v>
    <v>5</v>
  </rv>
  <rv s="1">
    <v>83</v>
    <v>5</v>
  </rv>
  <rv s="1">
    <v>84</v>
    <v>5</v>
  </rv>
  <rv s="1">
    <v>85</v>
    <v>5</v>
  </rv>
  <rv s="1">
    <v>86</v>
    <v>5</v>
  </rv>
  <rv s="1">
    <v>87</v>
    <v>5</v>
  </rv>
  <rv s="1">
    <v>88</v>
    <v>5</v>
  </rv>
  <rv s="1">
    <v>89</v>
    <v>5</v>
  </rv>
  <rv s="1">
    <v>90</v>
    <v>5</v>
  </rv>
  <rv s="1">
    <v>91</v>
    <v>5</v>
  </rv>
  <rv s="1">
    <v>92</v>
    <v>5</v>
  </rv>
  <rv s="1">
    <v>93</v>
    <v>5</v>
  </rv>
  <rv s="1">
    <v>94</v>
    <v>5</v>
  </rv>
  <rv s="1">
    <v>95</v>
    <v>5</v>
  </rv>
  <rv s="1">
    <v>96</v>
    <v>5</v>
  </rv>
  <rv s="1">
    <v>97</v>
    <v>5</v>
  </rv>
  <rv s="1">
    <v>98</v>
    <v>5</v>
  </rv>
  <rv s="1">
    <v>99</v>
    <v>5</v>
  </rv>
  <rv s="1">
    <v>100</v>
    <v>5</v>
  </rv>
  <rv s="1">
    <v>101</v>
    <v>5</v>
  </rv>
  <rv s="1">
    <v>102</v>
    <v>5</v>
  </rv>
  <rv s="1">
    <v>103</v>
    <v>5</v>
  </rv>
  <rv s="1">
    <v>104</v>
    <v>5</v>
  </rv>
  <rv s="1">
    <v>105</v>
    <v>5</v>
  </rv>
  <rv s="1">
    <v>106</v>
    <v>5</v>
  </rv>
  <rv s="1">
    <v>107</v>
    <v>5</v>
  </rv>
  <rv s="1">
    <v>108</v>
    <v>5</v>
  </rv>
  <rv s="1">
    <v>109</v>
    <v>5</v>
  </rv>
  <rv s="1">
    <v>110</v>
    <v>5</v>
  </rv>
  <rv s="1">
    <v>111</v>
    <v>5</v>
  </rv>
  <rv s="1">
    <v>112</v>
    <v>5</v>
  </rv>
  <rv s="1">
    <v>113</v>
    <v>5</v>
  </rv>
  <rv s="1">
    <v>114</v>
    <v>5</v>
  </rv>
  <rv s="1">
    <v>115</v>
    <v>5</v>
  </rv>
  <rv s="1">
    <v>116</v>
    <v>5</v>
  </rv>
  <rv s="1">
    <v>117</v>
    <v>5</v>
  </rv>
  <rv s="1">
    <v>118</v>
    <v>5</v>
  </rv>
  <rv s="1">
    <v>119</v>
    <v>5</v>
  </rv>
  <rv s="1">
    <v>120</v>
    <v>5</v>
  </rv>
  <rv s="1">
    <v>121</v>
    <v>5</v>
  </rv>
  <rv s="1">
    <v>122</v>
    <v>5</v>
  </rv>
  <rv s="1">
    <v>123</v>
    <v>5</v>
  </rv>
  <rv s="1">
    <v>124</v>
    <v>5</v>
  </rv>
  <rv s="1">
    <v>125</v>
    <v>5</v>
  </rv>
  <rv s="1">
    <v>126</v>
    <v>5</v>
  </rv>
  <rv s="1">
    <v>127</v>
    <v>5</v>
  </rv>
  <rv s="1">
    <v>128</v>
    <v>5</v>
  </rv>
  <rv s="1">
    <v>129</v>
    <v>5</v>
  </rv>
  <rv s="1">
    <v>130</v>
    <v>5</v>
  </rv>
  <rv s="1">
    <v>131</v>
    <v>5</v>
  </rv>
  <rv s="1">
    <v>132</v>
    <v>5</v>
  </rv>
  <rv s="1">
    <v>133</v>
    <v>5</v>
  </rv>
  <rv s="1">
    <v>134</v>
    <v>5</v>
  </rv>
</rvData>
</file>

<file path=xl/richData/rdrichvaluestructure.xml><?xml version="1.0" encoding="utf-8"?>
<rvStructures xmlns="http://schemas.microsoft.com/office/spreadsheetml/2017/richdata" count="2">
  <s t="_error">
    <k n="colOffset" t="i"/>
    <k n="errorType" t="i"/>
    <k n="rwOffset" t="i"/>
    <k n="subType" t="i"/>
  </s>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el r:id="rId110"/>
  <rel r:id="rId111"/>
  <rel r:id="rId112"/>
  <rel r:id="rId113"/>
  <rel r:id="rId114"/>
  <rel r:id="rId115"/>
  <rel r:id="rId116"/>
  <rel r:id="rId117"/>
  <rel r:id="rId118"/>
  <rel r:id="rId119"/>
  <rel r:id="rId120"/>
  <rel r:id="rId121"/>
  <rel r:id="rId122"/>
  <rel r:id="rId123"/>
  <rel r:id="rId124"/>
  <rel r:id="rId125"/>
  <rel r:id="rId126"/>
  <rel r:id="rId127"/>
  <rel r:id="rId128"/>
  <rel r:id="rId129"/>
  <rel r:id="rId130"/>
  <rel r:id="rId131"/>
  <rel r:id="rId132"/>
  <rel r:id="rId133"/>
  <rel r:id="rId134"/>
  <rel r:id="rId135"/>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30426C-E2B3-4040-8214-910C279BF7EC}" name="ChartsM111" displayName="ChartsM111" ref="A2:E58" totalsRowShown="0" headerRowDxfId="349" dataDxfId="348">
  <autoFilter ref="A2:E58" xr:uid="{6240C829-C835-4743-82E5-9564101CE8E6}"/>
  <tableColumns count="5">
    <tableColumn id="2" xr3:uid="{C336EA6A-5A8B-4470-A119-704BB4B049D3}" name="Module" dataDxfId="347"/>
    <tableColumn id="1" xr3:uid="{381EA206-347D-463D-9674-693A1C8254A3}" name="Figure ID" dataDxfId="346"/>
    <tableColumn id="3" xr3:uid="{7E4C46EF-A6A9-4329-B056-4310B9053EB6}" name="Title" dataDxfId="345"/>
    <tableColumn id="4" xr3:uid="{F1076FA8-176A-48A5-A76A-F771B363B9DF}" name="Screenshot" dataDxfId="344"/>
    <tableColumn id="15" xr3:uid="{71E872B6-5E4A-4D6E-985B-3285551D4B87}" name="New Screenshot" dataDxfId="343"/>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40C829-C835-4743-82E5-9564101CE8E6}" name="ChartsM1" displayName="ChartsM1" ref="A2:S59" totalsRowShown="0" headerRowDxfId="314" dataDxfId="313">
  <autoFilter ref="A2:S59" xr:uid="{6240C829-C835-4743-82E5-9564101CE8E6}"/>
  <tableColumns count="19">
    <tableColumn id="1" xr3:uid="{1583D724-A853-44F3-ABC0-B6A3949B668D}" name="Chapter" dataDxfId="312"/>
    <tableColumn id="12" xr3:uid="{6F8204D0-3D3F-4DC2-9D00-CE8A068AA04E}" name="#" dataDxfId="311"/>
    <tableColumn id="2" xr3:uid="{180DB093-6688-42EF-B01D-7FD94E2F77E6}" name="Figure ID" dataDxfId="310">
      <calculatedColumnFormula>_xlfn.CONCAT("M",$B$1,"_C",ChartsM1[[#This Row],[Chapter]],"_",ChartsM1[[#This Row],['#]])</calculatedColumnFormula>
    </tableColumn>
    <tableColumn id="3" xr3:uid="{C1D35330-7F43-4283-98AE-57DA547A42DA}" name="Title" dataDxfId="309"/>
    <tableColumn id="4" xr3:uid="{30CB9E5E-85EA-483C-AB4F-2B3FDC2716DC}" name="Screenshot" dataDxfId="308"/>
    <tableColumn id="15" xr3:uid="{E48D7EE9-9A96-4883-964F-B0BC92FD462C}" name="New Screenshot" dataDxfId="307"/>
    <tableColumn id="14" xr3:uid="{58282BF6-4DFB-43E7-8754-92233235BFFE}" name="Lead" dataDxfId="306"/>
    <tableColumn id="13" xr3:uid="{F19A2D75-905F-4B01-B322-531EA25FD187}" name="Source (APA)" dataDxfId="305"/>
    <tableColumn id="18" xr3:uid="{3C1ABD0F-BDE1-4924-B9FC-32EAFB80B7F4}" name="Footnote" dataDxfId="304"/>
    <tableColumn id="6" xr3:uid="{CC54655F-BA62-4024-874D-130E8C7621EA}" name="Source Link" dataDxfId="303"/>
    <tableColumn id="9" xr3:uid="{462794D7-F74C-4400-ADC7-ADFE4D5FF6C5}" name="Dataset Link" dataDxfId="302"/>
    <tableColumn id="11" xr3:uid="{E5114785-419C-4791-91BB-6987A46A033B}" name="Chart Status" dataDxfId="301"/>
    <tableColumn id="8" xr3:uid="{CA659A8C-DE7F-498C-BBA8-B8302DDD8E09}" name="Dataset Status" dataDxfId="300"/>
    <tableColumn id="5" xr3:uid="{FB6760A9-126E-49D6-A2DE-56F7BDCFB84C}" name="Category" dataDxfId="299"/>
    <tableColumn id="24" xr3:uid="{88C0F7FF-5796-4AB4-9EAC-2FAC1E7201A1}" name="Chart Type" dataDxfId="298"/>
    <tableColumn id="17" xr3:uid="{F4319004-A680-439D-BD59-E74717EB95CD}" name="Apache Possible" dataDxfId="297"/>
    <tableColumn id="7" xr3:uid="{3EE8FF9A-B0C6-493C-8657-EF9976585F89}" name="Apache Link" dataDxfId="296"/>
    <tableColumn id="19" xr3:uid="{1DCA09A1-D056-435E-B6E2-DE621EACF220}" name="Automation Possible" dataDxfId="295"/>
    <tableColumn id="10" xr3:uid="{E1D1D062-CCF3-4C74-8785-DFBBE86EBFC1}" name="Notes" dataDxfId="294"/>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B8A01A-8E66-4C68-8073-EFB932239748}" name="ChartsM2" displayName="ChartsM2" ref="A2:S37" totalsRowShown="0" headerRowDxfId="271" dataDxfId="270">
  <autoFilter ref="A2:S37" xr:uid="{6240C829-C835-4743-82E5-9564101CE8E6}"/>
  <tableColumns count="19">
    <tableColumn id="1" xr3:uid="{2271453D-5352-4309-B35F-1557008A1451}" name="Chapter" dataDxfId="269"/>
    <tableColumn id="12" xr3:uid="{14DE5D14-FD27-45CB-B605-E2674C2DCC21}" name="#" dataDxfId="268"/>
    <tableColumn id="2" xr3:uid="{D3D17564-1EB6-4DD6-9B64-9D6E647A7F96}" name="Figure ID" dataDxfId="267">
      <calculatedColumnFormula>_xlfn.CONCAT("M",$B$1,"_C",ChartsM2[[#This Row],[Chapter]],"_",ChartsM2[[#This Row],['#]])</calculatedColumnFormula>
    </tableColumn>
    <tableColumn id="3" xr3:uid="{40FDC5DA-4171-43CA-80D5-37E782904E61}" name="Title" dataDxfId="266"/>
    <tableColumn id="4" xr3:uid="{561A29A5-A1ED-40A4-8D38-0A4EBAF58ACC}" name="Screenshot" dataDxfId="265"/>
    <tableColumn id="17" xr3:uid="{F81F20BA-1DB7-43FC-8C1B-5981D42FFA2D}" name="New Screenshot" dataDxfId="264"/>
    <tableColumn id="16" xr3:uid="{A6FF54B1-F613-49A3-BEF9-EE722AD75732}" name="Lead" dataDxfId="263"/>
    <tableColumn id="13" xr3:uid="{B46E0089-EA8B-4857-96BB-8CD1C4D1BC50}" name="Source (APA)" dataDxfId="262"/>
    <tableColumn id="18" xr3:uid="{DDCFDDBB-2FDC-4585-B587-F6875703FB19}" name="Footnote" dataDxfId="261"/>
    <tableColumn id="6" xr3:uid="{8C41C9A4-EC48-41B1-9C40-E3FA25E17B11}" name="Source Link" dataDxfId="260"/>
    <tableColumn id="9" xr3:uid="{0010B134-2FB0-43DB-811D-854CC690F7FD}" name="Dataset Link" dataDxfId="259"/>
    <tableColumn id="11" xr3:uid="{51E80837-5023-47E2-98A0-CEBDA34845BE}" name="Chart Status" dataDxfId="258"/>
    <tableColumn id="8" xr3:uid="{2E516BDF-48A6-48E5-BF61-9A509700BFF8}" name="Dataset Status" dataDxfId="257"/>
    <tableColumn id="5" xr3:uid="{C245839A-F3EB-4B6A-B6F9-635DDB51617D}" name="Category" dataDxfId="256"/>
    <tableColumn id="7" xr3:uid="{2B79842B-13A5-42EE-B2AA-A9D37188E311}" name="Chart Type" dataDxfId="255"/>
    <tableColumn id="14" xr3:uid="{1D3CB9C1-1F7B-4CCF-8A9E-5BF39865D575}" name="Apache Possible" dataDxfId="254"/>
    <tableColumn id="19" xr3:uid="{16166895-4CE8-4E9E-923D-C1784C836BCB}" name="Apache Link" dataDxfId="253"/>
    <tableColumn id="20" xr3:uid="{2A6E7DBC-5633-497F-B016-0A43C44ABBDF}" name="Automation Possible" dataDxfId="252"/>
    <tableColumn id="10" xr3:uid="{978FAFF7-A547-4B5D-A6F8-F8DAB56CACA3}" name="Notes" dataDxfId="251"/>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31C523-CC9D-4D71-85FC-E85A965B96C5}" name="ChartsM3" displayName="ChartsM3" ref="A2:S40" totalsRowShown="0" headerRowDxfId="234" dataDxfId="233">
  <autoFilter ref="A2:S40" xr:uid="{6240C829-C835-4743-82E5-9564101CE8E6}"/>
  <tableColumns count="19">
    <tableColumn id="1" xr3:uid="{8F232CCB-F8C5-4B22-B2AC-6164D02F5050}" name="Chapter" dataDxfId="232"/>
    <tableColumn id="12" xr3:uid="{D0EB5DF9-9BFC-46A3-9337-36B3D101B6D2}" name="#" dataDxfId="231"/>
    <tableColumn id="2" xr3:uid="{82442446-1470-4646-8BD6-219EE8B97F9C}" name="Figure ID" dataDxfId="230">
      <calculatedColumnFormula>_xlfn.CONCAT("M",$B$1,"_C",ChartsM3[[#This Row],[Chapter]],"_",ChartsM3[[#This Row],['#]])</calculatedColumnFormula>
    </tableColumn>
    <tableColumn id="3" xr3:uid="{17938DBA-FF97-442E-9A4C-78029EC509C8}" name="Title" dataDxfId="229"/>
    <tableColumn id="4" xr3:uid="{BCD3EE40-94B6-4138-9BEE-94B87896CDF5}" name="Screenshot" dataDxfId="228"/>
    <tableColumn id="18" xr3:uid="{4C0A33A9-2627-4F41-871E-0ADBCE889526}" name="New Screenshot" dataDxfId="227"/>
    <tableColumn id="15" xr3:uid="{1511D2DA-309F-414B-B24B-3D78C217A259}" name="Lead" dataDxfId="226"/>
    <tableColumn id="13" xr3:uid="{08754DC1-FFB7-4974-93E8-63276FF5DADE}" name="Source (APA)" dataDxfId="225"/>
    <tableColumn id="17" xr3:uid="{BC459C76-ACC0-453F-8428-4B9B8C2215A7}" name="Footnote" dataDxfId="224"/>
    <tableColumn id="6" xr3:uid="{88FA1A24-08BF-4841-8FBF-221EC41ECF25}" name="Source Link" dataDxfId="223"/>
    <tableColumn id="9" xr3:uid="{DB9D70A2-43FC-48B0-A40A-C73FCD4403FC}" name="Dataset Link" dataDxfId="222"/>
    <tableColumn id="11" xr3:uid="{379F028C-6540-406B-9AF7-A054A2D58A7D}" name="Chart Status" dataDxfId="221"/>
    <tableColumn id="8" xr3:uid="{A3A052AD-4637-48AD-9770-6704CDB97FA8}" name="Dataset Status" dataDxfId="220"/>
    <tableColumn id="5" xr3:uid="{5DCA4E4F-5520-4472-93CC-1B67A9752F2C}" name="Category" dataDxfId="219"/>
    <tableColumn id="21" xr3:uid="{E6469EED-707A-4B6B-95CC-BDB17FA87186}" name="Chart Type" dataDxfId="218"/>
    <tableColumn id="16" xr3:uid="{18747E50-8D47-406D-AC21-E5B45AE6011C}" name="Apache Possible" dataDxfId="217"/>
    <tableColumn id="19" xr3:uid="{8E9D9F29-357B-4466-A03A-5533B1203D36}" name="Apache Link" dataDxfId="216"/>
    <tableColumn id="20" xr3:uid="{8D8C5D96-4F09-4147-AA9C-C0ECF0E6DDF0}" name="Automation Possible" dataDxfId="215"/>
    <tableColumn id="10" xr3:uid="{B4A151E6-F446-4EB1-80E4-B8ABDBA0064C}" name="Notes" dataDxfId="214"/>
  </tableColumns>
  <tableStyleInfo name="TableStyleLight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6EBF66-5C46-411D-A084-F18E7C1843B3}" name="ChartsM4" displayName="ChartsM4" ref="A2:S25" totalsRowShown="0" headerRowDxfId="196" dataDxfId="195">
  <autoFilter ref="A2:S25" xr:uid="{6240C829-C835-4743-82E5-9564101CE8E6}"/>
  <tableColumns count="19">
    <tableColumn id="1" xr3:uid="{3F035984-6444-4FCE-8730-B7C05EEC353D}" name="Chapter" dataDxfId="194"/>
    <tableColumn id="12" xr3:uid="{E8C6D3FE-F923-4C2B-9F4A-ED46DFC14F6A}" name="#" dataDxfId="193"/>
    <tableColumn id="2" xr3:uid="{933A973F-2F88-4B27-9EC9-CD375429212D}" name="Figure ID" dataDxfId="192">
      <calculatedColumnFormula>_xlfn.CONCAT("M",$B$1,"_C",ChartsM4[[#This Row],[Chapter]],"_",ChartsM4[[#This Row],['#]])</calculatedColumnFormula>
    </tableColumn>
    <tableColumn id="3" xr3:uid="{837FF8C4-6BE6-4779-AECD-04B1EE6DD215}" name="Title" dataDxfId="191"/>
    <tableColumn id="4" xr3:uid="{316DAA42-89BF-4669-AF89-470E3FB95B3F}" name="Screenshot" dataDxfId="190"/>
    <tableColumn id="18" xr3:uid="{1EC1BBA6-72E9-43E6-860C-ACA4D976DAB4}" name="New Screenshot" dataDxfId="189"/>
    <tableColumn id="14" xr3:uid="{BFA5F085-7CF4-4E34-88C4-F4635DF3B536}" name="Lead" dataDxfId="188"/>
    <tableColumn id="13" xr3:uid="{DD62843B-18C9-46FD-9F8F-6AB90FD84FA2}" name="Source (APA)" dataDxfId="187"/>
    <tableColumn id="17" xr3:uid="{1CABD7CD-2D8A-4152-AAC8-8F73A7D44F87}" name="Footnote" dataDxfId="186"/>
    <tableColumn id="6" xr3:uid="{EF172CAD-F25E-41EE-A7A3-9D8FB3B5632E}" name="Source Link" dataDxfId="185"/>
    <tableColumn id="9" xr3:uid="{09AAE236-5D16-498C-AECE-A4713A605E83}" name="Dataset Link" dataDxfId="184"/>
    <tableColumn id="11" xr3:uid="{DF998D67-C937-4F9C-9778-E9E5353E0046}" name="Chart Status" dataDxfId="183"/>
    <tableColumn id="8" xr3:uid="{38C81A3E-6BFA-46B2-A3C1-1009DBCB40EA}" name="Dataset Status" dataDxfId="182"/>
    <tableColumn id="5" xr3:uid="{ABDD3917-D76A-452D-8A71-30493FB9788B}" name="Category" dataDxfId="181"/>
    <tableColumn id="15" xr3:uid="{6ED35FC8-3D83-4720-A91A-54590AFC029B}" name="Chart Type" dataDxfId="180"/>
    <tableColumn id="24" xr3:uid="{CEACFF51-C677-46AC-9118-07188B7D292E}" name="Apache Possible" dataDxfId="179"/>
    <tableColumn id="19" xr3:uid="{F94E3040-7B86-4D3D-ACCB-841D09FDA48F}" name="Apache Link" dataDxfId="178"/>
    <tableColumn id="7" xr3:uid="{3AB38158-62F7-4CF3-96D5-FCD4324FE1F1}" name="Automation Possible" dataDxfId="177"/>
    <tableColumn id="10" xr3:uid="{FFFF2748-BAC2-4A5F-9F39-FDCB8C2443D0}" name="Notes" dataDxfId="176"/>
  </tableColumns>
  <tableStyleInfo name="TableStyleLight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239638B-F042-4A1A-8D84-5FE71561BB08}" name="ChartsM5" displayName="ChartsM5" ref="A2:S32" totalsRowShown="0" headerRowDxfId="159" dataDxfId="158">
  <autoFilter ref="A2:S32" xr:uid="{6240C829-C835-4743-82E5-9564101CE8E6}"/>
  <tableColumns count="19">
    <tableColumn id="1" xr3:uid="{FAD5B6C3-3014-4D1A-847C-943C3A221FB9}" name="Chapter" dataDxfId="157"/>
    <tableColumn id="12" xr3:uid="{7B830163-FE74-49D8-B828-E253B0FE5A9A}" name="#" dataDxfId="156"/>
    <tableColumn id="2" xr3:uid="{1DA3007C-CF35-49EB-BA29-84AE089895F8}" name="Figure ID" dataDxfId="155">
      <calculatedColumnFormula>_xlfn.CONCAT("M",$B$1,"_C",ChartsM5[[#This Row],[Chapter]],"_",ChartsM5[[#This Row],['#]])</calculatedColumnFormula>
    </tableColumn>
    <tableColumn id="3" xr3:uid="{BF97899C-AADB-4C03-BB0D-9BB53CA53286}" name="Title" dataDxfId="154"/>
    <tableColumn id="4" xr3:uid="{CE6D4068-F9D9-414B-9B6C-A35261CE8315}" name="Screenshot" dataDxfId="153"/>
    <tableColumn id="18" xr3:uid="{F5865944-2F7F-471C-A5FE-E74CC262FCF4}" name="New Screenshot" dataDxfId="152"/>
    <tableColumn id="14" xr3:uid="{79CD7275-5E65-450C-BE18-67026B3BFE49}" name="Lead" dataDxfId="151"/>
    <tableColumn id="13" xr3:uid="{6A44E550-2F82-46BF-8DB6-E57E4C728BAD}" name="Source (APA)" dataDxfId="150"/>
    <tableColumn id="17" xr3:uid="{57F488C6-F695-4CC7-82FC-56BADE405C80}" name="Footnote" dataDxfId="149"/>
    <tableColumn id="6" xr3:uid="{3CAC8669-9009-4639-8661-BD5EC6998B85}" name="Source Link" dataDxfId="148"/>
    <tableColumn id="9" xr3:uid="{98B7A93C-1B0E-4D41-A292-F001A2BF9C66}" name="Dataset Link" dataDxfId="147"/>
    <tableColumn id="11" xr3:uid="{DEED3A0E-22E4-4853-B1E2-0DF598A61545}" name="Chart Status" dataDxfId="146"/>
    <tableColumn id="8" xr3:uid="{437E8E4A-1A79-4DD8-831F-5FE4926CCA97}" name="Dataset Status" dataDxfId="145"/>
    <tableColumn id="5" xr3:uid="{CC1DCFE7-FC6C-42BB-8E5A-3F87A16CC515}" name="Category" dataDxfId="144"/>
    <tableColumn id="7" xr3:uid="{460A753D-B424-4791-98C9-712CE1F1705E}" name="Chart Type" dataDxfId="143"/>
    <tableColumn id="15" xr3:uid="{69FA2DB8-8C6B-404D-9D91-3CF6709D6332}" name="Apache Possible" dataDxfId="142"/>
    <tableColumn id="19" xr3:uid="{2A146EAC-DE84-4ACC-9385-81B2DF8C04D7}" name="Apache Link" dataDxfId="141"/>
    <tableColumn id="20" xr3:uid="{DDC6DF8C-1110-4530-8260-5947120FC079}" name="Automation Possible" dataDxfId="140"/>
    <tableColumn id="10" xr3:uid="{F9EE563B-5D80-4666-8F2C-42C1CE5D1E9D}" name="Notes" dataDxfId="139"/>
  </tableColumns>
  <tableStyleInfo name="TableStyleLight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B1AD90-EF87-4398-911D-D9EB25F8A5F4}" name="ChartsM6" displayName="ChartsM6" ref="A2:S46" totalsRowShown="0" headerRowDxfId="122" dataDxfId="121">
  <autoFilter ref="A2:S46" xr:uid="{6240C829-C835-4743-82E5-9564101CE8E6}"/>
  <tableColumns count="19">
    <tableColumn id="1" xr3:uid="{994A4A08-FFAF-4376-AAC1-5D344BAB297C}" name="Chapter" dataDxfId="120"/>
    <tableColumn id="12" xr3:uid="{DF277AF1-9E04-4978-9359-27BBE821C1BD}" name="#" dataDxfId="119"/>
    <tableColumn id="2" xr3:uid="{80263A1E-14F8-40C3-BAC0-662612172613}" name="Figure ID" dataDxfId="118">
      <calculatedColumnFormula>_xlfn.CONCAT("M",$B$1,"_C",ChartsM6[[#This Row],[Chapter]],"_",ChartsM6[[#This Row],['#]])</calculatedColumnFormula>
    </tableColumn>
    <tableColumn id="3" xr3:uid="{CEF4DC2D-622F-464A-9B15-3C6C48302B4F}" name="Title" dataDxfId="117"/>
    <tableColumn id="4" xr3:uid="{EDD67021-9E75-4019-9A09-709A7E8FB06A}" name="Screenshot" dataDxfId="116"/>
    <tableColumn id="18" xr3:uid="{A8D991B9-61B0-478B-A3F9-A5E69BDF31D8}" name="New Screenshot" dataDxfId="115"/>
    <tableColumn id="14" xr3:uid="{4C00CEB4-8635-4EC9-9AE0-0BE9E9968429}" name="Lead" dataDxfId="114"/>
    <tableColumn id="13" xr3:uid="{7F878191-E27D-4623-BD37-7DC194CACE4D}" name="Source (APA)" dataDxfId="113"/>
    <tableColumn id="17" xr3:uid="{1249114E-5615-4732-A79B-2555C505EBE2}" name="Footnote" dataDxfId="112"/>
    <tableColumn id="6" xr3:uid="{0BF297C4-EC07-4470-9791-BEEABC87EDCE}" name="Source Link" dataDxfId="111"/>
    <tableColumn id="9" xr3:uid="{F56E53CC-82FD-4B72-9BD7-586A9651245E}" name="Dataset Link" dataDxfId="110"/>
    <tableColumn id="11" xr3:uid="{925E739C-03D5-4B4A-8F17-AC3D55DA043F}" name="Chart Status" dataDxfId="109"/>
    <tableColumn id="8" xr3:uid="{68A4B1B9-5349-4F31-BBFB-F9B07649F43D}" name="Dataset Status" dataDxfId="108"/>
    <tableColumn id="5" xr3:uid="{45E95713-C489-4238-BFFC-32802D2F94C8}" name="Category" dataDxfId="107"/>
    <tableColumn id="7" xr3:uid="{79D6A3D3-EB0E-4B32-9B61-A5D5A55AC4A5}" name="Chart Type" dataDxfId="106"/>
    <tableColumn id="15" xr3:uid="{4830CC22-A86B-4B9A-A69E-3229A4DE52F0}" name="Apache Possible" dataDxfId="105"/>
    <tableColumn id="19" xr3:uid="{1D274291-888E-40B7-BAF1-B58A48279174}" name="Apache Link" dataDxfId="104"/>
    <tableColumn id="20" xr3:uid="{CDCA198E-05E0-4903-8696-017CF6369F4E}" name="Automation Possible" dataDxfId="103"/>
    <tableColumn id="10" xr3:uid="{7F632381-5E1E-47C5-BB56-E987D1C4DA63}" name="Notes" dataDxfId="102"/>
  </tableColumns>
  <tableStyleInfo name="TableStyleLight1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E285FCA-0C36-4ED6-9143-6F538F153E53}" name="ChartsM7" displayName="ChartsM7" ref="A2:T49" totalsRowShown="0" dataDxfId="86">
  <autoFilter ref="A2:T49" xr:uid="{6240C829-C835-4743-82E5-9564101CE8E6}"/>
  <sortState xmlns:xlrd2="http://schemas.microsoft.com/office/spreadsheetml/2017/richdata2" ref="A3:T49">
    <sortCondition ref="A2:A49"/>
  </sortState>
  <tableColumns count="20">
    <tableColumn id="1" xr3:uid="{9DFDD87A-0650-498C-ABCF-281CFF18B56A}" name="Chapter" dataDxfId="85"/>
    <tableColumn id="12" xr3:uid="{05F08C69-E134-4052-8324-382011C16558}" name="#" dataDxfId="84"/>
    <tableColumn id="2" xr3:uid="{48CBBCD3-AA37-4CD4-87B0-BDED89A2BFFF}" name="Figure ID" dataDxfId="83">
      <calculatedColumnFormula>_xlfn.CONCAT("M",$B$1,"_C",ChartsM7[[#This Row],[Chapter]],"_",ChartsM7[[#This Row],['#]])</calculatedColumnFormula>
    </tableColumn>
    <tableColumn id="3" xr3:uid="{04C04C48-34D2-46F4-9371-B7D41519868E}" name="Title" dataDxfId="82"/>
    <tableColumn id="4" xr3:uid="{866E9728-44F5-4575-B39A-D7CA096A6571}" name="Screenshot" dataDxfId="81"/>
    <tableColumn id="18" xr3:uid="{11795E17-3AD5-4DE7-9F49-9EA97DECBDA7}" name="New Screenshot" dataDxfId="80"/>
    <tableColumn id="14" xr3:uid="{DEA9038F-1DB0-46E0-AA3D-00CC830AEB82}" name="Lead" dataDxfId="79"/>
    <tableColumn id="13" xr3:uid="{897AA4AD-5AC8-423E-A5D4-5F23CCA8F868}" name="Source (APA)" dataDxfId="78"/>
    <tableColumn id="17" xr3:uid="{449B8E1E-B81A-439F-80FC-9A4298324020}" name="Footnote" dataDxfId="77"/>
    <tableColumn id="6" xr3:uid="{4ED52125-6F78-47AF-8671-7C488D8012A6}" name="Source Link" dataDxfId="76"/>
    <tableColumn id="9" xr3:uid="{11C589F0-9D1D-43F2-ACB1-20647F8DF0FD}" name="Dataset Link" dataDxfId="75"/>
    <tableColumn id="11" xr3:uid="{55E24A1F-0519-4B2B-9700-60952014E1F5}" name="Chart Status" dataDxfId="74"/>
    <tableColumn id="8" xr3:uid="{C7DAEF6A-E124-4D69-B59A-08F1D13F5610}" name="Dataset Status" dataDxfId="73"/>
    <tableColumn id="5" xr3:uid="{3F1E1BA5-8075-4DBA-A7D6-AB2F4324F234}" name="Category" dataDxfId="72"/>
    <tableColumn id="7" xr3:uid="{9596CD14-910B-47D3-9BB5-6D0BD90F4FCC}" name="Chart Type" dataDxfId="71"/>
    <tableColumn id="15" xr3:uid="{A7CD2323-28A3-4340-A5F4-9F1EB40CFBB9}" name="Apache Possible" dataDxfId="70"/>
    <tableColumn id="19" xr3:uid="{89742E6B-13D5-47AD-8E6F-E41D54B3DC37}" name="Apache Link" dataDxfId="69"/>
    <tableColumn id="21" xr3:uid="{CC5CAECF-1F7E-4807-8D75-8065EDA5742F}" name="Automation Possible" dataDxfId="68"/>
    <tableColumn id="10" xr3:uid="{A136C869-1EB9-449B-9210-D19AD82A31CB}" name="Notes" dataDxfId="67"/>
    <tableColumn id="20" xr3:uid="{EF6B48A4-F091-4141-BAC5-FCD5B8F0819B}" name="Column1" dataDxfId="66"/>
  </tableColumns>
  <tableStyleInfo name="TableStyleLight1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BD6E95B-C292-4155-BF12-00166CE4A08D}" name="ChartsM8" displayName="ChartsM8" ref="A2:S60" totalsRowShown="0" headerRowDxfId="50" dataDxfId="49">
  <autoFilter ref="A2:S60" xr:uid="{6240C829-C835-4743-82E5-9564101CE8E6}"/>
  <tableColumns count="19">
    <tableColumn id="1" xr3:uid="{D26F1450-348E-4B01-97EE-7937832A1697}" name="Chapter" dataDxfId="48"/>
    <tableColumn id="12" xr3:uid="{0CD2E57C-5F02-4B5E-8A8D-7E0FAE1439D4}" name="#" dataDxfId="47"/>
    <tableColumn id="2" xr3:uid="{BA404E42-51A2-412E-BA42-24E71D4FD67B}" name="Figure ID" dataDxfId="46">
      <calculatedColumnFormula>_xlfn.CONCAT("M",$B$1,"_C",ChartsM8[[#This Row],[Chapter]],"_",ChartsM8[[#This Row],['#]])</calculatedColumnFormula>
    </tableColumn>
    <tableColumn id="3" xr3:uid="{7D48CAE1-55CA-463E-BD5A-FC2FD7121379}" name="Title" dataDxfId="45"/>
    <tableColumn id="4" xr3:uid="{098C8970-1726-4B29-98B1-A4BA9AA051DA}" name="Screenshot" dataDxfId="44"/>
    <tableColumn id="18" xr3:uid="{635BA9C8-FD95-4485-B0E3-3B31FFD14408}" name="New Screenshot" dataDxfId="43"/>
    <tableColumn id="5" xr3:uid="{1E97B10C-22A4-42D4-BE36-6E93F372CEAC}" name="Lead" dataDxfId="42"/>
    <tableColumn id="11" xr3:uid="{D8BCF5D4-65A5-4C9D-AB0F-AD30FF8AECFD}" name="Source (APA)" dataDxfId="41"/>
    <tableColumn id="15" xr3:uid="{12F79305-1A20-424A-941F-C2C706A0FD79}" name="Footnote" dataDxfId="40"/>
    <tableColumn id="13" xr3:uid="{4553E4ED-13E9-4CD0-A2D8-951D6CD0B39E}" name="Source Link" dataDxfId="39"/>
    <tableColumn id="6" xr3:uid="{AF3468B3-99CA-4A86-A97D-9DF7602060E6}" name="Dataset Link" dataDxfId="38"/>
    <tableColumn id="17" xr3:uid="{83DA87E4-0A92-4EEC-8581-B921526EB765}" name="Chart Status" dataDxfId="37"/>
    <tableColumn id="14" xr3:uid="{D076A0CF-0C32-4617-9D1A-4042353FCB15}" name="Dataset Status" dataDxfId="36"/>
    <tableColumn id="7" xr3:uid="{13810D82-C8B0-4904-9E67-592278AB19EF}" name="Category" dataDxfId="35"/>
    <tableColumn id="8" xr3:uid="{59D98D50-52A5-47A7-81CF-73DF130D965C}" name="Chart Type" dataDxfId="34"/>
    <tableColumn id="9" xr3:uid="{17B65AF0-983A-4A03-BF8B-A69211DA8FDD}" name="Apache Possible" dataDxfId="33"/>
    <tableColumn id="10" xr3:uid="{1654DFFC-77AD-42AF-BA30-845AE7D80536}" name="Apache Link" dataDxfId="32"/>
    <tableColumn id="20" xr3:uid="{EB40A4B8-0C53-44E3-83F4-F9AB4FF4D4B7}" name="Automation Possible" dataDxfId="31"/>
    <tableColumn id="19" xr3:uid="{62A940E2-ACFB-44B5-A2F4-95B1E499D84E}" name="Notes" dataDxfId="30"/>
  </tableColumns>
  <tableStyleInfo name="TableStyleLight1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B5E6CE5-2EE7-456D-B378-13466C638554}" name="ChartsM45" displayName="ChartsM45" ref="A2:U24" totalsRowShown="0" headerRowDxfId="22" dataDxfId="21">
  <autoFilter ref="A2:U24" xr:uid="{6240C829-C835-4743-82E5-9564101CE8E6}"/>
  <tableColumns count="21">
    <tableColumn id="1" xr3:uid="{D14D0703-A95F-4C35-949A-C5A9200B58A9}" name="Chapter" dataDxfId="20"/>
    <tableColumn id="12" xr3:uid="{CFB2779A-B590-47C4-B5B9-01477B7C6FA7}" name="#" dataDxfId="19"/>
    <tableColumn id="2" xr3:uid="{E1C126E0-80D3-4129-B4C2-466F2BE5FF46}" name="Figure ID" dataDxfId="18">
      <calculatedColumnFormula>_xlfn.CONCAT("M",$B$1,"_C",ChartsM45[[#This Row],[Chapter]],"_",ChartsM45[[#This Row],['#]])</calculatedColumnFormula>
    </tableColumn>
    <tableColumn id="3" xr3:uid="{9F1BA85F-9408-4FC4-8D63-E4DA39927B61}" name="Title" dataDxfId="17"/>
    <tableColumn id="16" xr3:uid="{0F1DE578-6B76-40EE-AC27-A3088251ECDA}" name="Subtitle" dataDxfId="16"/>
    <tableColumn id="4" xr3:uid="{7EB67431-5E77-4E77-9F5E-ECA747448AF0}" name="Screenshot" dataDxfId="15"/>
    <tableColumn id="18" xr3:uid="{2FE44516-8B07-4B5A-A9DD-CCAB2C7B6601}" name="New Screenshot (if available)" dataDxfId="14"/>
    <tableColumn id="5" xr3:uid="{4979036B-6909-4B86-8B89-52680C1FCC86}" name="Category" dataDxfId="13"/>
    <tableColumn id="11" xr3:uid="{2432A993-A623-4027-A1AE-61E7D050C4E9}" name="Status" dataDxfId="12"/>
    <tableColumn id="14" xr3:uid="{F16457C0-F86A-4E2A-B572-69F9FC19E0B0}" name="LEAD" dataDxfId="11"/>
    <tableColumn id="13" xr3:uid="{35F406DE-B617-4153-86C3-8345DB1B23C6}" name="Source (APA)" dataDxfId="10"/>
    <tableColumn id="6" xr3:uid="{8294DD73-792E-411C-9DA2-B39440DE3198}" name="Source Link" dataDxfId="9"/>
    <tableColumn id="17" xr3:uid="{9EA2FD33-6BE1-44CF-AC42-DA1061AC997A}" name="Footnote" dataDxfId="8"/>
    <tableColumn id="15" xr3:uid="{4FD3A53A-591E-42D4-910C-1F01D1F6C2A5}" name="DataViz possible?" dataDxfId="7"/>
    <tableColumn id="7" xr3:uid="{D989F870-F747-4ED4-82A0-F3E8C200CC4F}" name="Chart Type UNDP" dataDxfId="6"/>
    <tableColumn id="24" xr3:uid="{743E8107-5433-4147-8BD4-976B0EEC6907}" name="Apache possible" dataDxfId="5"/>
    <tableColumn id="23" xr3:uid="{05F64F47-37F2-4356-90D5-6FA8BD3DA588}" name="Chart Type" dataDxfId="4"/>
    <tableColumn id="8" xr3:uid="{52F8E21E-B67D-4017-8434-74244FB4D9E7}" name="Dataset Status" dataDxfId="3"/>
    <tableColumn id="9" xr3:uid="{944764A8-6724-46DD-9145-572EB36E6A93}" name="Dataset Link" dataDxfId="2"/>
    <tableColumn id="19" xr3:uid="{9BF136E9-F6B2-4E8B-85C1-46C910EFD6E3}" name="Apache Link" dataDxfId="1"/>
    <tableColumn id="10" xr3:uid="{0E28691E-CA92-4223-A6BC-B459BD4F63B1}" name="Notes"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06-03T13:59:16.06" personId="{C78CAFC9-125E-4295-9BED-14C4ED18FCB3}" id="{A3390EBB-07D1-480A-9F8C-F81E7221C913}" done="1">
    <text>@Folashade Jaiyeola  Hey Shadé! Could you double-check that the list of charts looks okay? I’ve already added the missing ones, but your confirmation would be helpful. Thank you in advance!
(@Sinae Song )</text>
    <mentions>
      <mention mentionpersonId="{342F2467-6221-4734-BA0B-0846B8C23F0C}" mentionId="{70CC0406-973E-4644-A424-956C380E57FB}" startIndex="0" length="19"/>
      <mention mentionpersonId="{65F2B44A-22DC-48E9-9C8E-D046A8160189}" mentionId="{860ECB99-4C5D-43C7-809F-A6FCC2A1483A}" startIndex="193" length="11"/>
    </mentions>
  </threadedComment>
  <threadedComment ref="A1" dT="2025-06-03T17:58:42.61" personId="{5D41BC2A-5A2E-481B-A3EF-389D435FAED7}" id="{81BB333E-849A-42C9-BDB1-15CE898ABE8D}" parentId="{A3390EBB-07D1-480A-9F8C-F81E7221C913}">
    <text>Hi Danae, I have checked all the charts and the only one that is missing is a chart that I would like to remove anyways (Share of the population with access to electricity, 2021 , Chapter 2, Lesson 2, Part 1)  I will remove it because a very similar and more updated chart is presented earlier. Other than that, all the charts are here. Thank you!</text>
  </threadedComment>
  <threadedComment ref="E34" dT="2025-06-17T04:03:18.93" personId="{C78CAFC9-125E-4295-9BED-14C4ED18FCB3}" id="{D8F0B92F-1538-4DE3-9A76-34824517C1CE}" done="1">
    <text>@Folashade Jaiyeola This map was deleted from the module, right?</text>
    <mentions>
      <mention mentionpersonId="{342F2467-6221-4734-BA0B-0846B8C23F0C}" mentionId="{E1CD8DD1-16EA-4753-B748-956426F6E514}" startIndex="0" length="19"/>
    </mentions>
  </threadedComment>
  <threadedComment ref="E34" dT="2025-06-18T15:55:11.49" personId="{5D41BC2A-5A2E-481B-A3EF-389D435FAED7}" id="{0CB5B5DB-3A6A-46F0-A3E1-9A7C0774875B}" parentId="{D8F0B92F-1538-4DE3-9A76-34824517C1CE}">
    <text>@Danae franco Lopera It is still in the module, it is included as an image in the text box of the case study, Chapter 3, Lesson 2</text>
    <mentions>
      <mention mentionpersonId="{C4D5D1F4-3FD1-4916-84B7-FAFF17423DFB}" mentionId="{53A9931D-9CBF-4B51-8387-90A07408B850}" startIndex="0" length="20"/>
    </mentions>
  </threadedComment>
  <threadedComment ref="E34" dT="2025-06-18T17:49:01.52" personId="{C78CAFC9-125E-4295-9BED-14C4ED18FCB3}" id="{D433718F-31D7-474F-AAEF-90E109A791AC}" parentId="{D8F0B92F-1538-4DE3-9A76-34824517C1CE}">
    <text xml:space="preserve">Oh great. I didn’t see it yesterday. Thank you for confirming </text>
  </threadedComment>
</ThreadedComments>
</file>

<file path=xl/threadedComments/threadedComment2.xml><?xml version="1.0" encoding="utf-8"?>
<ThreadedComments xmlns="http://schemas.microsoft.com/office/spreadsheetml/2018/threadedcomments" xmlns:x="http://schemas.openxmlformats.org/spreadsheetml/2006/main">
  <threadedComment ref="D7" dT="2025-06-23T19:22:17.64" personId="{C78CAFC9-125E-4295-9BED-14C4ED18FCB3}" id="{43D10AF5-6B74-4DF7-AF09-E6F40560BF28}">
    <text xml:space="preserve">@Frederick Schindlegger 
Hi Frederick, where would be the best place to include the title of each sub-chart (e.g., lithium, rare earths, etc)? </text>
    <mentions>
      <mention mentionpersonId="{0BBAB1BC-22C5-4E99-8FB3-52666F24AAD4}" mentionId="{928DDF67-EA73-4B9F-8EE5-F334031E30CC}" startIndex="0" length="23"/>
    </mentions>
  </threadedComment>
  <threadedComment ref="D7" dT="2025-06-23T19:36:34.07" personId="{B6E1CCDC-E718-4651-B6E2-6C312226E821}" id="{355FCEC4-2272-469C-9C09-5130C5D9DEB3}" parentId="{43D10AF5-6B74-4DF7-AF09-E6F40560BF28}">
    <text>I would just add the sub-category to the title (in this case lithium, etc.)</text>
  </threadedComment>
  <threadedComment ref="E7" dT="2025-06-19T23:25:52.87" personId="{C78CAFC9-125E-4295-9BED-14C4ED18FCB3}" id="{DC151DEE-4BD0-4F2D-A7C7-ED6193DBCDDE}">
    <text>@Frederick Schindlegger @Folashade Jaiyeola 
this is a more updated version of the chart M3_C3_12
We should use the same chart for both modules</text>
    <mentions>
      <mention mentionpersonId="{0BBAB1BC-22C5-4E99-8FB3-52666F24AAD4}" mentionId="{186A8967-C859-4283-B362-9FAC7E50BE9A}" startIndex="0" length="23"/>
      <mention mentionpersonId="{342F2467-6221-4734-BA0B-0846B8C23F0C}" mentionId="{4B3E2350-6669-4CFB-BD48-1FE17B74362D}" startIndex="24" length="19"/>
    </mentions>
  </threadedComment>
  <threadedComment ref="E7" dT="2025-06-23T19:31:24.35" personId="{C78CAFC9-125E-4295-9BED-14C4ED18FCB3}" id="{28260867-3D77-4BD8-9C95-DC2845C0220C}" parentId="{DC151DEE-4BD0-4F2D-A7C7-ED6193DBCDDE}">
    <text>Just updated the dataset to use the current data</text>
  </threadedComment>
  <threadedComment ref="E8" dT="2025-06-19T23:25:52.87" personId="{C78CAFC9-125E-4295-9BED-14C4ED18FCB3}" id="{AB40DCFB-2001-4219-A382-5484B899E2BA}">
    <text>@Frederick Schindlegger @Folashade Jaiyeola 
this is a more updated version of the chart M3_C3_12
We should use the same chart for both modules</text>
    <mentions>
      <mention mentionpersonId="{0BBAB1BC-22C5-4E99-8FB3-52666F24AAD4}" mentionId="{0D02A4B0-CE9B-4E27-8BDD-D1A1D60244D5}" startIndex="0" length="23"/>
      <mention mentionpersonId="{342F2467-6221-4734-BA0B-0846B8C23F0C}" mentionId="{F7454CE5-C31A-4CE0-AB99-304059AFBFC7}" startIndex="24" length="19"/>
    </mentions>
  </threadedComment>
  <threadedComment ref="E9" dT="2025-06-19T23:25:52.87" personId="{C78CAFC9-125E-4295-9BED-14C4ED18FCB3}" id="{DD5EC3C9-F6E7-4BD9-AFC0-97F4D211688F}">
    <text>@Frederick Schindlegger @Folashade Jaiyeola 
this is a more updated version of the chart M3_C3_12
We should use the same chart for both modules</text>
    <mentions>
      <mention mentionpersonId="{0BBAB1BC-22C5-4E99-8FB3-52666F24AAD4}" mentionId="{A51FD9A3-049D-438D-A8C6-22A9E5A13159}" startIndex="0" length="23"/>
      <mention mentionpersonId="{342F2467-6221-4734-BA0B-0846B8C23F0C}" mentionId="{17E2699E-1EF2-4BD8-92AD-5DDF0B3D57EC}" startIndex="24" length="19"/>
    </mentions>
  </threadedComment>
  <threadedComment ref="E10" dT="2025-06-19T23:25:52.87" personId="{C78CAFC9-125E-4295-9BED-14C4ED18FCB3}" id="{B0D39984-DBE3-4337-89D1-1E6A3A92F05F}">
    <text>@Frederick Schindlegger @Folashade Jaiyeola 
this is a more updated version of the chart M3_C3_12
We should use the same chart for both modules</text>
    <mentions>
      <mention mentionpersonId="{0BBAB1BC-22C5-4E99-8FB3-52666F24AAD4}" mentionId="{B1C032B6-06DE-4A24-89DC-E88F5BBF7637}" startIndex="0" length="23"/>
      <mention mentionpersonId="{342F2467-6221-4734-BA0B-0846B8C23F0C}" mentionId="{E6FB9A1C-3500-432D-AD7C-13E79BC21570}" startIndex="24" length="19"/>
    </mentions>
  </threadedComment>
  <threadedComment ref="E11" dT="2025-06-19T23:25:52.87" personId="{C78CAFC9-125E-4295-9BED-14C4ED18FCB3}" id="{C6E42A4C-47A0-43E0-A9E4-4BC07EC9BF64}">
    <text>@Frederick Schindlegger @Folashade Jaiyeola 
this is a more updated version of the chart M3_C3_12
We should use the same chart for both modules</text>
    <mentions>
      <mention mentionpersonId="{0BBAB1BC-22C5-4E99-8FB3-52666F24AAD4}" mentionId="{E2350E65-1F1C-44B1-B611-40C9C5952D4C}" startIndex="0" length="23"/>
      <mention mentionpersonId="{342F2467-6221-4734-BA0B-0846B8C23F0C}" mentionId="{C05F3DB2-1BBA-4F8B-9A8B-5DB25D895E72}" startIndex="24" length="19"/>
    </mentions>
  </threadedComment>
  <threadedComment ref="E12" dT="2025-06-19T23:25:52.87" personId="{C78CAFC9-125E-4295-9BED-14C4ED18FCB3}" id="{4823B960-2774-4F03-9701-172FCFC2C637}">
    <text>@Frederick Schindlegger @Folashade Jaiyeola 
this is a more updated version of the chart M3_C3_12
We should use the same chart for both modules</text>
    <mentions>
      <mention mentionpersonId="{0BBAB1BC-22C5-4E99-8FB3-52666F24AAD4}" mentionId="{CF9733E5-7E17-4516-B8BB-7152600DE0CB}" startIndex="0" length="23"/>
      <mention mentionpersonId="{342F2467-6221-4734-BA0B-0846B8C23F0C}" mentionId="{00EE6236-2CC6-471F-93B1-206AC025FFD1}" startIndex="24" length="19"/>
    </mentions>
  </threadedComment>
  <threadedComment ref="O14" dT="2025-06-03T13:31:47.68" personId="{5E60E34C-932A-40F1-87CE-F02EBB27A836}" id="{02C81EB0-6545-4368-8413-193F92A2CC22}">
    <text xml:space="preserve">The chart type her according to the image should be a box and whisker type.
@Frederick Schindlegger @Danae franco Lopera </text>
    <mentions>
      <mention mentionpersonId="{0BBAB1BC-22C5-4E99-8FB3-52666F24AAD4}" mentionId="{4AFA614D-1E1F-407A-A193-8ACBC9ABE38B}" startIndex="77" length="23"/>
      <mention mentionpersonId="{C4D5D1F4-3FD1-4916-84B7-FAFF17423DFB}" mentionId="{6693966E-664A-4353-A7FA-41925C08D1DD}" startIndex="101"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O15" dT="2025-06-03T13:43:53.58" personId="{5E60E34C-932A-40F1-87CE-F02EBB27A836}" id="{BD855E03-7949-4105-9E91-90140F5A96FB}">
    <text xml:space="preserve">Here, It’s a combo chart from the figure. A “Vertical” not horizontal (previously written) bar, and a scatter.
@Frederick Schindlegger @Danae franco Lopera 
</text>
    <mentions>
      <mention mentionpersonId="{0BBAB1BC-22C5-4E99-8FB3-52666F24AAD4}" mentionId="{D4A6512B-2EFB-4A4A-86D3-BEB0E2826F9F}" startIndex="112" length="23"/>
      <mention mentionpersonId="{C4D5D1F4-3FD1-4916-84B7-FAFF17423DFB}" mentionId="{F0FAAF24-FED0-43D9-9908-D9F9B88C6A24}" startIndex="136" length="20"/>
    </mentions>
  </threadedComment>
  <threadedComment ref="O16" dT="2025-06-03T13:47:00.76" personId="{5E60E34C-932A-40F1-87CE-F02EBB27A836}" id="{C31D88CB-6CDC-4442-B9C5-CF43DCCFD038}">
    <text xml:space="preserve">No choropleth  in the options
@Frederick Schindlegger @Danae franco Lopera </text>
    <mentions>
      <mention mentionpersonId="{0BBAB1BC-22C5-4E99-8FB3-52666F24AAD4}" mentionId="{CA9FD368-B460-4D22-A5F1-CEF76E617DE0}" startIndex="31" length="23"/>
      <mention mentionpersonId="{C4D5D1F4-3FD1-4916-84B7-FAFF17423DFB}" mentionId="{FFF0491B-8E65-4229-B84E-79FF043490EE}" startIndex="55"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O6" dT="2025-06-03T13:55:53.83" personId="{5E60E34C-932A-40F1-87CE-F02EBB27A836}" id="{675D1B74-5394-4EB6-ABCC-A5B6A65123AD}">
    <text xml:space="preserve">Choropleth map here
@Frederick Schindlegger @Danae franco Lopera </text>
    <mentions>
      <mention mentionpersonId="{0BBAB1BC-22C5-4E99-8FB3-52666F24AAD4}" mentionId="{3EBE505C-43C4-4ECF-8957-A807ADC49812}" startIndex="21" length="23"/>
      <mention mentionpersonId="{C4D5D1F4-3FD1-4916-84B7-FAFF17423DFB}" mentionId="{5E303D8E-4F71-4E2C-B7A2-5E2F2338D8DD}" startIndex="45"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O3" dT="2025-06-03T14:04:06.49" personId="{5E60E34C-932A-40F1-87CE-F02EBB27A836}" id="{E01D5037-037E-4023-BAC4-2DCDEBADA895}">
    <text xml:space="preserve">A pie chart can serve here. However, the image is a doughnut chart - which is just a variant of a pie chart
@Danae franco Lopera @Frederick Schindlegger </text>
    <mentions>
      <mention mentionpersonId="{C4D5D1F4-3FD1-4916-84B7-FAFF17423DFB}" mentionId="{317D9878-4DE6-49CE-80B9-1832B3F96B07}" startIndex="109" length="20"/>
      <mention mentionpersonId="{0BBAB1BC-22C5-4E99-8FB3-52666F24AAD4}" mentionId="{150E6245-6BED-44E8-ABF6-23B1AC3ED896}" startIndex="130" length="23"/>
    </mentions>
  </threadedComment>
  <threadedComment ref="O4" dT="2025-06-03T14:07:30.44" personId="{5E60E34C-932A-40F1-87CE-F02EBB27A836}" id="{CBE12429-4391-4998-BA12-476257E8AE65}">
    <text xml:space="preserve">Here, the image is an area chart. But  think a line chart or a stacked line chart will serve.
@Danae franco Lopera @Frederick Schindlegger </text>
    <mentions>
      <mention mentionpersonId="{C4D5D1F4-3FD1-4916-84B7-FAFF17423DFB}" mentionId="{ADA6743B-7EAA-47FF-921B-9D29FE82E89A}" startIndex="95" length="20"/>
      <mention mentionpersonId="{0BBAB1BC-22C5-4E99-8FB3-52666F24AAD4}" mentionId="{26492FFF-94C2-42DE-83A2-1E7D3CA8EFD5}" startIndex="116" length="23"/>
    </mentions>
  </threadedComment>
  <threadedComment ref="O5" dT="2025-06-03T14:14:09.63" personId="{5E60E34C-932A-40F1-87CE-F02EBB27A836}" id="{04EAB2AF-897A-475A-8DE7-34D18039B361}">
    <text xml:space="preserve">The image here is a doughnut chart
@Danae franco Lopera @Frederick Schindlegger </text>
    <mentions>
      <mention mentionpersonId="{C4D5D1F4-3FD1-4916-84B7-FAFF17423DFB}" mentionId="{BEDD259E-A6BD-4BF3-A23D-52A000C95865}" startIndex="36" length="20"/>
      <mention mentionpersonId="{0BBAB1BC-22C5-4E99-8FB3-52666F24AAD4}" mentionId="{F1BF2456-51C7-46B5-8E04-7F18B7756941}" startIndex="57" length="23"/>
    </mentions>
  </threadedComment>
  <threadedComment ref="O7" dT="2025-06-03T14:22:00.72" personId="{5E60E34C-932A-40F1-87CE-F02EBB27A836}" id="{EA72A164-1FB5-4042-8BA5-C8E1CE60E7B6}">
    <text xml:space="preserve">The image is a modified box and whisker type 
@Danae franco Lopera @Frederick Schindlegger </text>
    <mentions>
      <mention mentionpersonId="{C4D5D1F4-3FD1-4916-84B7-FAFF17423DFB}" mentionId="{FF2C8030-7F2F-4F96-88C6-1A39D37B660C}" startIndex="47" length="20"/>
      <mention mentionpersonId="{0BBAB1BC-22C5-4E99-8FB3-52666F24AAD4}" mentionId="{1591DBBC-D830-4E24-BF3C-2007BDBE281D}" startIndex="68" length="23"/>
    </mentions>
  </threadedComment>
  <threadedComment ref="O8" dT="2025-06-03T14:30:52.86" personId="{5E60E34C-932A-40F1-87CE-F02EBB27A836}" id="{879D81F2-3E74-4DA7-9880-A6DCF461FC42}">
    <text xml:space="preserve">The image is a boxplot
@Frederick Schindlegger @Danae franco Lopera </text>
    <mentions>
      <mention mentionpersonId="{0BBAB1BC-22C5-4E99-8FB3-52666F24AAD4}" mentionId="{9B38E6E2-B907-4A4A-91D4-060466E9491A}" startIndex="24" length="23"/>
      <mention mentionpersonId="{C4D5D1F4-3FD1-4916-84B7-FAFF17423DFB}" mentionId="{DB7A44DD-92D5-45C5-90FE-A2E76977F44F}" startIndex="48" length="20"/>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O3" dT="2025-06-03T15:13:06.12" personId="{5E60E34C-932A-40F1-87CE-F02EBB27A836}" id="{FE69143A-A2D3-4D8E-A9CA-55EBB9AC58B7}">
    <text xml:space="preserve">Not any specific type. Looks like a combo or layered.
@Danae franco Lopera @Frederick Schindlegger </text>
    <mentions>
      <mention mentionpersonId="{C4D5D1F4-3FD1-4916-84B7-FAFF17423DFB}" mentionId="{E7FD4580-B93B-4E9F-92B1-0B7AA41F48E6}" startIndex="55" length="20"/>
      <mention mentionpersonId="{0BBAB1BC-22C5-4E99-8FB3-52666F24AAD4}" mentionId="{524880BF-B237-44B9-AC37-2C3FF5BBD23F}" startIndex="76" length="23"/>
    </mentions>
  </threadedComment>
  <threadedComment ref="O5" dT="2025-06-03T15:17:02.37" personId="{5E60E34C-932A-40F1-87CE-F02EBB27A836}" id="{44F8D497-8A0B-41D0-9F26-CCB5A80D2B40}" done="1">
    <text xml:space="preserve">100% stacked horizontal bar type
@Frederick Schindlegger @Danae franco Lopera </text>
    <mentions>
      <mention mentionpersonId="{0BBAB1BC-22C5-4E99-8FB3-52666F24AAD4}" mentionId="{37F6D2F7-E4B5-40AC-98A9-167B4E1184A8}" startIndex="34" length="23"/>
      <mention mentionpersonId="{C4D5D1F4-3FD1-4916-84B7-FAFF17423DFB}" mentionId="{F5CAC644-DC74-4AE7-BAC8-90AEA423A1E8}" startIndex="58" length="20"/>
    </mentions>
  </threadedComment>
  <threadedComment ref="O5" dT="2025-06-03T15:55:39.58" personId="{C78CAFC9-125E-4295-9BED-14C4ED18FCB3}" id="{F25816BE-B35C-4F7D-B3E6-EC98B66B26DC}" parentId="{44F8D497-8A0B-41D0-9F26-CCB5A80D2B40}">
    <text>Done</text>
  </threadedComment>
</ThreadedComments>
</file>

<file path=xl/threadedComments/threadedComment7.xml><?xml version="1.0" encoding="utf-8"?>
<ThreadedComments xmlns="http://schemas.microsoft.com/office/spreadsheetml/2018/threadedcomments" xmlns:x="http://schemas.openxmlformats.org/spreadsheetml/2006/main">
  <threadedComment ref="E3" dT="2025-06-23T14:00:12.68" personId="{C78CAFC9-125E-4295-9BED-14C4ED18FCB3}" id="{CB8657A1-D1D3-4081-9FEB-043A864ACC37}">
    <text>@Folashade Jaiyeola Hey Shade, do you have the link to the original source of this chart? (I couldn’t find it in the current one)</text>
    <mentions>
      <mention mentionpersonId="{342F2467-6221-4734-BA0B-0846B8C23F0C}" mentionId="{9DB060A6-0E19-431A-93D6-61E018C76FA3}" startIndex="0" length="19"/>
    </mentions>
  </threadedComment>
  <threadedComment ref="E3" dT="2025-06-23T20:58:00.23" personId="{5D41BC2A-5A2E-481B-A3EF-389D435FAED7}" id="{61FAA56D-F24F-4D33-9D80-914CF27D315A}" parentId="{CB8657A1-D1D3-4081-9FEB-043A864ACC37}">
    <text>I'm sorry I cannot locate the source of this graph somehow. Alternatively, I would suggest to use the similar graph called Figure 3.1 located on page 100 of the WEO 2024 linked here: https://iea.blob.core.windows.net/assets/140a0470-5b90-4922-a0e9-838b3ac6918c/WorldEnergyOutlook2024.pdf</text>
  </threadedComment>
  <threadedComment ref="E3" dT="2025-06-23T21:07:00.11" personId="{C78CAFC9-125E-4295-9BED-14C4ED18FCB3}" id="{A18FEEAE-0998-4B2B-880D-591C55B6AFAE}" parentId="{CB8657A1-D1D3-4081-9FEB-043A864ACC37}">
    <text xml:space="preserve">No worries, I ended up recreating the dataset based on the screenshot. It might be good to have more clarity on the source, though </text>
  </threadedComment>
  <threadedComment ref="E4" dT="2025-06-19T22:36:33.95" personId="{C78CAFC9-125E-4295-9BED-14C4ED18FCB3}" id="{66FA8B37-DF83-4E3E-A7F3-732E7C52D384}">
    <text>@Frederick Schindlegger Tree maps are not possible yet, right?</text>
    <mentions>
      <mention mentionpersonId="{0BBAB1BC-22C5-4E99-8FB3-52666F24AAD4}" mentionId="{EFECBD39-C98F-4295-8BC9-BFDDC4B68F3B}" startIndex="0" length="23"/>
    </mentions>
  </threadedComment>
  <threadedComment ref="E4" dT="2025-06-20T11:56:30.68" personId="{B6E1CCDC-E718-4651-B6E2-6C312226E821}" id="{A5F9EAB2-E043-4C9C-B3F1-6889B5C169AC}" parentId="{66FA8B37-DF83-4E3E-A7F3-732E7C52D384}">
    <text>No, we could either add treemaps to the pipeline or add this chart to the "custom apache charts" (Depending on how frequently treemaps are needed or will be needed in the future)</text>
  </threadedComment>
  <threadedComment ref="E8" dT="2025-06-25T23:28:00.78" personId="{C78CAFC9-125E-4295-9BED-14C4ED18FCB3}" id="{74B1499C-4CA7-4226-8000-73146319B7ED}">
    <text>@Frederick Schindlegger  I think this chart might present similar challenges as the ones we discussed (multiple catgories in the same chart). Not sure what would be the best way to proceed here.</text>
    <mentions>
      <mention mentionpersonId="{0BBAB1BC-22C5-4E99-8FB3-52666F24AAD4}" mentionId="{133E24FF-A964-42DB-9CF3-224CB1FE9E5F}" startIndex="0" length="23"/>
    </mentions>
  </threadedComment>
  <threadedComment ref="E12" dT="2025-06-19T23:25:52.87" personId="{C78CAFC9-125E-4295-9BED-14C4ED18FCB3}" id="{9C58040D-5D86-495C-9599-EAA56639411D}">
    <text>@Frederick Schindlegger @Folashade Jaiyeola 
this is a more updated version of the chart M3_C3_12
We should use the same chart for both modules</text>
    <mentions>
      <mention mentionpersonId="{0BBAB1BC-22C5-4E99-8FB3-52666F24AAD4}" mentionId="{E4D80AEA-402F-4C8B-8029-A02C6CB6FE7B}" startIndex="0" length="23"/>
      <mention mentionpersonId="{342F2467-6221-4734-BA0B-0846B8C23F0C}" mentionId="{2E745FEC-5A93-4E0F-900C-85CE0E78ED82}" startIndex="24" length="19"/>
    </mentions>
  </threadedComment>
  <threadedComment ref="E13" dT="2025-06-19T23:25:52.87" personId="{C78CAFC9-125E-4295-9BED-14C4ED18FCB3}" id="{684817E1-3E79-47AE-A057-92066E8E5A76}">
    <text>@Frederick Schindlegger @Folashade Jaiyeola 
this is a more updated version of the chart M3_C3_12
We should use the same chart for both modules</text>
    <mentions>
      <mention mentionpersonId="{0BBAB1BC-22C5-4E99-8FB3-52666F24AAD4}" mentionId="{4614B55C-0748-46EB-B2BF-5579DE7C8F63}" startIndex="0" length="23"/>
      <mention mentionpersonId="{342F2467-6221-4734-BA0B-0846B8C23F0C}" mentionId="{A1EBC0DC-BA04-441B-990F-DF74E0325998}" startIndex="24" length="19"/>
    </mentions>
  </threadedComment>
  <threadedComment ref="E14" dT="2025-06-19T23:25:52.87" personId="{C78CAFC9-125E-4295-9BED-14C4ED18FCB3}" id="{188AEE89-EA47-4A86-8FC0-0821E20BFD75}">
    <text>@Frederick Schindlegger @Folashade Jaiyeola 
this is a more updated version of the chart M3_C3_12
We should use the same chart for both modules</text>
    <mentions>
      <mention mentionpersonId="{0BBAB1BC-22C5-4E99-8FB3-52666F24AAD4}" mentionId="{BBB07140-5CB0-466F-B2D8-58B142767114}" startIndex="0" length="23"/>
      <mention mentionpersonId="{342F2467-6221-4734-BA0B-0846B8C23F0C}" mentionId="{39E32B09-2281-4E57-A343-4E5CFE24A3FB}" startIndex="24" length="19"/>
    </mentions>
  </threadedComment>
  <threadedComment ref="E15" dT="2025-06-19T23:25:52.87" personId="{C78CAFC9-125E-4295-9BED-14C4ED18FCB3}" id="{3B9D869C-D64D-4D60-A9E9-9463EF6E40E3}">
    <text>@Frederick Schindlegger @Folashade Jaiyeola 
this is a more updated version of the chart M3_C3_12
We should use the same chart for both modules</text>
    <mentions>
      <mention mentionpersonId="{0BBAB1BC-22C5-4E99-8FB3-52666F24AAD4}" mentionId="{751B7AD3-E32E-4173-BBE9-169C1631AABA}" startIndex="0" length="23"/>
      <mention mentionpersonId="{342F2467-6221-4734-BA0B-0846B8C23F0C}" mentionId="{CEFC0732-A2A3-41D0-850A-DBB9AB7210C8}" startIndex="24" length="19"/>
    </mentions>
  </threadedComment>
  <threadedComment ref="E16" dT="2025-06-19T23:25:52.87" personId="{C78CAFC9-125E-4295-9BED-14C4ED18FCB3}" id="{FEB2FF65-9006-4733-957B-26C0DC1449A5}">
    <text>@Frederick Schindlegger @Folashade Jaiyeola 
this is a more updated version of the chart M3_C3_12
We should use the same chart for both modules</text>
    <mentions>
      <mention mentionpersonId="{0BBAB1BC-22C5-4E99-8FB3-52666F24AAD4}" mentionId="{B408280E-5DF4-47F6-A268-50A43B75E376}" startIndex="0" length="23"/>
      <mention mentionpersonId="{342F2467-6221-4734-BA0B-0846B8C23F0C}" mentionId="{F05372EC-C185-4C0F-B4B2-6AA1A77090D6}" startIndex="24" length="19"/>
    </mentions>
  </threadedComment>
  <threadedComment ref="E17" dT="2025-06-19T23:25:52.87" personId="{C78CAFC9-125E-4295-9BED-14C4ED18FCB3}" id="{CAAAC589-E387-430D-BBF6-79A040AA2FFA}">
    <text>@Frederick Schindlegger @Folashade Jaiyeola 
this is a more updated version of the chart M3_C3_12
We should use the same chart for both modules</text>
    <mentions>
      <mention mentionpersonId="{0BBAB1BC-22C5-4E99-8FB3-52666F24AAD4}" mentionId="{3800EECD-BF64-429F-907B-A5F0AC78E101}" startIndex="0" length="23"/>
      <mention mentionpersonId="{342F2467-6221-4734-BA0B-0846B8C23F0C}" mentionId="{03E59618-3C9F-47B9-AC61-7D1B07B39C0F}" startIndex="24" length="19"/>
    </mentions>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figma.com/design/AFNWazZePMsFoFYNajOESM/SEA_Modules-with-new-templates--5-8-?node-id=2388-81&amp;t=8lQv8NwY8k2geRUP-0" TargetMode="External"/><Relationship Id="rId2" Type="http://schemas.openxmlformats.org/officeDocument/2006/relationships/hyperlink" Target="../../../../../../../:x:/r/sites/SEHCoreTeam/Shared%20Documents/General/04.%20Sustainable%20Energy%20Academy/SEA%20Charts%20and%20Infographics/Datasets/Datasets%20-%20Infographics%20with%20Data.xlsx?d=w6d11da9e3dab40f6b27c20158828a094&amp;csf=1&amp;web=1&amp;e=KqVtlB" TargetMode="External"/><Relationship Id="rId1" Type="http://schemas.openxmlformats.org/officeDocument/2006/relationships/hyperlink" Target="https://www.figma.com/design/1MhqUWjCIcKip6jthZgla7/%5BOV%5D-SEA-Graphic-Development-Task?node-id=0-1&amp;p=f&amp;t=TAGe9NlhcM2y1Vqf-0" TargetMode="External"/><Relationship Id="rId6" Type="http://schemas.openxmlformats.org/officeDocument/2006/relationships/hyperlink" Target="https://www.figma.com/design/G63dbqCKnazZenINIwtfY1/SEA_Modules-with-new-templates--1-4-?node-id=1-3&amp;p=f&amp;t=15mvoon4RjwZLIC5-0" TargetMode="External"/><Relationship Id="rId5" Type="http://schemas.openxmlformats.org/officeDocument/2006/relationships/hyperlink" Target="https://www.figma.com/design/AFNWazZePMsFoFYNajOESM/SEA_Modules-with-new-templates--5-8-?node-id=2388-81&amp;t=8lQv8NwY8k2geRUP-0" TargetMode="External"/><Relationship Id="rId4" Type="http://schemas.openxmlformats.org/officeDocument/2006/relationships/hyperlink" Target="https://www.figma.com/design/G63dbqCKnazZenINIwtfY1/SEA_Modules-with-new-templates--1-4-?node-id=1-3&amp;p=f&amp;t=15mvoon4RjwZLIC5-0"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6" Type="http://schemas.openxmlformats.org/officeDocument/2006/relationships/hyperlink" Target="../../../../../../../:x:/r/sites/SEHCoreTeam/Shared%20Documents/General/04.%20Sustainable%20Energy%20Academy/SEA%20Charts%20and%20Infographics/SEA%20-%20Charts/Datasets/Module%201%20-%20Datasets%20for%20Charts.xlsx?d=w3f72cf2573e04beea03a0913cad89118&amp;csf=1&amp;web=1&amp;e=xLNuYa&amp;nav=MTVfe0M3MjhGRkE1LUFGRkUtNDg2QS1BNEVCLTUzMTUzNkNFMDA3Nn0" TargetMode="External"/><Relationship Id="rId21" Type="http://schemas.openxmlformats.org/officeDocument/2006/relationships/hyperlink" Target="https://www.iea.org/regions/africa/oil" TargetMode="External"/><Relationship Id="rId42" Type="http://schemas.openxmlformats.org/officeDocument/2006/relationships/hyperlink" Target="https://www.climatewatchdata.org/net-zero-tracker" TargetMode="External"/><Relationship Id="rId47" Type="http://schemas.openxmlformats.org/officeDocument/2006/relationships/hyperlink" Target="https://www.undp.org/sites/g/files/zskgke326/files/2023-09/final_afex_2023-_18-9-2023.pdf" TargetMode="External"/><Relationship Id="rId63" Type="http://schemas.openxmlformats.org/officeDocument/2006/relationships/hyperlink" Target="https://echarts.apache.org/examples/en/editor.html?c=map-bar-morph" TargetMode="External"/><Relationship Id="rId68" Type="http://schemas.openxmlformats.org/officeDocument/2006/relationships/hyperlink" Target="../../../../../../../:x:/r/sites/SEHCoreTeam/Shared%20Documents/General/04.%20Sustainable%20Energy%20Academy/SEA%20Charts%20and%20Infographics/SEA%20-%20Charts/Datasets/Module%201%20-%20Datasets%20for%20Charts.xlsx?d=w3f72cf2573e04beea03a0913cad89118&amp;csf=1&amp;web=1&amp;e=SUe5M1&amp;nav=MTVfe0VBQjQ3Njk5LTFCRUEtNDRGRC1BNUFFLUM1NTE0NjI3MUExNX0" TargetMode="External"/><Relationship Id="rId7" Type="http://schemas.openxmlformats.org/officeDocument/2006/relationships/hyperlink" Target="https://corporate.exxonmobil.com/sustainability-and-reports/global-outlook/energy-demand-drivers" TargetMode="External"/><Relationship Id="rId71" Type="http://schemas.openxmlformats.org/officeDocument/2006/relationships/drawing" Target="../drawings/drawing1.xml"/><Relationship Id="rId2" Type="http://schemas.openxmlformats.org/officeDocument/2006/relationships/hyperlink" Target="../../../../../../../:x:/r/sites/SEHCoreTeam/_layouts/15/Doc.aspx?sourcedoc=%7B3F72CF25-73E0-4BEE-A03A-0913CAD89118%7D&amp;file=Module%201%20-%20Datasets%20for%20Charts.xlsx&amp;action=default&amp;mobileredirect=true" TargetMode="External"/><Relationship Id="rId16" Type="http://schemas.openxmlformats.org/officeDocument/2006/relationships/hyperlink" Target="https://echarts.apache.org/examples/en/editor.html?c=pie-simple" TargetMode="External"/><Relationship Id="rId29" Type="http://schemas.openxmlformats.org/officeDocument/2006/relationships/hyperlink" Target="../../../../../../../:x:/r/sites/SEHCoreTeam/Shared%20Documents/General/04.%20Sustainable%20Energy%20Academy/SEA%20Charts%20and%20Infographics/SEA%20-%20Charts/Datasets/Module%201%20-%20Datasets%20for%20Charts.xlsx?d=w3f72cf2573e04beea03a0913cad89118&amp;csf=1&amp;web=1&amp;e=xLNuYa&amp;nav=MTVfe0M3MjhGRkE1LUFGRkUtNDg2QS1BNEVCLTUzMTUzNkNFMDA3Nn0" TargetMode="External"/><Relationship Id="rId11" Type="http://schemas.openxmlformats.org/officeDocument/2006/relationships/hyperlink" Target="https://unstats.un.org/sdgs/report/2024/Goal-07/" TargetMode="External"/><Relationship Id="rId24" Type="http://schemas.openxmlformats.org/officeDocument/2006/relationships/hyperlink" Target="https://www.imf.org/en/Blogs/Articles/2023/06/27/caribbean-climate-crisis-demands-urgent-action-by-governments-and-investors" TargetMode="External"/><Relationship Id="rId32" Type="http://schemas.openxmlformats.org/officeDocument/2006/relationships/hyperlink" Target="https://www.iea.org/regions/asia-pacific/electricity" TargetMode="External"/><Relationship Id="rId37" Type="http://schemas.openxmlformats.org/officeDocument/2006/relationships/hyperlink" Target="https://echarts.apache.org/examples/en/editor.html?c=map-bar-morph" TargetMode="External"/><Relationship Id="rId40" Type="http://schemas.openxmlformats.org/officeDocument/2006/relationships/hyperlink" Target="https://www.iea.org/data-and-statistics/data-product/world-energy-statistics" TargetMode="External"/><Relationship Id="rId45" Type="http://schemas.openxmlformats.org/officeDocument/2006/relationships/hyperlink" Target="https://echarts.apache.org/examples/en/editor.html?c=map-HK" TargetMode="External"/><Relationship Id="rId53" Type="http://schemas.openxmlformats.org/officeDocument/2006/relationships/hyperlink" Target="https://www.hrw.org/news/2023/03/09/lebanon-electricity-crisis-exacerbates-poverty-inequality" TargetMode="External"/><Relationship Id="rId58" Type="http://schemas.openxmlformats.org/officeDocument/2006/relationships/hyperlink" Target="https://www.iea.org/data-and-statistics/data-product/world-energy-statistics-and-balances" TargetMode="External"/><Relationship Id="rId66" Type="http://schemas.openxmlformats.org/officeDocument/2006/relationships/hyperlink" Target="https://www.iea.org/regions/africa/electricity" TargetMode="External"/><Relationship Id="rId5" Type="http://schemas.openxmlformats.org/officeDocument/2006/relationships/hyperlink" Target="https://understand-energy.stanford.edu/current-energy-landscape" TargetMode="External"/><Relationship Id="rId61" Type="http://schemas.openxmlformats.org/officeDocument/2006/relationships/hyperlink" Target="https://www.iea.org/data-and-statistics/data-product/electricity-information" TargetMode="External"/><Relationship Id="rId19" Type="http://schemas.openxmlformats.org/officeDocument/2006/relationships/hyperlink" Target="https://echarts.apache.org/examples/en/editor.html?c=bar-y-category" TargetMode="External"/><Relationship Id="rId14" Type="http://schemas.openxmlformats.org/officeDocument/2006/relationships/hyperlink" Target="https://echarts.apache.org/examples/en/editor.html?c=scatter-simple" TargetMode="External"/><Relationship Id="rId22" Type="http://schemas.openxmlformats.org/officeDocument/2006/relationships/hyperlink" Target="https://www.iea.org/regions/africa/electricity" TargetMode="External"/><Relationship Id="rId27" Type="http://schemas.openxmlformats.org/officeDocument/2006/relationships/hyperlink" Target="https://www.imf.org/en/Blogs/Articles/2023/06/27/caribbean-climate-crisis-demands-urgent-action-by-governments-and-investors" TargetMode="External"/><Relationship Id="rId30" Type="http://schemas.openxmlformats.org/officeDocument/2006/relationships/hyperlink" Target="../../../../../../../:x:/r/sites/SEHCoreTeam/Shared%20Documents/General/04.%20Sustainable%20Energy%20Academy/SEA%20Charts%20and%20Infographics/SEA%20-%20Charts/Datasets/Module%201%20-%20Datasets%20for%20Charts.xlsx?d=w3f72cf2573e04beea03a0913cad89118&amp;csf=1&amp;web=1&amp;e=ScPEJb&amp;nav=MTVfe0VFNjdDQzdCLTRFQTktNEVFMi05Q0IzLUQ1MzU0QjRCQThFQn0" TargetMode="External"/><Relationship Id="rId35" Type="http://schemas.openxmlformats.org/officeDocument/2006/relationships/hyperlink" Target="https://www.iea.org/data-and-statistics/charts/reduction-in-cooling-energy-demand-in-the-sds-compared-to-the-steps-2015-2040" TargetMode="External"/><Relationship Id="rId43" Type="http://schemas.openxmlformats.org/officeDocument/2006/relationships/hyperlink" Target="https://www.climatewatchdata.org/net-zero-tracker" TargetMode="External"/><Relationship Id="rId48" Type="http://schemas.openxmlformats.org/officeDocument/2006/relationships/hyperlink" Target="https://www.undp.org/sites/g/files/zskgke326/files/2023-09/final_afex_2023-_18-9-2023.pdf" TargetMode="External"/><Relationship Id="rId56" Type="http://schemas.openxmlformats.org/officeDocument/2006/relationships/hyperlink" Target="https://www.oecd.org/en/publications/latin-american-economic-outlook-2022_3d5554fc-en.html" TargetMode="External"/><Relationship Id="rId64" Type="http://schemas.openxmlformats.org/officeDocument/2006/relationships/hyperlink" Target="https://echarts.apache.org/examples/en/editor.html?c=map-bar-morph" TargetMode="External"/><Relationship Id="rId69" Type="http://schemas.openxmlformats.org/officeDocument/2006/relationships/hyperlink" Target="https://echarts.apache.org/examples/en/editor.html?c=line-race" TargetMode="External"/><Relationship Id="rId8" Type="http://schemas.openxmlformats.org/officeDocument/2006/relationships/hyperlink" Target="../../../../../../../:x:/r/sites/SEHCoreTeam/_layouts/15/Doc.aspx?sourcedoc=%7B3F72CF25-73E0-4BEE-A03A-0913CAD89118%7D&amp;file=Module%201%20-%20Datasets%20for%20Charts.xlsx&amp;action=default&amp;mobileredirect=true" TargetMode="External"/><Relationship Id="rId51" Type="http://schemas.openxmlformats.org/officeDocument/2006/relationships/hyperlink" Target="../../../../../../../:x:/r/sites/SEHCoreTeam/_layouts/15/Doc.aspx?sourcedoc=%7B3F72CF25-73E0-4BEE-A03A-0913CAD89118%7D&amp;file=Module%201%20-%20Datasets%20for%20Charts.xlsx&amp;action=default&amp;mobileredirect=true" TargetMode="External"/><Relationship Id="rId72" Type="http://schemas.openxmlformats.org/officeDocument/2006/relationships/table" Target="../tables/table2.xml"/><Relationship Id="rId3" Type="http://schemas.openxmlformats.org/officeDocument/2006/relationships/hyperlink" Target="https://iea.blob.core.windows.net/assets/3c8fa115-35c4-4474-b237-1b00424c8844/CO2Emissionsin2022.pdf" TargetMode="External"/><Relationship Id="rId12" Type="http://schemas.openxmlformats.org/officeDocument/2006/relationships/hyperlink" Target="../../../../../../../:x:/r/sites/SEHCoreTeam/_layouts/15/Doc.aspx?sourcedoc=%7B3F72CF25-73E0-4BEE-A03A-0913CAD89118%7D&amp;file=Module%201%20-%20Datasets%20for%20Charts.xlsx&amp;action=default&amp;mobileredirect=true" TargetMode="External"/><Relationship Id="rId17" Type="http://schemas.openxmlformats.org/officeDocument/2006/relationships/hyperlink" Target="https://echarts.apache.org/examples/en/editor.html?c=bar-stack" TargetMode="External"/><Relationship Id="rId25" Type="http://schemas.openxmlformats.org/officeDocument/2006/relationships/hyperlink" Target="../../../../../../../:x:/r/sites/SEHCoreTeam/Shared%20Documents/General/04.%20Sustainable%20Energy%20Academy/SEA%20Charts%20and%20Infographics/SEA%20-%20Charts/Datasets/Module%201%20-%20Datasets%20for%20Charts.xlsx?d=w3f72cf2573e04beea03a0913cad89118&amp;csf=1&amp;web=1&amp;e=fzyca8&amp;nav=MTVfezM0NkUzMTM2LTE5NDgtNDhBRi05OUVFLUUyMDVERDg4MzYyOH0" TargetMode="External"/><Relationship Id="rId33" Type="http://schemas.openxmlformats.org/officeDocument/2006/relationships/hyperlink" Target="https://echarts.apache.org/examples/data/thumb/line-race.webp?_v_=1749990823367" TargetMode="External"/><Relationship Id="rId38" Type="http://schemas.openxmlformats.org/officeDocument/2006/relationships/hyperlink" Target="https://echarts.apache.org/examples/en/editor.html?c=bar-race-country" TargetMode="External"/><Relationship Id="rId46" Type="http://schemas.openxmlformats.org/officeDocument/2006/relationships/hyperlink" Target="https://www.undp.org/sites/g/files/zskgke326/files/2023-09/final_afex_2023-_18-9-2023.pdf" TargetMode="External"/><Relationship Id="rId59" Type="http://schemas.openxmlformats.org/officeDocument/2006/relationships/hyperlink" Target="../../../../../../../:x:/r/sites/SEHCoreTeam/Shared%20Documents/General/04.%20Sustainable%20Energy%20Academy/SEA%20Charts%20and%20Infographics/SEA%20-%20Charts/Datasets/Module%201%20-%20Datasets%20for%20Charts.xlsx?d=w3f72cf2573e04beea03a0913cad89118&amp;csf=1&amp;web=1&amp;e=oozWJy&amp;nav=MTVfezNDNzUyNDM4LUVCQjktNDVFQi1CQjJELTYwNTEwRjBCMkEzNX0" TargetMode="External"/><Relationship Id="rId67" Type="http://schemas.openxmlformats.org/officeDocument/2006/relationships/hyperlink" Target="https://echarts.apache.org/examples/en/editor.html?c=map-bar-morph" TargetMode="External"/><Relationship Id="rId20" Type="http://schemas.openxmlformats.org/officeDocument/2006/relationships/hyperlink" Target="https://echarts.apache.org/examples/en/editor.html?c=line-stack" TargetMode="External"/><Relationship Id="rId41" Type="http://schemas.openxmlformats.org/officeDocument/2006/relationships/hyperlink" Target="https://echarts.apache.org/examples/en/editor.html?c=bar-race-country" TargetMode="External"/><Relationship Id="rId54" Type="http://schemas.openxmlformats.org/officeDocument/2006/relationships/hyperlink" Target="https://echarts.apache.org/examples/en/editor.html?c=line-stack" TargetMode="External"/><Relationship Id="rId62" Type="http://schemas.openxmlformats.org/officeDocument/2006/relationships/hyperlink" Target="../../../../../../../:x:/r/sites/SEHCoreTeam/Shared%20Documents/General/04.%20Sustainable%20Energy%20Academy/SEA%20Charts%20and%20Infographics/SEA%20-%20Charts/Datasets/Module%201%20-%20Datasets%20for%20Charts.xlsx?d=w3f72cf2573e04beea03a0913cad89118&amp;csf=1&amp;web=1&amp;e=aLUKuf&amp;nav=MTVfezk4NDdENEUxLUQ3NTYtNDdGNy1CQTQwLTJFNkQ5NDY2MEVFNH0" TargetMode="External"/><Relationship Id="rId70" Type="http://schemas.openxmlformats.org/officeDocument/2006/relationships/hyperlink" Target="../../../../../../../:x:/r/sites/SEHCoreTeam/Shared%20Documents/General/04.%20Sustainable%20Energy%20Academy/SEA%20Charts%20and%20Infographics/SEA%20-%20Charts/Datasets/Module%201%20-%20Datasets%20for%20Charts.xlsx?d=w3f72cf2573e04beea03a0913cad89118&amp;csf=1&amp;web=1&amp;e=yvNFps&amp;nav=MTVfe0NEQTIyMTI4LUZCNjAtNDJCOC04Njk2LTc5OUMzQTUyRkRCOH0" TargetMode="External"/><Relationship Id="rId1" Type="http://schemas.openxmlformats.org/officeDocument/2006/relationships/hyperlink" Target="https://visualizingenergy.org/does-more-energy-use-increase-the-level-of-human-development/" TargetMode="External"/><Relationship Id="rId6" Type="http://schemas.openxmlformats.org/officeDocument/2006/relationships/hyperlink" Target="../../../../../../../:x:/r/sites/SEHCoreTeam/_layouts/15/Doc.aspx?sourcedoc=%7B3F72CF25-73E0-4BEE-A03A-0913CAD89118%7D&amp;file=Module%201%20-%20Datasets%20for%20Charts.xlsx&amp;action=default&amp;mobileredirect=true" TargetMode="External"/><Relationship Id="rId15" Type="http://schemas.openxmlformats.org/officeDocument/2006/relationships/hyperlink" Target="https://echarts.apache.org/examples/en/editor.html?c=line-simple" TargetMode="External"/><Relationship Id="rId23" Type="http://schemas.openxmlformats.org/officeDocument/2006/relationships/hyperlink" Target="https://www.iea.org/data-and-statistics/charts/share-of-renewable-electricity-generation-by-technology-2000-2030" TargetMode="External"/><Relationship Id="rId28" Type="http://schemas.openxmlformats.org/officeDocument/2006/relationships/hyperlink" Target="../../../../../../../:x:/r/sites/SEHCoreTeam/Shared%20Documents/General/04.%20Sustainable%20Energy%20Academy/SEA%20Charts%20and%20Infographics/SEA%20-%20Charts/Datasets/Module%201%20-%20Datasets%20for%20Charts.xlsx?d=w3f72cf2573e04beea03a0913cad89118&amp;csf=1&amp;web=1&amp;e=fzyca8&amp;nav=MTVfezM0NkUzMTM2LTE5NDgtNDhBRi05OUVFLUUyMDVERDg4MzYyOH0" TargetMode="External"/><Relationship Id="rId36" Type="http://schemas.openxmlformats.org/officeDocument/2006/relationships/hyperlink" Target="https://echarts.apache.org/examples/en/editor.html?c=area-stack" TargetMode="External"/><Relationship Id="rId49" Type="http://schemas.openxmlformats.org/officeDocument/2006/relationships/hyperlink" Target="https://echarts.apache.org/examples/en/editor.html?c=bar-y-category" TargetMode="External"/><Relationship Id="rId57" Type="http://schemas.openxmlformats.org/officeDocument/2006/relationships/hyperlink" Target="https://echarts.apache.org/examples/en/editor.html?c=line-race" TargetMode="External"/><Relationship Id="rId10" Type="http://schemas.openxmlformats.org/officeDocument/2006/relationships/hyperlink" Target="../../../../../../../:x:/r/sites/SEHCoreTeam/_layouts/15/Doc.aspx?sourcedoc=%7B3F72CF25-73E0-4BEE-A03A-0913CAD89118%7D&amp;file=Module%201%20-%20Datasets%20for%20Charts.xlsx&amp;action=default&amp;mobileredirect=true" TargetMode="External"/><Relationship Id="rId31" Type="http://schemas.openxmlformats.org/officeDocument/2006/relationships/hyperlink" Target="https://www.undp.org/arab-states/publications/arab-future-energy-index-2023" TargetMode="External"/><Relationship Id="rId44" Type="http://schemas.openxmlformats.org/officeDocument/2006/relationships/hyperlink" Target="https://www.climatewatchdata.org/ndcs-explore?category=2025_ndc_tracker" TargetMode="External"/><Relationship Id="rId52" Type="http://schemas.openxmlformats.org/officeDocument/2006/relationships/hyperlink" Target="https://echarts.apache.org/examples/en/editor.html?c=bar-y-category" TargetMode="External"/><Relationship Id="rId60" Type="http://schemas.openxmlformats.org/officeDocument/2006/relationships/hyperlink" Target="https://www.iea.org/regions/africa/electricity" TargetMode="External"/><Relationship Id="rId65" Type="http://schemas.openxmlformats.org/officeDocument/2006/relationships/hyperlink" Target="https://www.iea.org/data-and-statistics/data-product/electricity-information" TargetMode="External"/><Relationship Id="rId4" Type="http://schemas.openxmlformats.org/officeDocument/2006/relationships/hyperlink" Target="../../../../../../../:x:/r/sites/SEHCoreTeam/_layouts/15/Doc.aspx?sourcedoc=%7B3F72CF25-73E0-4BEE-A03A-0913CAD89118%7D&amp;file=Module%201%20-%20Datasets%20for%20Charts.xlsx&amp;action=default&amp;mobileredirect=true" TargetMode="External"/><Relationship Id="rId9" Type="http://schemas.openxmlformats.org/officeDocument/2006/relationships/hyperlink" Target="https://unstats.un.org/sdgs/report/2024/Goal-07/" TargetMode="External"/><Relationship Id="rId13" Type="http://schemas.openxmlformats.org/officeDocument/2006/relationships/hyperlink" Target="https://www.irena.org/-/media/Files/IRENA/Agency/Publication/2024/Nov/IRENA_World_energy_transitions_outlook_2024.pdf" TargetMode="External"/><Relationship Id="rId18" Type="http://schemas.openxmlformats.org/officeDocument/2006/relationships/hyperlink" Target="https://echarts.apache.org/examples/en/editor.html?c=bar-y-category-stack" TargetMode="External"/><Relationship Id="rId39" Type="http://schemas.openxmlformats.org/officeDocument/2006/relationships/hyperlink" Target="https://www.iea.org/data-and-statistics/data-product/world-energy-statistics" TargetMode="External"/><Relationship Id="rId34" Type="http://schemas.openxmlformats.org/officeDocument/2006/relationships/hyperlink" Target="https://www.iea.org/data-and-statistics/charts/reduction-in-cooling-energy-demand-in-the-sds-compared-to-the-steps-2015-2040" TargetMode="External"/><Relationship Id="rId50" Type="http://schemas.openxmlformats.org/officeDocument/2006/relationships/hyperlink" Target="../../../../../../../:x:/r/sites/SEHCoreTeam/_layouts/15/Doc.aspx?sourcedoc=%7B3F72CF25-73E0-4BEE-A03A-0913CAD89118%7D&amp;file=Module%201%20-%20Datasets%20for%20Charts.xlsx&amp;action=default&amp;mobileredirect=true" TargetMode="External"/><Relationship Id="rId55" Type="http://schemas.openxmlformats.org/officeDocument/2006/relationships/hyperlink" Target="../../../../../../../:x:/r/sites/SEHCoreTeam/Shared%20Documents/General/04.%20Sustainable%20Energy%20Academy/SEA%20Charts%20and%20Infographics/SEA%20-%20Charts/Datasets/Module%201%20-%20Datasets%20for%20Charts.xlsx?d=w3f72cf2573e04beea03a0913cad89118&amp;csf=1&amp;web=1&amp;e=LJwUL1&amp;nav=MTVfe0I0MzBCNDA1LTA0ODctNDA2OS05QjY1LTdFM0EzQTgxNkRGMn0"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echarts.apache.org/examples/en/editor.html?c=pie-simple" TargetMode="External"/><Relationship Id="rId21" Type="http://schemas.openxmlformats.org/officeDocument/2006/relationships/hyperlink" Target="https://www.iea.org/reports/a-vision-for-clean-cooking-access-for-all/executive-summary" TargetMode="External"/><Relationship Id="rId42" Type="http://schemas.openxmlformats.org/officeDocument/2006/relationships/hyperlink" Target="https://echarts.apache.org/examples/en/editor.html?c=dynamic-data" TargetMode="External"/><Relationship Id="rId47" Type="http://schemas.openxmlformats.org/officeDocument/2006/relationships/hyperlink" Target="https://trackingsdg7.esmap.org/data/files/download-documents/sdg7-report2024-0611-v9-highresforweb.pdf" TargetMode="External"/><Relationship Id="rId63" Type="http://schemas.openxmlformats.org/officeDocument/2006/relationships/hyperlink" Target="../../../../../../../:x:/r/sites/SEHCoreTeam/_layouts/15/Doc.aspx?sourcedoc=%7B9E0FD7F1-A6E8-4231-B41F-BB0C390340C5%7D&amp;file=Module%202%20-%20Datasets%20for%20Charts.xlsx&amp;action=default&amp;mobileredirect=true" TargetMode="External"/><Relationship Id="rId68" Type="http://schemas.openxmlformats.org/officeDocument/2006/relationships/hyperlink" Target="https://echarts.apache.org/examples/en/editor.html?c=pie-rich-text" TargetMode="External"/><Relationship Id="rId2" Type="http://schemas.openxmlformats.org/officeDocument/2006/relationships/hyperlink" Target="https://africaminigrids.org/countries-projects/" TargetMode="External"/><Relationship Id="rId16" Type="http://schemas.openxmlformats.org/officeDocument/2006/relationships/hyperlink" Target="../../../../../../../:x:/r/sites/SEHCoreTeam/_layouts/15/Doc.aspx?sourcedoc=%7B9E0FD7F1-A6E8-4231-B41F-BB0C390340C5%7D&amp;file=Module%202%20-%20Datasets%20for%20Charts.xlsx&amp;action=default&amp;mobileredirect=true" TargetMode="External"/><Relationship Id="rId29" Type="http://schemas.openxmlformats.org/officeDocument/2006/relationships/hyperlink" Target="https://trackingsdg7.esmap.org/data/files/download-documents/sdg7-report2024-0611-v9-highresforweb.pdf" TargetMode="External"/><Relationship Id="rId11" Type="http://schemas.openxmlformats.org/officeDocument/2006/relationships/hyperlink" Target="https://echarts.apache.org/examples/en/editor.html?c=line-stack" TargetMode="External"/><Relationship Id="rId24" Type="http://schemas.openxmlformats.org/officeDocument/2006/relationships/hyperlink" Target="https://echarts.apache.org/examples/en/editor.html?c=bar-label-rotation" TargetMode="External"/><Relationship Id="rId32" Type="http://schemas.openxmlformats.org/officeDocument/2006/relationships/hyperlink" Target="https://trackingsdg7.esmap.org/data/files/download-documents/sdg7-report2024-0611-v9-highresforweb.pdf" TargetMode="External"/><Relationship Id="rId37" Type="http://schemas.openxmlformats.org/officeDocument/2006/relationships/hyperlink" Target="https://trackingsdg7.esmap.org/data/files/download-documents/sdg7-report2024-0611-v9-highresforweb.pdf" TargetMode="External"/><Relationship Id="rId40" Type="http://schemas.openxmlformats.org/officeDocument/2006/relationships/hyperlink" Target="../../../../../../../:x:/r/sites/SEHCoreTeam/Shared%20Documents/General/04.%20Sustainable%20Energy%20Academy/SEA%20Charts%20and%20Infographics/SEA%20-%20Charts/Datasets/Module%202%20-%20Datasets%20for%20Charts.xlsx?d=w9e0fd7f1a6e84231b41fbb0c390340c5&amp;csf=1&amp;web=1&amp;e=icFB2O&amp;nav=MTVfe0JEMTA5RUU5LTBENEUtNDdFOC05NDhCLTdGNUQxQUQxQjBEN30" TargetMode="External"/><Relationship Id="rId45" Type="http://schemas.openxmlformats.org/officeDocument/2006/relationships/hyperlink" Target="../../../../../../../:x:/r/sites/SEHCoreTeam/Shared%20Documents/General/04.%20Sustainable%20Energy%20Academy/SEA%20Charts%20and%20Infographics/SEA%20-%20Charts/Datasets/Module%202%20-%20Datasets%20for%20Charts.xlsx?d=w9e0fd7f1a6e84231b41fbb0c390340c5&amp;csf=1&amp;web=1&amp;e=kpZCsc&amp;nav=MTVfezAwMDAwMDAwLTAwMDEtMDAwMC0wMDAwLTAwMDAwMDAwMDAwMH0" TargetMode="External"/><Relationship Id="rId53" Type="http://schemas.openxmlformats.org/officeDocument/2006/relationships/hyperlink" Target="https://trackingsdg7.esmap.org/data/files/download-documents/sdg7-report2024-0611-v9-highresforweb.pdf" TargetMode="External"/><Relationship Id="rId58" Type="http://schemas.openxmlformats.org/officeDocument/2006/relationships/hyperlink" Target="https://echarts.apache.org/examples/en/editor.html?c=dynamic-data" TargetMode="External"/><Relationship Id="rId66" Type="http://schemas.openxmlformats.org/officeDocument/2006/relationships/hyperlink" Target="../../../../../../../:x:/r/sites/SEHCoreTeam/_layouts/15/Doc.aspx?sourcedoc=%7B9E0FD7F1-A6E8-4231-B41F-BB0C390340C5%7D&amp;file=Module%202%20-%20Datasets%20for%20Charts.xlsx&amp;action=default&amp;mobileredirect=true" TargetMode="External"/><Relationship Id="rId74" Type="http://schemas.microsoft.com/office/2019/04/relationships/documenttask" Target="../documenttasks/documenttask1.xml"/><Relationship Id="rId5" Type="http://schemas.openxmlformats.org/officeDocument/2006/relationships/hyperlink" Target="https://echarts.apache.org/examples/en/editor.html?c=dataset-simple1" TargetMode="External"/><Relationship Id="rId61" Type="http://schemas.openxmlformats.org/officeDocument/2006/relationships/hyperlink" Target="https://echarts.apache.org/examples/en/editor.html?c=line-stack" TargetMode="External"/><Relationship Id="rId19" Type="http://schemas.openxmlformats.org/officeDocument/2006/relationships/hyperlink" Target="https://www.seforall.org/chilling-prospects-access-to-cooling-gaps-2023/risk-profiles" TargetMode="External"/><Relationship Id="rId14" Type="http://schemas.openxmlformats.org/officeDocument/2006/relationships/hyperlink" Target="https://echarts.apache.org/examples/en/editor.html?c=bar-y-category-stack" TargetMode="External"/><Relationship Id="rId22" Type="http://schemas.openxmlformats.org/officeDocument/2006/relationships/hyperlink" Target="https://echarts.apache.org/examples/en/editor.html?c=bar-stack-borderRadius" TargetMode="External"/><Relationship Id="rId27" Type="http://schemas.openxmlformats.org/officeDocument/2006/relationships/hyperlink" Target="https://documents1.worldbank.org/curated/en/099031225175211404/pdf/P506480-b566c620-4bc2-4b71-866e-05d3db3de1ba.pdf" TargetMode="External"/><Relationship Id="rId30" Type="http://schemas.openxmlformats.org/officeDocument/2006/relationships/hyperlink" Target="../../../../../../../:x:/r/sites/SEHCoreTeam/Shared%20Documents/General/04.%20Sustainable%20Energy%20Academy/SEA%20Charts%20and%20Infographics/SEA%20-%20Charts/Datasets/Module%202%20-%20Datasets%20for%20Charts.xlsx?d=w9e0fd7f1a6e84231b41fbb0c390340c5&amp;csf=1&amp;web=1&amp;e=dstqyh&amp;nav=MTVfezdCQzBENUQ0LTQyRTQtNDBDRS1BQ0NBLUE1NDIyNjc4RThBOX0" TargetMode="External"/><Relationship Id="rId35" Type="http://schemas.openxmlformats.org/officeDocument/2006/relationships/hyperlink" Target="https://trackingsdg7.esmap.org/data/files/download-documents/sdg7-report2024-0611-v9-highresforweb.pdf" TargetMode="External"/><Relationship Id="rId43" Type="http://schemas.openxmlformats.org/officeDocument/2006/relationships/hyperlink" Target="https://echarts.apache.org/examples/en/editor.html?c=map-HK" TargetMode="External"/><Relationship Id="rId48" Type="http://schemas.openxmlformats.org/officeDocument/2006/relationships/hyperlink" Target="../../../../../../../:x:/r/sites/SEHCoreTeam/Shared%20Documents/General/04.%20Sustainable%20Energy%20Academy/SEA%20Charts%20and%20Infographics/SEA%20-%20Charts/Datasets/Module%202%20-%20Datasets%20for%20Charts.xlsx?d=w9e0fd7f1a6e84231b41fbb0c390340c5&amp;csf=1&amp;web=1&amp;e=GVqmL5&amp;nav=MTVfezVFN0NCMURBLTU5NTktNEQyNC05MjE0LTNCOUY5RTMzQ0E4MH0" TargetMode="External"/><Relationship Id="rId56" Type="http://schemas.openxmlformats.org/officeDocument/2006/relationships/hyperlink" Target="https://trackingsdg7.esmap.org/data/files/download-documents/sdg7-report2024-0611-v9-highresforweb.pdf" TargetMode="External"/><Relationship Id="rId64" Type="http://schemas.openxmlformats.org/officeDocument/2006/relationships/hyperlink" Target="https://echarts.apache.org/examples/en/editor.html?c=line-stack" TargetMode="External"/><Relationship Id="rId69" Type="http://schemas.openxmlformats.org/officeDocument/2006/relationships/hyperlink" Target="https://echarts.apache.org/examples/en/editor.html?c=pie-simple" TargetMode="External"/><Relationship Id="rId8" Type="http://schemas.openxmlformats.org/officeDocument/2006/relationships/hyperlink" Target="https://echarts.apache.org/examples/en/editor.html?c=bar-y-category" TargetMode="External"/><Relationship Id="rId51" Type="http://schemas.openxmlformats.org/officeDocument/2006/relationships/hyperlink" Target="../../../../../../../:x:/r/sites/SEHCoreTeam/Shared%20Documents/General/04.%20Sustainable%20Energy%20Academy/SEA%20Charts%20and%20Infographics/SEA%20-%20Charts/Datasets/Module%202%20-%20Datasets%20for%20Charts.xlsx?d=w9e0fd7f1a6e84231b41fbb0c390340c5&amp;csf=1&amp;web=1&amp;e=GVqmL5&amp;nav=MTVfezVFN0NCMURBLTU5NTktNEQyNC05MjE0LTNCOUY5RTMzQ0E4MH0" TargetMode="External"/><Relationship Id="rId72" Type="http://schemas.openxmlformats.org/officeDocument/2006/relationships/comments" Target="../comments1.xml"/><Relationship Id="rId3" Type="http://schemas.openxmlformats.org/officeDocument/2006/relationships/hyperlink" Target="https://www.irena.org/-/media/Files/IRENA/Agency/Publication/2024/Mar/IRENA_SIDS_crossroads_energy_access_2024.pdf" TargetMode="External"/><Relationship Id="rId12" Type="http://schemas.openxmlformats.org/officeDocument/2006/relationships/hyperlink" Target="https://ourworldindata.org/grapher/temp-deaths-zhao" TargetMode="External"/><Relationship Id="rId17" Type="http://schemas.openxmlformats.org/officeDocument/2006/relationships/hyperlink" Target="https://echarts.apache.org/examples/en/editor.html?c=dataset-simple0" TargetMode="External"/><Relationship Id="rId25" Type="http://schemas.openxmlformats.org/officeDocument/2006/relationships/hyperlink" Target="https://echarts.apache.org/examples/en/editor.html?c=pie-rich-text" TargetMode="External"/><Relationship Id="rId33" Type="http://schemas.openxmlformats.org/officeDocument/2006/relationships/hyperlink" Target="../../../../../../../:x:/r/sites/SEHCoreTeam/Shared%20Documents/General/04.%20Sustainable%20Energy%20Academy/SEA%20Charts%20and%20Infographics/SEA%20-%20Charts/Datasets/Module%202%20-%20Datasets%20for%20Charts.xlsx?d=w9e0fd7f1a6e84231b41fbb0c390340c5&amp;csf=1&amp;web=1&amp;e=LFFfcP&amp;nav=MTVfe0I5QzNERUM1LUZCRTUtNDNDRS05MDZFLTIzMjdFMERDM0M4NH0" TargetMode="External"/><Relationship Id="rId38" Type="http://schemas.openxmlformats.org/officeDocument/2006/relationships/hyperlink" Target="https://trackingsdg7.esmap.org/data/files/download-documents/sdg7-report2024-0611-v9-highresforweb.pdf" TargetMode="External"/><Relationship Id="rId46" Type="http://schemas.openxmlformats.org/officeDocument/2006/relationships/hyperlink" Target="../../../../../../../:x:/r/sites/SEHCoreTeam/Shared%20Documents/General/04.%20Sustainable%20Energy%20Academy/SEA%20Charts%20and%20Infographics/SEA%20-%20Charts/Datasets/Module%202%20-%20Datasets%20for%20Charts.xlsx?d=w9e0fd7f1a6e84231b41fbb0c390340c5&amp;csf=1&amp;web=1&amp;e=ZoAYSw&amp;nav=MTVfe0NCQkE5QUNCLTRBNkYtNDczMy1BOTM0LTdFRUI2MzNEMzMwMH0" TargetMode="External"/><Relationship Id="rId59" Type="http://schemas.openxmlformats.org/officeDocument/2006/relationships/hyperlink" Target="https://trackingsdg7.esmap.org/data/files/download-documents/sdg7-report2024-0611-v9-highresforweb.pdf" TargetMode="External"/><Relationship Id="rId67" Type="http://schemas.openxmlformats.org/officeDocument/2006/relationships/hyperlink" Target="https://www.iea.org/reports/a-vision-for-clean-cooking-access-for-all/executive-summary" TargetMode="External"/><Relationship Id="rId20" Type="http://schemas.openxmlformats.org/officeDocument/2006/relationships/hyperlink" Target="../../../../../../../:x:/r/sites/SEHCoreTeam/_layouts/15/Doc.aspx?sourcedoc=%7B9E0FD7F1-A6E8-4231-B41F-BB0C390340C5%7D&amp;file=Module%202%20-%20Datasets%20for%20Charts.xlsx&amp;action=default&amp;mobileredirect=true" TargetMode="External"/><Relationship Id="rId41" Type="http://schemas.openxmlformats.org/officeDocument/2006/relationships/hyperlink" Target="https://echarts.apache.org/examples/en/editor.html?c=bar-label-rotation" TargetMode="External"/><Relationship Id="rId54" Type="http://schemas.openxmlformats.org/officeDocument/2006/relationships/hyperlink" Target="../../../../../../../:x:/r/sites/SEHCoreTeam/Shared%20Documents/General/04.%20Sustainable%20Energy%20Academy/SEA%20Charts%20and%20Infographics/SEA%20-%20Charts/Datasets/Module%202%20-%20Datasets%20for%20Charts.xlsx?d=w9e0fd7f1a6e84231b41fbb0c390340c5&amp;csf=1&amp;web=1&amp;e=dstqyh&amp;nav=MTVfezdCQzBENUQ0LTQyRTQtNDBDRS1BQ0NBLUE1NDIyNjc4RThBOX0" TargetMode="External"/><Relationship Id="rId62" Type="http://schemas.openxmlformats.org/officeDocument/2006/relationships/hyperlink" Target="https://trackingsdg7.esmap.org/data/files/download-documents/sdg7-report2024-0611-v9-highresforweb.pdf" TargetMode="External"/><Relationship Id="rId70" Type="http://schemas.openxmlformats.org/officeDocument/2006/relationships/vmlDrawing" Target="../drawings/vmlDrawing1.vml"/><Relationship Id="rId1" Type="http://schemas.openxmlformats.org/officeDocument/2006/relationships/hyperlink" Target="https://datacatalog.worldbank.org/search/dataset/0037712/World-Development-Indicators" TargetMode="External"/><Relationship Id="rId6" Type="http://schemas.openxmlformats.org/officeDocument/2006/relationships/hyperlink" Target="https://trackingsdg7.esmap.org/data/files/download-documents/sdg7-report2024-0611-v9-highresforweb.pdf" TargetMode="External"/><Relationship Id="rId15" Type="http://schemas.openxmlformats.org/officeDocument/2006/relationships/hyperlink" Target="https://www.iea.org/data-and-statistics/charts/share-of-population-living-in-a-hot-climate-2022-and-penetration-of-air-conditioners-2000-2022" TargetMode="External"/><Relationship Id="rId23" Type="http://schemas.openxmlformats.org/officeDocument/2006/relationships/hyperlink" Target="https://echarts.apache.org/examples/en/editor.html?c=line-simple" TargetMode="External"/><Relationship Id="rId28" Type="http://schemas.openxmlformats.org/officeDocument/2006/relationships/hyperlink" Target="https://trackingsdg7.esmap.org/data/files/download-documents/SDG7%20-%20Report%202024%20-%20Chapter5-InterPibliFinanFlowsDevelop.pdf" TargetMode="External"/><Relationship Id="rId36" Type="http://schemas.openxmlformats.org/officeDocument/2006/relationships/hyperlink" Target="../../../../../../../:x:/r/sites/SEHCoreTeam/Shared%20Documents/General/04.%20Sustainable%20Energy%20Academy/SEA%20Charts%20and%20Infographics/SEA%20-%20Charts/Datasets/Module%202%20-%20Datasets%20for%20Charts.xlsx?d=w9e0fd7f1a6e84231b41fbb0c390340c5&amp;csf=1&amp;web=1&amp;e=AUZ8vw&amp;nav=MTVfe0I5OUVDNEVELTUyRTAtNDQzRS1BQzUzLUFDNTRBQzkyMjJCNH0" TargetMode="External"/><Relationship Id="rId49" Type="http://schemas.openxmlformats.org/officeDocument/2006/relationships/hyperlink" Target="https://echarts.apache.org/examples/en/editor.html?c=dynamic-data" TargetMode="External"/><Relationship Id="rId57" Type="http://schemas.openxmlformats.org/officeDocument/2006/relationships/hyperlink" Target="../../../../../../../:x:/r/sites/SEHCoreTeam/Shared%20Documents/General/04.%20Sustainable%20Energy%20Academy/SEA%20Charts%20and%20Infographics/SEA%20-%20Charts/Datasets/Module%202%20-%20Datasets%20for%20Charts.xlsx?d=w9e0fd7f1a6e84231b41fbb0c390340c5&amp;csf=1&amp;web=1&amp;e=dstqyh&amp;nav=MTVfezdCQzBENUQ0LTQyRTQtNDBDRS1BQ0NBLUE1NDIyNjc4RThBOX0" TargetMode="External"/><Relationship Id="rId10" Type="http://schemas.openxmlformats.org/officeDocument/2006/relationships/hyperlink" Target="../../../../../../../:x:/r/sites/SEHCoreTeam/_layouts/15/Doc.aspx?sourcedoc=%7B9E0FD7F1-A6E8-4231-B41F-BB0C390340C5%7D&amp;file=Module%202%20-%20Datasets%20for%20Charts.xlsx&amp;action=default&amp;mobileredirect=true" TargetMode="External"/><Relationship Id="rId31" Type="http://schemas.openxmlformats.org/officeDocument/2006/relationships/hyperlink" Target="https://echarts.apache.org/examples/en/editor.html?c=dynamic-data" TargetMode="External"/><Relationship Id="rId44" Type="http://schemas.openxmlformats.org/officeDocument/2006/relationships/hyperlink" Target="https://ourworldindata.org/grapher/share-of-the-rural-and-urban-population-with-access-to-clean-fuels-for-cooking" TargetMode="External"/><Relationship Id="rId52" Type="http://schemas.openxmlformats.org/officeDocument/2006/relationships/hyperlink" Target="https://echarts.apache.org/examples/en/editor.html?c=dynamic-data" TargetMode="External"/><Relationship Id="rId60" Type="http://schemas.openxmlformats.org/officeDocument/2006/relationships/hyperlink" Target="../../../../../../../:x:/r/sites/SEHCoreTeam/_layouts/15/Doc.aspx?sourcedoc=%7B9E0FD7F1-A6E8-4231-B41F-BB0C390340C5%7D&amp;file=Module%202%20-%20Datasets%20for%20Charts.xlsx&amp;action=default&amp;mobileredirect=true" TargetMode="External"/><Relationship Id="rId65" Type="http://schemas.openxmlformats.org/officeDocument/2006/relationships/hyperlink" Target="https://www.seforall.org/chilling-prospects-access-to-cooling-gaps-2023/risk-profiles" TargetMode="External"/><Relationship Id="rId73" Type="http://schemas.microsoft.com/office/2017/10/relationships/threadedComment" Target="../threadedComments/threadedComment1.xml"/><Relationship Id="rId4" Type="http://schemas.openxmlformats.org/officeDocument/2006/relationships/hyperlink" Target="https://echarts.apache.org/examples/en/editor.html?c=animating-contour-on-globe&amp;gl=1" TargetMode="External"/><Relationship Id="rId9" Type="http://schemas.openxmlformats.org/officeDocument/2006/relationships/hyperlink" Target="https://trackingsdg7.esmap.org/data/files/download-documents/sdg7-report2024-0611-v9-highresforweb.pdf" TargetMode="External"/><Relationship Id="rId13" Type="http://schemas.openxmlformats.org/officeDocument/2006/relationships/hyperlink" Target="../../../../../../../:x:/r/sites/SEHCoreTeam/_layouts/15/Doc.aspx?sourcedoc=%7B9E0FD7F1-A6E8-4231-B41F-BB0C390340C5%7D&amp;file=Module%202%20-%20Datasets%20for%20Charts.xlsx&amp;action=default&amp;mobileredirect=true" TargetMode="External"/><Relationship Id="rId18" Type="http://schemas.openxmlformats.org/officeDocument/2006/relationships/hyperlink" Target="https://ourworldindata.org/energy-ladder" TargetMode="External"/><Relationship Id="rId39" Type="http://schemas.openxmlformats.org/officeDocument/2006/relationships/hyperlink" Target="../../../../../../../:x:/r/sites/SEHCoreTeam/Shared%20Documents/General/04.%20Sustainable%20Energy%20Academy/SEA%20Charts%20and%20Infographics/SEA%20-%20Charts/Datasets/Module%202%20-%20Datasets%20for%20Charts.xlsx?d=w9e0fd7f1a6e84231b41fbb0c390340c5&amp;csf=1&amp;web=1&amp;e=GVqmL5&amp;nav=MTVfezVFN0NCMURBLTU5NTktNEQyNC05MjE0LTNCOUY5RTMzQ0E4MH0" TargetMode="External"/><Relationship Id="rId34" Type="http://schemas.openxmlformats.org/officeDocument/2006/relationships/hyperlink" Target="https://echarts.apache.org/examples/en/editor.html?c=bar-negative&amp;lang=ts" TargetMode="External"/><Relationship Id="rId50" Type="http://schemas.openxmlformats.org/officeDocument/2006/relationships/hyperlink" Target="https://trackingsdg7.esmap.org/data/files/download-documents/sdg7-report2024-0611-v9-highresforweb.pdf" TargetMode="External"/><Relationship Id="rId55" Type="http://schemas.openxmlformats.org/officeDocument/2006/relationships/hyperlink" Target="https://echarts.apache.org/examples/en/editor.html?c=dynamic-data" TargetMode="External"/><Relationship Id="rId7" Type="http://schemas.openxmlformats.org/officeDocument/2006/relationships/hyperlink" Target="../../../../../../../:x:/r/sites/SEHCoreTeam/_layouts/15/Doc.aspx?sourcedoc=%7B9E0FD7F1-A6E8-4231-B41F-BB0C390340C5%7D&amp;file=Module%202%20-%20Datasets%20for%20Charts.xlsx&amp;action=default&amp;mobileredirect=true" TargetMode="External"/><Relationship Id="rId7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3" Type="http://schemas.openxmlformats.org/officeDocument/2006/relationships/hyperlink" Target="../../../../../../../:x:/r/sites/SEHCoreTeam/Shared%20Documents/General/04.%20Sustainable%20Energy%20Academy/SEA%20Charts%20and%20Infographics/SEA%20-%20Charts/Datasets/Module%203%20-%20Dasasets%20for%20Charts.xlsx?d=w4784c29327f64deab1f41890acadc390&amp;csf=1&amp;web=1&amp;e=Ks6HAz&amp;nav=MTVfe0I3RkVENjMyLTYxRjMtNEJDQS1CMDBELTc5MEZGRDYwNkM3NX0" TargetMode="External"/><Relationship Id="rId18" Type="http://schemas.openxmlformats.org/officeDocument/2006/relationships/hyperlink" Target="https://iea.blob.core.windows.net/assets/a33abe2e-f799-4787-b09b-2484a6f5a8e4/GlobalCriticalMineralsOutlook2025.pdf" TargetMode="External"/><Relationship Id="rId26" Type="http://schemas.openxmlformats.org/officeDocument/2006/relationships/hyperlink" Target="../../../../../../../:x:/r/sites/SEHCoreTeam/Shared%20Documents/General/04.%20Sustainable%20Energy%20Academy/SEA%20Charts%20and%20Infographics/SEA%20-%20Charts/Datasets/Module%203%20-%20Dasasets%20for%20Charts.xlsx?d=w4784c29327f64deab1f41890acadc390&amp;csf=1&amp;web=1&amp;e=5kKYku&amp;nav=MTVfe0Q5NzIwNUE4LTNGREMtNDdFMi04RURDLTZCQTI0MzhBMUZEOX0" TargetMode="External"/><Relationship Id="rId3" Type="http://schemas.openxmlformats.org/officeDocument/2006/relationships/hyperlink" Target="https://www.irena.org/Publications/2023/Jul/Geopolitics-of-the-Energy-Transition-Critical-Materials?trk=public_post_comment-text" TargetMode="External"/><Relationship Id="rId21" Type="http://schemas.openxmlformats.org/officeDocument/2006/relationships/hyperlink" Target="https://iea.blob.core.windows.net/assets/a33abe2e-f799-4787-b09b-2484a6f5a8e4/GlobalCriticalMineralsOutlook2025.pdf" TargetMode="External"/><Relationship Id="rId34" Type="http://schemas.microsoft.com/office/2017/10/relationships/threadedComment" Target="../threadedComments/threadedComment2.xml"/><Relationship Id="rId7" Type="http://schemas.openxmlformats.org/officeDocument/2006/relationships/hyperlink" Target="../../../../../../../:x:/r/sites/SEHCoreTeam/Shared%20Documents/General/04.%20Sustainable%20Energy%20Academy/SEA%20Charts%20and%20Infographics/SEA%20-%20Charts/Datasets/Module%203%20-%20Dasasets%20for%20Charts.xlsx?d=w4784c29327f64deab1f41890acadc390&amp;csf=1&amp;web=1&amp;e=JS0mc1&amp;nav=MTVfe0QxMUUzREUxLTFFNTAtNDRBQi1CNTg5LURFQjMzN0NDMjA0M30" TargetMode="External"/><Relationship Id="rId12" Type="http://schemas.openxmlformats.org/officeDocument/2006/relationships/hyperlink" Target="https://desapublications.un.org/policy-briefs/un-desa-policy-brief-no-171-leveraging-critical-energy-transition-minerals-policy" TargetMode="External"/><Relationship Id="rId17" Type="http://schemas.openxmlformats.org/officeDocument/2006/relationships/hyperlink" Target="https://echarts.apache.org/examples/en/editor.html?c=bar-polar-stack-radial" TargetMode="External"/><Relationship Id="rId25" Type="http://schemas.openxmlformats.org/officeDocument/2006/relationships/hyperlink" Target="../../../../../../../:x:/r/sites/SEHCoreTeam/Shared%20Documents/General/04.%20Sustainable%20Energy%20Academy/SEA%20Charts%20and%20Infographics/SEA%20-%20Charts/Datasets/Module%203%20-%20Dasasets%20for%20Charts.xlsx?d=w4784c29327f64deab1f41890acadc390&amp;csf=1&amp;web=1&amp;e=Bvqxuc&amp;nav=MTVfezQ2RDk2Mjk0LTU5QzYtNEQxNy04MTg3LTdBRjM2NDE3MDQ3M30" TargetMode="External"/><Relationship Id="rId33" Type="http://schemas.openxmlformats.org/officeDocument/2006/relationships/comments" Target="../comments2.xml"/><Relationship Id="rId2" Type="http://schemas.openxmlformats.org/officeDocument/2006/relationships/hyperlink" Target="https://desapublications.un.org/policy-briefs/un-desa-policy-brief-no-171-leveraging-critical-energy-transition-minerals-policy" TargetMode="External"/><Relationship Id="rId16" Type="http://schemas.openxmlformats.org/officeDocument/2006/relationships/hyperlink" Target="https://echarts.apache.org/examples/en/editor.html?c=bar-polar-stack-radial" TargetMode="External"/><Relationship Id="rId20" Type="http://schemas.openxmlformats.org/officeDocument/2006/relationships/hyperlink" Target="https://iea.blob.core.windows.net/assets/a33abe2e-f799-4787-b09b-2484a6f5a8e4/GlobalCriticalMineralsOutlook2025.pdf" TargetMode="External"/><Relationship Id="rId29" Type="http://schemas.openxmlformats.org/officeDocument/2006/relationships/hyperlink" Target="../../../../../../../:x:/r/sites/SEHCoreTeam/Shared%20Documents/General/04.%20Sustainable%20Energy%20Academy/SEA%20Charts%20and%20Infographics/SEA%20-%20Charts/Datasets/Module%203%20-%20Dasasets%20for%20Charts.xlsx?d=w4784c29327f64deab1f41890acadc390&amp;csf=1&amp;web=1&amp;e=gSAH7a&amp;nav=MTVfe0JCRDREQUY2LUUxNjYtNDUwMC04NjQ3LUM5ODRGOEIyN0U2Qn0" TargetMode="External"/><Relationship Id="rId1" Type="http://schemas.openxmlformats.org/officeDocument/2006/relationships/hyperlink" Target="https://www.undp.org/eurasia/blog/what-are-socio-economic-impacts-energy-transition" TargetMode="External"/><Relationship Id="rId6" Type="http://schemas.openxmlformats.org/officeDocument/2006/relationships/hyperlink" Target="../../../../../../../:x:/r/sites/SEHCoreTeam/Shared%20Documents/General/04.%20Sustainable%20Energy%20Academy/SEA%20Charts%20and%20Infographics/SEA%20-%20Charts/Datasets/Module%203%20-%20Dasasets%20for%20Charts.xlsx?d=w4784c29327f64deab1f41890acadc390&amp;csf=1&amp;web=1&amp;e=Ks6HAz&amp;nav=MTVfe0I3RkVENjMyLTYxRjMtNEJDQS1CMDBELTc5MEZGRDYwNkM3NX0" TargetMode="External"/><Relationship Id="rId11" Type="http://schemas.openxmlformats.org/officeDocument/2006/relationships/hyperlink" Target="https://echarts.apache.org/examples/en/editor.html?c=custom-ohlc" TargetMode="External"/><Relationship Id="rId24" Type="http://schemas.openxmlformats.org/officeDocument/2006/relationships/hyperlink" Target="../../../../../../../:x:/r/sites/SEHCoreTeam/Shared%20Documents/General/04.%20Sustainable%20Energy%20Academy/SEA%20Charts%20and%20Infographics/SEA%20-%20Charts/Datasets/Module%203%20-%20Dasasets%20for%20Charts.xlsx?d=w4784c29327f64deab1f41890acadc390&amp;csf=1&amp;web=1&amp;e=ZWXIii&amp;nav=MTVfezkzNTc1NzdELTA3MTMtNEU0Qi1BM0JCLUFENjhEQUEzMEU3QX0" TargetMode="External"/><Relationship Id="rId32" Type="http://schemas.openxmlformats.org/officeDocument/2006/relationships/table" Target="../tables/table4.xml"/><Relationship Id="rId5" Type="http://schemas.openxmlformats.org/officeDocument/2006/relationships/hyperlink" Target="../../../../../../../:x:/r/sites/SEHCoreTeam/Shared%20Documents/General/04.%20Sustainable%20Energy%20Academy/SEA%20Charts%20and%20Infographics/SEA%20-%20Charts/Datasets/Module%203%20-%20Dasasets%20for%20Charts.xlsx?d=w4784c29327f64deab1f41890acadc390&amp;csf=1&amp;web=1&amp;e=2Ldwox&amp;nav=MTVfezAwMDAwMDAwLTAwMDEtMDAwMC0wMDAwLTAwMDAwMDAwMDAwMH0" TargetMode="External"/><Relationship Id="rId15" Type="http://schemas.openxmlformats.org/officeDocument/2006/relationships/hyperlink" Target="https://echarts.apache.org/examples/en/editor.html?c=bar-polar-stack-radial" TargetMode="External"/><Relationship Id="rId23" Type="http://schemas.openxmlformats.org/officeDocument/2006/relationships/hyperlink" Target="https://iea.blob.core.windows.net/assets/a33abe2e-f799-4787-b09b-2484a6f5a8e4/GlobalCriticalMineralsOutlook2025.pdf" TargetMode="External"/><Relationship Id="rId28" Type="http://schemas.openxmlformats.org/officeDocument/2006/relationships/hyperlink" Target="../../../../../../../:x:/r/sites/SEHCoreTeam/Shared%20Documents/General/04.%20Sustainable%20Energy%20Academy/SEA%20Charts%20and%20Infographics/SEA%20-%20Charts/Datasets/Module%203%20-%20Dasasets%20for%20Charts.xlsx?d=w4784c29327f64deab1f41890acadc390&amp;csf=1&amp;web=1&amp;e=Dd25bx&amp;nav=MTVfezBCMUU4NzgxLTZBMjAtNDBEMy05NjNBLTA5ODFEMDBBNUQ1Mn0" TargetMode="External"/><Relationship Id="rId10" Type="http://schemas.openxmlformats.org/officeDocument/2006/relationships/hyperlink" Target="https://echarts.apache.org/examples/en/editor.html?c=bar-polar-stack" TargetMode="External"/><Relationship Id="rId19" Type="http://schemas.openxmlformats.org/officeDocument/2006/relationships/hyperlink" Target="https://iea.blob.core.windows.net/assets/a33abe2e-f799-4787-b09b-2484a6f5a8e4/GlobalCriticalMineralsOutlook2025.pdf" TargetMode="External"/><Relationship Id="rId31" Type="http://schemas.openxmlformats.org/officeDocument/2006/relationships/vmlDrawing" Target="../drawings/vmlDrawing2.vml"/><Relationship Id="rId4" Type="http://schemas.openxmlformats.org/officeDocument/2006/relationships/hyperlink" Target="https://unece.org/sites/default/files/2022-04/LCA_3_FINAL%20March%202022.pdf" TargetMode="External"/><Relationship Id="rId9" Type="http://schemas.openxmlformats.org/officeDocument/2006/relationships/hyperlink" Target="https://echarts.apache.org/examples/en/editor.html?c=bar-polar-stack-radial" TargetMode="External"/><Relationship Id="rId14" Type="http://schemas.openxmlformats.org/officeDocument/2006/relationships/hyperlink" Target="https://echarts.apache.org/examples/en/editor.html?c=bar-polar-stack" TargetMode="External"/><Relationship Id="rId22" Type="http://schemas.openxmlformats.org/officeDocument/2006/relationships/hyperlink" Target="https://iea.blob.core.windows.net/assets/a33abe2e-f799-4787-b09b-2484a6f5a8e4/GlobalCriticalMineralsOutlook2025.pdf" TargetMode="External"/><Relationship Id="rId27" Type="http://schemas.openxmlformats.org/officeDocument/2006/relationships/hyperlink" Target="../../../../../../../:x:/r/sites/SEHCoreTeam/Shared%20Documents/General/04.%20Sustainable%20Energy%20Academy/SEA%20Charts%20and%20Infographics/SEA%20-%20Charts/Datasets/Module%203%20-%20Dasasets%20for%20Charts.xlsx?d=w4784c29327f64deab1f41890acadc390&amp;csf=1&amp;web=1&amp;e=pRLo2i&amp;nav=MTVfe0QwNEQ0OTA0LUNBNUMtNERBMC05NjA1LTU5ODYzRkJFRTcyMX0" TargetMode="External"/><Relationship Id="rId30" Type="http://schemas.openxmlformats.org/officeDocument/2006/relationships/printerSettings" Target="../printerSettings/printerSettings1.bin"/><Relationship Id="rId8" Type="http://schemas.openxmlformats.org/officeDocument/2006/relationships/hyperlink" Target="https://echarts.apache.org/examples/en/editor.html?c=bar-negative"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iea.blob.core.windows.net/assets/60fcd1dd-d112-469b-87de-20d39227df3d/WorldEnergyInvestment2024.pdf" TargetMode="External"/><Relationship Id="rId18" Type="http://schemas.openxmlformats.org/officeDocument/2006/relationships/hyperlink" Target="https://fossilfuelsubsidytracker.org/country/" TargetMode="External"/><Relationship Id="rId26" Type="http://schemas.openxmlformats.org/officeDocument/2006/relationships/hyperlink" Target="https://echarts.apache.org/examples/en/editor.html?c=bar-stack" TargetMode="External"/><Relationship Id="rId3" Type="http://schemas.openxmlformats.org/officeDocument/2006/relationships/hyperlink" Target="https://iea.blob.core.windows.net/assets/deebef5d-0c34-4539-9d0c-10b13d840027/NetZeroby2050-ARoadmapfortheGlobalEnergySector_CORR.pdf" TargetMode="External"/><Relationship Id="rId21" Type="http://schemas.openxmlformats.org/officeDocument/2006/relationships/hyperlink" Target="https://echarts.apache.org/examples/en/editor.html?c=map-HK" TargetMode="External"/><Relationship Id="rId34" Type="http://schemas.openxmlformats.org/officeDocument/2006/relationships/comments" Target="../comments3.xml"/><Relationship Id="rId7" Type="http://schemas.openxmlformats.org/officeDocument/2006/relationships/hyperlink" Target="https://www.statista.com/chart/17095/highest-carbon-taxes-in-the-world/" TargetMode="External"/><Relationship Id="rId12" Type="http://schemas.openxmlformats.org/officeDocument/2006/relationships/hyperlink" Target="../../../../../../../:x:/r/sites/SEHCoreTeam/_layouts/15/Doc.aspx?sourcedoc=%7BF3DA8D55-8369-4194-A027-9D5BC2E09202%7D&amp;file=Module%204%20-%20Datasets%20for%20Charts.xlsx&amp;action=default&amp;mobileredirect=true" TargetMode="External"/><Relationship Id="rId17" Type="http://schemas.openxmlformats.org/officeDocument/2006/relationships/hyperlink" Target="../../../../../../../:x:/r/sites/SEHCoreTeam/_layouts/15/Doc.aspx?sourcedoc=%7BF3DA8D55-8369-4194-A027-9D5BC2E09202%7D&amp;file=Module%204%20-%20Datasets%20for%20Charts.xlsx&amp;action=default&amp;mobileredirect=true" TargetMode="External"/><Relationship Id="rId25" Type="http://schemas.openxmlformats.org/officeDocument/2006/relationships/hyperlink" Target="https://echarts.apache.org/examples/en/editor.html?c=bar-stack-normalization" TargetMode="External"/><Relationship Id="rId33" Type="http://schemas.openxmlformats.org/officeDocument/2006/relationships/table" Target="../tables/table5.xml"/><Relationship Id="rId2" Type="http://schemas.openxmlformats.org/officeDocument/2006/relationships/hyperlink" Target="https://www.iea.org/reports/fossil-fuels-consumption-subsidies-2022" TargetMode="External"/><Relationship Id="rId16" Type="http://schemas.openxmlformats.org/officeDocument/2006/relationships/hyperlink" Target="../../../../../../../:x:/r/sites/SEHCoreTeam/_layouts/15/Doc.aspx?sourcedoc=%7BF3DA8D55-8369-4194-A027-9D5BC2E09202%7D&amp;file=Module%204%20-%20Datasets%20for%20Charts.xlsx&amp;action=default&amp;mobileredirect=true" TargetMode="External"/><Relationship Id="rId20" Type="http://schemas.openxmlformats.org/officeDocument/2006/relationships/hyperlink" Target="https://echarts.apache.org/examples/en/editor.html?c=bar-simple" TargetMode="External"/><Relationship Id="rId29" Type="http://schemas.openxmlformats.org/officeDocument/2006/relationships/hyperlink" Target="https://www.iea.org/product/download/008551-000293-008291" TargetMode="External"/><Relationship Id="rId1" Type="http://schemas.openxmlformats.org/officeDocument/2006/relationships/hyperlink" Target="https://www.mckinsey.com/industries/electric-power-and-natural-gas/our-insights/the-trading-opportunity-that-could-create-resilience-in-materials" TargetMode="External"/><Relationship Id="rId6" Type="http://schemas.openxmlformats.org/officeDocument/2006/relationships/hyperlink" Target="https://data-explorer.oecd.org/share/?token=eyJ0eXAiOiJKV1QiLCJhbGciOiJIUzI1NiJ9.eyJzdWIiOiJmNmI4MzFlMS0wNDJlLTQ5YzgtYWU5Yy01Njc0YWQxMDBmZmQiLCJlbWFpbCI6ImRpdnlhc2FuZ2FyYWp1QGxpdmUuY29tIiwianRpIjoiYjQ5NzVmMmYtZGUxYS00ZTA1LWFkNmItNmI3NzhkMWYzNWMyIiwiaWF0IjoxNzQ0NzI4MTIxLCJleHAiOjE3NDQ3NDI1MjF9.2ITfhYlnPoxtGfaKJH0QYjLZMF7MAolekhbpg5Acwb8&amp;email=divyasangaraju@live.com&amp;id=f6b831e1-042e-49c8-ae9c-5674ad100ffd" TargetMode="External"/><Relationship Id="rId11" Type="http://schemas.openxmlformats.org/officeDocument/2006/relationships/hyperlink" Target="../../../../../../../:x:/r/sites/SEHCoreTeam/_layouts/15/Doc.aspx?sourcedoc=%7BF3DA8D55-8369-4194-A027-9D5BC2E09202%7D&amp;file=Module%204%20-%20Datasets%20for%20Charts.xlsx&amp;action=default&amp;mobileredirect=true" TargetMode="External"/><Relationship Id="rId24" Type="http://schemas.openxmlformats.org/officeDocument/2006/relationships/hyperlink" Target="https://echarts.apache.org/examples/en/editor.html?c=bar-stack" TargetMode="External"/><Relationship Id="rId32" Type="http://schemas.openxmlformats.org/officeDocument/2006/relationships/vmlDrawing" Target="../drawings/vmlDrawing3.vml"/><Relationship Id="rId5" Type="http://schemas.openxmlformats.org/officeDocument/2006/relationships/hyperlink" Target="https://www.iea.org/product/download/008551-000293-008291" TargetMode="External"/><Relationship Id="rId15" Type="http://schemas.openxmlformats.org/officeDocument/2006/relationships/hyperlink" Target="https://ourworldindata.org/grapher/global-energy-consumption-source" TargetMode="External"/><Relationship Id="rId23" Type="http://schemas.openxmlformats.org/officeDocument/2006/relationships/hyperlink" Target="https://echarts.apache.org/examples/en/editor.html?c=dataset-simple0" TargetMode="External"/><Relationship Id="rId28" Type="http://schemas.openxmlformats.org/officeDocument/2006/relationships/hyperlink" Target="https://iea.blob.core.windows.net/assets/deebef5d-0c34-4539-9d0c-10b13d840027/NetZeroby2050-ARoadmapfortheGlobalEnergySector_CORR.pdf" TargetMode="External"/><Relationship Id="rId10" Type="http://schemas.openxmlformats.org/officeDocument/2006/relationships/hyperlink" Target="https://iea.blob.core.windows.net/assets/8834d3af-af60-4df0-9643-72e2684f7221/WorldEnergyInvestment2023.pdf" TargetMode="External"/><Relationship Id="rId19" Type="http://schemas.openxmlformats.org/officeDocument/2006/relationships/hyperlink" Target="https://echarts.apache.org/examples/en/editor.html?c=bar-stack" TargetMode="External"/><Relationship Id="rId31" Type="http://schemas.openxmlformats.org/officeDocument/2006/relationships/printerSettings" Target="../printerSettings/printerSettings2.bin"/><Relationship Id="rId4" Type="http://schemas.openxmlformats.org/officeDocument/2006/relationships/hyperlink" Target="https://www.iea.org/data-and-statistics/data-product/fossil-fuel-subsidies-database" TargetMode="External"/><Relationship Id="rId9" Type="http://schemas.openxmlformats.org/officeDocument/2006/relationships/hyperlink" Target="https://www.irena.org/-/media/Files/IRENA/Agency/Publication/2023/Feb/IRENA_CPI_Global_RE_finance_2023.pdf" TargetMode="External"/><Relationship Id="rId14" Type="http://schemas.openxmlformats.org/officeDocument/2006/relationships/hyperlink" Target="../../../../../../../:x:/r/sites/SEHCoreTeam/_layouts/15/Doc.aspx?sourcedoc=%7BF3DA8D55-8369-4194-A027-9D5BC2E09202%7D&amp;file=Module%204%20-%20Datasets%20for%20Charts.xlsx&amp;action=default&amp;mobileredirect=true" TargetMode="External"/><Relationship Id="rId22" Type="http://schemas.openxmlformats.org/officeDocument/2006/relationships/hyperlink" Target="https://echarts.apache.org/examples/en/editor.html?c=bar-y-category-stack" TargetMode="External"/><Relationship Id="rId27" Type="http://schemas.openxmlformats.org/officeDocument/2006/relationships/hyperlink" Target="https://echarts.apache.org/examples/en/editor.html?c=line-stack" TargetMode="External"/><Relationship Id="rId30" Type="http://schemas.openxmlformats.org/officeDocument/2006/relationships/hyperlink" Target="https://echarts.apache.org/examples/en/editor.html?c=bar-simple" TargetMode="External"/><Relationship Id="rId35" Type="http://schemas.microsoft.com/office/2017/10/relationships/threadedComment" Target="../threadedComments/threadedComment3.xml"/><Relationship Id="rId8" Type="http://schemas.openxmlformats.org/officeDocument/2006/relationships/hyperlink" Target="https://openknowledge.worldbank.org/bitstreams/11cf8aed-1492-5c12-b2e9-27a12c8c9473/download"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echarts.apache.org/examples/en/editor.html?c=map-usa-projection" TargetMode="External"/><Relationship Id="rId13" Type="http://schemas.microsoft.com/office/2017/10/relationships/threadedComment" Target="../threadedComments/threadedComment4.xml"/><Relationship Id="rId3" Type="http://schemas.openxmlformats.org/officeDocument/2006/relationships/hyperlink" Target="https://www.irena.org/-/media/Files/IRENA/Agency/Publication/2024/Nov/IRENA_World_energy_transitions_outlook_2024.pdf" TargetMode="External"/><Relationship Id="rId7" Type="http://schemas.openxmlformats.org/officeDocument/2006/relationships/hyperlink" Target="https://echarts.apache.org/examples/en/editor.html?c=bar-stack-normalization-and-variation" TargetMode="External"/><Relationship Id="rId12" Type="http://schemas.openxmlformats.org/officeDocument/2006/relationships/comments" Target="../comments4.xml"/><Relationship Id="rId2" Type="http://schemas.openxmlformats.org/officeDocument/2006/relationships/hyperlink" Target="https://www.iea.org/data-and-statistics/data-tools/real-time-electricity-tracker?from=2025-3-29&amp;to=2025-4-28&amp;category=demand" TargetMode="External"/><Relationship Id="rId1" Type="http://schemas.openxmlformats.org/officeDocument/2006/relationships/hyperlink" Target="https://aiguasol.coop/project/grenadas-power-system-integrated-assessment-with-united-nations-project-development-undp/" TargetMode="External"/><Relationship Id="rId6" Type="http://schemas.openxmlformats.org/officeDocument/2006/relationships/hyperlink" Target="https://echarts.apache.org/examples/en/editor.html?c=bar-tick-align" TargetMode="External"/><Relationship Id="rId11" Type="http://schemas.openxmlformats.org/officeDocument/2006/relationships/table" Target="../tables/table6.xml"/><Relationship Id="rId5" Type="http://schemas.openxmlformats.org/officeDocument/2006/relationships/hyperlink" Target="https://echarts.apache.org/examples/en/editor.html?c=bar-stack-normalization-and-variation" TargetMode="External"/><Relationship Id="rId10" Type="http://schemas.openxmlformats.org/officeDocument/2006/relationships/vmlDrawing" Target="../drawings/vmlDrawing4.vml"/><Relationship Id="rId4" Type="http://schemas.openxmlformats.org/officeDocument/2006/relationships/hyperlink" Target="https://www.sama.gov.sa/en-US/EconomicReports/Pages/report.aspx" TargetMode="External"/><Relationship Id="rId9"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3" Type="http://schemas.openxmlformats.org/officeDocument/2006/relationships/hyperlink" Target="https://iea.blob.core.windows.net/assets/dfd9134f-12eb-4045-9789-9d6ab8d9fbf4/EnergyEfficiency2023.pdf" TargetMode="External"/><Relationship Id="rId18" Type="http://schemas.openxmlformats.org/officeDocument/2006/relationships/hyperlink" Target="https://www.climatewatchdata.org/ghg-emissions?apcid=000000000000000000000000&amp;breakBy=sector&amp;chartType=line&amp;end_year=2021&amp;start_year=1990" TargetMode="External"/><Relationship Id="rId26" Type="http://schemas.openxmlformats.org/officeDocument/2006/relationships/hyperlink" Target="../../../../../../../:x:/r/sites/SEHCoreTeam/Shared%20Documents/General/04.%20Sustainable%20Energy%20Academy/SEA%20Charts%20and%20Infographics/SEA%20-%20Charts/Datasets/Module%206%20-%20Datasets%20for%20Charts.xlsx?d=w05b8f820b80343b9a5f9ef0c6e55fabb&amp;csf=1&amp;web=1&amp;e=gG8552&amp;nav=MTVfezYzRkM5MDVELTQ3OTMtNDFDRC1CNDIwLTBBNzUzRDI1Njc5N30" TargetMode="External"/><Relationship Id="rId39" Type="http://schemas.openxmlformats.org/officeDocument/2006/relationships/hyperlink" Target="https://echarts.apache.org/examples/en/editor.html?c=bar-stack-normalization-and-variation" TargetMode="External"/><Relationship Id="rId21" Type="http://schemas.openxmlformats.org/officeDocument/2006/relationships/hyperlink" Target="../../../../../../../:x:/r/sites/SEHCoreTeam/Shared%20Documents/General/04.%20Sustainable%20Energy%20Academy/SEA%20Charts%20and%20Infographics/SEA%20-%20Charts/Datasets/Module%206%20-%20Datasets%20for%20Charts.xlsx?d=w05b8f820b80343b9a5f9ef0c6e55fabb&amp;csf=1&amp;web=1&amp;e=h0fhk2&amp;nav=MTVfezM4MDNEM0VELTM4RDUtNDY3QS05MjVBLTE4RjRBOTFCMjk1Mn0" TargetMode="External"/><Relationship Id="rId34" Type="http://schemas.openxmlformats.org/officeDocument/2006/relationships/hyperlink" Target="https://www.worldwildlife.org/publications/building-a-nature-positive-energy-transformation--2" TargetMode="External"/><Relationship Id="rId42" Type="http://schemas.openxmlformats.org/officeDocument/2006/relationships/hyperlink" Target="https://echarts.apache.org/examples/en/editor.html?c=line-race" TargetMode="External"/><Relationship Id="rId47" Type="http://schemas.openxmlformats.org/officeDocument/2006/relationships/hyperlink" Target="https://echarts.apache.org/examples/en/editor.html?c=bar-stack" TargetMode="External"/><Relationship Id="rId50" Type="http://schemas.openxmlformats.org/officeDocument/2006/relationships/hyperlink" Target="https://echarts.apache.org/examples/en/editor.html?c=area-stack" TargetMode="External"/><Relationship Id="rId55" Type="http://schemas.openxmlformats.org/officeDocument/2006/relationships/hyperlink" Target="../../../../../../../:x:/r/sites/SEHCoreTeam/_layouts/15/Doc.aspx?sourcedoc=%7B05B8F820-B803-43B9-A5F9-EF0C6E55FABB%7D&amp;file=Module%206%20-%20Datasets%20for%20Charts.xlsx&amp;action=default&amp;mobileredirect=true" TargetMode="External"/><Relationship Id="rId7" Type="http://schemas.openxmlformats.org/officeDocument/2006/relationships/hyperlink" Target="https://www.iea.org/data-and-statistics/charts/industrial-energy-consumption-by-fuel-in-the-net-zero-scenario-2000-2030" TargetMode="External"/><Relationship Id="rId2" Type="http://schemas.openxmlformats.org/officeDocument/2006/relationships/hyperlink" Target="https://www.sustainability.com/globalassets/sustainability.com/reports/tl_renewables-conundrums-report-part-iii_0924_v4.pdf" TargetMode="External"/><Relationship Id="rId16" Type="http://schemas.openxmlformats.org/officeDocument/2006/relationships/hyperlink" Target="https://www.iea.org/data-and-statistics/charts/industrial-energy-consumption-by-fuel-in-the-net-zero-scenario-2000-2030" TargetMode="External"/><Relationship Id="rId29" Type="http://schemas.openxmlformats.org/officeDocument/2006/relationships/hyperlink" Target="../../../../../../../:x:/r/sites/SEHCoreTeam/Shared%20Documents/General/04.%20Sustainable%20Energy%20Academy/SEA%20Charts%20and%20Infographics/SEA%20-%20Charts/Datasets/Module%206%20-%20Datasets%20for%20Charts.xlsx?d=w05b8f820b80343b9a5f9ef0c6e55fabb&amp;csf=1&amp;web=1&amp;e=wcquWs&amp;nav=MTVfezIxNTFEREVGLTI3ODItNDBFOS05MkQxLTQ0NjlERTM2MDczOH0" TargetMode="External"/><Relationship Id="rId11" Type="http://schemas.openxmlformats.org/officeDocument/2006/relationships/hyperlink" Target="https://www.wri.org/insights/4-charts-explain-greenhouse-gas-emissions-countries-and-sectors" TargetMode="External"/><Relationship Id="rId24" Type="http://schemas.openxmlformats.org/officeDocument/2006/relationships/hyperlink" Target="https://www.iea.org/data-and-statistics/charts/global-energy-related-greenhouse-gas-emissions-2000-2022" TargetMode="External"/><Relationship Id="rId32" Type="http://schemas.openxmlformats.org/officeDocument/2006/relationships/hyperlink" Target="https://www.iea.org/commentaries/clean-energy-can-help-to-ease-the-water-crisis" TargetMode="External"/><Relationship Id="rId37" Type="http://schemas.openxmlformats.org/officeDocument/2006/relationships/hyperlink" Target="https://echarts.apache.org/examples/en/editor.html?c=dataset-simple0" TargetMode="External"/><Relationship Id="rId40" Type="http://schemas.openxmlformats.org/officeDocument/2006/relationships/hyperlink" Target="https://echarts.apache.org/examples/en/editor.html?c=line-race" TargetMode="External"/><Relationship Id="rId45" Type="http://schemas.openxmlformats.org/officeDocument/2006/relationships/hyperlink" Target="https://echarts.apache.org/examples/en/editor.html?c=bar-y-category" TargetMode="External"/><Relationship Id="rId53" Type="http://schemas.openxmlformats.org/officeDocument/2006/relationships/hyperlink" Target="https://echarts.apache.org/examples/en/editor.html?c=bar-rich-text" TargetMode="External"/><Relationship Id="rId58" Type="http://schemas.openxmlformats.org/officeDocument/2006/relationships/vmlDrawing" Target="../drawings/vmlDrawing5.vml"/><Relationship Id="rId5" Type="http://schemas.openxmlformats.org/officeDocument/2006/relationships/hyperlink" Target="https://www.ren21.net/wp-content/uploads/2019/05/240404_GSR2024_GO.pdf" TargetMode="External"/><Relationship Id="rId61" Type="http://schemas.microsoft.com/office/2017/10/relationships/threadedComment" Target="../threadedComments/threadedComment5.xml"/><Relationship Id="rId19" Type="http://schemas.openxmlformats.org/officeDocument/2006/relationships/hyperlink" Target="../../../../../../../:x:/r/sites/SEHCoreTeam/Shared%20Documents/General/04.%20Sustainable%20Energy%20Academy/SEA%20Charts%20and%20Infographics/SEA%20-%20Charts/Datasets/Module%206%20-%20Datasets%20for%20Charts.xlsx?d=w05b8f820b80343b9a5f9ef0c6e55fabb&amp;csf=1&amp;web=1&amp;e=XycSxJ&amp;nav=MTVfezA3OTI0QzQ0LUNCQ0MtNDlGQy04N0Y0LTM0RkVGNzhFMTkzNX0" TargetMode="External"/><Relationship Id="rId14" Type="http://schemas.openxmlformats.org/officeDocument/2006/relationships/hyperlink" Target="../../../../../../../:x:/r/sites/SEHCoreTeam/_layouts/15/Doc.aspx?sourcedoc=%7B05B8F820-B803-43B9-A5F9-EF0C6E55FABB%7D&amp;file=Module%206%20-%20Datasets%20for%20Charts.xlsx&amp;action=default&amp;mobileredirect=true" TargetMode="External"/><Relationship Id="rId22" Type="http://schemas.openxmlformats.org/officeDocument/2006/relationships/hyperlink" Target="../../../../../../../:x:/r/sites/SEHCoreTeam/Shared%20Documents/General/04.%20Sustainable%20Energy%20Academy/SEA%20Charts%20and%20Infographics/SEA%20-%20Charts/Datasets/Module%206%20-%20Datasets%20for%20Charts.xlsx?d=w05b8f820b80343b9a5f9ef0c6e55fabb&amp;csf=1&amp;web=1&amp;e=oKPsHv&amp;nav=MTVfe0Y0QjU3QzkyLTM3MzMtNDlERS04NTU0LUI5QzdDMkM3QUY0OH0" TargetMode="External"/><Relationship Id="rId27" Type="http://schemas.openxmlformats.org/officeDocument/2006/relationships/hyperlink" Target="../../../../../../../:x:/r/sites/SEHCoreTeam/Shared%20Documents/General/04.%20Sustainable%20Energy%20Academy/SEA%20Charts%20and%20Infographics/SEA%20-%20Charts/Datasets/Module%206%20-%20Datasets%20for%20Charts.xlsx?d=w05b8f820b80343b9a5f9ef0c6e55fabb&amp;csf=1&amp;web=1&amp;e=5HxzPK&amp;nav=MTVfe0I2OUI0MThDLUFFMkItNEExOS1BQUQxLUI1RDU0MTM5M0U1M30" TargetMode="External"/><Relationship Id="rId30" Type="http://schemas.openxmlformats.org/officeDocument/2006/relationships/hyperlink" Target="../../../../../../../:x:/r/sites/SEHCoreTeam/Shared%20Documents/General/04.%20Sustainable%20Energy%20Academy/SEA%20Charts%20and%20Infographics/SEA%20-%20Charts/Datasets/Module%206%20-%20Datasets%20for%20Charts.xlsx?d=w05b8f820b80343b9a5f9ef0c6e55fabb&amp;csf=1&amp;web=1&amp;e=B0oexC&amp;nav=MTVfe0E3QkRDRDI1LTQ0NEItNEU3OC04OUY4LTA4NThGNjFGMjYyN30" TargetMode="External"/><Relationship Id="rId35" Type="http://schemas.openxmlformats.org/officeDocument/2006/relationships/hyperlink" Target="https://www.irena.org/Data/View-data-by-topic/Costs/Wind-Costs" TargetMode="External"/><Relationship Id="rId43" Type="http://schemas.openxmlformats.org/officeDocument/2006/relationships/hyperlink" Target="../../../../../../../:x:/r/sites/SEHCoreTeam/Shared%20Documents/General/04.%20Sustainable%20Energy%20Academy/SEA%20Charts%20and%20Infographics/SEA%20-%20Charts/Datasets/Module%206%20-%20Datasets%20for%20Charts.xlsx?d=w05b8f820b80343b9a5f9ef0c6e55fabb&amp;csf=1&amp;web=1&amp;e=vekHkL&amp;nav=MTVfezZBOTY2OUVGLUQ1QjktNDRFMy1BNDQ0LTMxOTFFNzgxM0EyNn0" TargetMode="External"/><Relationship Id="rId48" Type="http://schemas.openxmlformats.org/officeDocument/2006/relationships/hyperlink" Target="https://echarts.apache.org/examples/en/editor.html?c=bar-stack" TargetMode="External"/><Relationship Id="rId56" Type="http://schemas.openxmlformats.org/officeDocument/2006/relationships/hyperlink" Target="https://echarts.apache.org/examples/en/editor.html?c=bar-stack" TargetMode="External"/><Relationship Id="rId8" Type="http://schemas.openxmlformats.org/officeDocument/2006/relationships/hyperlink" Target="https://iea.blob.core.windows.net/assets/dacf14d2-eabc-498a-8263-9f97fd5dc327/GEVO2023.pdf" TargetMode="External"/><Relationship Id="rId51" Type="http://schemas.openxmlformats.org/officeDocument/2006/relationships/hyperlink" Target="https://echarts.apache.org/examples/en/editor.html?c=data-transform-aggregate" TargetMode="External"/><Relationship Id="rId3" Type="http://schemas.openxmlformats.org/officeDocument/2006/relationships/hyperlink" Target="https://www.sustainability.com/globalassets/sustainability.com/reports/tl_renewables-conundrums-report-part-iii_0924_v4.pdf" TargetMode="External"/><Relationship Id="rId12" Type="http://schemas.openxmlformats.org/officeDocument/2006/relationships/hyperlink" Target="https://www.researchgate.net/figure/Regional-hydropower-technical-potential-in-terms-of-annual-generation-and-installed_fig2_267639314" TargetMode="External"/><Relationship Id="rId17" Type="http://schemas.openxmlformats.org/officeDocument/2006/relationships/hyperlink" Target="https://www.wri.org/data/world-greenhouse-gas-emissions-sector-2021-sunburst-chart" TargetMode="External"/><Relationship Id="rId25" Type="http://schemas.openxmlformats.org/officeDocument/2006/relationships/hyperlink" Target="https://www.worldbank.org/en/programs/gasflaringreduction/global-flaring-data" TargetMode="External"/><Relationship Id="rId33" Type="http://schemas.openxmlformats.org/officeDocument/2006/relationships/hyperlink" Target="https://www.worldwildlife.org/publications/building-a-nature-positive-energy-transformation--2" TargetMode="External"/><Relationship Id="rId38" Type="http://schemas.openxmlformats.org/officeDocument/2006/relationships/hyperlink" Target="https://echarts.apache.org/examples/en/editor.html?c=bar-stack-normalization-and-variation" TargetMode="External"/><Relationship Id="rId46" Type="http://schemas.openxmlformats.org/officeDocument/2006/relationships/hyperlink" Target="https://echarts.apache.org/examples/en/editor.html?c=bar-stack" TargetMode="External"/><Relationship Id="rId59" Type="http://schemas.openxmlformats.org/officeDocument/2006/relationships/table" Target="../tables/table7.xml"/><Relationship Id="rId20" Type="http://schemas.openxmlformats.org/officeDocument/2006/relationships/hyperlink" Target="https://www.climatewatchdata.org/ghg-emissions?apcid=000000000000000000000000&amp;breakBy=sector&amp;chartType=line&amp;end_year=2022&#167;ors=energy%2Celectricity-heat%2Cmanufacturing-construction%2Ctransportation&amp;start_year=1990" TargetMode="External"/><Relationship Id="rId41" Type="http://schemas.openxmlformats.org/officeDocument/2006/relationships/hyperlink" Target="https://echarts.apache.org/examples/en/editor.html?c=bar-stack-normalization-and-variation" TargetMode="External"/><Relationship Id="rId54" Type="http://schemas.openxmlformats.org/officeDocument/2006/relationships/hyperlink" Target="https://iea.blob.core.windows.net/assets/dacf14d2-eabc-498a-8263-9f97fd5dc327/GEVO2023.pdf" TargetMode="External"/><Relationship Id="rId1" Type="http://schemas.openxmlformats.org/officeDocument/2006/relationships/hyperlink" Target="https://www.wri.org/insights/4-charts-explain-greenhouse-gas-emissions-countries-and-sectors" TargetMode="External"/><Relationship Id="rId6" Type="http://schemas.openxmlformats.org/officeDocument/2006/relationships/hyperlink" Target="https://www.irena.org/-/media/Files/IRENA/Agency/Publication/2021/Aug/IRENA_Bracing_for_climate_impact_2021.pdf" TargetMode="External"/><Relationship Id="rId15" Type="http://schemas.openxmlformats.org/officeDocument/2006/relationships/hyperlink" Target="https://www.shutterstock.com/image-illustration/world-hydropower-statistics-2018-status-report-1199510938" TargetMode="External"/><Relationship Id="rId23" Type="http://schemas.openxmlformats.org/officeDocument/2006/relationships/hyperlink" Target="https://www.climatewatchdata.org/ghg-emissions?apcid=000000000000000000000000&amp;breakBy=sector&amp;chartType=line&amp;end_year=2021&amp;start_year=1990" TargetMode="External"/><Relationship Id="rId28" Type="http://schemas.openxmlformats.org/officeDocument/2006/relationships/hyperlink" Target="../../../../../../../:x:/r/sites/SEHCoreTeam/Shared%20Documents/General/04.%20Sustainable%20Energy%20Academy/SEA%20Charts%20and%20Infographics/SEA%20-%20Charts/Datasets/Module%206%20-%20Datasets%20for%20Charts.xlsx?d=w05b8f820b80343b9a5f9ef0c6e55fabb&amp;csf=1&amp;web=1&amp;e=7xxnVT&amp;nav=MTVfezMxRjkzMzY3LUIyOTktNDBFRC1BREU4LUUxM0M5N0IyM0I5OX0" TargetMode="External"/><Relationship Id="rId36" Type="http://schemas.openxmlformats.org/officeDocument/2006/relationships/hyperlink" Target="https://illuminem.com/illuminemvoices/electric-utopia-or-elite-privilege-rethinking-emobility-for-the-global-south" TargetMode="External"/><Relationship Id="rId49" Type="http://schemas.openxmlformats.org/officeDocument/2006/relationships/hyperlink" Target="https://echarts.apache.org/examples/en/editor.html?c=gauge-ring" TargetMode="External"/><Relationship Id="rId57" Type="http://schemas.openxmlformats.org/officeDocument/2006/relationships/printerSettings" Target="../printerSettings/printerSettings4.bin"/><Relationship Id="rId10" Type="http://schemas.openxmlformats.org/officeDocument/2006/relationships/hyperlink" Target="https://ourworldindata.org/land-use-per-energy-source" TargetMode="External"/><Relationship Id="rId31" Type="http://schemas.openxmlformats.org/officeDocument/2006/relationships/hyperlink" Target="https://www.ipcc.ch/site/assets/uploads/2018/03/SRREN_Full_Report-1.pdf" TargetMode="External"/><Relationship Id="rId44" Type="http://schemas.openxmlformats.org/officeDocument/2006/relationships/hyperlink" Target="https://echarts.apache.org/examples/en/editor.html?c=sunburst-borderRadius" TargetMode="External"/><Relationship Id="rId52" Type="http://schemas.openxmlformats.org/officeDocument/2006/relationships/hyperlink" Target="https://echarts.apache.org/examples/en/editor.html?c=boxplot-light-velocity" TargetMode="External"/><Relationship Id="rId60" Type="http://schemas.openxmlformats.org/officeDocument/2006/relationships/comments" Target="../comments5.xml"/><Relationship Id="rId4" Type="http://schemas.openxmlformats.org/officeDocument/2006/relationships/hyperlink" Target="https://www.sustainability.com/globalassets/sustainability.com/reports/tl_renewables-conundrums-report-part-iii_0924_v4.pdf" TargetMode="External"/><Relationship Id="rId9" Type="http://schemas.openxmlformats.org/officeDocument/2006/relationships/hyperlink" Target="https://www.worldbank.org/en/programs/global-facility-to-decarbonize-transport"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echarts.apache.org/examples/en/editor.html?c=bar-stack-normalization-and-variation" TargetMode="External"/><Relationship Id="rId13" Type="http://schemas.openxmlformats.org/officeDocument/2006/relationships/hyperlink" Target="https://unctad.org/news/how-blockchain-can-power-sustainable-development" TargetMode="External"/><Relationship Id="rId18" Type="http://schemas.openxmlformats.org/officeDocument/2006/relationships/hyperlink" Target="../../../../../../../:x:/r/sites/SEHCoreTeam/Shared%20Documents/General/04.%20Sustainable%20Energy%20Academy/SEA%20Charts%20and%20Infographics/SEA%20-%20Charts/Datasets/Module%207%20-%20Datasets%20for%20Charts.xlsx?d=wc232169c822a4afebf933c7bc2d6886a&amp;csf=1&amp;web=1&amp;e=A0boo3&amp;nav=MTVfe0E4QjFCODAxLTQ2NzgtNDU3RC1CN0Y3LTA0NUU2NjQ5OUFFN30" TargetMode="External"/><Relationship Id="rId26" Type="http://schemas.microsoft.com/office/2017/10/relationships/threadedComment" Target="../threadedComments/threadedComment6.xml"/><Relationship Id="rId3" Type="http://schemas.openxmlformats.org/officeDocument/2006/relationships/hyperlink" Target="https://www.iea.org/commentaries/women-in-senior-management-roles-at-energy-firms-remains-stubbornly-low-but-efforts-to-improve-gender-diversity-are-moving-apace" TargetMode="External"/><Relationship Id="rId21" Type="http://schemas.openxmlformats.org/officeDocument/2006/relationships/printerSettings" Target="../printerSettings/printerSettings5.bin"/><Relationship Id="rId7" Type="http://schemas.openxmlformats.org/officeDocument/2006/relationships/hyperlink" Target="https://echarts.apache.org/examples/en/editor.html?c=line-race" TargetMode="External"/><Relationship Id="rId12" Type="http://schemas.openxmlformats.org/officeDocument/2006/relationships/hyperlink" Target="https://echarts.apache.org/examples/en/editor.html?c=map-bar-morph" TargetMode="External"/><Relationship Id="rId17" Type="http://schemas.openxmlformats.org/officeDocument/2006/relationships/hyperlink" Target="../../../../../../../:x:/r/sites/SEHCoreTeam/Shared%20Documents/General/04.%20Sustainable%20Energy%20Academy/SEA%20Charts%20and%20Infographics/SEA%20-%20Charts/Datasets/Module%207%20-%20Datasets%20for%20Charts.xlsx?d=wc232169c822a4afebf933c7bc2d6886a&amp;csf=1&amp;web=1&amp;e=DyBPfK&amp;nav=MTVfezAwMDAwMDAwLTAwMDEtMDAwMC0wMDAwLTAwMDAwMDAwMDAwMH0" TargetMode="External"/><Relationship Id="rId25" Type="http://schemas.openxmlformats.org/officeDocument/2006/relationships/comments" Target="../comments6.xml"/><Relationship Id="rId2" Type="http://schemas.openxmlformats.org/officeDocument/2006/relationships/hyperlink" Target="https://iea.blob.core.windows.net/assets/6862080c-8614-494e-a8aa-52c3c0d4291b/IEA_EnergyEfficiencyIndicatorsFundamentalsonStatistics.pdf" TargetMode="External"/><Relationship Id="rId16" Type="http://schemas.openxmlformats.org/officeDocument/2006/relationships/hyperlink" Target="https://echarts.apache.org/examples/en/editor.html?c=data-transform-aggregate" TargetMode="External"/><Relationship Id="rId20" Type="http://schemas.openxmlformats.org/officeDocument/2006/relationships/hyperlink" Target="../../../../../../../:x:/r/sites/SEHCoreTeam/Shared%20Documents/General/04.%20Sustainable%20Energy%20Academy/SEA%20Charts%20and%20Infographics/SEA%20-%20Charts/Datasets/Module%207%20-%20Datasets%20for%20Charts.xlsx?d=wc232169c822a4afebf933c7bc2d6886a&amp;csf=1&amp;web=1&amp;e=RdKcR4&amp;nav=MTVfe0QwRDg5NDQ5LTQzRjMtNDlENC1CQTY1LTJCMkE4QUYwMjc4Q30" TargetMode="External"/><Relationship Id="rId1" Type="http://schemas.openxmlformats.org/officeDocument/2006/relationships/hyperlink" Target="https://iea.blob.core.windows.net/assets/6862080c-8614-494e-a8aa-52c3c0d4291b/IEA_EnergyEfficiencyIndicatorsFundamentalsonStatistics.pdf" TargetMode="External"/><Relationship Id="rId6" Type="http://schemas.openxmlformats.org/officeDocument/2006/relationships/hyperlink" Target="https://transparency.org.au/corruption-minerals-energy-transition-risk/" TargetMode="External"/><Relationship Id="rId11" Type="http://schemas.openxmlformats.org/officeDocument/2006/relationships/hyperlink" Target="https://www.seforall.org/system/files/2024-07/report-g%26y-genderdatastudy-002_compressed.pdf" TargetMode="External"/><Relationship Id="rId24" Type="http://schemas.openxmlformats.org/officeDocument/2006/relationships/table" Target="../tables/table8.xml"/><Relationship Id="rId5" Type="http://schemas.openxmlformats.org/officeDocument/2006/relationships/hyperlink" Target="https://www.iea.org/data-and-statistics/charts/share-of-women-in-selected-energy-related-occupations-2023" TargetMode="External"/><Relationship Id="rId15" Type="http://schemas.openxmlformats.org/officeDocument/2006/relationships/hyperlink" Target="https://echarts.apache.org/examples/en/editor.html?c=line-stack" TargetMode="External"/><Relationship Id="rId23" Type="http://schemas.openxmlformats.org/officeDocument/2006/relationships/vmlDrawing" Target="../drawings/vmlDrawing6.vml"/><Relationship Id="rId10" Type="http://schemas.openxmlformats.org/officeDocument/2006/relationships/hyperlink" Target="https://www.uncdf.org/article/8693/a-digital-transformation-journey-driven-by-data-since-2020-in-solomon-islands" TargetMode="External"/><Relationship Id="rId19" Type="http://schemas.openxmlformats.org/officeDocument/2006/relationships/hyperlink" Target="../../../../../../../:x:/r/sites/SEHCoreTeam/Shared%20Documents/General/04.%20Sustainable%20Energy%20Academy/SEA%20Charts%20and%20Infographics/SEA%20-%20Charts/Datasets/Module%207%20-%20Datasets%20for%20Charts.xlsx?d=wc232169c822a4afebf933c7bc2d6886a&amp;csf=1&amp;web=1&amp;e=cs9DJn&amp;nav=MTVfezE0MTNCRDUyLUYzNzAtNEYyRi04Q0FDLTZFMkQ5NDQ2RTQyRn0" TargetMode="External"/><Relationship Id="rId4" Type="http://schemas.openxmlformats.org/officeDocument/2006/relationships/hyperlink" Target="https://www.weforum.org/stories/2016/11/paris-climate-deal-could-still-fail/" TargetMode="External"/><Relationship Id="rId9" Type="http://schemas.openxmlformats.org/officeDocument/2006/relationships/hyperlink" Target="https://echarts.apache.org/examples/en/editor.html?c=dataset-default" TargetMode="External"/><Relationship Id="rId14" Type="http://schemas.openxmlformats.org/officeDocument/2006/relationships/hyperlink" Target="https://echarts.apache.org/examples/en/editor.html?c=bar-y-category" TargetMode="External"/><Relationship Id="rId22"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3" Type="http://schemas.openxmlformats.org/officeDocument/2006/relationships/hyperlink" Target="https://www.oceanenergy-europe.eu/wp-content/uploads/2023/03/IRENA_OEE_Scaling_up_investment_ocean_energy_2023.pdf" TargetMode="External"/><Relationship Id="rId18" Type="http://schemas.openxmlformats.org/officeDocument/2006/relationships/hyperlink" Target="https://iea.blob.core.windows.net/assets/a33abe2e-f799-4787-b09b-2484a6f5a8e4/GlobalCriticalMineralsOutlook2025.pdf" TargetMode="External"/><Relationship Id="rId26"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2UO2C5&amp;nav=MTVfezNBNkIyRDhFLTk5RDAtNEIzNi1BQzc0LUZERUNCN0M3MTk1RH0" TargetMode="External"/><Relationship Id="rId39" Type="http://schemas.openxmlformats.org/officeDocument/2006/relationships/hyperlink" Target="https://26973329.fs1.hubspotusercontent-eu1.net/hubfs/26973329/2.%20Reports/Global%20Wind%20Report/GWEC%20Global%20Wind%20Report%202025.pdf" TargetMode="External"/><Relationship Id="rId21" Type="http://schemas.openxmlformats.org/officeDocument/2006/relationships/hyperlink" Target="https://iea.blob.core.windows.net/assets/a33abe2e-f799-4787-b09b-2484a6f5a8e4/GlobalCriticalMineralsOutlook2025.pdf" TargetMode="External"/><Relationship Id="rId34" Type="http://schemas.openxmlformats.org/officeDocument/2006/relationships/hyperlink" Target="https://echarts.apache.org/examples/en/editor.html?c=bar-polar-stack-radial" TargetMode="External"/><Relationship Id="rId42" Type="http://schemas.openxmlformats.org/officeDocument/2006/relationships/hyperlink" Target="https://iea.blob.core.windows.net/assets/3af7fda6-8fd9-46b7-bede-395f7f8f9943/RecyclingofCriticalMinerals.pdf" TargetMode="External"/><Relationship Id="rId47"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lBZiCN&amp;nav=MTVfezA1OEU5NDQwLTREN0QtNDc5Qy1BMkJDLUY1OTJFNDNGMTcxMH0" TargetMode="External"/><Relationship Id="rId50" Type="http://schemas.openxmlformats.org/officeDocument/2006/relationships/hyperlink" Target="https://productiongap.org/wp-content/uploads/2023/11/PGR2023_web_rev.pdf" TargetMode="External"/><Relationship Id="rId55"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EGD2Jo&amp;nav=MTVfe0VCMTNGQTMyLUJDQUYtNDY4NC04MzFDLUY1MjBEOTU5MEQyNn0" TargetMode="External"/><Relationship Id="rId7" Type="http://schemas.openxmlformats.org/officeDocument/2006/relationships/hyperlink" Target="https://iea.blob.core.windows.net/assets/3af7fda6-8fd9-46b7-bede-395f7f8f9943/RecyclingofCriticalMinerals.pdf" TargetMode="External"/><Relationship Id="rId2" Type="http://schemas.openxmlformats.org/officeDocument/2006/relationships/hyperlink" Target="https://iea.blob.core.windows.net/assets/140a0470-5b90-4922-a0e9-838b3ac6918c/WorldEnergyOutlook2024.pdf" TargetMode="External"/><Relationship Id="rId16"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wl6pZn&amp;nav=MTVfe0RERkQwRjE4LTZBMDktNDkxQi1BRkNFLTQ5RDVGMjkxMTI2RX0" TargetMode="External"/><Relationship Id="rId29" Type="http://schemas.openxmlformats.org/officeDocument/2006/relationships/hyperlink" Target="https://echarts.apache.org/examples/en/editor.html?c=bar-polar-stack-radial" TargetMode="External"/><Relationship Id="rId11" Type="http://schemas.openxmlformats.org/officeDocument/2006/relationships/hyperlink" Target="https://26973329.fs1.hubspotusercontent-eu1.net/hubfs/26973329/2.%20Reports/Global%20Wind%20Report/GWEC%20Global%20Wind%20Report%202025.pdf" TargetMode="External"/><Relationship Id="rId24"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dXbfZn&amp;nav=MTVfezc4REE4RTIyLTBGRUYtNEQ0QS1CMkJDLTE5RUU3MkM2M0U5Rn0" TargetMode="External"/><Relationship Id="rId32" Type="http://schemas.openxmlformats.org/officeDocument/2006/relationships/hyperlink" Target="https://echarts.apache.org/examples/en/editor.html?c=bar-polar-stack-radial" TargetMode="External"/><Relationship Id="rId37"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jdZ48V&amp;nav=MTVfe0I1ODg0OTk1LUI2NzEtNDQwQS04MzhBLTM0Q0Q1QkQ0NUQ5QX0" TargetMode="External"/><Relationship Id="rId40"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ST99MU&amp;nav=MTVfezdBMDA5RDFDLTgwMDUtNDY1MC1BNjYzLTNBN0I2MEJENDVDNH0" TargetMode="External"/><Relationship Id="rId45"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D3WRLM&amp;nav=MTVfezk0N0Y5NUYzLTkzQ0EtNDg3MC1CQUZBLTM5MUVGNjMzMDZDRH0" TargetMode="External"/><Relationship Id="rId53"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WgX8fg&amp;nav=MTVfezIzRUE2Q0U4LUUyN0MtNDlCNy04ODM4LTMzMzlFQzkyQjI5N30" TargetMode="External"/><Relationship Id="rId58" Type="http://schemas.openxmlformats.org/officeDocument/2006/relationships/table" Target="../tables/table9.xml"/><Relationship Id="rId5" Type="http://schemas.openxmlformats.org/officeDocument/2006/relationships/hyperlink" Target="https://iea.blob.core.windows.net/assets/34eac603-ecf1-464f-b813-2ecceb8f81c2/EnergyandAI.pdf" TargetMode="External"/><Relationship Id="rId19" Type="http://schemas.openxmlformats.org/officeDocument/2006/relationships/hyperlink" Target="https://iea.blob.core.windows.net/assets/a33abe2e-f799-4787-b09b-2484a6f5a8e4/GlobalCriticalMineralsOutlook2025.pdf" TargetMode="External"/><Relationship Id="rId4" Type="http://schemas.openxmlformats.org/officeDocument/2006/relationships/hyperlink" Target="https://iea.blob.core.windows.net/assets/140a0470-5b90-4922-a0e9-838b3ac6918c/WorldEnergyOutlook2024.pdf" TargetMode="External"/><Relationship Id="rId9" Type="http://schemas.openxmlformats.org/officeDocument/2006/relationships/hyperlink" Target="https://www.iea.org/commentaries/cybersecurity-is-the-power-system-lagging-behind" TargetMode="External"/><Relationship Id="rId14"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FElPcM&amp;nav=MTVfezAwMDAwMDAwLTAwMDEtMDAwMC0wMDAwLTAwMDAwMDAwMDAwMH0" TargetMode="External"/><Relationship Id="rId22" Type="http://schemas.openxmlformats.org/officeDocument/2006/relationships/hyperlink" Target="https://iea.blob.core.windows.net/assets/a33abe2e-f799-4787-b09b-2484a6f5a8e4/GlobalCriticalMineralsOutlook2025.pdf" TargetMode="External"/><Relationship Id="rId27"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xLx5vY&amp;nav=MTVfe0JGMTE1MTE2LUVGNjEtNEEzOC1BOUYxLTFDRDExMEQ2MEE1Rn0" TargetMode="External"/><Relationship Id="rId30" Type="http://schemas.openxmlformats.org/officeDocument/2006/relationships/hyperlink" Target="https://echarts.apache.org/examples/en/editor.html?c=bar-polar-stack-radial" TargetMode="External"/><Relationship Id="rId35"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snFRCB&amp;nav=MTVfezE0MTNERTZELTk3MTYtNDNEQy1COTQ1LUZERUE1REVFNTMwRn0" TargetMode="External"/><Relationship Id="rId43" Type="http://schemas.openxmlformats.org/officeDocument/2006/relationships/hyperlink" Target="https://iea.blob.core.windows.net/assets/3af7fda6-8fd9-46b7-bede-395f7f8f9943/RecyclingofCriticalMinerals.pdf" TargetMode="External"/><Relationship Id="rId48"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Z7N9Ol&amp;nav=MTVfe0MyN0UwNjYyLUMzMkItNEQ0Ri1BNjhGLUM5NzI5NDNFREU2Rn0" TargetMode="External"/><Relationship Id="rId56" Type="http://schemas.openxmlformats.org/officeDocument/2006/relationships/printerSettings" Target="../printerSettings/printerSettings6.bin"/><Relationship Id="rId8" Type="http://schemas.openxmlformats.org/officeDocument/2006/relationships/hyperlink" Target="https://iea.blob.core.windows.net/assets/a33abe2e-f799-4787-b09b-2484a6f5a8e4/GlobalCriticalMineralsOutlook2025.pdf" TargetMode="External"/><Relationship Id="rId51" Type="http://schemas.openxmlformats.org/officeDocument/2006/relationships/hyperlink" Target="https://productiongap.org/wp-content/uploads/2023/11/PGR2023_web_rev.pdf" TargetMode="External"/><Relationship Id="rId3" Type="http://schemas.openxmlformats.org/officeDocument/2006/relationships/hyperlink" Target="https://desapublications.un.org/publications/world-population-prospects-2024-summary-results" TargetMode="External"/><Relationship Id="rId12" Type="http://schemas.openxmlformats.org/officeDocument/2006/relationships/hyperlink" Target="https://www.oceanenergy-europe.eu/wp-content/uploads/2023/03/IRENA_OEE_Scaling_up_investment_ocean_energy_2023.pdf" TargetMode="External"/><Relationship Id="rId17"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sEY88F&amp;nav=MTVfezMxNkRDM0QxLUFCQzItNENFRS05QUNELUY5QTU5RTQyNDNBMH0" TargetMode="External"/><Relationship Id="rId25"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eZbMl6&amp;nav=MTVfezc3QzVERTE5LTY0NDMtNDlDQi1BREI2LTEyQjE0M0FCMzU2RX0" TargetMode="External"/><Relationship Id="rId33" Type="http://schemas.openxmlformats.org/officeDocument/2006/relationships/hyperlink" Target="https://echarts.apache.org/examples/en/editor.html?c=bar-polar-stack-radial" TargetMode="External"/><Relationship Id="rId38"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8n1e4u&amp;nav=MTVfe0Q5MzUzQjVCLTRFM0QtNDc4NS04OUMxLTFCRDgyMDk3MDNCQn0" TargetMode="External"/><Relationship Id="rId46"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sfoUBJ&amp;nav=MTVfe0M3OEY4MTU3LUYxNTctNDZDQi1BM0MyLUZFNEU3RkJCQUYyOX0" TargetMode="External"/><Relationship Id="rId59" Type="http://schemas.openxmlformats.org/officeDocument/2006/relationships/comments" Target="../comments7.xml"/><Relationship Id="rId20" Type="http://schemas.openxmlformats.org/officeDocument/2006/relationships/hyperlink" Target="https://iea.blob.core.windows.net/assets/a33abe2e-f799-4787-b09b-2484a6f5a8e4/GlobalCriticalMineralsOutlook2025.pdf" TargetMode="External"/><Relationship Id="rId41" Type="http://schemas.openxmlformats.org/officeDocument/2006/relationships/hyperlink" Target="https://www.iea.org/reports/world-energy-investment-2023" TargetMode="External"/><Relationship Id="rId54"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HLZKNE&amp;nav=MTVfezkxRjU2REI1LUVDM0MtNEIyRC04NjQyLTY4QjBEMDBGQzY0NH0" TargetMode="External"/><Relationship Id="rId1" Type="http://schemas.openxmlformats.org/officeDocument/2006/relationships/hyperlink" Target="https://www.irena.org/-/media/Files/IRENA/Agency/Publication/2024/Nov/IRENA_World_energy_transitions_outlook_2024.pdf" TargetMode="External"/><Relationship Id="rId6" Type="http://schemas.openxmlformats.org/officeDocument/2006/relationships/hyperlink" Target="https://www.mckinsey.com/industries/energy-and-materials/our-insights/global-energy-perspective" TargetMode="External"/><Relationship Id="rId15"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GPoEpe&amp;nav=MTVfezAxRUZCN0Q4LUFCNzEtNDE0QS1BMEI2LUY2MzQ0OUY0QkVDRn0" TargetMode="External"/><Relationship Id="rId23"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jrrtT0&amp;nav=MTVfezM3Rjk5MDA0LTc0RUItNDhENC05NEJGLUZGQTkwREYwNjA2OH0" TargetMode="External"/><Relationship Id="rId28"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3R6GFr&amp;nav=MTVfezA4NkI2MzNCLTlCMDAtNDQzMy1BQzhBLTg2N0MxMDJGQTQ1MX0" TargetMode="External"/><Relationship Id="rId36"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veBBlk&amp;nav=MTVfezRBOTA3QTI2LTgyQTktNEU3Qy04QzExLTMzQkYzOEYxNEFGQn0" TargetMode="External"/><Relationship Id="rId49" Type="http://schemas.openxmlformats.org/officeDocument/2006/relationships/hyperlink" Target="../../../../../../../:x:/r/sites/SEHCoreTeam/Shared%20Documents/General/04.%20Sustainable%20Energy%20Academy/SEA%20Charts%20and%20Infographics/SEA%20-%20Charts/Datasets/Module%208%20-%20Datasets%20for%20Charts.xlsx?d=wf26b3a645e8840e79c37ecb9547bb76d&amp;csf=1&amp;web=1&amp;e=z6AaGg&amp;nav=MTVfe0E0NDM1RTEzLTQ3NzktNDBDMy04REIxLUZGNkUzMkM1OEZDRX0" TargetMode="External"/><Relationship Id="rId57" Type="http://schemas.openxmlformats.org/officeDocument/2006/relationships/vmlDrawing" Target="../drawings/vmlDrawing7.vml"/><Relationship Id="rId10" Type="http://schemas.openxmlformats.org/officeDocument/2006/relationships/hyperlink" Target="https://ourworldindata.org/land-use-per-energy-source?itid=lk_inline_enhanced-template" TargetMode="External"/><Relationship Id="rId31" Type="http://schemas.openxmlformats.org/officeDocument/2006/relationships/hyperlink" Target="https://echarts.apache.org/examples/en/editor.html?c=bar-polar-stack-radial" TargetMode="External"/><Relationship Id="rId44" Type="http://schemas.openxmlformats.org/officeDocument/2006/relationships/hyperlink" Target="https://iea.blob.core.windows.net/assets/3af7fda6-8fd9-46b7-bede-395f7f8f9943/RecyclingofCriticalMinerals.pdf" TargetMode="External"/><Relationship Id="rId52" Type="http://schemas.openxmlformats.org/officeDocument/2006/relationships/hyperlink" Target="https://productiongap.org/wp-content/uploads/2023/11/PGR2023_web_rev.pdf" TargetMode="External"/><Relationship Id="rId60" Type="http://schemas.microsoft.com/office/2017/10/relationships/threadedComment" Target="../threadedComments/threadedComment7.xml"/></Relationships>
</file>

<file path=xl/worksheets/_rels/sheet12.xml.rels><?xml version="1.0" encoding="UTF-8" standalone="yes"?>
<Relationships xmlns="http://schemas.openxmlformats.org/package/2006/relationships"><Relationship Id="rId8" Type="http://schemas.openxmlformats.org/officeDocument/2006/relationships/hyperlink" Target="https://openknowledge.worldbank.org/bitstreams/11cf8aed-1492-5c12-b2e9-27a12c8c9473/download" TargetMode="External"/><Relationship Id="rId13" Type="http://schemas.openxmlformats.org/officeDocument/2006/relationships/hyperlink" Target="https://iea.blob.core.windows.net/assets/60fcd1dd-d112-469b-87de-20d39227df3d/WorldEnergyInvestment2024.pdf" TargetMode="External"/><Relationship Id="rId18" Type="http://schemas.openxmlformats.org/officeDocument/2006/relationships/hyperlink" Target="https://fossilfuelsubsidytracker.org/country/" TargetMode="External"/><Relationship Id="rId26" Type="http://schemas.openxmlformats.org/officeDocument/2006/relationships/hyperlink" Target="https://echarts.apache.org/examples/en/editor.html?c=bar-stack" TargetMode="External"/><Relationship Id="rId3" Type="http://schemas.openxmlformats.org/officeDocument/2006/relationships/hyperlink" Target="https://iea.blob.core.windows.net/assets/deebef5d-0c34-4539-9d0c-10b13d840027/NetZeroby2050-ARoadmapfortheGlobalEnergySector_CORR.pdf" TargetMode="External"/><Relationship Id="rId21" Type="http://schemas.openxmlformats.org/officeDocument/2006/relationships/hyperlink" Target="https://echarts.apache.org/examples/en/editor.html?c=map-HK" TargetMode="External"/><Relationship Id="rId7" Type="http://schemas.openxmlformats.org/officeDocument/2006/relationships/hyperlink" Target="https://www.statista.com/chart/17095/highest-carbon-taxes-in-the-world/" TargetMode="External"/><Relationship Id="rId12" Type="http://schemas.openxmlformats.org/officeDocument/2006/relationships/hyperlink" Target="../../../../../../../:x:/r/sites/SEHCoreTeam/_layouts/15/Doc.aspx?sourcedoc=%7BF3DA8D55-8369-4194-A027-9D5BC2E09202%7D&amp;file=Module%204%20-%20Datasets%20for%20Charts.xlsx&amp;action=default&amp;mobileredirect=true" TargetMode="External"/><Relationship Id="rId17" Type="http://schemas.openxmlformats.org/officeDocument/2006/relationships/hyperlink" Target="../../../../../../../:x:/r/sites/SEHCoreTeam/_layouts/15/Doc.aspx?sourcedoc=%7BF3DA8D55-8369-4194-A027-9D5BC2E09202%7D&amp;file=Module%204%20-%20Datasets%20for%20Charts.xlsx&amp;action=default&amp;mobileredirect=true" TargetMode="External"/><Relationship Id="rId25" Type="http://schemas.openxmlformats.org/officeDocument/2006/relationships/hyperlink" Target="https://echarts.apache.org/examples/en/editor.html?c=bar-stack-normalization" TargetMode="External"/><Relationship Id="rId2" Type="http://schemas.openxmlformats.org/officeDocument/2006/relationships/hyperlink" Target="https://www.iea.org/reports/fossil-fuels-consumption-subsidies-2022" TargetMode="External"/><Relationship Id="rId16" Type="http://schemas.openxmlformats.org/officeDocument/2006/relationships/hyperlink" Target="../../../../../../../:x:/r/sites/SEHCoreTeam/_layouts/15/Doc.aspx?sourcedoc=%7BF3DA8D55-8369-4194-A027-9D5BC2E09202%7D&amp;file=Module%204%20-%20Datasets%20for%20Charts.xlsx&amp;action=default&amp;mobileredirect=true" TargetMode="External"/><Relationship Id="rId20" Type="http://schemas.openxmlformats.org/officeDocument/2006/relationships/hyperlink" Target="https://echarts.apache.org/examples/en/editor.html?c=bar-simple" TargetMode="External"/><Relationship Id="rId1" Type="http://schemas.openxmlformats.org/officeDocument/2006/relationships/hyperlink" Target="https://www.mckinsey.com/industries/electric-power-and-natural-gas/our-insights/the-trading-opportunity-that-could-create-resilience-in-materials" TargetMode="External"/><Relationship Id="rId6" Type="http://schemas.openxmlformats.org/officeDocument/2006/relationships/hyperlink" Target="https://data-explorer.oecd.org/share/?token=eyJ0eXAiOiJKV1QiLCJhbGciOiJIUzI1NiJ9.eyJzdWIiOiJmNmI4MzFlMS0wNDJlLTQ5YzgtYWU5Yy01Njc0YWQxMDBmZmQiLCJlbWFpbCI6ImRpdnlhc2FuZ2FyYWp1QGxpdmUuY29tIiwianRpIjoiYjQ5NzVmMmYtZGUxYS00ZTA1LWFkNmItNmI3NzhkMWYzNWMyIiwiaWF0IjoxNzQ0NzI4MTIxLCJleHAiOjE3NDQ3NDI1MjF9.2ITfhYlnPoxtGfaKJH0QYjLZMF7MAolekhbpg5Acwb8&amp;email=divyasangaraju@live.com&amp;id=f6b831e1-042e-49c8-ae9c-5674ad100ffd" TargetMode="External"/><Relationship Id="rId11" Type="http://schemas.openxmlformats.org/officeDocument/2006/relationships/hyperlink" Target="../../../../../../../:x:/r/sites/SEHCoreTeam/_layouts/15/Doc.aspx?sourcedoc=%7BF3DA8D55-8369-4194-A027-9D5BC2E09202%7D&amp;file=Module%204%20-%20Datasets%20for%20Charts.xlsx&amp;action=default&amp;mobileredirect=true" TargetMode="External"/><Relationship Id="rId24" Type="http://schemas.openxmlformats.org/officeDocument/2006/relationships/hyperlink" Target="https://echarts.apache.org/examples/en/editor.html?c=bar-stack" TargetMode="External"/><Relationship Id="rId5" Type="http://schemas.openxmlformats.org/officeDocument/2006/relationships/hyperlink" Target="https://www.iea.org/product/download/008551-000293-008291" TargetMode="External"/><Relationship Id="rId15" Type="http://schemas.openxmlformats.org/officeDocument/2006/relationships/hyperlink" Target="https://ourworldindata.org/grapher/global-energy-consumption-source" TargetMode="External"/><Relationship Id="rId23" Type="http://schemas.openxmlformats.org/officeDocument/2006/relationships/hyperlink" Target="https://echarts.apache.org/examples/en/editor.html?c=dataset-simple0" TargetMode="External"/><Relationship Id="rId28" Type="http://schemas.openxmlformats.org/officeDocument/2006/relationships/table" Target="../tables/table10.xml"/><Relationship Id="rId10" Type="http://schemas.openxmlformats.org/officeDocument/2006/relationships/hyperlink" Target="https://iea.blob.core.windows.net/assets/8834d3af-af60-4df0-9643-72e2684f7221/WorldEnergyInvestment2023.pdf" TargetMode="External"/><Relationship Id="rId19" Type="http://schemas.openxmlformats.org/officeDocument/2006/relationships/hyperlink" Target="https://echarts.apache.org/examples/en/editor.html?c=bar-stack" TargetMode="External"/><Relationship Id="rId4" Type="http://schemas.openxmlformats.org/officeDocument/2006/relationships/hyperlink" Target="https://www.iea.org/data-and-statistics/data-product/fossil-fuel-subsidies-database" TargetMode="External"/><Relationship Id="rId9" Type="http://schemas.openxmlformats.org/officeDocument/2006/relationships/hyperlink" Target="https://www.irena.org/-/media/Files/IRENA/Agency/Publication/2023/Feb/IRENA_CPI_Global_RE_finance_2023.pdf" TargetMode="External"/><Relationship Id="rId14" Type="http://schemas.openxmlformats.org/officeDocument/2006/relationships/hyperlink" Target="../../../../../../../:x:/r/sites/SEHCoreTeam/_layouts/15/Doc.aspx?sourcedoc=%7BF3DA8D55-8369-4194-A027-9D5BC2E09202%7D&amp;file=Module%204%20-%20Datasets%20for%20Charts.xlsx&amp;action=default&amp;mobileredirect=true" TargetMode="External"/><Relationship Id="rId22" Type="http://schemas.openxmlformats.org/officeDocument/2006/relationships/hyperlink" Target="https://echarts.apache.org/examples/en/editor.html?c=bar-y-category-stack" TargetMode="External"/><Relationship Id="rId27" Type="http://schemas.openxmlformats.org/officeDocument/2006/relationships/hyperlink" Target="https://echarts.apache.org/examples/en/editor.html?c=line-stack"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ata-viz.data.undp.org/graphs/tree-ma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98AAA-B546-4AD3-B59C-21F10465D657}">
  <sheetPr>
    <tabColor rgb="FFFFC000"/>
  </sheetPr>
  <dimension ref="B2:AM23"/>
  <sheetViews>
    <sheetView topLeftCell="C1" zoomScaleNormal="100" workbookViewId="0">
      <selection activeCell="N4" sqref="N4"/>
    </sheetView>
  </sheetViews>
  <sheetFormatPr defaultRowHeight="14.25"/>
  <cols>
    <col min="1" max="1" width="4.5703125" customWidth="1"/>
    <col min="2" max="2" width="9.5703125" customWidth="1"/>
    <col min="3" max="3" width="15.85546875" customWidth="1"/>
    <col min="4" max="4" width="15.5703125" customWidth="1"/>
    <col min="5" max="5" width="8.85546875" style="2" customWidth="1"/>
    <col min="6" max="10" width="12.7109375" style="2" customWidth="1"/>
    <col min="11" max="11" width="12.28515625" customWidth="1"/>
    <col min="12" max="12" width="9.5703125" customWidth="1"/>
    <col min="13" max="13" width="16.7109375" customWidth="1"/>
    <col min="14" max="15" width="9" customWidth="1"/>
    <col min="16" max="16" width="12.28515625" customWidth="1"/>
    <col min="17" max="20" width="9" customWidth="1"/>
    <col min="21" max="21" width="3" customWidth="1"/>
    <col min="27" max="27" width="3" customWidth="1"/>
    <col min="28" max="34" width="0" hidden="1" customWidth="1"/>
  </cols>
  <sheetData>
    <row r="2" spans="2:39" s="7" customFormat="1" ht="21" customHeight="1">
      <c r="E2" s="2"/>
      <c r="F2" s="136" t="s">
        <v>0</v>
      </c>
      <c r="G2" s="137"/>
      <c r="H2" s="137"/>
      <c r="I2" s="137"/>
      <c r="J2" s="137"/>
      <c r="K2" s="138"/>
      <c r="V2" s="139" t="s">
        <v>1</v>
      </c>
      <c r="W2" s="139"/>
      <c r="X2" s="139"/>
      <c r="Y2" s="139"/>
      <c r="Z2" s="139"/>
      <c r="AI2" s="139" t="s">
        <v>2</v>
      </c>
      <c r="AJ2" s="139"/>
      <c r="AK2" s="139"/>
      <c r="AL2" s="139"/>
      <c r="AM2" s="139"/>
    </row>
    <row r="3" spans="2:39" ht="43.9" customHeight="1">
      <c r="E3" s="13" t="s">
        <v>3</v>
      </c>
      <c r="F3" s="30" t="str" cm="1">
        <f t="array" ref="F3:J3">TRANSPOSE(Validation!A2:A6)</f>
        <v>Infographic WITHOUT Data</v>
      </c>
      <c r="G3" s="30" t="str">
        <v>Infographic WITH Data</v>
      </c>
      <c r="H3" s="30" t="str">
        <v>Chart to recreate</v>
      </c>
      <c r="I3" s="30" t="str">
        <v>Chart for Direct Use</v>
      </c>
      <c r="J3" s="30" t="str">
        <v>Maps to recreate</v>
      </c>
      <c r="K3" s="11" t="s">
        <v>4</v>
      </c>
      <c r="N3" s="3" t="str" cm="1">
        <f t="array" ref="N3:R3">TRANSPOSE(Validation!I2:I6)</f>
        <v>Pending</v>
      </c>
      <c r="O3" s="3" t="str">
        <v>In process</v>
      </c>
      <c r="P3" s="3" t="str">
        <v>Not supported by pipeline</v>
      </c>
      <c r="Q3" s="3" t="str">
        <v>Ready</v>
      </c>
      <c r="R3" s="3" t="str">
        <v>Deleted</v>
      </c>
      <c r="S3" s="2"/>
      <c r="T3" s="11" t="s">
        <v>5</v>
      </c>
      <c r="V3" s="33" t="e" cm="1" vm="1">
        <f t="array" aca="1" ref="V3" ca="1">TRANSPOSE(Validation!I2:I9)</f>
        <v>#VALUE!</v>
      </c>
      <c r="W3" s="30"/>
      <c r="X3" s="30"/>
      <c r="Y3" s="34"/>
      <c r="Z3" s="35" t="s">
        <v>5</v>
      </c>
      <c r="AC3" s="2" t="e" cm="1" vm="1">
        <f t="array" aca="1" ref="AC3" ca="1">TRANSPOSE(Validation!I2:I9)</f>
        <v>#VALUE!</v>
      </c>
      <c r="AD3" s="2"/>
      <c r="AE3" s="2"/>
      <c r="AF3" s="2"/>
      <c r="AG3" s="11" t="s">
        <v>5</v>
      </c>
      <c r="AI3" s="33" t="e" cm="1" vm="1">
        <f t="array" aca="1" ref="AI3" ca="1">TRANSPOSE(Validation!I2:I9)</f>
        <v>#VALUE!</v>
      </c>
      <c r="AJ3" s="30"/>
      <c r="AK3" s="30"/>
      <c r="AL3" s="34"/>
      <c r="AM3" s="35" t="s">
        <v>5</v>
      </c>
    </row>
    <row r="4" spans="2:39" ht="15.75">
      <c r="B4" s="15" t="s">
        <v>6</v>
      </c>
      <c r="C4" s="8" t="str">
        <f>_xlfn.CONCAT($B4,"!B3:B100")</f>
        <v>Module1!B3:B100</v>
      </c>
      <c r="D4" s="8" t="str">
        <f>_xlfn.CONCAT($B4,"!N3:N100")</f>
        <v>Module1!N3:N100</v>
      </c>
      <c r="E4" s="14">
        <f t="shared" ref="E4:E11" ca="1" si="0">COUNTA(INDIRECT(C4))</f>
        <v>35</v>
      </c>
      <c r="F4" s="9">
        <f ca="1">COUNTIF(INDIRECT($D4),F$3)</f>
        <v>0</v>
      </c>
      <c r="G4" s="9">
        <f t="shared" ref="G4" ca="1" si="1">COUNTIF(INDIRECT($D4),G$3)</f>
        <v>2</v>
      </c>
      <c r="H4" s="9">
        <f ca="1">COUNTIF(INDIRECT($D4),H$3)</f>
        <v>25</v>
      </c>
      <c r="I4" s="9">
        <f ca="1">COUNTIF(INDIRECT($D4),I$3)</f>
        <v>6</v>
      </c>
      <c r="J4" s="9">
        <f ca="1">COUNTIF(INDIRECT($D4),J$3)</f>
        <v>2</v>
      </c>
      <c r="K4" s="12">
        <f ca="1">E4-SUM(F4:J4)</f>
        <v>0</v>
      </c>
      <c r="M4" t="str">
        <f>_xlfn.CONCAT($B4,"!I3:I100")</f>
        <v>Module1!I3:I100</v>
      </c>
      <c r="N4" s="20">
        <f ca="1">COUNTIF(INDIRECT($M4),N$3)</f>
        <v>0</v>
      </c>
      <c r="O4" s="20">
        <f t="shared" ref="O4:Q11" ca="1" si="2">COUNTIF(INDIRECT($M4),O$3)</f>
        <v>0</v>
      </c>
      <c r="P4" s="20">
        <f t="shared" ca="1" si="2"/>
        <v>0</v>
      </c>
      <c r="Q4" s="20">
        <f t="shared" ca="1" si="2"/>
        <v>0</v>
      </c>
      <c r="R4" s="20"/>
      <c r="S4" s="20"/>
      <c r="T4" s="20">
        <f t="shared" ref="T4:T12" ca="1" si="3">(E4-SUM(N4:Q4))</f>
        <v>35</v>
      </c>
      <c r="V4" s="21">
        <f t="shared" ref="V4:V12" ca="1" si="4">N4/$E4</f>
        <v>0</v>
      </c>
      <c r="W4" s="19">
        <f t="shared" ref="W4:W12" ca="1" si="5">O4/$E4</f>
        <v>0</v>
      </c>
      <c r="X4" s="19">
        <f t="shared" ref="X4:X12" ca="1" si="6">P4/$E4</f>
        <v>0</v>
      </c>
      <c r="Y4" s="22">
        <f t="shared" ref="Y4:Y12" ca="1" si="7">Q4/$E4</f>
        <v>0</v>
      </c>
      <c r="Z4" s="22">
        <f t="shared" ref="Z4:Z12" ca="1" si="8">T4/$E4</f>
        <v>1</v>
      </c>
      <c r="AB4" t="str">
        <f>_xlfn.CONCAT($B4,"!p3:p100")</f>
        <v>Module1!p3:p100</v>
      </c>
      <c r="AC4" s="20">
        <f ca="1">COUNTIF(INDIRECT($AB4),AC$3)</f>
        <v>0</v>
      </c>
      <c r="AD4" s="20">
        <f t="shared" ref="AD4:AF11" ca="1" si="9">COUNTIF(INDIRECT($AB4),AD$3)</f>
        <v>0</v>
      </c>
      <c r="AE4" s="20">
        <f t="shared" ca="1" si="9"/>
        <v>0</v>
      </c>
      <c r="AF4" s="20">
        <f t="shared" ca="1" si="9"/>
        <v>0</v>
      </c>
      <c r="AG4" s="20">
        <f t="shared" ref="AG4:AG12" ca="1" si="10">(H4-SUM(AC4:AF4))</f>
        <v>25</v>
      </c>
      <c r="AI4" s="21">
        <f ca="1">AC4/$H4</f>
        <v>0</v>
      </c>
      <c r="AJ4" s="19">
        <f t="shared" ref="AJ4:AJ12" ca="1" si="11">AD4/$H4</f>
        <v>0</v>
      </c>
      <c r="AK4" s="19">
        <f t="shared" ref="AK4:AK12" ca="1" si="12">AE4/$H4</f>
        <v>0</v>
      </c>
      <c r="AL4" s="22">
        <f t="shared" ref="AL4:AL12" ca="1" si="13">AF4/$H4</f>
        <v>0</v>
      </c>
      <c r="AM4" s="22">
        <f t="shared" ref="AM4:AM12" ca="1" si="14">AG4/$H4</f>
        <v>1</v>
      </c>
    </row>
    <row r="5" spans="2:39" ht="15.75">
      <c r="B5" s="15" t="s">
        <v>7</v>
      </c>
      <c r="C5" s="8" t="str">
        <f t="shared" ref="C5:C11" si="15">_xlfn.CONCAT($B5,"!B3:B100")</f>
        <v>Module2!B3:B100</v>
      </c>
      <c r="D5" s="8" t="str">
        <f t="shared" ref="D5:D11" si="16">_xlfn.CONCAT($B5,"!N3:N100")</f>
        <v>Module2!N3:N100</v>
      </c>
      <c r="E5" s="14">
        <f t="shared" ca="1" si="0"/>
        <v>35</v>
      </c>
      <c r="F5" s="9">
        <f t="shared" ref="F5:J11" ca="1" si="17">COUNTIF(INDIRECT($D5),F$3)</f>
        <v>0</v>
      </c>
      <c r="G5" s="9">
        <f t="shared" ca="1" si="17"/>
        <v>0</v>
      </c>
      <c r="H5" s="9">
        <f t="shared" ca="1" si="17"/>
        <v>25</v>
      </c>
      <c r="I5" s="9">
        <f t="shared" ca="1" si="17"/>
        <v>7</v>
      </c>
      <c r="J5" s="9">
        <f t="shared" ca="1" si="17"/>
        <v>1</v>
      </c>
      <c r="K5" s="12">
        <f t="shared" ref="K5:K11" ca="1" si="18">E5-SUM(F5:J5)</f>
        <v>2</v>
      </c>
      <c r="M5" t="str">
        <f t="shared" ref="M5:M11" si="19">_xlfn.CONCAT($B5,"!I3:I100")</f>
        <v>Module2!I3:I100</v>
      </c>
      <c r="N5" s="20">
        <f t="shared" ref="N5:N11" ca="1" si="20">COUNTIF(INDIRECT($M5),N$3)</f>
        <v>0</v>
      </c>
      <c r="O5" s="20">
        <f t="shared" ca="1" si="2"/>
        <v>0</v>
      </c>
      <c r="P5" s="20">
        <f t="shared" ca="1" si="2"/>
        <v>0</v>
      </c>
      <c r="Q5" s="20">
        <f t="shared" ca="1" si="2"/>
        <v>0</v>
      </c>
      <c r="R5" s="20"/>
      <c r="S5" s="20"/>
      <c r="T5" s="20">
        <f t="shared" ca="1" si="3"/>
        <v>35</v>
      </c>
      <c r="V5" s="21">
        <f t="shared" ca="1" si="4"/>
        <v>0</v>
      </c>
      <c r="W5" s="19">
        <f t="shared" ca="1" si="5"/>
        <v>0</v>
      </c>
      <c r="X5" s="19">
        <f t="shared" ca="1" si="6"/>
        <v>0</v>
      </c>
      <c r="Y5" s="22">
        <f t="shared" ca="1" si="7"/>
        <v>0</v>
      </c>
      <c r="Z5" s="22">
        <f t="shared" ca="1" si="8"/>
        <v>1</v>
      </c>
      <c r="AB5" t="str">
        <f t="shared" ref="AB5:AB11" si="21">_xlfn.CONCAT($B5,"!p3:p100")</f>
        <v>Module2!p3:p100</v>
      </c>
      <c r="AC5" s="20">
        <f t="shared" ref="AC5:AC11" ca="1" si="22">COUNTIF(INDIRECT($AB5),AC$3)</f>
        <v>0</v>
      </c>
      <c r="AD5" s="20">
        <f t="shared" ca="1" si="9"/>
        <v>0</v>
      </c>
      <c r="AE5" s="20">
        <f t="shared" ca="1" si="9"/>
        <v>0</v>
      </c>
      <c r="AF5" s="20">
        <f t="shared" ca="1" si="9"/>
        <v>0</v>
      </c>
      <c r="AG5" s="20">
        <f t="shared" ca="1" si="10"/>
        <v>25</v>
      </c>
      <c r="AI5" s="21">
        <f t="shared" ref="AI5:AI12" ca="1" si="23">AC5/$H5</f>
        <v>0</v>
      </c>
      <c r="AJ5" s="19">
        <f t="shared" ca="1" si="11"/>
        <v>0</v>
      </c>
      <c r="AK5" s="19">
        <f t="shared" ca="1" si="12"/>
        <v>0</v>
      </c>
      <c r="AL5" s="22">
        <f t="shared" ca="1" si="13"/>
        <v>0</v>
      </c>
      <c r="AM5" s="22">
        <f t="shared" ca="1" si="14"/>
        <v>1</v>
      </c>
    </row>
    <row r="6" spans="2:39" ht="15.75">
      <c r="B6" s="15" t="s">
        <v>8</v>
      </c>
      <c r="C6" s="8" t="str">
        <f t="shared" si="15"/>
        <v>Module3!B3:B100</v>
      </c>
      <c r="D6" s="8" t="str">
        <f t="shared" si="16"/>
        <v>Module3!N3:N100</v>
      </c>
      <c r="E6" s="14">
        <f t="shared" ca="1" si="0"/>
        <v>12</v>
      </c>
      <c r="F6" s="9">
        <f t="shared" ca="1" si="17"/>
        <v>0</v>
      </c>
      <c r="G6" s="9">
        <f t="shared" ca="1" si="17"/>
        <v>0</v>
      </c>
      <c r="H6" s="9">
        <f t="shared" ca="1" si="17"/>
        <v>10</v>
      </c>
      <c r="I6" s="9">
        <f t="shared" ca="1" si="17"/>
        <v>2</v>
      </c>
      <c r="J6" s="9">
        <f t="shared" ca="1" si="17"/>
        <v>0</v>
      </c>
      <c r="K6" s="12">
        <f t="shared" ca="1" si="18"/>
        <v>0</v>
      </c>
      <c r="M6" t="str">
        <f t="shared" si="19"/>
        <v>Module3!I3:I100</v>
      </c>
      <c r="N6" s="20">
        <f t="shared" ca="1" si="20"/>
        <v>0</v>
      </c>
      <c r="O6" s="20">
        <f t="shared" ca="1" si="2"/>
        <v>0</v>
      </c>
      <c r="P6" s="20">
        <f t="shared" ca="1" si="2"/>
        <v>0</v>
      </c>
      <c r="Q6" s="20">
        <f t="shared" ca="1" si="2"/>
        <v>0</v>
      </c>
      <c r="R6" s="20"/>
      <c r="S6" s="20"/>
      <c r="T6" s="20">
        <f t="shared" ca="1" si="3"/>
        <v>12</v>
      </c>
      <c r="V6" s="21">
        <f t="shared" ca="1" si="4"/>
        <v>0</v>
      </c>
      <c r="W6" s="19">
        <f t="shared" ca="1" si="5"/>
        <v>0</v>
      </c>
      <c r="X6" s="19">
        <f t="shared" ca="1" si="6"/>
        <v>0</v>
      </c>
      <c r="Y6" s="22">
        <f t="shared" ca="1" si="7"/>
        <v>0</v>
      </c>
      <c r="Z6" s="22">
        <f t="shared" ca="1" si="8"/>
        <v>1</v>
      </c>
      <c r="AB6" t="str">
        <f t="shared" si="21"/>
        <v>Module3!p3:p100</v>
      </c>
      <c r="AC6" s="20">
        <f t="shared" ca="1" si="22"/>
        <v>0</v>
      </c>
      <c r="AD6" s="20">
        <f t="shared" ca="1" si="9"/>
        <v>0</v>
      </c>
      <c r="AE6" s="20">
        <f t="shared" ca="1" si="9"/>
        <v>0</v>
      </c>
      <c r="AF6" s="20">
        <f t="shared" ca="1" si="9"/>
        <v>0</v>
      </c>
      <c r="AG6" s="20">
        <f t="shared" ca="1" si="10"/>
        <v>10</v>
      </c>
      <c r="AI6" s="21">
        <f t="shared" ca="1" si="23"/>
        <v>0</v>
      </c>
      <c r="AJ6" s="19">
        <f t="shared" ca="1" si="11"/>
        <v>0</v>
      </c>
      <c r="AK6" s="19">
        <f t="shared" ca="1" si="12"/>
        <v>0</v>
      </c>
      <c r="AL6" s="22">
        <f t="shared" ca="1" si="13"/>
        <v>0</v>
      </c>
      <c r="AM6" s="22">
        <f t="shared" ca="1" si="14"/>
        <v>1</v>
      </c>
    </row>
    <row r="7" spans="2:39" ht="15.75">
      <c r="B7" s="15" t="s">
        <v>9</v>
      </c>
      <c r="C7" s="8" t="str">
        <f t="shared" si="15"/>
        <v>Module4!B3:B100</v>
      </c>
      <c r="D7" s="8" t="str">
        <f t="shared" si="16"/>
        <v>Module4!N3:N100</v>
      </c>
      <c r="E7" s="14">
        <f t="shared" ca="1" si="0"/>
        <v>14</v>
      </c>
      <c r="F7" s="9">
        <f t="shared" ca="1" si="17"/>
        <v>0</v>
      </c>
      <c r="G7" s="9">
        <f t="shared" ca="1" si="17"/>
        <v>0</v>
      </c>
      <c r="H7" s="9">
        <f t="shared" ca="1" si="17"/>
        <v>13</v>
      </c>
      <c r="I7" s="9">
        <f t="shared" ca="1" si="17"/>
        <v>1</v>
      </c>
      <c r="J7" s="9">
        <f t="shared" ca="1" si="17"/>
        <v>0</v>
      </c>
      <c r="K7" s="12">
        <f t="shared" ca="1" si="18"/>
        <v>0</v>
      </c>
      <c r="M7" t="str">
        <f t="shared" si="19"/>
        <v>Module4!I3:I100</v>
      </c>
      <c r="N7" s="20">
        <f t="shared" ca="1" si="20"/>
        <v>0</v>
      </c>
      <c r="O7" s="20">
        <f t="shared" ca="1" si="2"/>
        <v>0</v>
      </c>
      <c r="P7" s="20">
        <f t="shared" ca="1" si="2"/>
        <v>0</v>
      </c>
      <c r="Q7" s="20">
        <f t="shared" ca="1" si="2"/>
        <v>0</v>
      </c>
      <c r="R7" s="20"/>
      <c r="S7" s="20"/>
      <c r="T7" s="20">
        <f t="shared" ca="1" si="3"/>
        <v>14</v>
      </c>
      <c r="V7" s="21">
        <f t="shared" ca="1" si="4"/>
        <v>0</v>
      </c>
      <c r="W7" s="19">
        <f t="shared" ca="1" si="5"/>
        <v>0</v>
      </c>
      <c r="X7" s="19">
        <f t="shared" ca="1" si="6"/>
        <v>0</v>
      </c>
      <c r="Y7" s="22">
        <f t="shared" ca="1" si="7"/>
        <v>0</v>
      </c>
      <c r="Z7" s="22">
        <f t="shared" ca="1" si="8"/>
        <v>1</v>
      </c>
      <c r="AB7" t="str">
        <f t="shared" si="21"/>
        <v>Module4!p3:p100</v>
      </c>
      <c r="AC7" s="20">
        <f t="shared" ca="1" si="22"/>
        <v>0</v>
      </c>
      <c r="AD7" s="20">
        <f t="shared" ca="1" si="9"/>
        <v>0</v>
      </c>
      <c r="AE7" s="20">
        <f t="shared" ca="1" si="9"/>
        <v>0</v>
      </c>
      <c r="AF7" s="20">
        <f t="shared" ca="1" si="9"/>
        <v>0</v>
      </c>
      <c r="AG7" s="20">
        <f t="shared" ca="1" si="10"/>
        <v>13</v>
      </c>
      <c r="AI7" s="21">
        <f t="shared" ca="1" si="23"/>
        <v>0</v>
      </c>
      <c r="AJ7" s="19">
        <f t="shared" ca="1" si="11"/>
        <v>0</v>
      </c>
      <c r="AK7" s="19">
        <f t="shared" ca="1" si="12"/>
        <v>0</v>
      </c>
      <c r="AL7" s="22">
        <f t="shared" ca="1" si="13"/>
        <v>0</v>
      </c>
      <c r="AM7" s="22">
        <f t="shared" ca="1" si="14"/>
        <v>1</v>
      </c>
    </row>
    <row r="8" spans="2:39" ht="15.75">
      <c r="B8" s="15" t="s">
        <v>10</v>
      </c>
      <c r="C8" s="8" t="str">
        <f t="shared" si="15"/>
        <v>Module5!B3:B100</v>
      </c>
      <c r="D8" s="8" t="str">
        <f t="shared" si="16"/>
        <v>Module5!N3:N100</v>
      </c>
      <c r="E8" s="14">
        <f t="shared" ca="1" si="0"/>
        <v>4</v>
      </c>
      <c r="F8" s="9">
        <f t="shared" ca="1" si="17"/>
        <v>0</v>
      </c>
      <c r="G8" s="9">
        <f t="shared" ca="1" si="17"/>
        <v>0</v>
      </c>
      <c r="H8" s="9">
        <f t="shared" ca="1" si="17"/>
        <v>4</v>
      </c>
      <c r="I8" s="9">
        <f t="shared" ca="1" si="17"/>
        <v>0</v>
      </c>
      <c r="J8" s="9">
        <f t="shared" ca="1" si="17"/>
        <v>0</v>
      </c>
      <c r="K8" s="12">
        <f t="shared" ca="1" si="18"/>
        <v>0</v>
      </c>
      <c r="M8" t="str">
        <f t="shared" si="19"/>
        <v>Module5!I3:I100</v>
      </c>
      <c r="N8" s="20">
        <f t="shared" ca="1" si="20"/>
        <v>0</v>
      </c>
      <c r="O8" s="20">
        <f t="shared" ca="1" si="2"/>
        <v>0</v>
      </c>
      <c r="P8" s="20">
        <f t="shared" ca="1" si="2"/>
        <v>0</v>
      </c>
      <c r="Q8" s="20">
        <f t="shared" ca="1" si="2"/>
        <v>0</v>
      </c>
      <c r="R8" s="20"/>
      <c r="S8" s="20"/>
      <c r="T8" s="20">
        <f t="shared" ca="1" si="3"/>
        <v>4</v>
      </c>
      <c r="V8" s="21">
        <f t="shared" ca="1" si="4"/>
        <v>0</v>
      </c>
      <c r="W8" s="19">
        <f t="shared" ca="1" si="5"/>
        <v>0</v>
      </c>
      <c r="X8" s="19">
        <f t="shared" ca="1" si="6"/>
        <v>0</v>
      </c>
      <c r="Y8" s="22">
        <f t="shared" ca="1" si="7"/>
        <v>0</v>
      </c>
      <c r="Z8" s="22">
        <f t="shared" ca="1" si="8"/>
        <v>1</v>
      </c>
      <c r="AB8" t="str">
        <f t="shared" si="21"/>
        <v>Module5!p3:p100</v>
      </c>
      <c r="AC8" s="20">
        <f t="shared" ca="1" si="22"/>
        <v>0</v>
      </c>
      <c r="AD8" s="20">
        <f t="shared" ca="1" si="9"/>
        <v>0</v>
      </c>
      <c r="AE8" s="20">
        <f t="shared" ca="1" si="9"/>
        <v>0</v>
      </c>
      <c r="AF8" s="20">
        <f t="shared" ca="1" si="9"/>
        <v>0</v>
      </c>
      <c r="AG8" s="20">
        <f t="shared" ca="1" si="10"/>
        <v>4</v>
      </c>
      <c r="AI8" s="21">
        <f t="shared" ca="1" si="23"/>
        <v>0</v>
      </c>
      <c r="AJ8" s="19">
        <f t="shared" ca="1" si="11"/>
        <v>0</v>
      </c>
      <c r="AK8" s="19">
        <f t="shared" ca="1" si="12"/>
        <v>0</v>
      </c>
      <c r="AL8" s="22">
        <f t="shared" ca="1" si="13"/>
        <v>0</v>
      </c>
      <c r="AM8" s="22">
        <f t="shared" ca="1" si="14"/>
        <v>1</v>
      </c>
    </row>
    <row r="9" spans="2:39" ht="15.75">
      <c r="B9" s="15" t="s">
        <v>11</v>
      </c>
      <c r="C9" s="8" t="str">
        <f t="shared" si="15"/>
        <v>Module6!B3:B100</v>
      </c>
      <c r="D9" s="8" t="str">
        <f t="shared" si="16"/>
        <v>Module6!N3:N100</v>
      </c>
      <c r="E9" s="14">
        <f t="shared" ca="1" si="0"/>
        <v>20</v>
      </c>
      <c r="F9" s="9">
        <f t="shared" ca="1" si="17"/>
        <v>0</v>
      </c>
      <c r="G9" s="9">
        <f t="shared" ca="1" si="17"/>
        <v>0</v>
      </c>
      <c r="H9" s="9">
        <f t="shared" ca="1" si="17"/>
        <v>20</v>
      </c>
      <c r="I9" s="9">
        <f t="shared" ca="1" si="17"/>
        <v>0</v>
      </c>
      <c r="J9" s="9">
        <f t="shared" ca="1" si="17"/>
        <v>0</v>
      </c>
      <c r="K9" s="12">
        <f t="shared" ca="1" si="18"/>
        <v>0</v>
      </c>
      <c r="M9" t="str">
        <f t="shared" si="19"/>
        <v>Module6!I3:I100</v>
      </c>
      <c r="N9" s="20">
        <f t="shared" ca="1" si="20"/>
        <v>0</v>
      </c>
      <c r="O9" s="20">
        <f t="shared" ca="1" si="2"/>
        <v>0</v>
      </c>
      <c r="P9" s="20">
        <f t="shared" ca="1" si="2"/>
        <v>0</v>
      </c>
      <c r="Q9" s="20">
        <f t="shared" ca="1" si="2"/>
        <v>0</v>
      </c>
      <c r="R9" s="20"/>
      <c r="S9" s="20"/>
      <c r="T9" s="20">
        <f t="shared" ca="1" si="3"/>
        <v>20</v>
      </c>
      <c r="V9" s="21">
        <f t="shared" ca="1" si="4"/>
        <v>0</v>
      </c>
      <c r="W9" s="19">
        <f t="shared" ca="1" si="5"/>
        <v>0</v>
      </c>
      <c r="X9" s="19">
        <f t="shared" ca="1" si="6"/>
        <v>0</v>
      </c>
      <c r="Y9" s="22">
        <f t="shared" ca="1" si="7"/>
        <v>0</v>
      </c>
      <c r="Z9" s="22">
        <f t="shared" ca="1" si="8"/>
        <v>1</v>
      </c>
      <c r="AB9" t="str">
        <f t="shared" si="21"/>
        <v>Module6!p3:p100</v>
      </c>
      <c r="AC9" s="20">
        <f t="shared" ca="1" si="22"/>
        <v>0</v>
      </c>
      <c r="AD9" s="20">
        <f t="shared" ca="1" si="9"/>
        <v>0</v>
      </c>
      <c r="AE9" s="20">
        <f t="shared" ca="1" si="9"/>
        <v>0</v>
      </c>
      <c r="AF9" s="20">
        <f t="shared" ca="1" si="9"/>
        <v>0</v>
      </c>
      <c r="AG9" s="20">
        <f t="shared" ca="1" si="10"/>
        <v>20</v>
      </c>
      <c r="AI9" s="21">
        <f t="shared" ca="1" si="23"/>
        <v>0</v>
      </c>
      <c r="AJ9" s="19">
        <f t="shared" ca="1" si="11"/>
        <v>0</v>
      </c>
      <c r="AK9" s="19">
        <f t="shared" ca="1" si="12"/>
        <v>0</v>
      </c>
      <c r="AL9" s="22">
        <f t="shared" ca="1" si="13"/>
        <v>0</v>
      </c>
      <c r="AM9" s="22">
        <f t="shared" ca="1" si="14"/>
        <v>1</v>
      </c>
    </row>
    <row r="10" spans="2:39" ht="15.75">
      <c r="B10" s="15" t="s">
        <v>12</v>
      </c>
      <c r="C10" s="8" t="str">
        <f t="shared" si="15"/>
        <v>Module7!B3:B100</v>
      </c>
      <c r="D10" s="8" t="str">
        <f t="shared" si="16"/>
        <v>Module7!N3:N100</v>
      </c>
      <c r="E10" s="14">
        <f t="shared" ca="1" si="0"/>
        <v>9</v>
      </c>
      <c r="F10" s="9">
        <f t="shared" ca="1" si="17"/>
        <v>2</v>
      </c>
      <c r="G10" s="9">
        <f t="shared" ca="1" si="17"/>
        <v>0</v>
      </c>
      <c r="H10" s="9">
        <f t="shared" ca="1" si="17"/>
        <v>5</v>
      </c>
      <c r="I10" s="9">
        <f t="shared" ca="1" si="17"/>
        <v>0</v>
      </c>
      <c r="J10" s="9">
        <f t="shared" ca="1" si="17"/>
        <v>0</v>
      </c>
      <c r="K10" s="12">
        <f t="shared" ca="1" si="18"/>
        <v>2</v>
      </c>
      <c r="M10" t="str">
        <f t="shared" si="19"/>
        <v>Module7!I3:I100</v>
      </c>
      <c r="N10" s="20">
        <f t="shared" ca="1" si="20"/>
        <v>0</v>
      </c>
      <c r="O10" s="20">
        <f t="shared" ca="1" si="2"/>
        <v>0</v>
      </c>
      <c r="P10" s="20">
        <f t="shared" ca="1" si="2"/>
        <v>0</v>
      </c>
      <c r="Q10" s="20">
        <f t="shared" ca="1" si="2"/>
        <v>0</v>
      </c>
      <c r="R10" s="20"/>
      <c r="S10" s="20"/>
      <c r="T10" s="20">
        <f t="shared" ca="1" si="3"/>
        <v>9</v>
      </c>
      <c r="V10" s="21">
        <f t="shared" ca="1" si="4"/>
        <v>0</v>
      </c>
      <c r="W10" s="19">
        <f t="shared" ca="1" si="5"/>
        <v>0</v>
      </c>
      <c r="X10" s="19">
        <f t="shared" ca="1" si="6"/>
        <v>0</v>
      </c>
      <c r="Y10" s="22">
        <f t="shared" ca="1" si="7"/>
        <v>0</v>
      </c>
      <c r="Z10" s="22">
        <f t="shared" ca="1" si="8"/>
        <v>1</v>
      </c>
      <c r="AB10" t="str">
        <f t="shared" si="21"/>
        <v>Module7!p3:p100</v>
      </c>
      <c r="AC10" s="20">
        <f t="shared" ca="1" si="22"/>
        <v>0</v>
      </c>
      <c r="AD10" s="20">
        <f t="shared" ca="1" si="9"/>
        <v>0</v>
      </c>
      <c r="AE10" s="20">
        <f t="shared" ca="1" si="9"/>
        <v>0</v>
      </c>
      <c r="AF10" s="20">
        <f t="shared" ca="1" si="9"/>
        <v>0</v>
      </c>
      <c r="AG10" s="20">
        <f t="shared" ca="1" si="10"/>
        <v>5</v>
      </c>
      <c r="AI10" s="21">
        <f t="shared" ca="1" si="23"/>
        <v>0</v>
      </c>
      <c r="AJ10" s="19">
        <f t="shared" ca="1" si="11"/>
        <v>0</v>
      </c>
      <c r="AK10" s="19">
        <f t="shared" ca="1" si="12"/>
        <v>0</v>
      </c>
      <c r="AL10" s="22">
        <f t="shared" ca="1" si="13"/>
        <v>0</v>
      </c>
      <c r="AM10" s="22">
        <f t="shared" ca="1" si="14"/>
        <v>1</v>
      </c>
    </row>
    <row r="11" spans="2:39" ht="15.75">
      <c r="B11" s="15" t="s">
        <v>13</v>
      </c>
      <c r="C11" s="8" t="str">
        <f t="shared" si="15"/>
        <v>Module8!B3:B100</v>
      </c>
      <c r="D11" s="8" t="str">
        <f t="shared" si="16"/>
        <v>Module8!N3:N100</v>
      </c>
      <c r="E11" s="14">
        <f t="shared" ca="1" si="0"/>
        <v>26</v>
      </c>
      <c r="F11" s="9">
        <f t="shared" ca="1" si="17"/>
        <v>0</v>
      </c>
      <c r="G11" s="9">
        <f t="shared" ca="1" si="17"/>
        <v>1</v>
      </c>
      <c r="H11" s="9">
        <f t="shared" ca="1" si="17"/>
        <v>24</v>
      </c>
      <c r="I11" s="9">
        <f t="shared" ca="1" si="17"/>
        <v>1</v>
      </c>
      <c r="J11" s="9">
        <f t="shared" ca="1" si="17"/>
        <v>0</v>
      </c>
      <c r="K11" s="12">
        <f t="shared" ca="1" si="18"/>
        <v>0</v>
      </c>
      <c r="M11" t="str">
        <f t="shared" si="19"/>
        <v>Module8!I3:I100</v>
      </c>
      <c r="N11" s="20">
        <f t="shared" ca="1" si="20"/>
        <v>0</v>
      </c>
      <c r="O11" s="20">
        <f t="shared" ca="1" si="2"/>
        <v>0</v>
      </c>
      <c r="P11" s="20">
        <f t="shared" ca="1" si="2"/>
        <v>0</v>
      </c>
      <c r="Q11" s="20">
        <f t="shared" ca="1" si="2"/>
        <v>0</v>
      </c>
      <c r="R11" s="20"/>
      <c r="S11" s="20"/>
      <c r="T11" s="20">
        <f t="shared" ca="1" si="3"/>
        <v>26</v>
      </c>
      <c r="V11" s="21">
        <f t="shared" ca="1" si="4"/>
        <v>0</v>
      </c>
      <c r="W11" s="19">
        <f t="shared" ca="1" si="5"/>
        <v>0</v>
      </c>
      <c r="X11" s="19">
        <f t="shared" ca="1" si="6"/>
        <v>0</v>
      </c>
      <c r="Y11" s="22">
        <f t="shared" ca="1" si="7"/>
        <v>0</v>
      </c>
      <c r="Z11" s="22">
        <f t="shared" ca="1" si="8"/>
        <v>1</v>
      </c>
      <c r="AB11" t="str">
        <f t="shared" si="21"/>
        <v>Module8!p3:p100</v>
      </c>
      <c r="AC11" s="20">
        <f t="shared" ca="1" si="22"/>
        <v>0</v>
      </c>
      <c r="AD11" s="20">
        <f t="shared" ca="1" si="9"/>
        <v>0</v>
      </c>
      <c r="AE11" s="20">
        <f t="shared" ca="1" si="9"/>
        <v>0</v>
      </c>
      <c r="AF11" s="20">
        <f t="shared" ca="1" si="9"/>
        <v>0</v>
      </c>
      <c r="AG11" s="20">
        <f t="shared" ca="1" si="10"/>
        <v>24</v>
      </c>
      <c r="AI11" s="21">
        <f t="shared" ca="1" si="23"/>
        <v>0</v>
      </c>
      <c r="AJ11" s="19">
        <f t="shared" ca="1" si="11"/>
        <v>0</v>
      </c>
      <c r="AK11" s="19">
        <f t="shared" ca="1" si="12"/>
        <v>0</v>
      </c>
      <c r="AL11" s="22">
        <f t="shared" ca="1" si="13"/>
        <v>0</v>
      </c>
      <c r="AM11" s="22">
        <f t="shared" ca="1" si="14"/>
        <v>1</v>
      </c>
    </row>
    <row r="12" spans="2:39" ht="15.75">
      <c r="B12" s="16" t="s">
        <v>14</v>
      </c>
      <c r="C12" s="10"/>
      <c r="D12" s="10"/>
      <c r="E12" s="17">
        <f ca="1">SUM(E4:E11)</f>
        <v>155</v>
      </c>
      <c r="F12" s="27">
        <f t="shared" ref="F12:I12" ca="1" si="24">SUM(F4:F11)</f>
        <v>2</v>
      </c>
      <c r="G12" s="27">
        <f t="shared" ca="1" si="24"/>
        <v>3</v>
      </c>
      <c r="H12" s="27">
        <f t="shared" ca="1" si="24"/>
        <v>126</v>
      </c>
      <c r="I12" s="28">
        <f t="shared" ca="1" si="24"/>
        <v>17</v>
      </c>
      <c r="J12" s="28">
        <f t="shared" ref="J12" ca="1" si="25">SUM(J4:J11)</f>
        <v>3</v>
      </c>
      <c r="K12" s="29">
        <f ca="1">E12-SUM(F12:J12)</f>
        <v>4</v>
      </c>
      <c r="M12" s="18"/>
      <c r="N12" s="20">
        <f ca="1">SUM(N4:N11)</f>
        <v>0</v>
      </c>
      <c r="O12" s="20">
        <f t="shared" ref="O12:P12" ca="1" si="26">SUM(O4:O11)</f>
        <v>0</v>
      </c>
      <c r="P12" s="20">
        <f t="shared" ca="1" si="26"/>
        <v>0</v>
      </c>
      <c r="Q12" s="20">
        <f t="shared" ref="Q12" ca="1" si="27">SUM(Q4:Q11)</f>
        <v>0</v>
      </c>
      <c r="R12" s="20"/>
      <c r="S12" s="20"/>
      <c r="T12" s="20">
        <f t="shared" ca="1" si="3"/>
        <v>155</v>
      </c>
      <c r="V12" s="23">
        <f t="shared" ca="1" si="4"/>
        <v>0</v>
      </c>
      <c r="W12" s="24">
        <f t="shared" ca="1" si="5"/>
        <v>0</v>
      </c>
      <c r="X12" s="25">
        <f t="shared" ca="1" si="6"/>
        <v>0</v>
      </c>
      <c r="Y12" s="32">
        <f t="shared" ca="1" si="7"/>
        <v>0</v>
      </c>
      <c r="Z12" s="26">
        <f t="shared" ca="1" si="8"/>
        <v>1</v>
      </c>
      <c r="AB12" s="18"/>
      <c r="AC12" s="20">
        <f ca="1">SUM(AC4:AC11)</f>
        <v>0</v>
      </c>
      <c r="AD12" s="20">
        <f t="shared" ref="AD12:AF12" ca="1" si="28">SUM(AD4:AD11)</f>
        <v>0</v>
      </c>
      <c r="AE12" s="20">
        <f t="shared" ca="1" si="28"/>
        <v>0</v>
      </c>
      <c r="AF12" s="20">
        <f t="shared" ca="1" si="28"/>
        <v>0</v>
      </c>
      <c r="AG12" s="20">
        <f t="shared" ca="1" si="10"/>
        <v>126</v>
      </c>
      <c r="AI12" s="23">
        <f t="shared" ca="1" si="23"/>
        <v>0</v>
      </c>
      <c r="AJ12" s="24">
        <f t="shared" ca="1" si="11"/>
        <v>0</v>
      </c>
      <c r="AK12" s="25">
        <f t="shared" ca="1" si="12"/>
        <v>0</v>
      </c>
      <c r="AL12" s="32">
        <f t="shared" ca="1" si="13"/>
        <v>0</v>
      </c>
      <c r="AM12" s="26">
        <f t="shared" ca="1" si="14"/>
        <v>1</v>
      </c>
    </row>
    <row r="15" spans="2:39" ht="21" customHeight="1">
      <c r="F15" s="136" t="s">
        <v>2</v>
      </c>
      <c r="G15" s="137"/>
      <c r="H15" s="137"/>
      <c r="I15" s="137"/>
      <c r="J15" s="137"/>
      <c r="K15" s="138"/>
      <c r="V15" s="140" t="s">
        <v>2</v>
      </c>
      <c r="W15" s="141"/>
      <c r="X15" s="142"/>
    </row>
    <row r="16" spans="2:39" ht="57">
      <c r="B16" s="50" t="s">
        <v>15</v>
      </c>
      <c r="C16" s="8"/>
      <c r="D16" s="8"/>
      <c r="E16" s="51" t="s">
        <v>3</v>
      </c>
      <c r="F16" s="131" t="str" cm="1">
        <f t="array" ref="F16:K16">TRANSPOSE(Validation!J2:J7)</f>
        <v>Pending</v>
      </c>
      <c r="G16" s="121" t="str">
        <v>In process</v>
      </c>
      <c r="H16" s="121" t="str">
        <v>Review pending</v>
      </c>
      <c r="I16" s="121" t="str">
        <v>Needs fixing</v>
      </c>
      <c r="J16" s="121" t="str">
        <v>Ready</v>
      </c>
      <c r="K16" s="132" t="str">
        <v>Deleted</v>
      </c>
      <c r="V16" s="55" t="str" cm="1">
        <f t="array" ref="V16:Y16">TRANSPOSE(Validation!I2:I5)</f>
        <v>Pending</v>
      </c>
      <c r="W16" s="56" t="str">
        <v>In process</v>
      </c>
      <c r="X16" s="57" t="str">
        <v>Not supported by pipeline</v>
      </c>
      <c r="Y16" t="str">
        <v>Ready</v>
      </c>
    </row>
    <row r="17" spans="2:24" ht="15.75">
      <c r="B17" s="52" t="s">
        <v>16</v>
      </c>
      <c r="C17" s="8"/>
      <c r="D17" s="8"/>
      <c r="E17" s="14">
        <f>COUNTIF(ChartsM1[Lead],TRACKER!B17)+COUNTIF(ChartsM2[Lead],TRACKER!B17)++COUNTIF(ChartsM3[Lead],TRACKER!B17)+COUNTIF(ChartsM4[Lead],TRACKER!B17)+COUNTIF(ChartsM5[Lead],TRACKER!B17)+COUNTIF(ChartsM6[Lead],TRACKER!B17)+COUNTIF(ChartsM7[Lead],TRACKER!B17)+COUNTIF(ChartsM8[Lead],TRACKER!B17)</f>
        <v>35</v>
      </c>
      <c r="F17" s="53">
        <f>(COUNTIFS(ChartsM1[Lead],TRACKER!$B17,ChartsM1[Dataset Status],TRACKER!$F$16)
+COUNTIFS(ChartsM2[Lead],TRACKER!$B17,ChartsM2[Dataset Status],TRACKER!$F$16)
+COUNTIFS(ChartsM3[Lead],TRACKER!$B17,ChartsM3[Dataset Status],TRACKER!$F$16)
+COUNTIFS(ChartsM4[Lead],TRACKER!$B17,ChartsM4[Dataset Status],TRACKER!$F$16)
+COUNTIFS(ChartsM5[Lead],TRACKER!$B17,ChartsM5[Dataset Status],TRACKER!$F$16)
+COUNTIFS(ChartsM6[Lead],TRACKER!$B17,ChartsM6[Dataset Status],TRACKER!$F$16)
+COUNTIFS(ChartsM7[Lead],TRACKER!$B17,ChartsM7[Dataset Status],TRACKER!$F$16)
+COUNTIFS(ChartsM8[Lead],TRACKER!$B17,ChartsM8[Dataset Status],TRACKER!$F$16))</f>
        <v>4</v>
      </c>
      <c r="G17" s="53">
        <f>(COUNTIFS(ChartsM1[Lead],TRACKER!$B17,ChartsM1[Dataset Status],TRACKER!$G$16)
+COUNTIFS(ChartsM2[Lead],TRACKER!$B17,ChartsM2[Dataset Status],TRACKER!$G$16)
+COUNTIFS(ChartsM3[Lead],TRACKER!$B17,ChartsM3[Dataset Status],TRACKER!$G$16)
+COUNTIFS(ChartsM4[Lead],TRACKER!$B17,ChartsM4[Dataset Status],TRACKER!$G$16)
+COUNTIFS(ChartsM5[Lead],TRACKER!$B17,ChartsM5[Dataset Status],TRACKER!$G$16)
+COUNTIFS(ChartsM6[Lead],TRACKER!$B17,ChartsM6[Dataset Status],TRACKER!$G$16)
+COUNTIFS(ChartsM7[Lead],TRACKER!$B17,ChartsM7[Dataset Status],TRACKER!$G$16)
+COUNTIFS(ChartsM8[Lead],TRACKER!$B17,ChartsM8[Dataset Status],TRACKER!$G$16))</f>
        <v>0</v>
      </c>
      <c r="H17" s="53">
        <f>(COUNTIFS(ChartsM1[Lead],TRACKER!$B17,ChartsM1[Dataset Status],TRACKER!$H$16)
+COUNTIFS(ChartsM2[Lead],TRACKER!$B17,ChartsM2[Dataset Status],TRACKER!$H$16)
+COUNTIFS(ChartsM3[Lead],TRACKER!$B17,ChartsM3[Dataset Status],TRACKER!$H$16)
+COUNTIFS(ChartsM4[Lead],TRACKER!$B17,ChartsM4[Dataset Status],TRACKER!$H$16)
+COUNTIFS(ChartsM5[Lead],TRACKER!$B17,ChartsM5[Dataset Status],TRACKER!$H$16)
+COUNTIFS(ChartsM6[Lead],TRACKER!$B17,ChartsM6[Dataset Status],TRACKER!$H$16)
+COUNTIFS(ChartsM7[Lead],TRACKER!$B17,ChartsM7[Dataset Status],TRACKER!$H$16)
+COUNTIFS(ChartsM8[Lead],TRACKER!$B17,ChartsM8[Dataset Status],TRACKER!$H$16))</f>
        <v>3</v>
      </c>
      <c r="I17" s="53">
        <f>(COUNTIFS(ChartsM1[Lead],TRACKER!$B17,ChartsM1[Dataset Status],TRACKER!$I$16)
+COUNTIFS(ChartsM2[Lead],TRACKER!$B17,ChartsM2[Dataset Status],TRACKER!$I$16)
+COUNTIFS(ChartsM3[Lead],TRACKER!$B17,ChartsM3[Dataset Status],TRACKER!$I$16)
+COUNTIFS(ChartsM4[Lead],TRACKER!$B17,ChartsM4[Dataset Status],TRACKER!$I$16)
+COUNTIFS(ChartsM5[Lead],TRACKER!$B17,ChartsM5[Dataset Status],TRACKER!$I$16)
+COUNTIFS(ChartsM6[Lead],TRACKER!$B17,ChartsM6[Dataset Status],TRACKER!$I$16)
+COUNTIFS(ChartsM7[Lead],TRACKER!$B17,ChartsM7[Dataset Status],TRACKER!$I$16)
+COUNTIFS(ChartsM8[Lead],TRACKER!$B17,ChartsM8[Dataset Status],TRACKER!$I$16))</f>
        <v>0</v>
      </c>
      <c r="J17" s="53">
        <f>(COUNTIFS(ChartsM1[Lead],TRACKER!$B17,ChartsM1[Dataset Status],TRACKER!$J$16)
+COUNTIFS(ChartsM2[Lead],TRACKER!$B17,ChartsM2[Dataset Status],TRACKER!$J$16)
+COUNTIFS(ChartsM3[Lead],TRACKER!$B17,ChartsM3[Dataset Status],TRACKER!$J$16)
+COUNTIFS(ChartsM4[Lead],TRACKER!$B17,ChartsM4[Dataset Status],TRACKER!$J$16)
+COUNTIFS(ChartsM5[Lead],TRACKER!$B17,ChartsM5[Dataset Status],TRACKER!$J$16)
+COUNTIFS(ChartsM6[Lead],TRACKER!$B17,ChartsM6[Dataset Status],TRACKER!$J$16)
+COUNTIFS(ChartsM7[Lead],TRACKER!$B17,ChartsM7[Dataset Status],TRACKER!$J$16)
+COUNTIFS(ChartsM8[Lead],TRACKER!$B17,ChartsM8[Dataset Status],TRACKER!$J$16))</f>
        <v>25</v>
      </c>
      <c r="K17" s="133">
        <f>(COUNTIFS(ChartsM1[Lead],TRACKER!$B17,ChartsM1[Dataset Status],TRACKER!$K$16)
+COUNTIFS(ChartsM2[Lead],TRACKER!$B17,ChartsM2[Dataset Status],TRACKER!$K$16)
+COUNTIFS(ChartsM3[Lead],TRACKER!$B17,ChartsM3[Dataset Status],TRACKER!$K$16)
+COUNTIFS(ChartsM4[Lead],TRACKER!$B17,ChartsM4[Dataset Status],TRACKER!$K$16)
+COUNTIFS(ChartsM5[Lead],TRACKER!$B17,ChartsM5[Dataset Status],TRACKER!$K$16)
+COUNTIFS(ChartsM6[Lead],TRACKER!$B17,ChartsM6[Dataset Status],TRACKER!$K$16)
+COUNTIFS(ChartsM7[Lead],TRACKER!$B17,ChartsM7[Dataset Status],TRACKER!$K$16)
+COUNTIFS(ChartsM8[Lead],TRACKER!$B17,ChartsM8[Dataset Status],TRACKER!$K$16))</f>
        <v>1</v>
      </c>
      <c r="V17" s="58">
        <f t="shared" ref="V17:W20" si="29">F17/$E17</f>
        <v>0.11428571428571428</v>
      </c>
      <c r="W17" s="19">
        <f t="shared" si="29"/>
        <v>0</v>
      </c>
      <c r="X17" s="59">
        <f>I17/$E17</f>
        <v>0</v>
      </c>
    </row>
    <row r="18" spans="2:24" ht="15.75">
      <c r="B18" s="52" t="s">
        <v>17</v>
      </c>
      <c r="C18" s="8"/>
      <c r="D18" s="8"/>
      <c r="E18" s="14">
        <f>COUNTIF(ChartsM1[Lead],TRACKER!B18)+COUNTIF(ChartsM2[Lead],TRACKER!B18)++COUNTIF(ChartsM3[Lead],TRACKER!B18)+COUNTIF(ChartsM4[Lead],TRACKER!B18)+COUNTIF(ChartsM5[Lead],TRACKER!B18)+COUNTIF(ChartsM6[Lead],TRACKER!B18)+COUNTIF(ChartsM7[Lead],TRACKER!B18)+COUNTIF(ChartsM8[Lead],TRACKER!B18)</f>
        <v>32</v>
      </c>
      <c r="F18" s="53">
        <f>(COUNTIFS(ChartsM1[Lead],TRACKER!$B18,ChartsM1[Dataset Status],TRACKER!$F$16)
+COUNTIFS(ChartsM2[Lead],TRACKER!$B18,ChartsM2[Dataset Status],TRACKER!$F$16)
+COUNTIFS(ChartsM3[Lead],TRACKER!$B18,ChartsM3[Dataset Status],TRACKER!$F$16)
+COUNTIFS(ChartsM4[Lead],TRACKER!$B18,ChartsM4[Dataset Status],TRACKER!$F$16)
+COUNTIFS(ChartsM5[Lead],TRACKER!$B18,ChartsM5[Dataset Status],TRACKER!$F$16)
+COUNTIFS(ChartsM6[Lead],TRACKER!$B18,ChartsM6[Dataset Status],TRACKER!$F$16)
+COUNTIFS(ChartsM7[Lead],TRACKER!$B18,ChartsM7[Dataset Status],TRACKER!$F$16)
+COUNTIFS(ChartsM8[Lead],TRACKER!$B18,ChartsM8[Dataset Status],TRACKER!$F$16))</f>
        <v>4</v>
      </c>
      <c r="G18" s="53">
        <f>(COUNTIFS(ChartsM1[Lead],TRACKER!$B18,ChartsM1[Dataset Status],TRACKER!$G$16)
+COUNTIFS(ChartsM2[Lead],TRACKER!$B18,ChartsM2[Dataset Status],TRACKER!$G$16)
+COUNTIFS(ChartsM3[Lead],TRACKER!$B18,ChartsM3[Dataset Status],TRACKER!$G$16)
+COUNTIFS(ChartsM4[Lead],TRACKER!$B18,ChartsM4[Dataset Status],TRACKER!$G$16)
+COUNTIFS(ChartsM5[Lead],TRACKER!$B18,ChartsM5[Dataset Status],TRACKER!$G$16)
+COUNTIFS(ChartsM6[Lead],TRACKER!$B18,ChartsM6[Dataset Status],TRACKER!$G$16)
+COUNTIFS(ChartsM7[Lead],TRACKER!$B18,ChartsM7[Dataset Status],TRACKER!$G$16)
+COUNTIFS(ChartsM8[Lead],TRACKER!$B18,ChartsM8[Dataset Status],TRACKER!$G$16))</f>
        <v>0</v>
      </c>
      <c r="H18" s="53">
        <f>(COUNTIFS(ChartsM1[Lead],TRACKER!$B18,ChartsM1[Dataset Status],TRACKER!$H$16)
+COUNTIFS(ChartsM2[Lead],TRACKER!$B18,ChartsM2[Dataset Status],TRACKER!$H$16)
+COUNTIFS(ChartsM3[Lead],TRACKER!$B18,ChartsM3[Dataset Status],TRACKER!$H$16)
+COUNTIFS(ChartsM4[Lead],TRACKER!$B18,ChartsM4[Dataset Status],TRACKER!$H$16)
+COUNTIFS(ChartsM5[Lead],TRACKER!$B18,ChartsM5[Dataset Status],TRACKER!$H$16)
+COUNTIFS(ChartsM6[Lead],TRACKER!$B18,ChartsM6[Dataset Status],TRACKER!$H$16)
+COUNTIFS(ChartsM7[Lead],TRACKER!$B18,ChartsM7[Dataset Status],TRACKER!$H$16)
+COUNTIFS(ChartsM8[Lead],TRACKER!$B18,ChartsM8[Dataset Status],TRACKER!$H$16))</f>
        <v>0</v>
      </c>
      <c r="I18" s="53">
        <f>(COUNTIFS(ChartsM1[Lead],TRACKER!$B18,ChartsM1[Dataset Status],TRACKER!$I$16)
+COUNTIFS(ChartsM2[Lead],TRACKER!$B18,ChartsM2[Dataset Status],TRACKER!$I$16)
+COUNTIFS(ChartsM3[Lead],TRACKER!$B18,ChartsM3[Dataset Status],TRACKER!$I$16)
+COUNTIFS(ChartsM4[Lead],TRACKER!$B18,ChartsM4[Dataset Status],TRACKER!$I$16)
+COUNTIFS(ChartsM5[Lead],TRACKER!$B18,ChartsM5[Dataset Status],TRACKER!$I$16)
+COUNTIFS(ChartsM6[Lead],TRACKER!$B18,ChartsM6[Dataset Status],TRACKER!$I$16)
+COUNTIFS(ChartsM7[Lead],TRACKER!$B18,ChartsM7[Dataset Status],TRACKER!$I$16)
+COUNTIFS(ChartsM8[Lead],TRACKER!$B18,ChartsM8[Dataset Status],TRACKER!$I$16))</f>
        <v>0</v>
      </c>
      <c r="J18" s="53">
        <f>(COUNTIFS(ChartsM1[Lead],TRACKER!$B18,ChartsM1[Dataset Status],TRACKER!$J$16)
+COUNTIFS(ChartsM2[Lead],TRACKER!$B18,ChartsM2[Dataset Status],TRACKER!$J$16)
+COUNTIFS(ChartsM3[Lead],TRACKER!$B18,ChartsM3[Dataset Status],TRACKER!$J$16)
+COUNTIFS(ChartsM4[Lead],TRACKER!$B18,ChartsM4[Dataset Status],TRACKER!$J$16)
+COUNTIFS(ChartsM5[Lead],TRACKER!$B18,ChartsM5[Dataset Status],TRACKER!$J$16)
+COUNTIFS(ChartsM6[Lead],TRACKER!$B18,ChartsM6[Dataset Status],TRACKER!$J$16)
+COUNTIFS(ChartsM7[Lead],TRACKER!$B18,ChartsM7[Dataset Status],TRACKER!$J$16)
+COUNTIFS(ChartsM8[Lead],TRACKER!$B18,ChartsM8[Dataset Status],TRACKER!$J$16))</f>
        <v>24</v>
      </c>
      <c r="K18" s="133">
        <f>(COUNTIFS(ChartsM1[Lead],TRACKER!$B18,ChartsM1[Dataset Status],TRACKER!$K$16)
+COUNTIFS(ChartsM2[Lead],TRACKER!$B18,ChartsM2[Dataset Status],TRACKER!$K$16)
+COUNTIFS(ChartsM3[Lead],TRACKER!$B18,ChartsM3[Dataset Status],TRACKER!$K$16)
+COUNTIFS(ChartsM4[Lead],TRACKER!$B18,ChartsM4[Dataset Status],TRACKER!$K$16)
+COUNTIFS(ChartsM5[Lead],TRACKER!$B18,ChartsM5[Dataset Status],TRACKER!$K$16)
+COUNTIFS(ChartsM6[Lead],TRACKER!$B18,ChartsM6[Dataset Status],TRACKER!$K$16)
+COUNTIFS(ChartsM7[Lead],TRACKER!$B18,ChartsM7[Dataset Status],TRACKER!$K$16)
+COUNTIFS(ChartsM8[Lead],TRACKER!$B18,ChartsM8[Dataset Status],TRACKER!$K$16))</f>
        <v>1</v>
      </c>
      <c r="V18" s="58">
        <f t="shared" si="29"/>
        <v>0.125</v>
      </c>
      <c r="W18" s="19">
        <f t="shared" si="29"/>
        <v>0</v>
      </c>
      <c r="X18" s="59">
        <f>I18/$E18</f>
        <v>0</v>
      </c>
    </row>
    <row r="19" spans="2:24" ht="15.75">
      <c r="B19" s="52" t="s">
        <v>18</v>
      </c>
      <c r="C19" s="8"/>
      <c r="D19" s="8"/>
      <c r="E19" s="14">
        <f>COUNTIF(ChartsM1[Lead],TRACKER!B19)+COUNTIF(ChartsM2[Lead],TRACKER!B19)++COUNTIF(ChartsM3[Lead],TRACKER!B19)+COUNTIF(ChartsM4[Lead],TRACKER!B19)+COUNTIF(ChartsM5[Lead],TRACKER!B19)+COUNTIF(ChartsM6[Lead],TRACKER!B19)+COUNTIF(ChartsM7[Lead],TRACKER!B19)+COUNTIF(ChartsM8[Lead],TRACKER!B19)</f>
        <v>29</v>
      </c>
      <c r="F19" s="53">
        <f>(COUNTIFS(ChartsM1[Lead],TRACKER!$B19,ChartsM1[Dataset Status],TRACKER!$F$16)
+COUNTIFS(ChartsM2[Lead],TRACKER!$B19,ChartsM2[Dataset Status],TRACKER!$F$16)
+COUNTIFS(ChartsM3[Lead],TRACKER!$B19,ChartsM3[Dataset Status],TRACKER!$F$16)
+COUNTIFS(ChartsM4[Lead],TRACKER!$B19,ChartsM4[Dataset Status],TRACKER!$F$16)
+COUNTIFS(ChartsM5[Lead],TRACKER!$B19,ChartsM5[Dataset Status],TRACKER!$F$16)
+COUNTIFS(ChartsM6[Lead],TRACKER!$B19,ChartsM6[Dataset Status],TRACKER!$F$16)
+COUNTIFS(ChartsM7[Lead],TRACKER!$B19,ChartsM7[Dataset Status],TRACKER!$F$16)
+COUNTIFS(ChartsM8[Lead],TRACKER!$B19,ChartsM8[Dataset Status],TRACKER!$F$16))</f>
        <v>2</v>
      </c>
      <c r="G19" s="53">
        <f>(COUNTIFS(ChartsM1[Lead],TRACKER!$B19,ChartsM1[Dataset Status],TRACKER!$G$16)
+COUNTIFS(ChartsM2[Lead],TRACKER!$B19,ChartsM2[Dataset Status],TRACKER!$G$16)
+COUNTIFS(ChartsM3[Lead],TRACKER!$B19,ChartsM3[Dataset Status],TRACKER!$G$16)
+COUNTIFS(ChartsM4[Lead],TRACKER!$B19,ChartsM4[Dataset Status],TRACKER!$G$16)
+COUNTIFS(ChartsM5[Lead],TRACKER!$B19,ChartsM5[Dataset Status],TRACKER!$G$16)
+COUNTIFS(ChartsM6[Lead],TRACKER!$B19,ChartsM6[Dataset Status],TRACKER!$G$16)
+COUNTIFS(ChartsM7[Lead],TRACKER!$B19,ChartsM7[Dataset Status],TRACKER!$G$16)
+COUNTIFS(ChartsM8[Lead],TRACKER!$B19,ChartsM8[Dataset Status],TRACKER!$G$16))</f>
        <v>4</v>
      </c>
      <c r="H19" s="53">
        <f>(COUNTIFS(ChartsM1[Lead],TRACKER!$B19,ChartsM1[Dataset Status],TRACKER!$H$16)
+COUNTIFS(ChartsM2[Lead],TRACKER!$B19,ChartsM2[Dataset Status],TRACKER!$H$16)
+COUNTIFS(ChartsM3[Lead],TRACKER!$B19,ChartsM3[Dataset Status],TRACKER!$H$16)
+COUNTIFS(ChartsM4[Lead],TRACKER!$B19,ChartsM4[Dataset Status],TRACKER!$H$16)
+COUNTIFS(ChartsM5[Lead],TRACKER!$B19,ChartsM5[Dataset Status],TRACKER!$H$16)
+COUNTIFS(ChartsM6[Lead],TRACKER!$B19,ChartsM6[Dataset Status],TRACKER!$H$16)
+COUNTIFS(ChartsM7[Lead],TRACKER!$B19,ChartsM7[Dataset Status],TRACKER!$H$16)
+COUNTIFS(ChartsM8[Lead],TRACKER!$B19,ChartsM8[Dataset Status],TRACKER!$H$16))</f>
        <v>2</v>
      </c>
      <c r="I19" s="53">
        <f>(COUNTIFS(ChartsM1[Lead],TRACKER!$B19,ChartsM1[Dataset Status],TRACKER!$I$16)
+COUNTIFS(ChartsM2[Lead],TRACKER!$B19,ChartsM2[Dataset Status],TRACKER!$I$16)
+COUNTIFS(ChartsM3[Lead],TRACKER!$B19,ChartsM3[Dataset Status],TRACKER!$I$16)
+COUNTIFS(ChartsM4[Lead],TRACKER!$B19,ChartsM4[Dataset Status],TRACKER!$I$16)
+COUNTIFS(ChartsM5[Lead],TRACKER!$B19,ChartsM5[Dataset Status],TRACKER!$I$16)
+COUNTIFS(ChartsM6[Lead],TRACKER!$B19,ChartsM6[Dataset Status],TRACKER!$I$16)
+COUNTIFS(ChartsM7[Lead],TRACKER!$B19,ChartsM7[Dataset Status],TRACKER!$I$16)
+COUNTIFS(ChartsM8[Lead],TRACKER!$B19,ChartsM8[Dataset Status],TRACKER!$I$16))</f>
        <v>0</v>
      </c>
      <c r="J19" s="53">
        <f>(COUNTIFS(ChartsM1[Lead],TRACKER!$B19,ChartsM1[Dataset Status],TRACKER!$J$16)
+COUNTIFS(ChartsM2[Lead],TRACKER!$B19,ChartsM2[Dataset Status],TRACKER!$J$16)
+COUNTIFS(ChartsM3[Lead],TRACKER!$B19,ChartsM3[Dataset Status],TRACKER!$J$16)
+COUNTIFS(ChartsM4[Lead],TRACKER!$B19,ChartsM4[Dataset Status],TRACKER!$J$16)
+COUNTIFS(ChartsM5[Lead],TRACKER!$B19,ChartsM5[Dataset Status],TRACKER!$J$16)
+COUNTIFS(ChartsM6[Lead],TRACKER!$B19,ChartsM6[Dataset Status],TRACKER!$J$16)
+COUNTIFS(ChartsM7[Lead],TRACKER!$B19,ChartsM7[Dataset Status],TRACKER!$J$16)
+COUNTIFS(ChartsM8[Lead],TRACKER!$B19,ChartsM8[Dataset Status],TRACKER!$J$16))</f>
        <v>20</v>
      </c>
      <c r="K19" s="133">
        <f>(COUNTIFS(ChartsM1[Lead],TRACKER!$B19,ChartsM1[Dataset Status],TRACKER!$K$16)
+COUNTIFS(ChartsM2[Lead],TRACKER!$B19,ChartsM2[Dataset Status],TRACKER!$K$16)
+COUNTIFS(ChartsM3[Lead],TRACKER!$B19,ChartsM3[Dataset Status],TRACKER!$K$16)
+COUNTIFS(ChartsM4[Lead],TRACKER!$B19,ChartsM4[Dataset Status],TRACKER!$K$16)
+COUNTIFS(ChartsM5[Lead],TRACKER!$B19,ChartsM5[Dataset Status],TRACKER!$K$16)
+COUNTIFS(ChartsM6[Lead],TRACKER!$B19,ChartsM6[Dataset Status],TRACKER!$K$16)
+COUNTIFS(ChartsM7[Lead],TRACKER!$B19,ChartsM7[Dataset Status],TRACKER!$K$16)
+COUNTIFS(ChartsM8[Lead],TRACKER!$B19,ChartsM8[Dataset Status],TRACKER!$K$16))</f>
        <v>1</v>
      </c>
      <c r="V19" s="58">
        <f t="shared" si="29"/>
        <v>6.8965517241379309E-2</v>
      </c>
      <c r="W19" s="19">
        <f t="shared" si="29"/>
        <v>0.13793103448275862</v>
      </c>
      <c r="X19" s="59">
        <f>I19/$E19</f>
        <v>0</v>
      </c>
    </row>
    <row r="20" spans="2:24" ht="15.75">
      <c r="B20" s="52" t="s">
        <v>19</v>
      </c>
      <c r="C20" s="8"/>
      <c r="D20" s="8"/>
      <c r="E20" s="14">
        <f>COUNTIF(ChartsM1[Lead],TRACKER!B20)+COUNTIF(ChartsM2[Lead],TRACKER!B20)++COUNTIF(ChartsM3[Lead],TRACKER!B20)+COUNTIF(ChartsM4[Lead],TRACKER!B20)+COUNTIF(ChartsM5[Lead],TRACKER!B20)+COUNTIF(ChartsM6[Lead],TRACKER!B20)+COUNTIF(ChartsM7[Lead],TRACKER!B20)+COUNTIF(ChartsM8[Lead],TRACKER!B20)</f>
        <v>23</v>
      </c>
      <c r="F20" s="53">
        <f>(COUNTIFS(ChartsM1[Lead],TRACKER!$B20,ChartsM1[Dataset Status],TRACKER!$F$16)
+COUNTIFS(ChartsM2[Lead],TRACKER!$B20,ChartsM2[Dataset Status],TRACKER!$F$16)
+COUNTIFS(ChartsM3[Lead],TRACKER!$B20,ChartsM3[Dataset Status],TRACKER!$F$16)
+COUNTIFS(ChartsM4[Lead],TRACKER!$B20,ChartsM4[Dataset Status],TRACKER!$F$16)
+COUNTIFS(ChartsM5[Lead],TRACKER!$B20,ChartsM5[Dataset Status],TRACKER!$F$16)
+COUNTIFS(ChartsM6[Lead],TRACKER!$B20,ChartsM6[Dataset Status],TRACKER!$F$16)
+COUNTIFS(ChartsM7[Lead],TRACKER!$B20,ChartsM7[Dataset Status],TRACKER!$F$16)
+COUNTIFS(ChartsM8[Lead],TRACKER!$B20,ChartsM8[Dataset Status],TRACKER!$F$16))</f>
        <v>0</v>
      </c>
      <c r="G20" s="53">
        <f>(COUNTIFS(ChartsM1[Lead],TRACKER!$B20,ChartsM1[Dataset Status],TRACKER!$G$16)
+COUNTIFS(ChartsM2[Lead],TRACKER!$B20,ChartsM2[Dataset Status],TRACKER!$G$16)
+COUNTIFS(ChartsM3[Lead],TRACKER!$B20,ChartsM3[Dataset Status],TRACKER!$G$16)
+COUNTIFS(ChartsM4[Lead],TRACKER!$B20,ChartsM4[Dataset Status],TRACKER!$G$16)
+COUNTIFS(ChartsM5[Lead],TRACKER!$B20,ChartsM5[Dataset Status],TRACKER!$G$16)
+COUNTIFS(ChartsM6[Lead],TRACKER!$B20,ChartsM6[Dataset Status],TRACKER!$G$16)
+COUNTIFS(ChartsM7[Lead],TRACKER!$B20,ChartsM7[Dataset Status],TRACKER!$G$16)
+COUNTIFS(ChartsM8[Lead],TRACKER!$B20,ChartsM8[Dataset Status],TRACKER!$G$16))</f>
        <v>0</v>
      </c>
      <c r="H20" s="53">
        <f>(COUNTIFS(ChartsM1[Lead],TRACKER!$B20,ChartsM1[Dataset Status],TRACKER!$H$16)
+COUNTIFS(ChartsM2[Lead],TRACKER!$B20,ChartsM2[Dataset Status],TRACKER!$H$16)
+COUNTIFS(ChartsM3[Lead],TRACKER!$B20,ChartsM3[Dataset Status],TRACKER!$H$16)
+COUNTIFS(ChartsM4[Lead],TRACKER!$B20,ChartsM4[Dataset Status],TRACKER!$H$16)
+COUNTIFS(ChartsM5[Lead],TRACKER!$B20,ChartsM5[Dataset Status],TRACKER!$H$16)
+COUNTIFS(ChartsM6[Lead],TRACKER!$B20,ChartsM6[Dataset Status],TRACKER!$H$16)
+COUNTIFS(ChartsM7[Lead],TRACKER!$B20,ChartsM7[Dataset Status],TRACKER!$H$16)
+COUNTIFS(ChartsM8[Lead],TRACKER!$B20,ChartsM8[Dataset Status],TRACKER!$H$16))</f>
        <v>11</v>
      </c>
      <c r="I20" s="53">
        <f>(COUNTIFS(ChartsM1[Lead],TRACKER!$B20,ChartsM1[Dataset Status],TRACKER!$I$16)
+COUNTIFS(ChartsM2[Lead],TRACKER!$B20,ChartsM2[Dataset Status],TRACKER!$I$16)
+COUNTIFS(ChartsM3[Lead],TRACKER!$B20,ChartsM3[Dataset Status],TRACKER!$I$16)
+COUNTIFS(ChartsM4[Lead],TRACKER!$B20,ChartsM4[Dataset Status],TRACKER!$I$16)
+COUNTIFS(ChartsM5[Lead],TRACKER!$B20,ChartsM5[Dataset Status],TRACKER!$I$16)
+COUNTIFS(ChartsM6[Lead],TRACKER!$B20,ChartsM6[Dataset Status],TRACKER!$I$16)
+COUNTIFS(ChartsM7[Lead],TRACKER!$B20,ChartsM7[Dataset Status],TRACKER!$I$16)
+COUNTIFS(ChartsM8[Lead],TRACKER!$B20,ChartsM8[Dataset Status],TRACKER!$I$16))</f>
        <v>0</v>
      </c>
      <c r="J20" s="53">
        <f>(COUNTIFS(ChartsM1[Lead],TRACKER!$B20,ChartsM1[Dataset Status],TRACKER!$J$16)
+COUNTIFS(ChartsM2[Lead],TRACKER!$B20,ChartsM2[Dataset Status],TRACKER!$J$16)
+COUNTIFS(ChartsM3[Lead],TRACKER!$B20,ChartsM3[Dataset Status],TRACKER!$J$16)
+COUNTIFS(ChartsM4[Lead],TRACKER!$B20,ChartsM4[Dataset Status],TRACKER!$J$16)
+COUNTIFS(ChartsM5[Lead],TRACKER!$B20,ChartsM5[Dataset Status],TRACKER!$J$16)
+COUNTIFS(ChartsM6[Lead],TRACKER!$B20,ChartsM6[Dataset Status],TRACKER!$J$16)
+COUNTIFS(ChartsM7[Lead],TRACKER!$B20,ChartsM7[Dataset Status],TRACKER!$J$16)
+COUNTIFS(ChartsM8[Lead],TRACKER!$B20,ChartsM8[Dataset Status],TRACKER!$J$16))</f>
        <v>12</v>
      </c>
      <c r="K20" s="133">
        <f>(COUNTIFS(ChartsM1[Lead],TRACKER!$B20,ChartsM1[Dataset Status],TRACKER!$K$16)
+COUNTIFS(ChartsM2[Lead],TRACKER!$B20,ChartsM2[Dataset Status],TRACKER!$K$16)
+COUNTIFS(ChartsM3[Lead],TRACKER!$B20,ChartsM3[Dataset Status],TRACKER!$K$16)
+COUNTIFS(ChartsM4[Lead],TRACKER!$B20,ChartsM4[Dataset Status],TRACKER!$K$16)
+COUNTIFS(ChartsM5[Lead],TRACKER!$B20,ChartsM5[Dataset Status],TRACKER!$K$16)
+COUNTIFS(ChartsM6[Lead],TRACKER!$B20,ChartsM6[Dataset Status],TRACKER!$K$16)
+COUNTIFS(ChartsM7[Lead],TRACKER!$B20,ChartsM7[Dataset Status],TRACKER!$K$16)
+COUNTIFS(ChartsM8[Lead],TRACKER!$B20,ChartsM8[Dataset Status],TRACKER!$K$16))</f>
        <v>0</v>
      </c>
      <c r="V20" s="58">
        <f t="shared" si="29"/>
        <v>0</v>
      </c>
      <c r="W20" s="19">
        <f t="shared" si="29"/>
        <v>0</v>
      </c>
      <c r="X20" s="59">
        <f>I20/$E20</f>
        <v>0</v>
      </c>
    </row>
    <row r="21" spans="2:24" ht="15.75">
      <c r="B21" s="52" t="s">
        <v>20</v>
      </c>
      <c r="C21" s="8"/>
      <c r="D21" s="8"/>
      <c r="E21" s="14">
        <f>COUNTIF(ChartsM1[Lead],TRACKER!B21)+COUNTIF(ChartsM2[Lead],TRACKER!B21)++COUNTIF(ChartsM3[Lead],TRACKER!B21)+COUNTIF(ChartsM4[Lead],TRACKER!B21)+COUNTIF(ChartsM5[Lead],TRACKER!B21)+COUNTIF(ChartsM6[Lead],TRACKER!B21)+COUNTIF(ChartsM7[Lead],TRACKER!B21)+COUNTIF(ChartsM8[Lead],TRACKER!B21)</f>
        <v>5</v>
      </c>
      <c r="F21" s="53">
        <f>(COUNTIFS(ChartsM1[Lead],TRACKER!$B21,ChartsM1[Dataset Status],TRACKER!$F$16)
+COUNTIFS(ChartsM2[Lead],TRACKER!$B21,ChartsM2[Dataset Status],TRACKER!$F$16)
+COUNTIFS(ChartsM3[Lead],TRACKER!$B21,ChartsM3[Dataset Status],TRACKER!$F$16)
+COUNTIFS(ChartsM4[Lead],TRACKER!$B21,ChartsM4[Dataset Status],TRACKER!$F$16)
+COUNTIFS(ChartsM5[Lead],TRACKER!$B21,ChartsM5[Dataset Status],TRACKER!$F$16)
+COUNTIFS(ChartsM6[Lead],TRACKER!$B21,ChartsM6[Dataset Status],TRACKER!$F$16)
+COUNTIFS(ChartsM7[Lead],TRACKER!$B21,ChartsM7[Dataset Status],TRACKER!$F$16)
+COUNTIFS(ChartsM8[Lead],TRACKER!$B21,ChartsM8[Dataset Status],TRACKER!$F$16))</f>
        <v>4</v>
      </c>
      <c r="G21" s="53">
        <f>(COUNTIFS(ChartsM1[Lead],TRACKER!$B21,ChartsM1[Dataset Status],TRACKER!$G$16)
+COUNTIFS(ChartsM2[Lead],TRACKER!$B21,ChartsM2[Dataset Status],TRACKER!$G$16)
+COUNTIFS(ChartsM3[Lead],TRACKER!$B21,ChartsM3[Dataset Status],TRACKER!$G$16)
+COUNTIFS(ChartsM4[Lead],TRACKER!$B21,ChartsM4[Dataset Status],TRACKER!$G$16)
+COUNTIFS(ChartsM5[Lead],TRACKER!$B21,ChartsM5[Dataset Status],TRACKER!$G$16)
+COUNTIFS(ChartsM6[Lead],TRACKER!$B21,ChartsM6[Dataset Status],TRACKER!$G$16)
+COUNTIFS(ChartsM7[Lead],TRACKER!$B21,ChartsM7[Dataset Status],TRACKER!$G$16)
+COUNTIFS(ChartsM8[Lead],TRACKER!$B21,ChartsM8[Dataset Status],TRACKER!$G$16))</f>
        <v>0</v>
      </c>
      <c r="H21" s="53">
        <f>(COUNTIFS(ChartsM1[Lead],TRACKER!$B21,ChartsM1[Dataset Status],TRACKER!$H$16)
+COUNTIFS(ChartsM2[Lead],TRACKER!$B21,ChartsM2[Dataset Status],TRACKER!$H$16)
+COUNTIFS(ChartsM3[Lead],TRACKER!$B21,ChartsM3[Dataset Status],TRACKER!$H$16)
+COUNTIFS(ChartsM4[Lead],TRACKER!$B21,ChartsM4[Dataset Status],TRACKER!$H$16)
+COUNTIFS(ChartsM5[Lead],TRACKER!$B21,ChartsM5[Dataset Status],TRACKER!$H$16)
+COUNTIFS(ChartsM6[Lead],TRACKER!$B21,ChartsM6[Dataset Status],TRACKER!$H$16)
+COUNTIFS(ChartsM7[Lead],TRACKER!$B21,ChartsM7[Dataset Status],TRACKER!$H$16)
+COUNTIFS(ChartsM8[Lead],TRACKER!$B21,ChartsM8[Dataset Status],TRACKER!$H$16))</f>
        <v>0</v>
      </c>
      <c r="I21" s="53">
        <f>(COUNTIFS(ChartsM1[Lead],TRACKER!$B21,ChartsM1[Dataset Status],TRACKER!$I$16)
+COUNTIFS(ChartsM2[Lead],TRACKER!$B21,ChartsM2[Dataset Status],TRACKER!$I$16)
+COUNTIFS(ChartsM3[Lead],TRACKER!$B21,ChartsM3[Dataset Status],TRACKER!$I$16)
+COUNTIFS(ChartsM4[Lead],TRACKER!$B21,ChartsM4[Dataset Status],TRACKER!$I$16)
+COUNTIFS(ChartsM5[Lead],TRACKER!$B21,ChartsM5[Dataset Status],TRACKER!$I$16)
+COUNTIFS(ChartsM6[Lead],TRACKER!$B21,ChartsM6[Dataset Status],TRACKER!$I$16)
+COUNTIFS(ChartsM7[Lead],TRACKER!$B21,ChartsM7[Dataset Status],TRACKER!$I$16)
+COUNTIFS(ChartsM8[Lead],TRACKER!$B21,ChartsM8[Dataset Status],TRACKER!$I$16))</f>
        <v>0</v>
      </c>
      <c r="J21" s="53">
        <f>(COUNTIFS(ChartsM1[Lead],TRACKER!$B21,ChartsM1[Dataset Status],TRACKER!$J$16)
+COUNTIFS(ChartsM2[Lead],TRACKER!$B21,ChartsM2[Dataset Status],TRACKER!$J$16)
+COUNTIFS(ChartsM3[Lead],TRACKER!$B21,ChartsM3[Dataset Status],TRACKER!$J$16)
+COUNTIFS(ChartsM4[Lead],TRACKER!$B21,ChartsM4[Dataset Status],TRACKER!$J$16)
+COUNTIFS(ChartsM5[Lead],TRACKER!$B21,ChartsM5[Dataset Status],TRACKER!$J$16)
+COUNTIFS(ChartsM6[Lead],TRACKER!$B21,ChartsM6[Dataset Status],TRACKER!$J$16)
+COUNTIFS(ChartsM7[Lead],TRACKER!$B21,ChartsM7[Dataset Status],TRACKER!$J$16)
+COUNTIFS(ChartsM8[Lead],TRACKER!$B21,ChartsM8[Dataset Status],TRACKER!$J$16))</f>
        <v>1</v>
      </c>
      <c r="K21" s="133">
        <f>(COUNTIFS(ChartsM1[Lead],TRACKER!$B21,ChartsM1[Dataset Status],TRACKER!$K$16)
+COUNTIFS(ChartsM2[Lead],TRACKER!$B21,ChartsM2[Dataset Status],TRACKER!$K$16)
+COUNTIFS(ChartsM3[Lead],TRACKER!$B21,ChartsM3[Dataset Status],TRACKER!$K$16)
+COUNTIFS(ChartsM4[Lead],TRACKER!$B21,ChartsM4[Dataset Status],TRACKER!$K$16)
+COUNTIFS(ChartsM5[Lead],TRACKER!$B21,ChartsM5[Dataset Status],TRACKER!$K$16)
+COUNTIFS(ChartsM6[Lead],TRACKER!$B21,ChartsM6[Dataset Status],TRACKER!$K$16)
+COUNTIFS(ChartsM7[Lead],TRACKER!$B21,ChartsM7[Dataset Status],TRACKER!$K$16)
+COUNTIFS(ChartsM8[Lead],TRACKER!$B21,ChartsM8[Dataset Status],TRACKER!$K$16))</f>
        <v>0</v>
      </c>
      <c r="V21" s="58"/>
      <c r="W21" s="19"/>
      <c r="X21" s="59"/>
    </row>
    <row r="22" spans="2:24" ht="15.75">
      <c r="B22" s="54"/>
      <c r="C22" s="8"/>
      <c r="D22" s="8"/>
      <c r="E22" s="14">
        <f>COUNTIFS(ChartsM1[Lead],"", ChartsM1[Chapter], "&gt;0")
+COUNTIFS(ChartsM2[Lead],"", ChartsM2[Chapter], "&gt;0")
+COUNTIFS(ChartsM3[Lead],"", ChartsM3[Chapter], "&gt;0")
+COUNTIFS(ChartsM4[Lead],"", ChartsM4[Chapter], "&gt;0")
+COUNTIFS(ChartsM5[Lead],"", ChartsM5[Chapter], "&gt;0")
+COUNTIFS(ChartsM6[Lead],"", ChartsM6[Chapter], "&gt;0")
+COUNTIFS(ChartsM7[Lead],"", ChartsM7[Chapter], "&gt;0")
+COUNTIFS(ChartsM8[Lead],"", ChartsM8[Chapter], "&gt;0")</f>
        <v>31</v>
      </c>
      <c r="F22" s="53">
        <f>(COUNTIFS(ChartsM1[Lead],"",ChartsM1[Dataset Status],TRACKER!$F$16)
+COUNTIFS(ChartsM2[Lead],"",ChartsM2[Dataset Status],TRACKER!$F$16)
+COUNTIFS(ChartsM3[Lead],"",ChartsM3[Dataset Status],TRACKER!$F$16)
+COUNTIFS(ChartsM4[Lead],"",ChartsM4[Dataset Status],TRACKER!$F$16)
+COUNTIFS(ChartsM5[Lead],"",ChartsM5[Dataset Status],TRACKER!$F$16)
+COUNTIFS(ChartsM6[Lead],"",ChartsM6[Dataset Status],TRACKER!$F$16)
+COUNTIFS(ChartsM7[Lead],"",ChartsM7[Dataset Status],TRACKER!$F$16)
+COUNTIFS(ChartsM8[Lead],"",ChartsM8[Dataset Status],TRACKER!$F$16))</f>
        <v>5</v>
      </c>
      <c r="G22" s="53">
        <f>(COUNTIFS(ChartsM1[Lead],"",ChartsM1[Dataset Status],TRACKER!$G$16)
+COUNTIFS(ChartsM2[Lead],"",ChartsM2[Dataset Status],TRACKER!$G$16)
+COUNTIFS(ChartsM3[Lead],"",ChartsM3[Dataset Status],TRACKER!$G$16)
+COUNTIFS(ChartsM4[Lead],"",ChartsM4[Dataset Status],TRACKER!$G$16)
+COUNTIFS(ChartsM5[Lead],"",ChartsM5[Dataset Status],TRACKER!$G$16)
+COUNTIFS(ChartsM6[Lead],"",ChartsM6[Dataset Status],TRACKER!$G$16)
+COUNTIFS(ChartsM7[Lead],"",ChartsM7[Dataset Status],TRACKER!$G$16)
+COUNTIFS(ChartsM8[Lead],"",ChartsM8[Dataset Status],TRACKER!$G$16))</f>
        <v>0</v>
      </c>
      <c r="H22" s="53">
        <f>(COUNTIFS(ChartsM1[Lead],"",ChartsM1[Dataset Status],TRACKER!$H$16)
+COUNTIFS(ChartsM2[Lead],"",ChartsM2[Dataset Status],TRACKER!$H$16)
+COUNTIFS(ChartsM3[Lead],"",ChartsM3[Dataset Status],TRACKER!$H$16)
+COUNTIFS(ChartsM4[Lead],"",ChartsM4[Dataset Status],TRACKER!$H$16)
+COUNTIFS(ChartsM5[Lead],"",ChartsM5[Dataset Status],TRACKER!$H$16)
+COUNTIFS(ChartsM6[Lead],"",ChartsM6[Dataset Status],TRACKER!$H$16)
+COUNTIFS(ChartsM7[Lead],"",ChartsM7[Dataset Status],TRACKER!$H$16)
+COUNTIFS(ChartsM8[Lead],"",ChartsM8[Dataset Status],TRACKER!$H$16))</f>
        <v>5</v>
      </c>
      <c r="I22" s="53">
        <f>(COUNTIFS(ChartsM1[Lead],"",ChartsM1[Dataset Status],TRACKER!$I$16)
+COUNTIFS(ChartsM2[Lead],"",ChartsM2[Dataset Status],TRACKER!$I$16)
+COUNTIFS(ChartsM3[Lead],"",ChartsM3[Dataset Status],TRACKER!$I$16)
+COUNTIFS(ChartsM4[Lead],"",ChartsM4[Dataset Status],TRACKER!$I$16)
+COUNTIFS(ChartsM5[Lead],"",ChartsM5[Dataset Status],TRACKER!$I$16)
+COUNTIFS(ChartsM6[Lead],"",ChartsM6[Dataset Status],TRACKER!$I$16)
+COUNTIFS(ChartsM7[Lead],"",ChartsM7[Dataset Status],TRACKER!$I$16)
+COUNTIFS(ChartsM8[Lead],"",ChartsM8[Dataset Status],TRACKER!$I$16))</f>
        <v>0</v>
      </c>
      <c r="J22" s="53">
        <f>(COUNTIFS(ChartsM1[Lead],"",ChartsM1[Dataset Status],TRACKER!$J$16)
+COUNTIFS(ChartsM2[Lead],"",ChartsM2[Dataset Status],TRACKER!$J$16)
+COUNTIFS(ChartsM3[Lead],"",ChartsM3[Dataset Status],TRACKER!$J$16)
+COUNTIFS(ChartsM4[Lead],"",ChartsM4[Dataset Status],TRACKER!$J$16)
+COUNTIFS(ChartsM5[Lead],"",ChartsM5[Dataset Status],TRACKER!$J$16)
+COUNTIFS(ChartsM6[Lead],"",ChartsM6[Dataset Status],TRACKER!$J$16)
+COUNTIFS(ChartsM7[Lead],"",ChartsM7[Dataset Status],TRACKER!$J$16)
+COUNTIFS(ChartsM8[Lead],"",ChartsM8[Dataset Status],TRACKER!$J$16))</f>
        <v>2</v>
      </c>
      <c r="K22" s="133">
        <f>(COUNTIFS(ChartsM1[Lead],"",ChartsM1[Dataset Status],TRACKER!$K$16)
+COUNTIFS(ChartsM2[Lead],"",ChartsM2[Dataset Status],TRACKER!$K$16)
+COUNTIFS(ChartsM3[Lead],"",ChartsM3[Dataset Status],TRACKER!$K$16)
+COUNTIFS(ChartsM4[Lead],"",ChartsM4[Dataset Status],TRACKER!$K$16)
+COUNTIFS(ChartsM5[Lead],"",ChartsM5[Dataset Status],TRACKER!$K$16)
+COUNTIFS(ChartsM6[Lead],"",ChartsM6[Dataset Status],TRACKER!$K$16)
+COUNTIFS(ChartsM7[Lead],"",ChartsM7[Dataset Status],TRACKER!$K$16)
+COUNTIFS(ChartsM8[Lead],"",ChartsM8[Dataset Status],TRACKER!$K$16))</f>
        <v>1</v>
      </c>
      <c r="V22" s="58"/>
      <c r="W22" s="19"/>
      <c r="X22" s="59"/>
    </row>
    <row r="23" spans="2:24" ht="15.75">
      <c r="B23" s="16" t="s">
        <v>14</v>
      </c>
      <c r="C23" s="10"/>
      <c r="D23" s="10"/>
      <c r="E23" s="17">
        <f>SUM(E15:E22)</f>
        <v>155</v>
      </c>
      <c r="F23" s="49">
        <f>SUM(F17:F22)</f>
        <v>19</v>
      </c>
      <c r="G23" s="127">
        <f t="shared" ref="G23:K23" si="30">SUM(G17:G22)</f>
        <v>4</v>
      </c>
      <c r="H23" s="128">
        <f t="shared" si="30"/>
        <v>21</v>
      </c>
      <c r="I23" s="129">
        <f t="shared" si="30"/>
        <v>0</v>
      </c>
      <c r="J23" s="130">
        <f t="shared" si="30"/>
        <v>84</v>
      </c>
      <c r="K23" s="134">
        <f t="shared" si="30"/>
        <v>4</v>
      </c>
      <c r="V23" s="46">
        <f t="shared" ref="V23" si="31">N23/$E23</f>
        <v>0</v>
      </c>
      <c r="W23" s="47">
        <f t="shared" ref="W23" si="32">O23/$E23</f>
        <v>0</v>
      </c>
      <c r="X23" s="48">
        <f t="shared" ref="X23" si="33">P23/$E23</f>
        <v>0</v>
      </c>
    </row>
  </sheetData>
  <mergeCells count="5">
    <mergeCell ref="F2:K2"/>
    <mergeCell ref="F15:K15"/>
    <mergeCell ref="V2:Z2"/>
    <mergeCell ref="V15:X15"/>
    <mergeCell ref="AI2:AM2"/>
  </mergeCells>
  <phoneticPr fontId="6" type="noConversion"/>
  <conditionalFormatting sqref="F3:J3">
    <cfRule type="containsText" dxfId="372" priority="23" operator="containsText" text="direct">
      <formula>NOT(ISERROR(SEARCH("direct",F3)))</formula>
    </cfRule>
    <cfRule type="containsText" dxfId="371" priority="24" operator="containsText" text="recreate">
      <formula>NOT(ISERROR(SEARCH("recreate",F3)))</formula>
    </cfRule>
    <cfRule type="containsText" dxfId="370" priority="25" operator="containsText" text="WITH data">
      <formula>NOT(ISERROR(SEARCH("WITH data",F3)))</formula>
    </cfRule>
    <cfRule type="containsText" dxfId="369" priority="26" operator="containsText" text="WITHOUT">
      <formula>NOT(ISERROR(SEARCH("WITHOUT",F3)))</formula>
    </cfRule>
  </conditionalFormatting>
  <conditionalFormatting sqref="F16:K16">
    <cfRule type="containsText" dxfId="368" priority="1" operator="containsText" text="fixing">
      <formula>NOT(ISERROR(SEARCH("fixing",F16)))</formula>
    </cfRule>
    <cfRule type="containsText" dxfId="367" priority="2" operator="containsText" text="review">
      <formula>NOT(ISERROR(SEARCH("review",F16)))</formula>
    </cfRule>
    <cfRule type="containsText" dxfId="366" priority="3" operator="containsText" text="ready">
      <formula>NOT(ISERROR(SEARCH("ready",F16)))</formula>
    </cfRule>
    <cfRule type="containsText" dxfId="365" priority="4" operator="containsText" text="process">
      <formula>NOT(ISERROR(SEARCH("process",F16)))</formula>
    </cfRule>
    <cfRule type="containsText" dxfId="364" priority="5" operator="containsText" text="Pending">
      <formula>NOT(ISERROR(SEARCH("Pending",F16)))</formula>
    </cfRule>
  </conditionalFormatting>
  <conditionalFormatting sqref="V3:X3">
    <cfRule type="containsText" dxfId="363" priority="20" operator="containsText" text="ready">
      <formula>NOT(ISERROR(SEARCH("ready",V3)))</formula>
    </cfRule>
    <cfRule type="containsText" dxfId="362" priority="21" operator="containsText" text="process">
      <formula>NOT(ISERROR(SEARCH("process",V3)))</formula>
    </cfRule>
    <cfRule type="containsText" dxfId="361" priority="22" operator="containsText" text="Pending">
      <formula>NOT(ISERROR(SEARCH("Pending",V3)))</formula>
    </cfRule>
  </conditionalFormatting>
  <conditionalFormatting sqref="V16:X16">
    <cfRule type="containsText" dxfId="360" priority="14" operator="containsText" text="ready">
      <formula>NOT(ISERROR(SEARCH("ready",V16)))</formula>
    </cfRule>
    <cfRule type="containsText" dxfId="359" priority="15" operator="containsText" text="process">
      <formula>NOT(ISERROR(SEARCH("process",V16)))</formula>
    </cfRule>
    <cfRule type="containsText" dxfId="358" priority="16" operator="containsText" text="Pending">
      <formula>NOT(ISERROR(SEARCH("Pending",V16)))</formula>
    </cfRule>
  </conditionalFormatting>
  <conditionalFormatting sqref="V17:X22">
    <cfRule type="containsErrors" dxfId="357" priority="6">
      <formula>ISERROR(V17)</formula>
    </cfRule>
    <cfRule type="cellIs" dxfId="356" priority="8" operator="equal">
      <formula>0</formula>
    </cfRule>
  </conditionalFormatting>
  <conditionalFormatting sqref="V4:Z11">
    <cfRule type="cellIs" dxfId="355" priority="9" operator="equal">
      <formula>0</formula>
    </cfRule>
  </conditionalFormatting>
  <conditionalFormatting sqref="V4:AM11">
    <cfRule type="containsErrors" dxfId="354" priority="7">
      <formula>ISERROR(V4)</formula>
    </cfRule>
  </conditionalFormatting>
  <conditionalFormatting sqref="AI3:AK3">
    <cfRule type="containsText" dxfId="353" priority="11" operator="containsText" text="ready">
      <formula>NOT(ISERROR(SEARCH("ready",AI3)))</formula>
    </cfRule>
    <cfRule type="containsText" dxfId="352" priority="12" operator="containsText" text="process">
      <formula>NOT(ISERROR(SEARCH("process",AI3)))</formula>
    </cfRule>
    <cfRule type="containsText" dxfId="351" priority="13" operator="containsText" text="Pending">
      <formula>NOT(ISERROR(SEARCH("Pending",AI3)))</formula>
    </cfRule>
  </conditionalFormatting>
  <conditionalFormatting sqref="AI4:AM11">
    <cfRule type="cellIs" dxfId="350" priority="10" operator="equal">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E455F-30B5-40CC-BD3C-DD817D7F5B91}">
  <sheetPr>
    <tabColor rgb="FF92D050"/>
  </sheetPr>
  <dimension ref="A1:I13"/>
  <sheetViews>
    <sheetView workbookViewId="0">
      <selection activeCell="C2" sqref="C2:I5"/>
    </sheetView>
  </sheetViews>
  <sheetFormatPr defaultRowHeight="14.25"/>
  <cols>
    <col min="1" max="1" width="52.7109375" customWidth="1"/>
  </cols>
  <sheetData>
    <row r="1" spans="1:9" ht="15.75">
      <c r="A1" s="38" t="s">
        <v>21</v>
      </c>
      <c r="B1" s="38" t="s">
        <v>15</v>
      </c>
      <c r="C1" s="38" t="s">
        <v>22</v>
      </c>
    </row>
    <row r="2" spans="1:9">
      <c r="A2" s="39" t="s">
        <v>23</v>
      </c>
      <c r="C2" s="143" t="s">
        <v>24</v>
      </c>
      <c r="D2" s="143"/>
      <c r="E2" s="143"/>
      <c r="F2" s="143"/>
      <c r="G2" s="143"/>
      <c r="H2" s="143"/>
      <c r="I2" s="143"/>
    </row>
    <row r="3" spans="1:9">
      <c r="A3" s="39" t="s">
        <v>25</v>
      </c>
      <c r="B3" t="s">
        <v>26</v>
      </c>
      <c r="C3" s="143"/>
      <c r="D3" s="143"/>
      <c r="E3" s="143"/>
      <c r="F3" s="143"/>
      <c r="G3" s="143"/>
      <c r="H3" s="143"/>
      <c r="I3" s="143"/>
    </row>
    <row r="4" spans="1:9">
      <c r="A4" s="39" t="s">
        <v>27</v>
      </c>
      <c r="B4" t="s">
        <v>19</v>
      </c>
      <c r="C4" s="143"/>
      <c r="D4" s="143"/>
      <c r="E4" s="143"/>
      <c r="F4" s="143"/>
      <c r="G4" s="143"/>
      <c r="H4" s="143"/>
      <c r="I4" s="143"/>
    </row>
    <row r="5" spans="1:9">
      <c r="A5" s="39" t="s">
        <v>28</v>
      </c>
      <c r="B5" t="s">
        <v>29</v>
      </c>
      <c r="C5" s="143"/>
      <c r="D5" s="143"/>
      <c r="E5" s="143"/>
      <c r="F5" s="143"/>
      <c r="G5" s="143"/>
      <c r="H5" s="143"/>
      <c r="I5" s="143"/>
    </row>
    <row r="6" spans="1:9" ht="14.25" customHeight="1">
      <c r="A6" s="40" t="s">
        <v>30</v>
      </c>
      <c r="B6" t="s">
        <v>31</v>
      </c>
      <c r="C6" s="143" t="s">
        <v>32</v>
      </c>
      <c r="D6" s="143"/>
      <c r="E6" s="143"/>
      <c r="F6" s="143"/>
      <c r="G6" s="143"/>
      <c r="H6" s="143"/>
      <c r="I6" s="143"/>
    </row>
    <row r="7" spans="1:9">
      <c r="A7" s="40" t="s">
        <v>33</v>
      </c>
      <c r="C7" s="143"/>
      <c r="D7" s="143"/>
      <c r="E7" s="143"/>
      <c r="F7" s="143"/>
      <c r="G7" s="143"/>
      <c r="H7" s="143"/>
      <c r="I7" s="143"/>
    </row>
    <row r="8" spans="1:9">
      <c r="A8" s="40" t="s">
        <v>34</v>
      </c>
      <c r="B8" t="s">
        <v>19</v>
      </c>
      <c r="C8" s="143"/>
      <c r="D8" s="143"/>
      <c r="E8" s="143"/>
      <c r="F8" s="143"/>
      <c r="G8" s="143"/>
      <c r="H8" s="143"/>
      <c r="I8" s="143"/>
    </row>
    <row r="9" spans="1:9">
      <c r="A9" s="40" t="s">
        <v>35</v>
      </c>
      <c r="B9" t="s">
        <v>26</v>
      </c>
      <c r="C9" s="143"/>
      <c r="D9" s="143"/>
      <c r="E9" s="143"/>
      <c r="F9" s="143"/>
      <c r="G9" s="143"/>
      <c r="H9" s="143"/>
      <c r="I9" s="143"/>
    </row>
    <row r="11" spans="1:9">
      <c r="A11" s="40" t="s">
        <v>36</v>
      </c>
      <c r="B11" t="s">
        <v>37</v>
      </c>
      <c r="C11" s="5" t="s">
        <v>38</v>
      </c>
    </row>
    <row r="13" spans="1:9">
      <c r="A13" t="s">
        <v>39</v>
      </c>
      <c r="B13" t="s">
        <v>19</v>
      </c>
      <c r="C13" s="5" t="s">
        <v>40</v>
      </c>
    </row>
  </sheetData>
  <mergeCells count="2">
    <mergeCell ref="C6:I9"/>
    <mergeCell ref="C2:I5"/>
  </mergeCells>
  <hyperlinks>
    <hyperlink ref="C11" r:id="rId1" xr:uid="{E2E535CD-5A03-4979-A6BA-04B364B5681F}"/>
    <hyperlink ref="C13" r:id="rId2" display="https://undp.sharepoint.com/:x:/r/sites/SEHCoreTeam/Shared%20Documents/General/04.%20Sustainable%20Energy%20Academy/SEA%20Charts%20and%20Infographics/Datasets/Datasets%20-%20Infographics%20with%20Data.xlsx?d=w6d11da9e3dab40f6b27c20158828a094&amp;csf=1&amp;web=1&amp;e=KqVtlB" xr:uid="{04FA7E66-F1AB-4C0A-8E7A-5A4A2B6518CF}"/>
    <hyperlink ref="C6" r:id="rId3" xr:uid="{CC795175-C30B-4F60-954C-DFC40FEA7BF0}"/>
    <hyperlink ref="C2" r:id="rId4" xr:uid="{9C1C8104-65AB-4F85-9154-8124614B9A83}"/>
    <hyperlink ref="C6:I9" r:id="rId5" display="https://www.figma.com/design/AFNWazZePMsFoFYNajOESM/SEA_Modules-with-new-templates--5-8-?node-id=2388-81&amp;t=8lQv8NwY8k2geRUP-0" xr:uid="{6FDAE125-2FEC-4195-B0DA-D7F2CCEDC1C2}"/>
    <hyperlink ref="C2:I5" r:id="rId6" display="https://www.figma.com/design/G63dbqCKnazZenINIwtfY1/SEA_Modules-with-new-templates--1-4-?node-id=1-3&amp;p=f&amp;t=15mvoon4RjwZLIC5-0" xr:uid="{5379CAD5-394C-4ED7-80E6-129E3A1B326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80783-92A5-41F0-AAE1-23FC781F9BC5}">
  <sheetPr>
    <tabColor theme="7" tint="0.79998168889431442"/>
  </sheetPr>
  <dimension ref="A1:E90"/>
  <sheetViews>
    <sheetView zoomScale="70" zoomScaleNormal="70" workbookViewId="0">
      <selection activeCell="H3" sqref="H3"/>
    </sheetView>
  </sheetViews>
  <sheetFormatPr defaultRowHeight="15" customHeight="1"/>
  <cols>
    <col min="1" max="1" width="10.85546875" customWidth="1"/>
    <col min="2" max="2" width="14.42578125" customWidth="1"/>
    <col min="3" max="3" width="22" style="1" customWidth="1"/>
    <col min="4" max="5" width="35.7109375" style="2" customWidth="1"/>
  </cols>
  <sheetData>
    <row r="1" spans="1:5" ht="14.25"/>
    <row r="2" spans="1:5" s="36" customFormat="1" ht="14.25">
      <c r="A2" s="36" t="s">
        <v>41</v>
      </c>
      <c r="B2" s="36" t="s">
        <v>42</v>
      </c>
      <c r="C2" s="42" t="s">
        <v>21</v>
      </c>
      <c r="D2" s="36" t="s">
        <v>43</v>
      </c>
      <c r="E2" s="36" t="s">
        <v>44</v>
      </c>
    </row>
    <row r="3" spans="1:5" ht="150.4" customHeight="1">
      <c r="A3" s="4" t="str">
        <f>MID(B3,2,1)</f>
        <v>1</v>
      </c>
      <c r="B3" s="4" t="s">
        <v>45</v>
      </c>
      <c r="C3" s="3" t="s">
        <v>46</v>
      </c>
      <c r="D3" s="2" t="e" vm="2">
        <v>#VALUE!</v>
      </c>
    </row>
    <row r="4" spans="1:5" ht="149.85" customHeight="1">
      <c r="A4" s="4" t="str">
        <f t="shared" ref="A4:A35" si="0">MID(B4,2,1)</f>
        <v>1</v>
      </c>
      <c r="B4" s="4" t="s">
        <v>47</v>
      </c>
      <c r="C4" s="3" t="s">
        <v>48</v>
      </c>
      <c r="D4" s="2" t="e" vm="3">
        <v>#VALUE!</v>
      </c>
    </row>
    <row r="5" spans="1:5" ht="149.85" customHeight="1">
      <c r="A5" s="4" t="str">
        <f t="shared" si="0"/>
        <v>1</v>
      </c>
      <c r="B5" s="4" t="s">
        <v>49</v>
      </c>
      <c r="C5" s="3" t="s">
        <v>50</v>
      </c>
      <c r="D5" s="2" t="e" vm="4">
        <v>#VALUE!</v>
      </c>
    </row>
    <row r="6" spans="1:5" ht="149.85" customHeight="1">
      <c r="A6" s="4" t="str">
        <f t="shared" si="0"/>
        <v>1</v>
      </c>
      <c r="B6" s="4" t="s">
        <v>51</v>
      </c>
      <c r="C6" s="3" t="s">
        <v>52</v>
      </c>
      <c r="D6" s="2" t="e" vm="5">
        <v>#VALUE!</v>
      </c>
    </row>
    <row r="7" spans="1:5" ht="149.85" customHeight="1">
      <c r="A7" s="4" t="str">
        <f t="shared" si="0"/>
        <v>1</v>
      </c>
      <c r="B7" s="4" t="s">
        <v>53</v>
      </c>
      <c r="C7" s="3" t="s">
        <v>54</v>
      </c>
      <c r="D7" s="2" t="e" vm="6">
        <v>#VALUE!</v>
      </c>
    </row>
    <row r="8" spans="1:5" ht="149.85" customHeight="1">
      <c r="A8" s="4" t="str">
        <f t="shared" si="0"/>
        <v>1</v>
      </c>
      <c r="B8" s="4" t="s">
        <v>55</v>
      </c>
      <c r="C8" s="3" t="s">
        <v>56</v>
      </c>
      <c r="D8" s="2" t="e" vm="7">
        <v>#VALUE!</v>
      </c>
      <c r="E8" s="2" t="e" vm="8">
        <v>#VALUE!</v>
      </c>
    </row>
    <row r="9" spans="1:5" ht="149.85" customHeight="1">
      <c r="A9" s="4" t="str">
        <f t="shared" si="0"/>
        <v>1</v>
      </c>
      <c r="B9" s="4" t="s">
        <v>57</v>
      </c>
      <c r="C9" s="3" t="s">
        <v>58</v>
      </c>
      <c r="D9" s="2" t="e" vm="9">
        <v>#VALUE!</v>
      </c>
    </row>
    <row r="10" spans="1:5" ht="127.5" customHeight="1">
      <c r="A10" s="4" t="str">
        <f t="shared" si="0"/>
        <v>1</v>
      </c>
      <c r="B10" s="4" t="s">
        <v>59</v>
      </c>
      <c r="C10" s="3" t="s">
        <v>60</v>
      </c>
      <c r="D10" s="2" t="e" vm="10">
        <v>#VALUE!</v>
      </c>
    </row>
    <row r="11" spans="1:5" ht="149.85" customHeight="1">
      <c r="A11" s="4" t="str">
        <f t="shared" si="0"/>
        <v>1</v>
      </c>
      <c r="B11" s="4" t="s">
        <v>61</v>
      </c>
      <c r="C11" s="3" t="s">
        <v>62</v>
      </c>
      <c r="D11" s="2" t="e" vm="11">
        <v>#VALUE!</v>
      </c>
    </row>
    <row r="12" spans="1:5" ht="149.85" customHeight="1">
      <c r="A12" s="4" t="str">
        <f t="shared" si="0"/>
        <v>1</v>
      </c>
      <c r="B12" s="4" t="s">
        <v>63</v>
      </c>
      <c r="C12" s="3" t="s">
        <v>64</v>
      </c>
      <c r="D12" s="2" t="e" vm="12">
        <v>#VALUE!</v>
      </c>
    </row>
    <row r="13" spans="1:5" ht="149.85" customHeight="1">
      <c r="A13" s="4" t="str">
        <f t="shared" si="0"/>
        <v>1</v>
      </c>
      <c r="B13" s="4" t="s">
        <v>65</v>
      </c>
      <c r="C13" s="3" t="s">
        <v>66</v>
      </c>
      <c r="D13" s="2" t="e" vm="13">
        <v>#VALUE!</v>
      </c>
    </row>
    <row r="14" spans="1:5" ht="149.85" customHeight="1">
      <c r="A14" s="4" t="str">
        <f t="shared" si="0"/>
        <v>1</v>
      </c>
      <c r="B14" s="4" t="s">
        <v>67</v>
      </c>
      <c r="C14" s="3" t="s">
        <v>68</v>
      </c>
      <c r="D14" s="2" t="e" vm="14">
        <v>#VALUE!</v>
      </c>
    </row>
    <row r="15" spans="1:5" ht="150" customHeight="1">
      <c r="A15" s="4" t="str">
        <f t="shared" si="0"/>
        <v>1</v>
      </c>
      <c r="B15" s="4" t="s">
        <v>69</v>
      </c>
      <c r="C15" s="3" t="s">
        <v>70</v>
      </c>
      <c r="D15" s="2" t="e" vm="15">
        <v>#VALUE!</v>
      </c>
    </row>
    <row r="16" spans="1:5" ht="150" customHeight="1">
      <c r="A16" s="4" t="str">
        <f t="shared" si="0"/>
        <v>1</v>
      </c>
      <c r="B16" s="4" t="s">
        <v>71</v>
      </c>
      <c r="C16" s="3" t="s">
        <v>72</v>
      </c>
      <c r="D16" s="2" t="e" vm="16">
        <v>#VALUE!</v>
      </c>
    </row>
    <row r="17" spans="1:4" ht="150" customHeight="1">
      <c r="A17" s="4" t="str">
        <f t="shared" si="0"/>
        <v>1</v>
      </c>
      <c r="B17" s="4" t="s">
        <v>73</v>
      </c>
      <c r="C17" s="3" t="s">
        <v>74</v>
      </c>
      <c r="D17" s="2" t="e" vm="17">
        <v>#VALUE!</v>
      </c>
    </row>
    <row r="18" spans="1:4" ht="150" customHeight="1">
      <c r="A18" s="4" t="str">
        <f t="shared" si="0"/>
        <v>1</v>
      </c>
      <c r="B18" s="4" t="s">
        <v>75</v>
      </c>
      <c r="C18" s="3" t="s">
        <v>76</v>
      </c>
      <c r="D18" s="2" t="e" vm="18">
        <v>#VALUE!</v>
      </c>
    </row>
    <row r="19" spans="1:4" ht="150" customHeight="1">
      <c r="A19" s="4" t="str">
        <f t="shared" si="0"/>
        <v>1</v>
      </c>
      <c r="B19" s="4" t="s">
        <v>77</v>
      </c>
      <c r="C19" s="3" t="s">
        <v>78</v>
      </c>
      <c r="D19" s="2" t="e" vm="19">
        <v>#VALUE!</v>
      </c>
    </row>
    <row r="20" spans="1:4" ht="150" customHeight="1">
      <c r="A20" s="4" t="str">
        <f t="shared" si="0"/>
        <v>1</v>
      </c>
      <c r="B20" s="4" t="s">
        <v>79</v>
      </c>
      <c r="C20" s="3" t="s">
        <v>80</v>
      </c>
      <c r="D20" s="2" t="e" vm="20">
        <v>#VALUE!</v>
      </c>
    </row>
    <row r="21" spans="1:4" ht="150" customHeight="1">
      <c r="A21" s="4" t="str">
        <f t="shared" si="0"/>
        <v>1</v>
      </c>
      <c r="B21" s="4" t="s">
        <v>81</v>
      </c>
      <c r="C21" s="3" t="s">
        <v>82</v>
      </c>
      <c r="D21" s="2" t="e" vm="21">
        <v>#VALUE!</v>
      </c>
    </row>
    <row r="22" spans="1:4" ht="150" customHeight="1">
      <c r="A22" s="4" t="str">
        <f t="shared" si="0"/>
        <v>1</v>
      </c>
      <c r="B22" s="4" t="s">
        <v>83</v>
      </c>
      <c r="C22" s="3" t="s">
        <v>84</v>
      </c>
      <c r="D22" s="2" t="e" vm="22">
        <v>#VALUE!</v>
      </c>
    </row>
    <row r="23" spans="1:4" ht="150" customHeight="1">
      <c r="A23" s="4" t="str">
        <f t="shared" si="0"/>
        <v>1</v>
      </c>
      <c r="B23" s="4" t="s">
        <v>85</v>
      </c>
      <c r="C23" s="3" t="s">
        <v>86</v>
      </c>
      <c r="D23" s="2" t="e" vm="23">
        <v>#VALUE!</v>
      </c>
    </row>
    <row r="24" spans="1:4" ht="150" customHeight="1">
      <c r="A24" s="4" t="str">
        <f t="shared" si="0"/>
        <v>1</v>
      </c>
      <c r="B24" s="4" t="s">
        <v>85</v>
      </c>
      <c r="C24" s="3" t="s">
        <v>87</v>
      </c>
      <c r="D24" s="2" t="e" vm="24">
        <v>#VALUE!</v>
      </c>
    </row>
    <row r="25" spans="1:4" ht="150" customHeight="1">
      <c r="A25" s="4" t="str">
        <f t="shared" si="0"/>
        <v>1</v>
      </c>
      <c r="B25" s="4" t="s">
        <v>88</v>
      </c>
      <c r="C25" s="3" t="s">
        <v>89</v>
      </c>
      <c r="D25" s="2" t="e" vm="25">
        <v>#VALUE!</v>
      </c>
    </row>
    <row r="26" spans="1:4" ht="150" customHeight="1">
      <c r="A26" s="4" t="str">
        <f t="shared" si="0"/>
        <v>1</v>
      </c>
      <c r="B26" s="4" t="s">
        <v>90</v>
      </c>
      <c r="C26" s="3" t="s">
        <v>91</v>
      </c>
      <c r="D26" s="2" t="e" vm="26">
        <v>#VALUE!</v>
      </c>
    </row>
    <row r="27" spans="1:4" ht="150" customHeight="1">
      <c r="A27" s="4" t="str">
        <f t="shared" si="0"/>
        <v>1</v>
      </c>
      <c r="B27" s="4" t="s">
        <v>92</v>
      </c>
      <c r="C27" s="3" t="s">
        <v>93</v>
      </c>
      <c r="D27" s="2" t="e" vm="27">
        <v>#VALUE!</v>
      </c>
    </row>
    <row r="28" spans="1:4" ht="150" customHeight="1">
      <c r="A28" s="4" t="str">
        <f t="shared" si="0"/>
        <v>1</v>
      </c>
      <c r="B28" s="4" t="s">
        <v>94</v>
      </c>
      <c r="C28" s="3" t="s">
        <v>93</v>
      </c>
      <c r="D28" s="2" t="e" vm="28">
        <v>#VALUE!</v>
      </c>
    </row>
    <row r="29" spans="1:4" ht="150" customHeight="1">
      <c r="A29" s="4" t="str">
        <f t="shared" si="0"/>
        <v>1</v>
      </c>
      <c r="B29" s="4" t="s">
        <v>95</v>
      </c>
      <c r="C29" s="3" t="s">
        <v>96</v>
      </c>
      <c r="D29" s="2" t="e" vm="29">
        <v>#VALUE!</v>
      </c>
    </row>
    <row r="30" spans="1:4" ht="150" customHeight="1">
      <c r="A30" s="4" t="str">
        <f t="shared" si="0"/>
        <v>1</v>
      </c>
      <c r="B30" s="4" t="s">
        <v>97</v>
      </c>
      <c r="C30" s="3" t="s">
        <v>98</v>
      </c>
      <c r="D30" s="2" t="e" vm="30">
        <v>#VALUE!</v>
      </c>
    </row>
    <row r="31" spans="1:4" ht="150" customHeight="1">
      <c r="A31" s="4" t="str">
        <f t="shared" si="0"/>
        <v>1</v>
      </c>
      <c r="B31" s="4" t="s">
        <v>99</v>
      </c>
      <c r="C31" s="3" t="s">
        <v>100</v>
      </c>
      <c r="D31" s="2" t="e" vm="31">
        <v>#VALUE!</v>
      </c>
    </row>
    <row r="32" spans="1:4" ht="150" customHeight="1">
      <c r="A32" s="4" t="str">
        <f t="shared" si="0"/>
        <v>1</v>
      </c>
      <c r="B32" s="4" t="s">
        <v>101</v>
      </c>
      <c r="C32" s="3" t="s">
        <v>102</v>
      </c>
      <c r="D32" s="2" t="e" vm="32">
        <v>#VALUE!</v>
      </c>
    </row>
    <row r="33" spans="1:4" ht="150" customHeight="1">
      <c r="A33" s="4" t="str">
        <f t="shared" si="0"/>
        <v>1</v>
      </c>
      <c r="B33" s="4" t="s">
        <v>103</v>
      </c>
      <c r="C33" s="3" t="s">
        <v>104</v>
      </c>
      <c r="D33" s="2" t="e" vm="33">
        <v>#VALUE!</v>
      </c>
    </row>
    <row r="34" spans="1:4" ht="150" customHeight="1">
      <c r="A34" s="4" t="str">
        <f t="shared" si="0"/>
        <v>1</v>
      </c>
      <c r="B34" s="4" t="s">
        <v>105</v>
      </c>
      <c r="C34" s="3" t="s">
        <v>106</v>
      </c>
      <c r="D34" s="2" t="e" vm="34">
        <v>#VALUE!</v>
      </c>
    </row>
    <row r="35" spans="1:4" ht="150" customHeight="1">
      <c r="A35" s="4" t="str">
        <f t="shared" si="0"/>
        <v>1</v>
      </c>
      <c r="B35" s="4" t="s">
        <v>107</v>
      </c>
      <c r="C35" s="3" t="s">
        <v>108</v>
      </c>
      <c r="D35" s="2" t="e" vm="35">
        <v>#VALUE!</v>
      </c>
    </row>
    <row r="36" spans="1:4" ht="150" customHeight="1">
      <c r="A36" s="4"/>
      <c r="B36" s="4"/>
      <c r="C36" s="3"/>
    </row>
    <row r="37" spans="1:4" ht="150" customHeight="1">
      <c r="A37" s="4"/>
      <c r="B37" s="4"/>
      <c r="C37" s="3"/>
    </row>
    <row r="38" spans="1:4" ht="150" customHeight="1">
      <c r="A38" s="4"/>
      <c r="B38" s="4"/>
      <c r="C38" s="3"/>
    </row>
    <row r="39" spans="1:4" ht="150" customHeight="1">
      <c r="A39" s="4"/>
      <c r="B39" s="4"/>
      <c r="C39" s="3"/>
    </row>
    <row r="40" spans="1:4" ht="150" customHeight="1">
      <c r="A40" s="4"/>
      <c r="B40" s="4"/>
      <c r="C40" s="3"/>
    </row>
    <row r="41" spans="1:4" ht="150" customHeight="1">
      <c r="A41" s="4"/>
      <c r="B41" s="4"/>
      <c r="C41" s="3"/>
    </row>
    <row r="42" spans="1:4" ht="150" customHeight="1">
      <c r="A42" s="4"/>
      <c r="B42" s="4"/>
      <c r="C42" s="3"/>
    </row>
    <row r="43" spans="1:4" ht="150" customHeight="1">
      <c r="A43" s="4"/>
      <c r="B43" s="4"/>
      <c r="C43" s="3"/>
    </row>
    <row r="44" spans="1:4" ht="150" customHeight="1">
      <c r="A44" s="4"/>
      <c r="B44" s="4"/>
      <c r="C44" s="3"/>
    </row>
    <row r="45" spans="1:4" ht="150" customHeight="1">
      <c r="A45" s="4"/>
      <c r="B45" s="4"/>
      <c r="C45" s="3"/>
    </row>
    <row r="46" spans="1:4" ht="150" customHeight="1">
      <c r="A46" s="4"/>
      <c r="B46" s="4"/>
      <c r="C46" s="3"/>
    </row>
    <row r="47" spans="1:4" ht="150" customHeight="1">
      <c r="A47" s="4"/>
      <c r="B47" s="4"/>
      <c r="C47" s="3"/>
    </row>
    <row r="48" spans="1:4" ht="150" customHeight="1">
      <c r="A48" s="4"/>
      <c r="B48" s="4"/>
      <c r="C48" s="3"/>
    </row>
    <row r="49" spans="1:3" ht="150" customHeight="1">
      <c r="A49" s="4"/>
      <c r="B49" s="4"/>
      <c r="C49" s="3"/>
    </row>
    <row r="50" spans="1:3" ht="150" customHeight="1">
      <c r="A50" s="4"/>
      <c r="B50" s="4"/>
      <c r="C50" s="3"/>
    </row>
    <row r="51" spans="1:3" ht="150" customHeight="1">
      <c r="A51" s="4"/>
      <c r="B51" s="4"/>
      <c r="C51" s="3"/>
    </row>
    <row r="52" spans="1:3" ht="150" customHeight="1">
      <c r="A52" s="4"/>
      <c r="B52" s="4"/>
      <c r="C52" s="3"/>
    </row>
    <row r="53" spans="1:3" ht="150" customHeight="1">
      <c r="A53" s="4"/>
      <c r="B53" s="4"/>
      <c r="C53" s="3"/>
    </row>
    <row r="54" spans="1:3" ht="150" customHeight="1">
      <c r="A54" s="4"/>
      <c r="B54" s="4"/>
      <c r="C54" s="3"/>
    </row>
    <row r="55" spans="1:3" ht="150" customHeight="1">
      <c r="A55" s="4"/>
      <c r="B55" s="4"/>
      <c r="C55" s="3"/>
    </row>
    <row r="56" spans="1:3" ht="150" customHeight="1">
      <c r="A56" s="4"/>
      <c r="B56" s="4"/>
      <c r="C56" s="3"/>
    </row>
    <row r="57" spans="1:3" ht="150" customHeight="1">
      <c r="A57" s="4"/>
      <c r="B57" s="4"/>
      <c r="C57" s="3"/>
    </row>
    <row r="58" spans="1:3" ht="150" customHeight="1">
      <c r="A58" s="4"/>
      <c r="B58" s="4"/>
      <c r="C58" s="3"/>
    </row>
    <row r="59" spans="1:3" ht="150" customHeight="1">
      <c r="A59" s="4"/>
      <c r="B59" s="4"/>
      <c r="C59" s="3"/>
    </row>
    <row r="60" spans="1:3" ht="150" customHeight="1">
      <c r="A60" s="4"/>
      <c r="B60" s="4"/>
      <c r="C60" s="3"/>
    </row>
    <row r="61" spans="1:3" ht="150" customHeight="1">
      <c r="A61" s="4"/>
      <c r="B61" s="4"/>
      <c r="C61" s="3"/>
    </row>
    <row r="62" spans="1:3" ht="150" customHeight="1">
      <c r="A62" s="4"/>
      <c r="B62" s="4"/>
      <c r="C62" s="3"/>
    </row>
    <row r="63" spans="1:3" ht="15" customHeight="1">
      <c r="A63" s="4"/>
      <c r="B63" s="4"/>
      <c r="C63" s="3"/>
    </row>
    <row r="64" spans="1:3" ht="15" customHeight="1">
      <c r="A64" s="4"/>
      <c r="B64" s="4"/>
      <c r="C64" s="3"/>
    </row>
    <row r="65" spans="1:3" ht="15" customHeight="1">
      <c r="A65" s="4"/>
      <c r="B65" s="4"/>
      <c r="C65" s="3"/>
    </row>
    <row r="66" spans="1:3" ht="15" customHeight="1">
      <c r="A66" s="4"/>
      <c r="B66" s="4"/>
      <c r="C66" s="3"/>
    </row>
    <row r="67" spans="1:3" ht="15" customHeight="1">
      <c r="A67" s="4"/>
      <c r="B67" s="4"/>
      <c r="C67" s="3"/>
    </row>
    <row r="68" spans="1:3" ht="15" customHeight="1">
      <c r="A68" s="4"/>
      <c r="B68" s="4"/>
      <c r="C68" s="3"/>
    </row>
    <row r="69" spans="1:3" ht="15" customHeight="1">
      <c r="A69" s="4"/>
      <c r="B69" s="4"/>
      <c r="C69" s="3"/>
    </row>
    <row r="70" spans="1:3" ht="15" customHeight="1">
      <c r="A70" s="4"/>
      <c r="B70" s="4"/>
      <c r="C70" s="3"/>
    </row>
    <row r="71" spans="1:3" ht="15" customHeight="1">
      <c r="A71" s="4"/>
      <c r="B71" s="4"/>
      <c r="C71" s="3"/>
    </row>
    <row r="72" spans="1:3" ht="15" customHeight="1">
      <c r="A72" s="4"/>
      <c r="B72" s="4"/>
      <c r="C72" s="3"/>
    </row>
    <row r="73" spans="1:3" ht="15" customHeight="1">
      <c r="A73" s="4"/>
      <c r="B73" s="4"/>
      <c r="C73" s="3"/>
    </row>
    <row r="74" spans="1:3" ht="15" customHeight="1">
      <c r="A74" s="4"/>
      <c r="B74" s="4"/>
      <c r="C74" s="3"/>
    </row>
    <row r="75" spans="1:3" ht="15" customHeight="1">
      <c r="A75" s="4"/>
      <c r="B75" s="4"/>
      <c r="C75" s="3"/>
    </row>
    <row r="76" spans="1:3" ht="15" customHeight="1">
      <c r="A76" s="4"/>
      <c r="B76" s="4"/>
      <c r="C76" s="3"/>
    </row>
    <row r="77" spans="1:3" ht="15" customHeight="1">
      <c r="A77" s="4"/>
      <c r="B77" s="4"/>
      <c r="C77" s="3"/>
    </row>
    <row r="78" spans="1:3" ht="15" customHeight="1">
      <c r="A78" s="4"/>
      <c r="B78" s="4"/>
      <c r="C78" s="3"/>
    </row>
    <row r="79" spans="1:3" ht="15" customHeight="1">
      <c r="A79" s="4"/>
      <c r="B79" s="4"/>
      <c r="C79" s="3"/>
    </row>
    <row r="80" spans="1:3" ht="15" customHeight="1">
      <c r="A80" s="4"/>
      <c r="B80" s="4"/>
      <c r="C80" s="3"/>
    </row>
    <row r="81" spans="1:3" ht="15" customHeight="1">
      <c r="A81" s="4"/>
      <c r="B81" s="4"/>
      <c r="C81" s="3"/>
    </row>
    <row r="82" spans="1:3" ht="15" customHeight="1">
      <c r="A82" s="4"/>
      <c r="B82" s="4"/>
      <c r="C82" s="3"/>
    </row>
    <row r="83" spans="1:3" ht="15" customHeight="1">
      <c r="A83" s="4"/>
      <c r="B83" s="4"/>
      <c r="C83" s="3"/>
    </row>
    <row r="84" spans="1:3" ht="15" customHeight="1">
      <c r="A84" s="4"/>
      <c r="B84" s="4"/>
      <c r="C84" s="3"/>
    </row>
    <row r="85" spans="1:3" ht="15" customHeight="1">
      <c r="A85" s="4"/>
      <c r="B85" s="4"/>
      <c r="C85" s="3"/>
    </row>
    <row r="86" spans="1:3" ht="15" customHeight="1">
      <c r="A86" s="4"/>
      <c r="B86" s="4"/>
      <c r="C86" s="3"/>
    </row>
    <row r="87" spans="1:3" ht="15" customHeight="1">
      <c r="A87" s="4"/>
      <c r="B87" s="4"/>
      <c r="C87" s="3"/>
    </row>
    <row r="88" spans="1:3" ht="15" customHeight="1">
      <c r="A88" s="4"/>
      <c r="B88" s="4"/>
      <c r="C88" s="3"/>
    </row>
    <row r="89" spans="1:3" ht="15" customHeight="1">
      <c r="A89" s="4"/>
      <c r="B89" s="4"/>
      <c r="C89" s="3"/>
    </row>
    <row r="90" spans="1:3" ht="15" customHeight="1">
      <c r="A90" s="4"/>
      <c r="B90" s="4"/>
      <c r="C90" s="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AD852-60DB-4006-88E4-867EC616821A}">
  <dimension ref="A1:S91"/>
  <sheetViews>
    <sheetView topLeftCell="A26" zoomScale="110" zoomScaleNormal="110" workbookViewId="0">
      <selection activeCell="J28" activeCellId="1" sqref="F28 J28"/>
    </sheetView>
  </sheetViews>
  <sheetFormatPr defaultRowHeight="15" customHeight="1"/>
  <cols>
    <col min="1" max="1" width="11" customWidth="1"/>
    <col min="2" max="2" width="5.42578125" customWidth="1"/>
    <col min="3" max="3" width="14.42578125" customWidth="1"/>
    <col min="4" max="4" width="22" style="1" customWidth="1"/>
    <col min="5" max="6" width="35.7109375" style="2" customWidth="1"/>
    <col min="7" max="7" width="17.140625" style="6" customWidth="1"/>
    <col min="8" max="8" width="23.140625" style="1" customWidth="1"/>
    <col min="9" max="9" width="24.42578125" style="1" customWidth="1"/>
    <col min="10" max="10" width="18.140625" style="1" customWidth="1"/>
    <col min="11" max="11" width="16.42578125" style="1" customWidth="1"/>
    <col min="12" max="12" width="16" customWidth="1"/>
    <col min="13" max="13" width="16.42578125" customWidth="1"/>
    <col min="14" max="14" width="12.7109375" style="1" customWidth="1"/>
    <col min="15" max="15" width="26.42578125" style="6" customWidth="1"/>
    <col min="16" max="16" width="15.85546875" style="6" customWidth="1"/>
    <col min="17" max="17" width="18.5703125" style="3" customWidth="1"/>
    <col min="18" max="18" width="22.28515625" style="3" customWidth="1"/>
    <col min="19" max="19" width="59.42578125" style="71" customWidth="1"/>
  </cols>
  <sheetData>
    <row r="1" spans="1:19" ht="23.25">
      <c r="A1" s="31" t="s">
        <v>41</v>
      </c>
      <c r="B1" s="31">
        <v>1</v>
      </c>
      <c r="G1" s="7"/>
      <c r="O1" s="1"/>
    </row>
    <row r="2" spans="1:19" s="36" customFormat="1" ht="14.25">
      <c r="A2" s="36" t="s">
        <v>109</v>
      </c>
      <c r="B2" s="36" t="s">
        <v>110</v>
      </c>
      <c r="C2" s="36" t="s">
        <v>42</v>
      </c>
      <c r="D2" s="42" t="s">
        <v>21</v>
      </c>
      <c r="E2" s="36" t="s">
        <v>43</v>
      </c>
      <c r="F2" s="36" t="s">
        <v>44</v>
      </c>
      <c r="G2" s="42" t="s">
        <v>15</v>
      </c>
      <c r="H2" s="42" t="s">
        <v>111</v>
      </c>
      <c r="I2" s="42" t="s">
        <v>112</v>
      </c>
      <c r="J2" s="42" t="s">
        <v>113</v>
      </c>
      <c r="K2" s="42" t="s">
        <v>114</v>
      </c>
      <c r="L2" s="42" t="s">
        <v>115</v>
      </c>
      <c r="M2" s="36" t="s">
        <v>116</v>
      </c>
      <c r="N2" s="42" t="s">
        <v>117</v>
      </c>
      <c r="O2" s="88" t="s">
        <v>118</v>
      </c>
      <c r="P2" s="42" t="s">
        <v>119</v>
      </c>
      <c r="Q2" s="3" t="s">
        <v>120</v>
      </c>
      <c r="R2" s="3" t="s">
        <v>121</v>
      </c>
      <c r="S2" s="42" t="s">
        <v>122</v>
      </c>
    </row>
    <row r="3" spans="1:19" ht="150.4" customHeight="1">
      <c r="A3" s="2">
        <v>1</v>
      </c>
      <c r="B3" s="2">
        <v>2</v>
      </c>
      <c r="C3" s="4" t="str">
        <f>_xlfn.CONCAT("M",$B$1,"_C",ChartsM1[[#This Row],[Chapter]],"_",ChartsM1[[#This Row],['#]])</f>
        <v>M1_C1_2</v>
      </c>
      <c r="D3" s="3" t="s">
        <v>46</v>
      </c>
      <c r="E3" s="2" t="e" vm="2">
        <v>#VALUE!</v>
      </c>
      <c r="G3" s="3" t="s">
        <v>17</v>
      </c>
      <c r="H3" s="3" t="s">
        <v>123</v>
      </c>
      <c r="I3" s="71" t="s">
        <v>124</v>
      </c>
      <c r="J3" s="43" t="s">
        <v>125</v>
      </c>
      <c r="K3" s="43" t="s">
        <v>45</v>
      </c>
      <c r="L3" s="3" t="s">
        <v>126</v>
      </c>
      <c r="M3" s="3" t="s">
        <v>127</v>
      </c>
      <c r="N3" s="3" t="s">
        <v>128</v>
      </c>
      <c r="O3" s="3" t="s">
        <v>129</v>
      </c>
      <c r="P3" s="3" t="s">
        <v>130</v>
      </c>
      <c r="Q3" s="43" t="s">
        <v>131</v>
      </c>
      <c r="R3" s="3" t="s">
        <v>130</v>
      </c>
      <c r="S3" s="42" t="s">
        <v>132</v>
      </c>
    </row>
    <row r="4" spans="1:19" ht="149.85" customHeight="1">
      <c r="A4" s="2">
        <v>1</v>
      </c>
      <c r="B4" s="2">
        <v>3</v>
      </c>
      <c r="C4" s="4" t="str">
        <f>_xlfn.CONCAT("M",$B$1,"_C",ChartsM1[[#This Row],[Chapter]],"_",ChartsM1[[#This Row],['#]])</f>
        <v>M1_C1_3</v>
      </c>
      <c r="D4" s="3" t="s">
        <v>48</v>
      </c>
      <c r="E4" s="2" t="e" vm="3">
        <v>#VALUE!</v>
      </c>
      <c r="G4" s="3"/>
      <c r="H4" s="3"/>
      <c r="J4" s="3"/>
      <c r="K4" s="3"/>
      <c r="L4" s="3" t="s">
        <v>126</v>
      </c>
      <c r="M4" s="3"/>
      <c r="N4" s="3" t="s">
        <v>133</v>
      </c>
      <c r="O4" s="3"/>
      <c r="P4" s="3"/>
      <c r="S4" s="42"/>
    </row>
    <row r="5" spans="1:19" ht="149.85" customHeight="1">
      <c r="A5" s="2">
        <v>1</v>
      </c>
      <c r="B5" s="2">
        <v>5</v>
      </c>
      <c r="C5" s="4" t="str">
        <f>_xlfn.CONCAT("M",$B$1,"_C",ChartsM1[[#This Row],[Chapter]],"_",ChartsM1[[#This Row],['#]])</f>
        <v>M1_C1_5</v>
      </c>
      <c r="D5" s="3" t="s">
        <v>50</v>
      </c>
      <c r="E5" s="2" t="e" vm="4">
        <v>#VALUE!</v>
      </c>
      <c r="G5" s="3"/>
      <c r="H5" s="3"/>
      <c r="J5" s="3"/>
      <c r="K5" s="3"/>
      <c r="L5" s="3" t="s">
        <v>126</v>
      </c>
      <c r="M5" s="3"/>
      <c r="N5" s="3" t="s">
        <v>133</v>
      </c>
      <c r="O5" s="3"/>
      <c r="P5" s="3"/>
      <c r="S5" s="42"/>
    </row>
    <row r="6" spans="1:19" ht="149.85" customHeight="1">
      <c r="A6" s="2">
        <v>1</v>
      </c>
      <c r="B6" s="2">
        <v>6</v>
      </c>
      <c r="C6" s="4" t="str">
        <f>_xlfn.CONCAT("M",$B$1,"_C",ChartsM1[[#This Row],[Chapter]],"_",ChartsM1[[#This Row],['#]])</f>
        <v>M1_C1_6</v>
      </c>
      <c r="D6" s="3" t="s">
        <v>52</v>
      </c>
      <c r="E6" s="2" t="e" vm="5">
        <v>#VALUE!</v>
      </c>
      <c r="G6" s="3"/>
      <c r="H6" s="3"/>
      <c r="J6" s="3"/>
      <c r="K6" s="3"/>
      <c r="L6" s="3" t="s">
        <v>126</v>
      </c>
      <c r="M6" s="3"/>
      <c r="N6" s="3" t="s">
        <v>133</v>
      </c>
      <c r="O6" s="3"/>
      <c r="P6" s="3"/>
      <c r="S6" s="42"/>
    </row>
    <row r="7" spans="1:19" ht="149.85" customHeight="1">
      <c r="A7" s="2">
        <v>1</v>
      </c>
      <c r="B7" s="2">
        <v>7</v>
      </c>
      <c r="C7" s="4" t="str">
        <f>_xlfn.CONCAT("M",$B$1,"_C",ChartsM1[[#This Row],[Chapter]],"_",ChartsM1[[#This Row],['#]])</f>
        <v>M1_C1_7</v>
      </c>
      <c r="D7" s="3" t="s">
        <v>54</v>
      </c>
      <c r="E7" s="2" t="e" vm="6">
        <v>#VALUE!</v>
      </c>
      <c r="G7" s="3" t="s">
        <v>17</v>
      </c>
      <c r="H7" s="3" t="s">
        <v>134</v>
      </c>
      <c r="J7" s="43" t="s">
        <v>135</v>
      </c>
      <c r="K7" s="43" t="s">
        <v>53</v>
      </c>
      <c r="L7" s="3" t="s">
        <v>126</v>
      </c>
      <c r="M7" s="3" t="s">
        <v>127</v>
      </c>
      <c r="N7" s="3" t="s">
        <v>128</v>
      </c>
      <c r="O7" s="3" t="s">
        <v>136</v>
      </c>
      <c r="P7" s="3" t="s">
        <v>130</v>
      </c>
      <c r="Q7" s="77" t="s">
        <v>137</v>
      </c>
      <c r="R7" s="3" t="s">
        <v>130</v>
      </c>
      <c r="S7" s="37" t="s">
        <v>138</v>
      </c>
    </row>
    <row r="8" spans="1:19" ht="149.85" customHeight="1">
      <c r="A8" s="2">
        <v>1</v>
      </c>
      <c r="B8" s="2">
        <v>8</v>
      </c>
      <c r="C8" s="4" t="str">
        <f>_xlfn.CONCAT("M",$B$1,"_C",ChartsM1[[#This Row],[Chapter]],"_",ChartsM1[[#This Row],['#]])</f>
        <v>M1_C1_8</v>
      </c>
      <c r="D8" s="3" t="s">
        <v>56</v>
      </c>
      <c r="E8" s="2" t="e" vm="7">
        <v>#VALUE!</v>
      </c>
      <c r="F8" s="2" t="e" vm="8">
        <v>#VALUE!</v>
      </c>
      <c r="G8" s="3" t="s">
        <v>17</v>
      </c>
      <c r="H8" s="3" t="s">
        <v>139</v>
      </c>
      <c r="I8" s="1" t="s">
        <v>140</v>
      </c>
      <c r="J8" s="43" t="s">
        <v>141</v>
      </c>
      <c r="K8" s="43" t="s">
        <v>55</v>
      </c>
      <c r="L8" s="3" t="s">
        <v>126</v>
      </c>
      <c r="M8" s="3" t="s">
        <v>127</v>
      </c>
      <c r="N8" s="3" t="s">
        <v>128</v>
      </c>
      <c r="O8" s="3" t="s">
        <v>142</v>
      </c>
      <c r="P8" s="3" t="s">
        <v>130</v>
      </c>
      <c r="Q8" s="43" t="s">
        <v>143</v>
      </c>
      <c r="R8" s="3" t="s">
        <v>130</v>
      </c>
      <c r="S8" s="42" t="s">
        <v>144</v>
      </c>
    </row>
    <row r="9" spans="1:19" ht="149.85" customHeight="1">
      <c r="A9" s="2">
        <v>1</v>
      </c>
      <c r="B9" s="2">
        <v>9</v>
      </c>
      <c r="C9" s="4" t="str">
        <f>_xlfn.CONCAT("M",$B$1,"_C",ChartsM1[[#This Row],[Chapter]],"_",ChartsM1[[#This Row],['#]])</f>
        <v>M1_C1_9</v>
      </c>
      <c r="D9" s="3" t="s">
        <v>58</v>
      </c>
      <c r="E9" s="2" t="e" vm="9">
        <v>#VALUE!</v>
      </c>
      <c r="G9" s="3"/>
      <c r="H9" s="3" t="s">
        <v>145</v>
      </c>
      <c r="I9" s="3"/>
      <c r="J9" s="3"/>
      <c r="K9" s="3"/>
      <c r="L9" s="3" t="s">
        <v>126</v>
      </c>
      <c r="M9" s="3"/>
      <c r="N9" s="3" t="s">
        <v>133</v>
      </c>
      <c r="O9" s="3"/>
      <c r="S9" s="42"/>
    </row>
    <row r="10" spans="1:19" ht="127.5" customHeight="1">
      <c r="A10" s="2">
        <v>1</v>
      </c>
      <c r="B10" s="2">
        <v>10</v>
      </c>
      <c r="C10" s="4" t="str">
        <f>_xlfn.CONCAT("M",$B$1,"_C",ChartsM1[[#This Row],[Chapter]],"_",ChartsM1[[#This Row],['#]])</f>
        <v>M1_C1_10</v>
      </c>
      <c r="D10" s="3" t="s">
        <v>60</v>
      </c>
      <c r="E10" s="2" t="e" vm="10">
        <v>#VALUE!</v>
      </c>
      <c r="G10" s="3" t="s">
        <v>17</v>
      </c>
      <c r="H10" s="3" t="s">
        <v>146</v>
      </c>
      <c r="I10" s="6" t="s">
        <v>147</v>
      </c>
      <c r="J10" s="43" t="s">
        <v>148</v>
      </c>
      <c r="K10" s="43" t="s">
        <v>59</v>
      </c>
      <c r="L10" s="3" t="s">
        <v>126</v>
      </c>
      <c r="M10" s="3" t="s">
        <v>127</v>
      </c>
      <c r="N10" s="3" t="s">
        <v>128</v>
      </c>
      <c r="O10" s="3" t="s">
        <v>149</v>
      </c>
      <c r="P10" s="3" t="s">
        <v>130</v>
      </c>
      <c r="Q10" s="43" t="s">
        <v>150</v>
      </c>
      <c r="R10" s="3" t="s">
        <v>130</v>
      </c>
      <c r="S10" s="89" t="s">
        <v>151</v>
      </c>
    </row>
    <row r="11" spans="1:19" ht="149.85" customHeight="1">
      <c r="A11" s="2">
        <v>1</v>
      </c>
      <c r="B11" s="2">
        <v>12</v>
      </c>
      <c r="C11" s="4" t="str">
        <f>_xlfn.CONCAT("M",$B$1,"_C",ChartsM1[[#This Row],[Chapter]],"_",ChartsM1[[#This Row],['#]])</f>
        <v>M1_C1_12</v>
      </c>
      <c r="D11" s="3" t="s">
        <v>62</v>
      </c>
      <c r="E11" s="2" t="e" vm="11">
        <v>#VALUE!</v>
      </c>
      <c r="G11" s="3" t="s">
        <v>17</v>
      </c>
      <c r="H11" s="3" t="s">
        <v>152</v>
      </c>
      <c r="J11" s="43" t="s">
        <v>153</v>
      </c>
      <c r="K11" s="43" t="s">
        <v>61</v>
      </c>
      <c r="L11" s="3" t="s">
        <v>126</v>
      </c>
      <c r="M11" s="3" t="s">
        <v>127</v>
      </c>
      <c r="N11" s="3" t="s">
        <v>128</v>
      </c>
      <c r="O11" s="3" t="s">
        <v>154</v>
      </c>
      <c r="P11" s="3" t="s">
        <v>130</v>
      </c>
      <c r="Q11" s="43" t="s">
        <v>155</v>
      </c>
      <c r="R11" s="3" t="s">
        <v>130</v>
      </c>
      <c r="S11" s="42" t="s">
        <v>156</v>
      </c>
    </row>
    <row r="12" spans="1:19" ht="149.85" customHeight="1">
      <c r="A12" s="2">
        <v>1</v>
      </c>
      <c r="B12" s="2">
        <v>13</v>
      </c>
      <c r="C12" s="4" t="str">
        <f>_xlfn.CONCAT("M",$B$1,"_C",ChartsM1[[#This Row],[Chapter]],"_",ChartsM1[[#This Row],['#]])</f>
        <v>M1_C1_13</v>
      </c>
      <c r="D12" s="3" t="s">
        <v>64</v>
      </c>
      <c r="E12" s="2" t="e" vm="12">
        <v>#VALUE!</v>
      </c>
      <c r="G12" s="3" t="s">
        <v>17</v>
      </c>
      <c r="H12" s="3" t="s">
        <v>152</v>
      </c>
      <c r="J12" s="43" t="s">
        <v>153</v>
      </c>
      <c r="K12" s="43" t="s">
        <v>63</v>
      </c>
      <c r="L12" s="3" t="s">
        <v>126</v>
      </c>
      <c r="M12" s="3" t="s">
        <v>127</v>
      </c>
      <c r="N12" s="3" t="s">
        <v>128</v>
      </c>
      <c r="O12" s="3" t="s">
        <v>154</v>
      </c>
      <c r="P12" s="3" t="s">
        <v>130</v>
      </c>
      <c r="Q12" s="43" t="s">
        <v>157</v>
      </c>
      <c r="R12" s="3" t="s">
        <v>130</v>
      </c>
      <c r="S12" s="42" t="s">
        <v>158</v>
      </c>
    </row>
    <row r="13" spans="1:19" ht="149.85" customHeight="1">
      <c r="A13" s="2">
        <v>1</v>
      </c>
      <c r="B13" s="2">
        <v>14</v>
      </c>
      <c r="C13" s="4" t="str">
        <f>_xlfn.CONCAT("M",$B$1,"_C",ChartsM1[[#This Row],[Chapter]],"_",ChartsM1[[#This Row],['#]])</f>
        <v>M1_C1_14</v>
      </c>
      <c r="D13" s="3" t="s">
        <v>159</v>
      </c>
      <c r="E13" s="2" t="e" vm="13">
        <v>#VALUE!</v>
      </c>
      <c r="G13" s="3" t="s">
        <v>17</v>
      </c>
      <c r="H13" s="3" t="s">
        <v>160</v>
      </c>
      <c r="I13" s="1" t="s">
        <v>161</v>
      </c>
      <c r="J13" s="43" t="s">
        <v>162</v>
      </c>
      <c r="K13" s="3"/>
      <c r="L13" s="3" t="s">
        <v>163</v>
      </c>
      <c r="M13" s="3" t="s">
        <v>163</v>
      </c>
      <c r="N13" s="3" t="s">
        <v>128</v>
      </c>
      <c r="O13" s="3" t="s">
        <v>164</v>
      </c>
      <c r="P13" s="3" t="s">
        <v>130</v>
      </c>
      <c r="Q13" s="43" t="s">
        <v>165</v>
      </c>
      <c r="R13" s="3" t="s">
        <v>130</v>
      </c>
      <c r="S13" s="89" t="s">
        <v>166</v>
      </c>
    </row>
    <row r="14" spans="1:19" ht="149.85" customHeight="1">
      <c r="A14" s="2">
        <v>1</v>
      </c>
      <c r="B14" s="2">
        <v>15</v>
      </c>
      <c r="C14" s="4" t="str">
        <f>_xlfn.CONCAT("M",$B$1,"_C",ChartsM1[[#This Row],[Chapter]],"_",ChartsM1[[#This Row],['#]])</f>
        <v>M1_C1_15</v>
      </c>
      <c r="D14" s="3" t="s">
        <v>68</v>
      </c>
      <c r="E14" s="2" t="e" vm="14">
        <v>#VALUE!</v>
      </c>
      <c r="G14" s="3" t="s">
        <v>20</v>
      </c>
      <c r="H14" s="3"/>
      <c r="J14" s="3"/>
      <c r="K14" s="3"/>
      <c r="L14" s="3" t="s">
        <v>163</v>
      </c>
      <c r="M14" s="3" t="s">
        <v>163</v>
      </c>
      <c r="N14" s="3" t="s">
        <v>133</v>
      </c>
      <c r="O14" s="3"/>
      <c r="P14" s="3"/>
      <c r="S14" s="42" t="s">
        <v>167</v>
      </c>
    </row>
    <row r="15" spans="1:19" ht="150" customHeight="1">
      <c r="A15" s="2">
        <v>3</v>
      </c>
      <c r="B15" s="2">
        <v>17</v>
      </c>
      <c r="C15" s="4" t="str">
        <f>_xlfn.CONCAT("M",$B$1,"_C",ChartsM1[[#This Row],[Chapter]],"_",ChartsM1[[#This Row],['#]])</f>
        <v>M1_C3_17</v>
      </c>
      <c r="D15" s="3" t="s">
        <v>70</v>
      </c>
      <c r="E15" s="2" t="e" vm="15">
        <v>#VALUE!</v>
      </c>
      <c r="G15" s="3"/>
      <c r="H15" s="3"/>
      <c r="J15" s="3"/>
      <c r="K15" s="3"/>
      <c r="L15" s="3" t="s">
        <v>163</v>
      </c>
      <c r="M15" s="3" t="s">
        <v>163</v>
      </c>
      <c r="N15" s="3" t="s">
        <v>168</v>
      </c>
      <c r="O15" s="3"/>
      <c r="P15" s="3"/>
      <c r="S15" s="42"/>
    </row>
    <row r="16" spans="1:19" ht="150" customHeight="1">
      <c r="A16" s="2">
        <v>3</v>
      </c>
      <c r="B16" s="2">
        <v>18</v>
      </c>
      <c r="C16" s="4" t="str">
        <f>_xlfn.CONCAT("M",$B$1,"_C",ChartsM1[[#This Row],[Chapter]],"_",ChartsM1[[#This Row],['#]])</f>
        <v>M1_C3_18</v>
      </c>
      <c r="D16" s="3" t="s">
        <v>72</v>
      </c>
      <c r="E16" s="2" t="e" vm="16">
        <v>#VALUE!</v>
      </c>
      <c r="G16" s="3" t="s">
        <v>20</v>
      </c>
      <c r="H16" t="s">
        <v>169</v>
      </c>
      <c r="J16" s="43" t="s">
        <v>170</v>
      </c>
      <c r="K16" s="43" t="s">
        <v>171</v>
      </c>
      <c r="L16" s="3" t="s">
        <v>126</v>
      </c>
      <c r="M16" s="3" t="s">
        <v>127</v>
      </c>
      <c r="N16" s="3" t="s">
        <v>128</v>
      </c>
      <c r="O16" s="3" t="s">
        <v>172</v>
      </c>
      <c r="P16" s="3" t="s">
        <v>130</v>
      </c>
      <c r="R16" s="3" t="s">
        <v>130</v>
      </c>
      <c r="S16" s="42"/>
    </row>
    <row r="17" spans="1:19" ht="150" customHeight="1">
      <c r="A17" s="2">
        <v>3</v>
      </c>
      <c r="B17" s="2">
        <v>19</v>
      </c>
      <c r="C17" s="4" t="str">
        <f>_xlfn.CONCAT("M",$B$1,"_C",ChartsM1[[#This Row],[Chapter]],"_",ChartsM1[[#This Row],['#]])</f>
        <v>M1_C3_19</v>
      </c>
      <c r="D17" s="3" t="s">
        <v>74</v>
      </c>
      <c r="E17" s="2" t="e" vm="17">
        <v>#VALUE!</v>
      </c>
      <c r="G17" s="3" t="s">
        <v>17</v>
      </c>
      <c r="H17" s="3" t="s">
        <v>173</v>
      </c>
      <c r="J17" s="43" t="s">
        <v>174</v>
      </c>
      <c r="K17" s="3"/>
      <c r="L17" s="3" t="s">
        <v>163</v>
      </c>
      <c r="M17" s="3" t="s">
        <v>163</v>
      </c>
      <c r="N17" s="3" t="s">
        <v>128</v>
      </c>
      <c r="O17" s="3" t="s">
        <v>175</v>
      </c>
      <c r="P17" s="3" t="s">
        <v>130</v>
      </c>
      <c r="Q17" s="43" t="s">
        <v>165</v>
      </c>
      <c r="R17" s="3" t="s">
        <v>130</v>
      </c>
      <c r="S17" s="42" t="s">
        <v>176</v>
      </c>
    </row>
    <row r="18" spans="1:19" ht="150" customHeight="1">
      <c r="A18" s="2">
        <v>3</v>
      </c>
      <c r="B18" s="2">
        <v>20</v>
      </c>
      <c r="C18" s="4" t="str">
        <f>_xlfn.CONCAT("M",$B$1,"_C",ChartsM1[[#This Row],[Chapter]],"_",ChartsM1[[#This Row],['#]])</f>
        <v>M1_C3_20</v>
      </c>
      <c r="D18" s="3" t="s">
        <v>177</v>
      </c>
      <c r="E18" s="2" t="e" vm="18">
        <v>#VALUE!</v>
      </c>
      <c r="G18" s="3" t="s">
        <v>17</v>
      </c>
      <c r="H18" s="3" t="s">
        <v>178</v>
      </c>
      <c r="J18" s="43" t="s">
        <v>179</v>
      </c>
      <c r="K18" s="43" t="s">
        <v>75</v>
      </c>
      <c r="L18" s="3" t="s">
        <v>126</v>
      </c>
      <c r="M18" s="3" t="s">
        <v>127</v>
      </c>
      <c r="N18" s="3" t="s">
        <v>128</v>
      </c>
      <c r="O18" s="3" t="s">
        <v>180</v>
      </c>
      <c r="P18" s="3" t="s">
        <v>130</v>
      </c>
      <c r="Q18" s="43" t="s">
        <v>157</v>
      </c>
      <c r="R18" s="3" t="s">
        <v>130</v>
      </c>
      <c r="S18" s="42" t="s">
        <v>181</v>
      </c>
    </row>
    <row r="19" spans="1:19" ht="150" customHeight="1">
      <c r="A19" s="2">
        <v>3</v>
      </c>
      <c r="B19" s="2">
        <v>21</v>
      </c>
      <c r="C19" s="4" t="str">
        <f>_xlfn.CONCAT("M",$B$1,"_C",ChartsM1[[#This Row],[Chapter]],"_",ChartsM1[[#This Row],['#]])</f>
        <v>M1_C3_21</v>
      </c>
      <c r="D19" s="3" t="s">
        <v>78</v>
      </c>
      <c r="E19" s="2" t="e" vm="19">
        <v>#VALUE!</v>
      </c>
      <c r="G19" s="3" t="s">
        <v>17</v>
      </c>
      <c r="H19" s="3" t="s">
        <v>182</v>
      </c>
      <c r="J19" s="43" t="s">
        <v>179</v>
      </c>
      <c r="K19" s="43" t="s">
        <v>77</v>
      </c>
      <c r="L19" s="3" t="s">
        <v>126</v>
      </c>
      <c r="M19" s="3" t="s">
        <v>127</v>
      </c>
      <c r="N19" s="3" t="s">
        <v>128</v>
      </c>
      <c r="O19" s="3" t="s">
        <v>183</v>
      </c>
      <c r="P19" s="3" t="s">
        <v>130</v>
      </c>
      <c r="Q19" s="43" t="s">
        <v>157</v>
      </c>
      <c r="R19" s="3" t="s">
        <v>130</v>
      </c>
      <c r="S19" s="42" t="s">
        <v>184</v>
      </c>
    </row>
    <row r="20" spans="1:19" ht="150" customHeight="1">
      <c r="A20" s="2">
        <v>3</v>
      </c>
      <c r="B20" s="2">
        <v>23</v>
      </c>
      <c r="C20" s="4" t="str">
        <f>_xlfn.CONCAT("M",$B$1,"_C",ChartsM1[[#This Row],[Chapter]],"_",ChartsM1[[#This Row],['#]])</f>
        <v>M1_C3_23</v>
      </c>
      <c r="D20" s="3" t="s">
        <v>82</v>
      </c>
      <c r="E20" s="2" t="e" vm="21">
        <v>#VALUE!</v>
      </c>
      <c r="G20" s="3"/>
      <c r="H20" s="3"/>
      <c r="J20" s="3"/>
      <c r="K20" s="3"/>
      <c r="L20" s="3" t="s">
        <v>126</v>
      </c>
      <c r="M20" s="3"/>
      <c r="N20" s="3" t="s">
        <v>133</v>
      </c>
      <c r="O20" s="3"/>
      <c r="P20" s="3"/>
      <c r="S20" s="42"/>
    </row>
    <row r="21" spans="1:19" ht="150" customHeight="1">
      <c r="A21" s="2">
        <v>3</v>
      </c>
      <c r="B21" s="2">
        <v>25</v>
      </c>
      <c r="C21" s="4" t="str">
        <f>_xlfn.CONCAT("M",$B$1,"_C",ChartsM1[[#This Row],[Chapter]],"_",ChartsM1[[#This Row],['#]],"_1")</f>
        <v>M1_C3_25_1</v>
      </c>
      <c r="D21" s="3" t="s">
        <v>86</v>
      </c>
      <c r="E21" s="2" t="e" vm="23">
        <v>#VALUE!</v>
      </c>
      <c r="G21" s="3" t="s">
        <v>16</v>
      </c>
      <c r="H21" s="3" t="s">
        <v>185</v>
      </c>
      <c r="I21" s="1" t="s">
        <v>186</v>
      </c>
      <c r="J21" s="43" t="s">
        <v>187</v>
      </c>
      <c r="K21" s="43" t="s">
        <v>188</v>
      </c>
      <c r="L21" s="3" t="s">
        <v>126</v>
      </c>
      <c r="M21" s="3" t="s">
        <v>127</v>
      </c>
      <c r="N21" s="3" t="s">
        <v>128</v>
      </c>
      <c r="O21" s="3" t="s">
        <v>189</v>
      </c>
      <c r="P21" s="3" t="s">
        <v>130</v>
      </c>
      <c r="Q21" s="3" t="s">
        <v>190</v>
      </c>
      <c r="R21" s="3" t="s">
        <v>130</v>
      </c>
      <c r="S21" s="41" t="s">
        <v>191</v>
      </c>
    </row>
    <row r="22" spans="1:19" ht="409.5" customHeight="1">
      <c r="A22" s="2">
        <v>3</v>
      </c>
      <c r="B22" s="2">
        <v>25</v>
      </c>
      <c r="C22" s="4" t="str">
        <f>_xlfn.CONCAT("M",$B$1,"_C",ChartsM1[[#This Row],[Chapter]],"_",ChartsM1[[#This Row],['#]],"_2")</f>
        <v>M1_C3_25_2</v>
      </c>
      <c r="D22" s="3" t="s">
        <v>86</v>
      </c>
      <c r="E22" s="2" t="e" vm="23">
        <v>#VALUE!</v>
      </c>
      <c r="G22" s="3" t="s">
        <v>16</v>
      </c>
      <c r="H22" s="3" t="s">
        <v>185</v>
      </c>
      <c r="I22" s="1" t="s">
        <v>186</v>
      </c>
      <c r="J22" s="43" t="s">
        <v>187</v>
      </c>
      <c r="K22" s="43" t="s">
        <v>192</v>
      </c>
      <c r="L22" s="3" t="s">
        <v>126</v>
      </c>
      <c r="M22" s="3" t="s">
        <v>127</v>
      </c>
      <c r="N22" s="3" t="s">
        <v>128</v>
      </c>
      <c r="O22" s="3" t="s">
        <v>172</v>
      </c>
      <c r="P22" s="3" t="s">
        <v>130</v>
      </c>
      <c r="Q22" s="3" t="s">
        <v>190</v>
      </c>
      <c r="R22" s="3" t="s">
        <v>130</v>
      </c>
      <c r="S22" s="41" t="s">
        <v>191</v>
      </c>
    </row>
    <row r="23" spans="1:19" ht="285.75" customHeight="1">
      <c r="A23" s="2">
        <v>3</v>
      </c>
      <c r="B23" s="2">
        <v>25</v>
      </c>
      <c r="C23" s="4" t="str">
        <f>_xlfn.CONCAT("M",$B$1,"_C",ChartsM1[[#This Row],[Chapter]],"_",ChartsM1[[#This Row],['#]])</f>
        <v>M1_C3_25</v>
      </c>
      <c r="D23" s="3" t="s">
        <v>87</v>
      </c>
      <c r="E23" s="2" t="e" vm="24">
        <v>#VALUE!</v>
      </c>
      <c r="G23" s="3" t="s">
        <v>16</v>
      </c>
      <c r="H23" s="3" t="s">
        <v>193</v>
      </c>
      <c r="I23" s="1" t="s">
        <v>194</v>
      </c>
      <c r="J23" s="43" t="s">
        <v>195</v>
      </c>
      <c r="K23" s="43" t="s">
        <v>85</v>
      </c>
      <c r="L23" s="3" t="s">
        <v>126</v>
      </c>
      <c r="M23" s="3" t="s">
        <v>127</v>
      </c>
      <c r="N23" s="3" t="s">
        <v>128</v>
      </c>
      <c r="O23" s="3" t="s">
        <v>196</v>
      </c>
      <c r="P23" s="3" t="s">
        <v>130</v>
      </c>
      <c r="Q23" s="3" t="s">
        <v>197</v>
      </c>
      <c r="R23" s="3" t="s">
        <v>130</v>
      </c>
      <c r="S23" s="42" t="s">
        <v>198</v>
      </c>
    </row>
    <row r="24" spans="1:19" ht="408" customHeight="1">
      <c r="A24" s="2">
        <v>3</v>
      </c>
      <c r="B24" s="2">
        <v>26</v>
      </c>
      <c r="C24" s="4" t="str">
        <f>_xlfn.CONCAT("M",$B$1,"_C",ChartsM1[[#This Row],[Chapter]],"_",ChartsM1[[#This Row],['#]])</f>
        <v>M1_C3_26</v>
      </c>
      <c r="D24" s="3" t="s">
        <v>89</v>
      </c>
      <c r="E24" s="2" t="e" vm="25">
        <v>#VALUE!</v>
      </c>
      <c r="G24" s="3"/>
      <c r="H24" s="3"/>
      <c r="J24" s="3" t="s">
        <v>199</v>
      </c>
      <c r="K24" s="3"/>
      <c r="L24" s="3" t="s">
        <v>126</v>
      </c>
      <c r="M24" s="3"/>
      <c r="N24" s="3" t="s">
        <v>200</v>
      </c>
      <c r="O24" s="3"/>
      <c r="P24" s="3"/>
      <c r="S24" s="42"/>
    </row>
    <row r="25" spans="1:19" ht="150" customHeight="1">
      <c r="A25" s="2">
        <v>3</v>
      </c>
      <c r="B25" s="2">
        <v>27</v>
      </c>
      <c r="C25" s="4" t="str">
        <f>_xlfn.CONCAT("M",$B$1,"_C",ChartsM1[[#This Row],[Chapter]],"_",ChartsM1[[#This Row],['#]])</f>
        <v>M1_C3_27</v>
      </c>
      <c r="D25" s="3" t="s">
        <v>91</v>
      </c>
      <c r="E25" s="2" t="e" vm="26">
        <v>#VALUE!</v>
      </c>
      <c r="G25" s="3" t="s">
        <v>16</v>
      </c>
      <c r="H25" s="3" t="s">
        <v>201</v>
      </c>
      <c r="I25" s="43" t="s">
        <v>202</v>
      </c>
      <c r="J25" s="43" t="s">
        <v>203</v>
      </c>
      <c r="K25" s="43" t="s">
        <v>90</v>
      </c>
      <c r="L25" s="3" t="s">
        <v>126</v>
      </c>
      <c r="M25" s="3" t="s">
        <v>127</v>
      </c>
      <c r="N25" s="3" t="s">
        <v>128</v>
      </c>
      <c r="O25" s="3" t="s">
        <v>204</v>
      </c>
      <c r="P25" s="3" t="s">
        <v>130</v>
      </c>
      <c r="Q25" s="3" t="s">
        <v>205</v>
      </c>
      <c r="R25" s="3" t="s">
        <v>130</v>
      </c>
      <c r="S25" s="42"/>
    </row>
    <row r="26" spans="1:19" ht="150" customHeight="1">
      <c r="A26" s="2">
        <v>3</v>
      </c>
      <c r="B26" s="2">
        <v>28</v>
      </c>
      <c r="C26" s="4" t="str">
        <f>_xlfn.CONCAT("M",$B$1,"_C",ChartsM1[[#This Row],[Chapter]],"_",ChartsM1[[#This Row],['#]])</f>
        <v>M1_C3_28</v>
      </c>
      <c r="D26" s="3" t="s">
        <v>93</v>
      </c>
      <c r="E26" s="2" t="e" vm="27">
        <v>#VALUE!</v>
      </c>
      <c r="G26" s="3" t="s">
        <v>16</v>
      </c>
      <c r="H26" s="3" t="s">
        <v>206</v>
      </c>
      <c r="I26" s="43" t="s">
        <v>207</v>
      </c>
      <c r="J26" s="43" t="s">
        <v>208</v>
      </c>
      <c r="K26" s="43" t="s">
        <v>92</v>
      </c>
      <c r="L26" s="3" t="s">
        <v>126</v>
      </c>
      <c r="M26" s="3" t="s">
        <v>127</v>
      </c>
      <c r="N26" s="3" t="s">
        <v>128</v>
      </c>
      <c r="O26" s="3" t="s">
        <v>204</v>
      </c>
      <c r="P26" s="3" t="s">
        <v>130</v>
      </c>
      <c r="Q26" s="3" t="s">
        <v>205</v>
      </c>
      <c r="R26" s="3" t="s">
        <v>130</v>
      </c>
      <c r="S26" s="42"/>
    </row>
    <row r="27" spans="1:19" ht="150" customHeight="1">
      <c r="A27" s="2">
        <v>3</v>
      </c>
      <c r="B27" s="2">
        <v>29</v>
      </c>
      <c r="C27" s="4" t="str">
        <f>_xlfn.CONCAT("M",$B$1,"_C",ChartsM1[[#This Row],[Chapter]],"_",ChartsM1[[#This Row],['#]])</f>
        <v>M1_C3_29</v>
      </c>
      <c r="D27" s="3" t="s">
        <v>93</v>
      </c>
      <c r="E27" s="2" t="e" vm="28">
        <v>#VALUE!</v>
      </c>
      <c r="G27" s="3" t="s">
        <v>16</v>
      </c>
      <c r="H27" s="3" t="s">
        <v>209</v>
      </c>
      <c r="I27" s="43" t="s">
        <v>207</v>
      </c>
      <c r="J27" s="43" t="s">
        <v>208</v>
      </c>
      <c r="K27" s="43" t="s">
        <v>94</v>
      </c>
      <c r="L27" s="3" t="s">
        <v>126</v>
      </c>
      <c r="M27" s="3" t="s">
        <v>127</v>
      </c>
      <c r="N27" s="3" t="s">
        <v>128</v>
      </c>
      <c r="O27" s="3" t="s">
        <v>204</v>
      </c>
      <c r="P27" s="3" t="s">
        <v>130</v>
      </c>
      <c r="Q27" s="3" t="s">
        <v>205</v>
      </c>
      <c r="R27" s="3" t="s">
        <v>130</v>
      </c>
      <c r="S27" s="42" t="s">
        <v>210</v>
      </c>
    </row>
    <row r="28" spans="1:19" ht="174" customHeight="1">
      <c r="A28" s="2">
        <v>1</v>
      </c>
      <c r="B28" s="2">
        <v>37</v>
      </c>
      <c r="C28" s="4" t="str">
        <f>_xlfn.CONCAT("M",$B$1,"_C",ChartsM1[[#This Row],[Chapter]],"_",ChartsM1[[#This Row],['#]])</f>
        <v>M1_C1_37</v>
      </c>
      <c r="D28" s="3" t="s">
        <v>211</v>
      </c>
      <c r="E28" s="2" t="e" vm="36">
        <v>#VALUE!</v>
      </c>
      <c r="G28" s="3" t="s">
        <v>16</v>
      </c>
      <c r="H28" s="3" t="s">
        <v>212</v>
      </c>
      <c r="I28" s="6" t="s">
        <v>213</v>
      </c>
      <c r="J28" s="43" t="s">
        <v>214</v>
      </c>
      <c r="K28" s="43" t="s">
        <v>215</v>
      </c>
      <c r="L28" s="3" t="s">
        <v>163</v>
      </c>
      <c r="M28" s="3" t="s">
        <v>127</v>
      </c>
      <c r="N28" s="3" t="s">
        <v>128</v>
      </c>
      <c r="O28" s="3" t="s">
        <v>196</v>
      </c>
      <c r="P28" s="3" t="s">
        <v>130</v>
      </c>
      <c r="Q28" s="3" t="s">
        <v>197</v>
      </c>
      <c r="R28" s="3" t="s">
        <v>130</v>
      </c>
      <c r="S28" s="42"/>
    </row>
    <row r="29" spans="1:19" ht="150" customHeight="1">
      <c r="A29" s="2">
        <v>3</v>
      </c>
      <c r="B29" s="2">
        <v>30</v>
      </c>
      <c r="C29" s="4" t="str">
        <f>_xlfn.CONCAT("M",$B$1,"_C",ChartsM1[[#This Row],[Chapter]],"_",ChartsM1[[#This Row],['#]])</f>
        <v>M1_C3_30</v>
      </c>
      <c r="D29" s="3" t="s">
        <v>96</v>
      </c>
      <c r="E29" s="2" t="e" vm="29">
        <v>#VALUE!</v>
      </c>
      <c r="G29" s="3" t="s">
        <v>18</v>
      </c>
      <c r="H29" s="3" t="s">
        <v>216</v>
      </c>
      <c r="J29" s="43" t="s">
        <v>208</v>
      </c>
      <c r="K29" s="43" t="s">
        <v>217</v>
      </c>
      <c r="L29" s="3" t="s">
        <v>126</v>
      </c>
      <c r="M29" s="3" t="s">
        <v>127</v>
      </c>
      <c r="N29" s="3" t="s">
        <v>128</v>
      </c>
      <c r="O29" s="3" t="s">
        <v>196</v>
      </c>
      <c r="P29" s="6" t="s">
        <v>130</v>
      </c>
      <c r="Q29" s="43" t="s">
        <v>218</v>
      </c>
      <c r="R29" s="3" t="s">
        <v>130</v>
      </c>
      <c r="S29" s="42"/>
    </row>
    <row r="30" spans="1:19" ht="150" customHeight="1">
      <c r="A30" s="2">
        <v>3</v>
      </c>
      <c r="B30" s="2">
        <v>31</v>
      </c>
      <c r="C30" s="4" t="str">
        <f>_xlfn.CONCAT("M",$B$1,"_C",ChartsM1[[#This Row],[Chapter]],"_",ChartsM1[[#This Row],['#]])</f>
        <v>M1_C3_31</v>
      </c>
      <c r="D30" s="3" t="s">
        <v>98</v>
      </c>
      <c r="E30" s="2" t="e" vm="30">
        <v>#VALUE!</v>
      </c>
      <c r="G30" s="3" t="s">
        <v>18</v>
      </c>
      <c r="H30" s="3" t="s">
        <v>219</v>
      </c>
      <c r="J30" s="43" t="s">
        <v>220</v>
      </c>
      <c r="K30" s="43" t="s">
        <v>220</v>
      </c>
      <c r="L30" s="3" t="s">
        <v>126</v>
      </c>
      <c r="M30" s="3" t="s">
        <v>127</v>
      </c>
      <c r="N30" s="3" t="s">
        <v>128</v>
      </c>
      <c r="O30" s="3" t="s">
        <v>196</v>
      </c>
      <c r="P30" s="6" t="s">
        <v>130</v>
      </c>
      <c r="Q30" s="43" t="s">
        <v>221</v>
      </c>
      <c r="R30" s="3" t="s">
        <v>130</v>
      </c>
      <c r="S30" s="42"/>
    </row>
    <row r="31" spans="1:19" ht="150" customHeight="1">
      <c r="A31" s="2">
        <v>3</v>
      </c>
      <c r="B31" s="2">
        <v>32</v>
      </c>
      <c r="C31" s="4" t="str">
        <f>_xlfn.CONCAT("M",$B$1,"_C",ChartsM1[[#This Row],[Chapter]],"_",ChartsM1[[#This Row],['#]])</f>
        <v>M1_C3_32</v>
      </c>
      <c r="D31" s="3" t="s">
        <v>100</v>
      </c>
      <c r="E31" s="2" t="e" vm="31">
        <v>#VALUE!</v>
      </c>
      <c r="G31" s="3" t="s">
        <v>18</v>
      </c>
      <c r="H31" s="3"/>
      <c r="J31" s="3"/>
      <c r="K31" s="3"/>
      <c r="L31" s="3" t="s">
        <v>126</v>
      </c>
      <c r="M31" s="3" t="s">
        <v>126</v>
      </c>
      <c r="N31" s="3" t="s">
        <v>128</v>
      </c>
      <c r="O31" s="3"/>
      <c r="P31" s="6" t="s">
        <v>130</v>
      </c>
      <c r="Q31" s="43" t="s">
        <v>205</v>
      </c>
      <c r="S31" s="42" t="s">
        <v>222</v>
      </c>
    </row>
    <row r="32" spans="1:19" ht="150" customHeight="1">
      <c r="A32" s="2">
        <v>3</v>
      </c>
      <c r="B32" s="2">
        <v>33</v>
      </c>
      <c r="C32" s="4" t="str">
        <f>_xlfn.CONCAT("M",$B$1,"_C",ChartsM1[[#This Row],[Chapter]],"_",ChartsM1[[#This Row],['#]])</f>
        <v>M1_C3_33</v>
      </c>
      <c r="D32" s="3" t="s">
        <v>102</v>
      </c>
      <c r="E32" s="2" t="e" vm="32">
        <v>#VALUE!</v>
      </c>
      <c r="G32" s="3" t="s">
        <v>18</v>
      </c>
      <c r="H32" s="3"/>
      <c r="J32" s="3"/>
      <c r="K32" s="3"/>
      <c r="L32" s="3" t="s">
        <v>126</v>
      </c>
      <c r="M32" s="3" t="s">
        <v>126</v>
      </c>
      <c r="N32" s="3" t="s">
        <v>128</v>
      </c>
      <c r="O32" s="3" t="s">
        <v>223</v>
      </c>
      <c r="P32" s="6" t="s">
        <v>130</v>
      </c>
      <c r="Q32" s="43" t="s">
        <v>224</v>
      </c>
      <c r="S32" s="42"/>
    </row>
    <row r="33" spans="1:19" ht="150" customHeight="1">
      <c r="A33" s="2">
        <v>3</v>
      </c>
      <c r="B33" s="2">
        <v>34</v>
      </c>
      <c r="C33" s="4" t="str">
        <f>_xlfn.CONCAT("M",$B$1,"_C",ChartsM1[[#This Row],[Chapter]],"_",ChartsM1[[#This Row],['#]])</f>
        <v>M1_C3_34</v>
      </c>
      <c r="D33" s="3" t="s">
        <v>104</v>
      </c>
      <c r="E33" s="2" t="e" vm="33">
        <v>#VALUE!</v>
      </c>
      <c r="G33" s="3" t="s">
        <v>18</v>
      </c>
      <c r="H33" s="97" t="s">
        <v>225</v>
      </c>
      <c r="J33" s="3"/>
      <c r="K33" s="43" t="s">
        <v>226</v>
      </c>
      <c r="L33" s="3" t="s">
        <v>127</v>
      </c>
      <c r="M33" s="3" t="s">
        <v>127</v>
      </c>
      <c r="N33" s="3" t="s">
        <v>128</v>
      </c>
      <c r="O33" s="3"/>
      <c r="P33" s="6" t="s">
        <v>130</v>
      </c>
      <c r="Q33" s="43" t="s">
        <v>224</v>
      </c>
      <c r="S33" s="42"/>
    </row>
    <row r="34" spans="1:19" ht="150" customHeight="1">
      <c r="A34" s="2">
        <v>3</v>
      </c>
      <c r="B34" s="2">
        <v>35</v>
      </c>
      <c r="C34" s="4" t="str">
        <f>_xlfn.CONCAT("M",$B$1,"_C",ChartsM1[[#This Row],[Chapter]],"_",ChartsM1[[#This Row],['#]])</f>
        <v>M1_C3_35</v>
      </c>
      <c r="D34" s="3" t="s">
        <v>106</v>
      </c>
      <c r="E34" s="2" t="e" vm="34">
        <v>#VALUE!</v>
      </c>
      <c r="G34" s="3"/>
      <c r="H34" s="3"/>
      <c r="J34" s="3"/>
      <c r="K34" s="3"/>
      <c r="L34" s="3" t="s">
        <v>126</v>
      </c>
      <c r="M34" s="3"/>
      <c r="N34" s="3" t="s">
        <v>200</v>
      </c>
      <c r="O34" s="3"/>
      <c r="S34" s="42"/>
    </row>
    <row r="35" spans="1:19" ht="150" customHeight="1">
      <c r="A35" s="2">
        <v>3</v>
      </c>
      <c r="B35" s="2">
        <v>36</v>
      </c>
      <c r="C35" s="4" t="str">
        <f>_xlfn.CONCAT("M",$B$1,"_C",ChartsM1[[#This Row],[Chapter]],"_",ChartsM1[[#This Row],['#]])</f>
        <v>M1_C3_36</v>
      </c>
      <c r="D35" s="3" t="s">
        <v>108</v>
      </c>
      <c r="E35" s="2" t="e" vm="35">
        <v>#VALUE!</v>
      </c>
      <c r="G35" s="3" t="s">
        <v>18</v>
      </c>
      <c r="H35" s="97" t="s">
        <v>227</v>
      </c>
      <c r="J35" s="43" t="s">
        <v>228</v>
      </c>
      <c r="K35" s="43" t="s">
        <v>229</v>
      </c>
      <c r="L35" s="3" t="s">
        <v>127</v>
      </c>
      <c r="M35" s="3" t="s">
        <v>127</v>
      </c>
      <c r="N35" s="3" t="s">
        <v>128</v>
      </c>
      <c r="O35" s="3"/>
      <c r="P35" s="6" t="s">
        <v>130</v>
      </c>
      <c r="Q35" s="43" t="s">
        <v>230</v>
      </c>
      <c r="S35" s="42"/>
    </row>
    <row r="36" spans="1:19" ht="150" customHeight="1">
      <c r="A36" s="122">
        <v>3</v>
      </c>
      <c r="B36" s="122">
        <v>22</v>
      </c>
      <c r="C36" s="123" t="str">
        <f>_xlfn.CONCAT("M",$B$1,"_C",ChartsM1[[#This Row],[Chapter]],"_",ChartsM1[[#This Row],['#]])</f>
        <v>M1_C3_22</v>
      </c>
      <c r="D36" s="124" t="s">
        <v>80</v>
      </c>
      <c r="E36" s="122" t="e" vm="20">
        <v>#VALUE!</v>
      </c>
      <c r="F36" s="122"/>
      <c r="G36" s="124"/>
      <c r="H36" s="124"/>
      <c r="I36" s="125"/>
      <c r="J36" s="124"/>
      <c r="K36" s="124"/>
      <c r="L36" s="124" t="s">
        <v>231</v>
      </c>
      <c r="M36" s="124" t="s">
        <v>231</v>
      </c>
      <c r="N36" s="124" t="s">
        <v>168</v>
      </c>
      <c r="O36" s="124"/>
      <c r="P36" s="124"/>
      <c r="Q36" s="124"/>
      <c r="R36" s="124"/>
      <c r="S36" s="126"/>
    </row>
    <row r="37" spans="1:19" ht="150" customHeight="1">
      <c r="A37" s="122">
        <v>3</v>
      </c>
      <c r="B37" s="122">
        <v>24</v>
      </c>
      <c r="C37" s="123" t="str">
        <f>_xlfn.CONCAT("M",$B$1,"_C",ChartsM1[[#This Row],[Chapter]],"_",ChartsM1[[#This Row],['#]])</f>
        <v>M1_C3_24</v>
      </c>
      <c r="D37" s="124" t="s">
        <v>84</v>
      </c>
      <c r="E37" s="122" t="e" vm="22">
        <v>#VALUE!</v>
      </c>
      <c r="F37" s="122"/>
      <c r="G37" s="124" t="s">
        <v>17</v>
      </c>
      <c r="H37" s="124" t="s">
        <v>232</v>
      </c>
      <c r="I37" s="125"/>
      <c r="J37" s="135" t="s">
        <v>179</v>
      </c>
      <c r="K37" s="124"/>
      <c r="L37" s="124" t="s">
        <v>231</v>
      </c>
      <c r="M37" s="124" t="s">
        <v>231</v>
      </c>
      <c r="N37" s="124" t="s">
        <v>128</v>
      </c>
      <c r="O37" s="124"/>
      <c r="P37" s="124"/>
      <c r="Q37" s="124"/>
      <c r="R37" s="124"/>
      <c r="S37" s="126"/>
    </row>
    <row r="38" spans="1:19" ht="150" customHeight="1">
      <c r="A38" s="2"/>
      <c r="B38" s="2"/>
      <c r="C38" s="4"/>
      <c r="D38" s="3"/>
      <c r="G38" s="3"/>
      <c r="H38" s="3"/>
      <c r="J38" s="3"/>
      <c r="K38" s="3"/>
      <c r="L38" s="3"/>
      <c r="M38" s="3"/>
      <c r="N38" s="3"/>
      <c r="O38" s="3"/>
      <c r="S38" s="42"/>
    </row>
    <row r="39" spans="1:19" ht="150" customHeight="1">
      <c r="A39" s="2"/>
      <c r="B39" s="2"/>
      <c r="C39" s="4"/>
      <c r="D39" s="3"/>
      <c r="G39" s="3"/>
      <c r="H39" s="3"/>
      <c r="J39" s="3"/>
      <c r="K39" s="3"/>
      <c r="L39" s="3"/>
      <c r="M39" s="3"/>
      <c r="N39" s="3"/>
      <c r="O39" s="3"/>
      <c r="S39" s="42"/>
    </row>
    <row r="40" spans="1:19" ht="150" customHeight="1">
      <c r="A40" s="2"/>
      <c r="B40" s="2"/>
      <c r="C40" s="4"/>
      <c r="D40" s="3"/>
      <c r="G40" s="3"/>
      <c r="H40" s="3"/>
      <c r="J40" s="3"/>
      <c r="K40" s="3"/>
      <c r="L40" s="3"/>
      <c r="M40" s="3"/>
      <c r="N40" s="3"/>
      <c r="O40" s="3"/>
      <c r="S40" s="42"/>
    </row>
    <row r="41" spans="1:19" ht="150" customHeight="1">
      <c r="A41" s="2"/>
      <c r="B41" s="2"/>
      <c r="C41" s="4"/>
      <c r="D41" s="3"/>
      <c r="G41" s="3"/>
      <c r="H41" s="3"/>
      <c r="J41" s="3"/>
      <c r="K41" s="3"/>
      <c r="L41" s="3"/>
      <c r="M41" s="3"/>
      <c r="N41" s="3"/>
      <c r="O41" s="3"/>
      <c r="S41" s="42"/>
    </row>
    <row r="42" spans="1:19" ht="150" customHeight="1">
      <c r="A42" s="2"/>
      <c r="B42" s="2"/>
      <c r="C42" s="4"/>
      <c r="D42" s="3"/>
      <c r="G42" s="3"/>
      <c r="H42" s="3"/>
      <c r="J42" s="3"/>
      <c r="K42" s="3"/>
      <c r="L42" s="3"/>
      <c r="M42" s="3"/>
      <c r="N42" s="3"/>
      <c r="O42" s="3"/>
      <c r="S42" s="42"/>
    </row>
    <row r="43" spans="1:19" ht="150" customHeight="1">
      <c r="A43" s="2"/>
      <c r="B43" s="2"/>
      <c r="C43" s="4"/>
      <c r="D43" s="3"/>
      <c r="G43" s="3"/>
      <c r="H43" s="3"/>
      <c r="J43" s="3"/>
      <c r="K43" s="3"/>
      <c r="L43" s="3"/>
      <c r="M43" s="3"/>
      <c r="N43" s="3"/>
      <c r="O43" s="3"/>
      <c r="S43" s="42"/>
    </row>
    <row r="44" spans="1:19" ht="150" customHeight="1">
      <c r="A44" s="2"/>
      <c r="B44" s="2"/>
      <c r="C44" s="4"/>
      <c r="D44" s="3"/>
      <c r="G44" s="3"/>
      <c r="H44" s="3"/>
      <c r="J44" s="3"/>
      <c r="K44" s="3"/>
      <c r="L44" s="3"/>
      <c r="M44" s="3"/>
      <c r="N44" s="3"/>
      <c r="O44" s="3"/>
      <c r="S44" s="42"/>
    </row>
    <row r="45" spans="1:19" ht="150" customHeight="1">
      <c r="A45" s="2"/>
      <c r="B45" s="2"/>
      <c r="C45" s="4"/>
      <c r="D45" s="3"/>
      <c r="G45" s="3"/>
      <c r="H45" s="3"/>
      <c r="J45" s="3"/>
      <c r="K45" s="3"/>
      <c r="L45" s="3"/>
      <c r="M45" s="3"/>
      <c r="N45" s="3"/>
      <c r="O45" s="3"/>
      <c r="S45" s="42"/>
    </row>
    <row r="46" spans="1:19" ht="150" customHeight="1">
      <c r="A46" s="2"/>
      <c r="B46" s="2"/>
      <c r="C46" s="4"/>
      <c r="D46" s="3"/>
      <c r="G46" s="3"/>
      <c r="H46" s="3"/>
      <c r="J46" s="3"/>
      <c r="K46" s="3"/>
      <c r="L46" s="3"/>
      <c r="M46" s="3"/>
      <c r="N46" s="3"/>
      <c r="O46" s="3"/>
      <c r="S46" s="42"/>
    </row>
    <row r="47" spans="1:19" ht="150" customHeight="1">
      <c r="A47" s="2"/>
      <c r="B47" s="2"/>
      <c r="C47" s="4"/>
      <c r="D47" s="3"/>
      <c r="G47" s="3"/>
      <c r="H47" s="3"/>
      <c r="J47" s="3"/>
      <c r="K47" s="3"/>
      <c r="L47" s="3"/>
      <c r="M47" s="3"/>
      <c r="N47" s="3"/>
      <c r="O47" s="3"/>
      <c r="S47" s="42"/>
    </row>
    <row r="48" spans="1:19" ht="150" customHeight="1">
      <c r="A48" s="2"/>
      <c r="B48" s="2"/>
      <c r="C48" s="4"/>
      <c r="D48" s="3"/>
      <c r="G48" s="3"/>
      <c r="H48" s="3"/>
      <c r="J48" s="3"/>
      <c r="K48" s="3"/>
      <c r="L48" s="3"/>
      <c r="M48" s="3"/>
      <c r="N48" s="3"/>
      <c r="O48" s="3"/>
      <c r="S48" s="42"/>
    </row>
    <row r="49" spans="1:19" ht="150" customHeight="1">
      <c r="A49" s="2"/>
      <c r="B49" s="2"/>
      <c r="C49" s="4"/>
      <c r="D49" s="3"/>
      <c r="G49" s="3"/>
      <c r="H49" s="3"/>
      <c r="J49" s="3"/>
      <c r="K49" s="3"/>
      <c r="L49" s="3"/>
      <c r="M49" s="3"/>
      <c r="N49" s="3"/>
      <c r="O49" s="3"/>
      <c r="S49" s="42"/>
    </row>
    <row r="50" spans="1:19" ht="150" customHeight="1">
      <c r="A50" s="2"/>
      <c r="B50" s="2"/>
      <c r="C50" s="4"/>
      <c r="D50" s="3"/>
      <c r="G50" s="3"/>
      <c r="H50" s="3"/>
      <c r="J50" s="3"/>
      <c r="K50" s="3"/>
      <c r="L50" s="3"/>
      <c r="M50" s="3"/>
      <c r="N50" s="3"/>
      <c r="O50" s="3"/>
      <c r="S50" s="42"/>
    </row>
    <row r="51" spans="1:19" ht="150" customHeight="1">
      <c r="A51" s="2"/>
      <c r="B51" s="2"/>
      <c r="C51" s="4"/>
      <c r="D51" s="3"/>
      <c r="G51" s="3"/>
      <c r="H51" s="3"/>
      <c r="J51" s="3"/>
      <c r="K51" s="3"/>
      <c r="L51" s="3"/>
      <c r="M51" s="3"/>
      <c r="N51" s="3"/>
      <c r="O51" s="3"/>
      <c r="S51" s="42"/>
    </row>
    <row r="52" spans="1:19" ht="150" customHeight="1">
      <c r="A52" s="2"/>
      <c r="B52" s="2"/>
      <c r="C52" s="4"/>
      <c r="D52" s="3"/>
      <c r="G52" s="3"/>
      <c r="H52" s="3"/>
      <c r="J52" s="3"/>
      <c r="K52" s="3"/>
      <c r="L52" s="3"/>
      <c r="M52" s="3"/>
      <c r="N52" s="3"/>
      <c r="O52" s="3"/>
      <c r="S52" s="42"/>
    </row>
    <row r="53" spans="1:19" ht="150" customHeight="1">
      <c r="A53" s="2"/>
      <c r="B53" s="2"/>
      <c r="C53" s="4"/>
      <c r="D53" s="3"/>
      <c r="G53" s="3"/>
      <c r="H53" s="3"/>
      <c r="J53" s="3"/>
      <c r="K53" s="3"/>
      <c r="L53" s="3"/>
      <c r="M53" s="3"/>
      <c r="N53" s="3"/>
      <c r="O53" s="3"/>
      <c r="S53" s="42"/>
    </row>
    <row r="54" spans="1:19" ht="150" customHeight="1">
      <c r="A54" s="2"/>
      <c r="B54" s="2"/>
      <c r="C54" s="4"/>
      <c r="D54" s="3"/>
      <c r="G54" s="3"/>
      <c r="H54" s="3"/>
      <c r="J54" s="3"/>
      <c r="K54" s="3"/>
      <c r="L54" s="3"/>
      <c r="M54" s="3"/>
      <c r="N54" s="3"/>
      <c r="O54" s="3"/>
      <c r="S54" s="42"/>
    </row>
    <row r="55" spans="1:19" ht="150" customHeight="1">
      <c r="A55" s="2"/>
      <c r="B55" s="2"/>
      <c r="C55" s="4"/>
      <c r="D55" s="3"/>
      <c r="G55" s="3"/>
      <c r="H55" s="3"/>
      <c r="J55" s="3"/>
      <c r="K55" s="3"/>
      <c r="L55" s="3"/>
      <c r="M55" s="3"/>
      <c r="N55" s="3"/>
      <c r="O55" s="3"/>
      <c r="S55" s="42"/>
    </row>
    <row r="56" spans="1:19" ht="150" customHeight="1">
      <c r="A56" s="2"/>
      <c r="B56" s="2"/>
      <c r="C56" s="4"/>
      <c r="D56" s="3"/>
      <c r="G56" s="3"/>
      <c r="H56" s="3"/>
      <c r="J56" s="3"/>
      <c r="K56" s="3"/>
      <c r="L56" s="3"/>
      <c r="M56" s="3"/>
      <c r="N56" s="3"/>
      <c r="O56" s="3"/>
      <c r="S56" s="42"/>
    </row>
    <row r="57" spans="1:19" ht="150" customHeight="1">
      <c r="A57" s="2"/>
      <c r="B57" s="2"/>
      <c r="C57" s="4"/>
      <c r="D57" s="3"/>
      <c r="G57" s="3"/>
      <c r="H57" s="3"/>
      <c r="J57" s="3"/>
      <c r="K57" s="3"/>
      <c r="L57" s="3"/>
      <c r="M57" s="3"/>
      <c r="N57" s="3"/>
      <c r="O57" s="3"/>
      <c r="S57" s="42"/>
    </row>
    <row r="58" spans="1:19" ht="150" customHeight="1">
      <c r="A58" s="2"/>
      <c r="B58" s="2"/>
      <c r="C58" s="4"/>
      <c r="D58" s="3"/>
      <c r="G58" s="3"/>
      <c r="H58" s="3"/>
      <c r="J58" s="3"/>
      <c r="K58" s="3"/>
      <c r="L58" s="3"/>
      <c r="M58" s="3"/>
      <c r="N58" s="3"/>
      <c r="O58" s="3"/>
      <c r="S58" s="42"/>
    </row>
    <row r="59" spans="1:19" ht="150" customHeight="1">
      <c r="A59" s="2"/>
      <c r="B59" s="2"/>
      <c r="C59" s="4"/>
      <c r="D59" s="3"/>
      <c r="G59" s="3"/>
      <c r="H59" s="3"/>
      <c r="J59" s="3"/>
      <c r="K59" s="3"/>
      <c r="L59" s="3"/>
      <c r="M59" s="3"/>
      <c r="N59" s="3"/>
      <c r="O59" s="3"/>
      <c r="S59" s="42"/>
    </row>
    <row r="60" spans="1:19" ht="150" customHeight="1">
      <c r="A60" s="2"/>
      <c r="B60" s="2"/>
      <c r="C60" s="4"/>
      <c r="D60" s="3"/>
      <c r="H60" s="3"/>
      <c r="J60" s="43"/>
      <c r="K60" s="3"/>
      <c r="L60" s="3"/>
      <c r="M60" s="3"/>
      <c r="N60" s="3"/>
      <c r="O60" s="3"/>
      <c r="S60" s="42"/>
    </row>
    <row r="61" spans="1:19" ht="150" customHeight="1">
      <c r="A61" s="2"/>
      <c r="B61" s="2"/>
      <c r="C61" s="4"/>
      <c r="D61" s="3"/>
      <c r="H61" s="3"/>
      <c r="J61" s="3"/>
      <c r="K61" s="3"/>
      <c r="L61" s="3"/>
      <c r="M61" s="3"/>
      <c r="N61" s="3"/>
      <c r="O61" s="3"/>
      <c r="S61" s="42"/>
    </row>
    <row r="62" spans="1:19" ht="150" customHeight="1">
      <c r="A62" s="2"/>
      <c r="B62" s="2"/>
      <c r="C62" s="4"/>
      <c r="D62" s="3"/>
      <c r="H62" s="3"/>
      <c r="J62" s="43"/>
      <c r="K62" s="3"/>
      <c r="L62" s="3"/>
      <c r="M62" s="3"/>
      <c r="N62" s="3"/>
      <c r="O62" s="3"/>
      <c r="S62" s="42"/>
    </row>
    <row r="63" spans="1:19" ht="150" customHeight="1">
      <c r="A63" s="2"/>
      <c r="B63" s="2"/>
      <c r="C63" s="4"/>
      <c r="D63" s="3"/>
      <c r="H63" s="3"/>
      <c r="J63" s="3"/>
      <c r="K63" s="3"/>
      <c r="L63" s="3"/>
      <c r="M63" s="3"/>
      <c r="N63" s="3"/>
      <c r="O63" s="3"/>
      <c r="S63" s="42"/>
    </row>
    <row r="64" spans="1:19" ht="15" customHeight="1">
      <c r="A64" s="2"/>
      <c r="B64" s="2"/>
      <c r="C64" s="4"/>
      <c r="D64" s="3"/>
      <c r="H64" s="3"/>
      <c r="J64" s="43"/>
      <c r="K64" s="3"/>
      <c r="L64" s="3"/>
      <c r="M64" s="3"/>
      <c r="N64" s="3"/>
      <c r="O64" s="3"/>
      <c r="S64" s="42"/>
    </row>
    <row r="65" spans="1:19" ht="15" customHeight="1">
      <c r="A65" s="2"/>
      <c r="B65" s="2"/>
      <c r="C65" s="4"/>
      <c r="D65" s="3"/>
      <c r="H65" s="3"/>
      <c r="J65" s="3"/>
      <c r="K65" s="3"/>
      <c r="L65" s="3"/>
      <c r="M65" s="3"/>
      <c r="N65" s="3"/>
      <c r="O65" s="3"/>
      <c r="S65" s="42"/>
    </row>
    <row r="66" spans="1:19" ht="15" customHeight="1">
      <c r="A66" s="2"/>
      <c r="B66" s="2"/>
      <c r="C66" s="4"/>
      <c r="D66" s="3"/>
      <c r="H66" s="3"/>
      <c r="J66" s="43"/>
      <c r="K66" s="3"/>
      <c r="L66" s="3"/>
      <c r="M66" s="3"/>
      <c r="N66" s="3"/>
      <c r="O66" s="3"/>
      <c r="S66" s="42"/>
    </row>
    <row r="67" spans="1:19" ht="15" customHeight="1">
      <c r="A67" s="2"/>
      <c r="B67" s="2"/>
      <c r="C67" s="4"/>
      <c r="D67" s="3"/>
      <c r="H67" s="3"/>
      <c r="J67" s="3"/>
      <c r="K67" s="3"/>
      <c r="L67" s="3"/>
      <c r="M67" s="3"/>
      <c r="N67" s="3"/>
      <c r="O67" s="3"/>
      <c r="S67" s="42"/>
    </row>
    <row r="68" spans="1:19" ht="15" customHeight="1">
      <c r="A68" s="2"/>
      <c r="B68" s="2"/>
      <c r="C68" s="4"/>
      <c r="D68" s="3"/>
      <c r="H68" s="3"/>
      <c r="J68" s="43"/>
      <c r="K68" s="3"/>
      <c r="L68" s="3"/>
      <c r="M68" s="3"/>
      <c r="N68" s="3"/>
      <c r="O68" s="3"/>
      <c r="S68" s="42"/>
    </row>
    <row r="69" spans="1:19" ht="15" customHeight="1">
      <c r="A69" s="2"/>
      <c r="B69" s="2"/>
      <c r="C69" s="4"/>
      <c r="D69" s="3"/>
      <c r="H69" s="3"/>
      <c r="J69" s="3"/>
      <c r="K69" s="3"/>
      <c r="L69" s="3"/>
      <c r="M69" s="3"/>
      <c r="N69" s="3"/>
      <c r="O69" s="3"/>
      <c r="S69" s="42"/>
    </row>
    <row r="70" spans="1:19" ht="15" customHeight="1">
      <c r="A70" s="2"/>
      <c r="B70" s="2"/>
      <c r="C70" s="4"/>
      <c r="D70" s="3"/>
      <c r="H70" s="3"/>
      <c r="J70" s="43"/>
      <c r="K70" s="3"/>
      <c r="L70" s="3"/>
      <c r="M70" s="3"/>
      <c r="N70" s="3"/>
      <c r="O70" s="3"/>
      <c r="S70" s="42"/>
    </row>
    <row r="71" spans="1:19" ht="15" customHeight="1">
      <c r="A71" s="2"/>
      <c r="B71" s="2"/>
      <c r="C71" s="4"/>
      <c r="D71" s="3"/>
      <c r="H71" s="3"/>
      <c r="J71" s="3"/>
      <c r="K71" s="3"/>
      <c r="L71" s="3"/>
      <c r="M71" s="3"/>
      <c r="N71" s="3"/>
      <c r="O71" s="3"/>
      <c r="S71" s="42"/>
    </row>
    <row r="72" spans="1:19" ht="15" customHeight="1">
      <c r="A72" s="2"/>
      <c r="B72" s="2"/>
      <c r="C72" s="4"/>
      <c r="D72" s="3"/>
      <c r="H72" s="3"/>
      <c r="J72" s="43"/>
      <c r="K72" s="3"/>
      <c r="L72" s="3"/>
      <c r="M72" s="3"/>
      <c r="N72" s="3"/>
      <c r="O72" s="3"/>
      <c r="S72" s="42"/>
    </row>
    <row r="73" spans="1:19" ht="15" customHeight="1">
      <c r="A73" s="2"/>
      <c r="B73" s="2"/>
      <c r="C73" s="4"/>
      <c r="D73" s="3"/>
      <c r="H73" s="3"/>
      <c r="J73" s="3"/>
      <c r="K73" s="3"/>
      <c r="L73" s="3"/>
      <c r="M73" s="3"/>
      <c r="N73" s="3"/>
      <c r="O73" s="3"/>
      <c r="S73" s="42"/>
    </row>
    <row r="74" spans="1:19" ht="15" customHeight="1">
      <c r="A74" s="2"/>
      <c r="B74" s="2"/>
      <c r="C74" s="4"/>
      <c r="D74" s="3"/>
      <c r="H74" s="3"/>
      <c r="J74" s="43"/>
      <c r="K74" s="3"/>
      <c r="L74" s="3"/>
      <c r="M74" s="3"/>
      <c r="N74" s="3"/>
      <c r="O74" s="3"/>
      <c r="S74" s="42"/>
    </row>
    <row r="75" spans="1:19" ht="15" customHeight="1">
      <c r="A75" s="2"/>
      <c r="B75" s="2"/>
      <c r="C75" s="4"/>
      <c r="D75" s="3"/>
      <c r="H75" s="3"/>
      <c r="J75" s="3"/>
      <c r="K75" s="3"/>
      <c r="L75" s="3"/>
      <c r="M75" s="3"/>
      <c r="N75" s="3"/>
      <c r="O75" s="3"/>
      <c r="S75" s="42"/>
    </row>
    <row r="76" spans="1:19" ht="15" customHeight="1">
      <c r="A76" s="2"/>
      <c r="B76" s="2"/>
      <c r="C76" s="4"/>
      <c r="D76" s="3"/>
      <c r="H76" s="3"/>
      <c r="J76" s="43"/>
      <c r="K76" s="3"/>
      <c r="L76" s="3"/>
      <c r="M76" s="3"/>
      <c r="N76" s="3"/>
      <c r="O76" s="3"/>
      <c r="S76" s="42"/>
    </row>
    <row r="77" spans="1:19" ht="15" customHeight="1">
      <c r="A77" s="2"/>
      <c r="B77" s="2"/>
      <c r="C77" s="4"/>
      <c r="D77" s="3"/>
      <c r="H77" s="3"/>
      <c r="J77" s="3"/>
      <c r="K77" s="3"/>
      <c r="L77" s="3"/>
      <c r="M77" s="3"/>
      <c r="N77" s="3"/>
      <c r="O77" s="3"/>
      <c r="S77" s="42"/>
    </row>
    <row r="78" spans="1:19" ht="15" customHeight="1">
      <c r="A78" s="2"/>
      <c r="B78" s="2"/>
      <c r="C78" s="4"/>
      <c r="D78" s="3"/>
      <c r="H78" s="3"/>
      <c r="J78" s="43"/>
      <c r="K78" s="3"/>
      <c r="L78" s="3"/>
      <c r="M78" s="3"/>
      <c r="N78" s="3"/>
      <c r="O78" s="3"/>
      <c r="S78" s="42"/>
    </row>
    <row r="79" spans="1:19" ht="15" customHeight="1">
      <c r="A79" s="2"/>
      <c r="B79" s="2"/>
      <c r="C79" s="4"/>
      <c r="D79" s="3"/>
      <c r="H79" s="3"/>
      <c r="J79" s="3"/>
      <c r="K79" s="3"/>
      <c r="L79" s="3"/>
      <c r="M79" s="3"/>
      <c r="N79" s="3"/>
      <c r="O79" s="3"/>
      <c r="S79" s="42"/>
    </row>
    <row r="80" spans="1:19" ht="15" customHeight="1">
      <c r="A80" s="2"/>
      <c r="B80" s="2"/>
      <c r="C80" s="4"/>
      <c r="D80" s="3"/>
      <c r="H80" s="3"/>
      <c r="J80" s="43"/>
      <c r="K80" s="3"/>
      <c r="L80" s="3"/>
      <c r="M80" s="3"/>
      <c r="N80" s="3"/>
      <c r="O80" s="3"/>
      <c r="S80" s="42"/>
    </row>
    <row r="81" spans="1:19" ht="15" customHeight="1">
      <c r="A81" s="2"/>
      <c r="B81" s="2"/>
      <c r="C81" s="4"/>
      <c r="D81" s="3"/>
      <c r="H81" s="3"/>
      <c r="J81" s="3"/>
      <c r="K81" s="3"/>
      <c r="L81" s="3"/>
      <c r="M81" s="3"/>
      <c r="N81" s="3"/>
      <c r="O81" s="3"/>
      <c r="S81" s="42"/>
    </row>
    <row r="82" spans="1:19" ht="15" customHeight="1">
      <c r="A82" s="2"/>
      <c r="B82" s="2"/>
      <c r="C82" s="4"/>
      <c r="D82" s="3"/>
      <c r="H82" s="3"/>
      <c r="J82" s="43"/>
      <c r="K82" s="3"/>
      <c r="L82" s="3"/>
      <c r="M82" s="3"/>
      <c r="N82" s="3"/>
      <c r="O82" s="3"/>
      <c r="S82" s="42"/>
    </row>
    <row r="83" spans="1:19" ht="15" customHeight="1">
      <c r="A83" s="2"/>
      <c r="B83" s="2"/>
      <c r="C83" s="4"/>
      <c r="D83" s="3"/>
      <c r="H83" s="3"/>
      <c r="J83" s="3"/>
      <c r="K83" s="3"/>
      <c r="L83" s="3"/>
      <c r="M83" s="3"/>
      <c r="N83" s="3"/>
      <c r="O83" s="3"/>
      <c r="S83" s="42"/>
    </row>
    <row r="84" spans="1:19" ht="15" customHeight="1">
      <c r="A84" s="2"/>
      <c r="B84" s="2"/>
      <c r="C84" s="4"/>
      <c r="D84" s="3"/>
      <c r="H84" s="3"/>
      <c r="J84" s="43"/>
      <c r="K84" s="3"/>
      <c r="L84" s="3"/>
      <c r="M84" s="3"/>
      <c r="N84" s="3"/>
      <c r="O84" s="3"/>
      <c r="S84" s="42"/>
    </row>
    <row r="85" spans="1:19" ht="15" customHeight="1">
      <c r="A85" s="2"/>
      <c r="B85" s="2"/>
      <c r="C85" s="4"/>
      <c r="D85" s="3"/>
      <c r="H85" s="3"/>
      <c r="J85" s="3"/>
      <c r="K85" s="3"/>
      <c r="L85" s="3"/>
      <c r="M85" s="3"/>
      <c r="N85" s="3"/>
      <c r="O85" s="3"/>
      <c r="S85" s="42"/>
    </row>
    <row r="86" spans="1:19" ht="15" customHeight="1">
      <c r="A86" s="2"/>
      <c r="B86" s="2"/>
      <c r="C86" s="4"/>
      <c r="D86" s="3"/>
      <c r="H86" s="3"/>
      <c r="J86" s="43"/>
      <c r="K86" s="3"/>
      <c r="L86" s="3"/>
      <c r="M86" s="3"/>
      <c r="N86" s="3"/>
      <c r="O86" s="3"/>
      <c r="S86" s="42"/>
    </row>
    <row r="87" spans="1:19" ht="15" customHeight="1">
      <c r="A87" s="2"/>
      <c r="B87" s="2"/>
      <c r="C87" s="4"/>
      <c r="D87" s="3"/>
      <c r="H87" s="3"/>
      <c r="J87" s="3"/>
      <c r="K87" s="3"/>
      <c r="L87" s="3"/>
      <c r="M87" s="3"/>
      <c r="N87" s="3"/>
      <c r="O87" s="3"/>
      <c r="S87" s="42"/>
    </row>
    <row r="88" spans="1:19" ht="15" customHeight="1">
      <c r="A88" s="2"/>
      <c r="B88" s="2"/>
      <c r="C88" s="4"/>
      <c r="D88" s="3"/>
      <c r="H88" s="3"/>
      <c r="J88" s="43"/>
      <c r="K88" s="3"/>
      <c r="L88" s="3"/>
      <c r="M88" s="3"/>
      <c r="N88" s="3"/>
      <c r="O88" s="3"/>
      <c r="S88" s="42"/>
    </row>
    <row r="89" spans="1:19" ht="15" customHeight="1">
      <c r="A89" s="2"/>
      <c r="B89" s="2"/>
      <c r="C89" s="4"/>
      <c r="D89" s="3"/>
      <c r="H89" s="3"/>
      <c r="J89" s="3"/>
      <c r="K89" s="3"/>
      <c r="L89" s="3"/>
      <c r="M89" s="3"/>
      <c r="N89" s="3"/>
      <c r="O89" s="3"/>
      <c r="S89" s="42"/>
    </row>
    <row r="90" spans="1:19" ht="15" customHeight="1">
      <c r="A90" s="2"/>
      <c r="B90" s="2"/>
      <c r="C90" s="4"/>
      <c r="D90" s="3"/>
      <c r="H90" s="3"/>
      <c r="J90" s="43"/>
      <c r="K90" s="3"/>
      <c r="L90" s="3"/>
      <c r="M90" s="3"/>
      <c r="N90" s="3"/>
      <c r="O90" s="3"/>
      <c r="S90" s="42"/>
    </row>
    <row r="91" spans="1:19" ht="15" customHeight="1">
      <c r="A91" s="2"/>
      <c r="B91" s="2"/>
      <c r="C91" s="4"/>
      <c r="D91" s="3"/>
      <c r="H91" s="3"/>
      <c r="J91" s="3"/>
      <c r="K91" s="3"/>
      <c r="L91" s="3"/>
      <c r="M91" s="3"/>
      <c r="N91" s="3"/>
      <c r="O91" s="3"/>
      <c r="S91" s="42"/>
    </row>
  </sheetData>
  <conditionalFormatting sqref="L3:L12 L16 L18:L59">
    <cfRule type="containsText" dxfId="342" priority="18" operator="containsText" text="pipeline">
      <formula>NOT(ISERROR(SEARCH("pipeline",L3)))</formula>
    </cfRule>
    <cfRule type="containsText" dxfId="341" priority="19" operator="containsText" text="Deleted">
      <formula>NOT(ISERROR(SEARCH("Deleted",L3)))</formula>
    </cfRule>
    <cfRule type="containsText" dxfId="340" priority="20" operator="containsText" text="ready">
      <formula>NOT(ISERROR(SEARCH("ready",L3)))</formula>
    </cfRule>
    <cfRule type="containsText" dxfId="339" priority="21" operator="containsText" text="process">
      <formula>NOT(ISERROR(SEARCH("process",L3)))</formula>
    </cfRule>
    <cfRule type="containsText" dxfId="338" priority="22" operator="containsText" text="Pending">
      <formula>NOT(ISERROR(SEARCH("Pending",L3)))</formula>
    </cfRule>
  </conditionalFormatting>
  <conditionalFormatting sqref="L60:O91">
    <cfRule type="containsText" dxfId="337" priority="84" operator="containsText" text="ready">
      <formula>NOT(ISERROR(SEARCH("ready",L60)))</formula>
    </cfRule>
    <cfRule type="containsText" dxfId="336" priority="85" operator="containsText" text="process">
      <formula>NOT(ISERROR(SEARCH("process",L60)))</formula>
    </cfRule>
    <cfRule type="containsText" dxfId="335" priority="86" operator="containsText" text="Pending">
      <formula>NOT(ISERROR(SEARCH("Pending",L60)))</formula>
    </cfRule>
  </conditionalFormatting>
  <conditionalFormatting sqref="M3:M59 L13:L15">
    <cfRule type="containsText" dxfId="334" priority="13" operator="containsText" text="fixing">
      <formula>NOT(ISERROR(SEARCH("fixing",L3)))</formula>
    </cfRule>
    <cfRule type="containsText" dxfId="333" priority="14" operator="containsText" text="review">
      <formula>NOT(ISERROR(SEARCH("review",L3)))</formula>
    </cfRule>
    <cfRule type="containsText" dxfId="332" priority="15" operator="containsText" text="ready">
      <formula>NOT(ISERROR(SEARCH("ready",L3)))</formula>
    </cfRule>
    <cfRule type="containsText" dxfId="331" priority="16" operator="containsText" text="process">
      <formula>NOT(ISERROR(SEARCH("process",L3)))</formula>
    </cfRule>
    <cfRule type="containsText" dxfId="330" priority="17" operator="containsText" text="Pending">
      <formula>NOT(ISERROR(SEARCH("Pending",L3)))</formula>
    </cfRule>
  </conditionalFormatting>
  <conditionalFormatting sqref="N3:N59">
    <cfRule type="containsText" dxfId="329" priority="8" operator="containsText" text="map">
      <formula>NOT(ISERROR(SEARCH("map",N3)))</formula>
    </cfRule>
    <cfRule type="containsText" dxfId="328" priority="9" operator="containsText" text="direct">
      <formula>NOT(ISERROR(SEARCH("direct",N3)))</formula>
    </cfRule>
    <cfRule type="containsText" dxfId="327" priority="10" operator="containsText" text="Chart to recreate">
      <formula>NOT(ISERROR(SEARCH("Chart to recreate",N3)))</formula>
    </cfRule>
    <cfRule type="containsText" dxfId="326" priority="11" operator="containsText" text="WITH data">
      <formula>NOT(ISERROR(SEARCH("WITH data",N3)))</formula>
    </cfRule>
    <cfRule type="containsText" dxfId="325" priority="12" operator="containsText" text="WITHOUT">
      <formula>NOT(ISERROR(SEARCH("WITHOUT",N3)))</formula>
    </cfRule>
  </conditionalFormatting>
  <conditionalFormatting sqref="N60:N91">
    <cfRule type="containsText" dxfId="324" priority="87" operator="containsText" text="direct">
      <formula>NOT(ISERROR(SEARCH("direct",N60)))</formula>
    </cfRule>
    <cfRule type="containsText" dxfId="323" priority="88" operator="containsText" text="recreate">
      <formula>NOT(ISERROR(SEARCH("recreate",N60)))</formula>
    </cfRule>
    <cfRule type="containsText" dxfId="322" priority="89" operator="containsText" text="WITH data">
      <formula>NOT(ISERROR(SEARCH("WITH data",N60)))</formula>
    </cfRule>
    <cfRule type="containsText" dxfId="321" priority="90" operator="containsText" text="WITHOUT">
      <formula>NOT(ISERROR(SEARCH("WITHOUT",N60)))</formula>
    </cfRule>
  </conditionalFormatting>
  <conditionalFormatting sqref="P3:P59 R3:R59">
    <cfRule type="containsText" dxfId="320" priority="7" operator="containsText" text="Yes">
      <formula>NOT(ISERROR(SEARCH("Yes",P3)))</formula>
    </cfRule>
  </conditionalFormatting>
  <conditionalFormatting sqref="L17">
    <cfRule type="containsText" dxfId="319" priority="1" operator="containsText" text="fixing">
      <formula>NOT(ISERROR(SEARCH("fixing",L17)))</formula>
    </cfRule>
    <cfRule type="containsText" dxfId="318" priority="2" operator="containsText" text="review">
      <formula>NOT(ISERROR(SEARCH("review",L17)))</formula>
    </cfRule>
    <cfRule type="containsText" dxfId="317" priority="3" operator="containsText" text="ready">
      <formula>NOT(ISERROR(SEARCH("ready",L17)))</formula>
    </cfRule>
    <cfRule type="containsText" dxfId="316" priority="4" operator="containsText" text="process">
      <formula>NOT(ISERROR(SEARCH("process",L17)))</formula>
    </cfRule>
    <cfRule type="containsText" dxfId="315" priority="5" operator="containsText" text="Pending">
      <formula>NOT(ISERROR(SEARCH("Pending",L17)))</formula>
    </cfRule>
  </conditionalFormatting>
  <dataValidations count="1">
    <dataValidation allowBlank="1" showInputMessage="1" showErrorMessage="1" sqref="M1:N2 M60:N1048576 O34:O1048576 O1:O22 O24:O27" xr:uid="{6417301B-20DD-4F2E-BE84-B0926DAA58D6}"/>
  </dataValidations>
  <hyperlinks>
    <hyperlink ref="J3" r:id="rId1" xr:uid="{61163C9E-7E77-404D-97DB-4BB5D1516470}"/>
    <hyperlink ref="K3" r:id="rId2" xr:uid="{3079F3D7-1517-4F96-ABD3-950A15AF73D7}"/>
    <hyperlink ref="J7" r:id="rId3" xr:uid="{7A71A9DB-762C-4D51-A7C8-7015CF0B1E4B}"/>
    <hyperlink ref="K7" r:id="rId4" xr:uid="{FB12D047-01FC-41D2-9FD9-8FA68283DE8D}"/>
    <hyperlink ref="J8" r:id="rId5" xr:uid="{D49928D5-6671-44B4-BA09-70DD9695E976}"/>
    <hyperlink ref="K8" r:id="rId6" xr:uid="{EA4C6011-B2AA-46A1-A726-B2F0F872781F}"/>
    <hyperlink ref="J10" r:id="rId7" xr:uid="{A9455AAD-EE04-4A18-802B-D4633D1A3F1A}"/>
    <hyperlink ref="K10" r:id="rId8" xr:uid="{6042CBC6-B4F4-4B13-871C-731744DABC22}"/>
    <hyperlink ref="J11" r:id="rId9" xr:uid="{DFF0DB6B-0D94-4538-9610-32F913F020DA}"/>
    <hyperlink ref="K11" r:id="rId10" xr:uid="{35A5B0E5-63D3-46ED-9DDA-DA8B6E65C2E1}"/>
    <hyperlink ref="J12" r:id="rId11" xr:uid="{4F25DD07-A015-4A6A-B946-D079D2E74156}"/>
    <hyperlink ref="K12" r:id="rId12" xr:uid="{6F985229-7564-4253-9383-8E121667441F}"/>
    <hyperlink ref="J13" r:id="rId13" xr:uid="{15C85D2F-0ECB-4AA2-BD88-9D7C982E9131}"/>
    <hyperlink ref="Q3" r:id="rId14" xr:uid="{8823488B-83E9-4470-8CD5-7AAF0BCDBD8E}"/>
    <hyperlink ref="Q7" r:id="rId15" xr:uid="{DF19C66C-03D6-4D65-8B99-C0A18BEFF5A5}"/>
    <hyperlink ref="Q8" r:id="rId16" xr:uid="{B343BEFC-A9B1-43F7-8F89-385FE2A27BFD}"/>
    <hyperlink ref="Q10" r:id="rId17" xr:uid="{03723113-38AE-4275-A0FC-FDC7D110434D}"/>
    <hyperlink ref="Q11" r:id="rId18" xr:uid="{0EB51E85-54CC-4487-BCB0-D9EBA18753FB}"/>
    <hyperlink ref="Q12" r:id="rId19" xr:uid="{FF3A8422-767F-4B2D-89DC-1AFBD6115A48}"/>
    <hyperlink ref="Q13" r:id="rId20" xr:uid="{EF2C4E61-8B41-4106-9FD3-B314DD2F2901}"/>
    <hyperlink ref="J25" r:id="rId21" xr:uid="{BE1169A8-5F2B-4E77-863B-4C2291221388}"/>
    <hyperlink ref="J29" r:id="rId22" xr:uid="{1CE30B8C-F7C9-40BF-BC1E-7BF7289541D0}"/>
    <hyperlink ref="J28" r:id="rId23" xr:uid="{B6D3B170-AE33-41B2-8B7E-E87B7A35B5A0}"/>
    <hyperlink ref="J21" r:id="rId24" xr:uid="{1D705D5D-D6CB-49AD-9E51-9ECF65ADC110}"/>
    <hyperlink ref="K21" r:id="rId25" display="Module 1 - Datasets for Charts.xlsx" xr:uid="{D9AE8812-0A43-46A1-832C-14602D4D32AE}"/>
    <hyperlink ref="S21" r:id="rId26" display="Module 1 - Datasets for Charts.xlsx" xr:uid="{912A1CA6-AEBB-4723-9958-E6AFCBC5A30C}"/>
    <hyperlink ref="J22" r:id="rId27" xr:uid="{1676D396-B89C-4541-80DE-B9FEE7E715AF}"/>
    <hyperlink ref="K22" r:id="rId28" display="Module 1 - Datasets for Charts.xlsx" xr:uid="{AB75AC6F-6D65-4806-9E89-0BCEAB386FFC}"/>
    <hyperlink ref="S22" r:id="rId29" display="Module 1 - Datasets for Charts.xlsx" xr:uid="{9E3DB2BF-9FB5-4F7E-8EFB-5B2CDA1CCB83}"/>
    <hyperlink ref="K16" r:id="rId30" display="https://undp.sharepoint.com/:x:/r/sites/SEHCoreTeam/Shared%20Documents/General/04.%20Sustainable%20Energy%20Academy/SEA%20Charts%20and%20Infographics/SEA%20-%20Charts/Datasets/Module%201%20-%20Datasets%20for%20Charts.xlsx?d=w3f72cf2573e04beea03a0913cad89118&amp;csf=1&amp;web=1&amp;e=ScPEJb&amp;nav=MTVfe0VFNjdDQzdCLTRFQTktNEVFMi05Q0IzLUQ1MzU0QjRCQThFQn0" xr:uid="{856BD2F8-CFE9-415D-BC9C-BB5366CB5653}"/>
    <hyperlink ref="J16" r:id="rId31" xr:uid="{15D33BC0-AD8E-4BAC-BF3A-4558F4D3D152}"/>
    <hyperlink ref="K29" r:id="rId32" xr:uid="{350CA053-8FCC-4681-A535-7EC61D42770B}"/>
    <hyperlink ref="Q29" r:id="rId33" xr:uid="{049C660D-2532-4593-8AA9-875840E34265}"/>
    <hyperlink ref="J30" r:id="rId34" xr:uid="{FE3571BD-2414-4729-949F-552094C3AF9E}"/>
    <hyperlink ref="K30" r:id="rId35" xr:uid="{6564DD04-B790-4579-A58A-633CA6BB881B}"/>
    <hyperlink ref="Q30" r:id="rId36" xr:uid="{A955B71D-8BD2-4BE9-AC22-08C60D9D4D52}"/>
    <hyperlink ref="Q31" r:id="rId37" xr:uid="{78DC5DBB-87A7-4A7A-909F-FDC92FA2F84B}"/>
    <hyperlink ref="Q32" r:id="rId38" xr:uid="{BB0B188E-916E-4055-B142-F8408A46D54B}"/>
    <hyperlink ref="K33" r:id="rId39" xr:uid="{999FFCE2-8CBB-43BF-A45A-6F2310465BFE}"/>
    <hyperlink ref="H33" r:id="rId40" xr:uid="{99550BEE-695F-49AD-83D5-3B24E61D5957}"/>
    <hyperlink ref="Q33" r:id="rId41" xr:uid="{5ABE040B-EAC6-48AB-BC3D-9B62FA54750D}"/>
    <hyperlink ref="J35" r:id="rId42" xr:uid="{15B4FA4F-117A-4977-B936-8C437EAF9C92}"/>
    <hyperlink ref="H35" r:id="rId43" xr:uid="{BFB5AA59-A9B7-4003-A4CF-F65A7DF5E8B5}"/>
    <hyperlink ref="K35" r:id="rId44" xr:uid="{2B9D786A-0F96-4677-8951-794F7B9F88F5}"/>
    <hyperlink ref="Q35" r:id="rId45" xr:uid="{8FD2C2C4-D1D1-4199-92AF-C61C5E3C9A12}"/>
    <hyperlink ref="J18" r:id="rId46" xr:uid="{A2DD7FA2-4414-466E-B1B9-8D84763F72E6}"/>
    <hyperlink ref="J19" r:id="rId47" xr:uid="{EC283A33-908A-4FED-A26F-DBCA43C60D43}"/>
    <hyperlink ref="J37" r:id="rId48" xr:uid="{D4D88A12-B134-43AD-8F87-40F9D6EEE2E1}"/>
    <hyperlink ref="Q18" r:id="rId49" xr:uid="{5EBD8C09-3C0E-4AFC-A6B5-5419E8C45B07}"/>
    <hyperlink ref="K18" r:id="rId50" xr:uid="{6082F65A-CD47-4719-A540-041F8808E2BC}"/>
    <hyperlink ref="K19" r:id="rId51" xr:uid="{01556087-9242-4E49-88B0-E48FFF12253C}"/>
    <hyperlink ref="Q19" r:id="rId52" xr:uid="{A17C6479-9B95-43FF-8C34-128D953A81D1}"/>
    <hyperlink ref="J17" r:id="rId53" xr:uid="{7DCF1A5F-AF8C-45BB-A679-5DD2823370AF}"/>
    <hyperlink ref="Q17" r:id="rId54" xr:uid="{B56F2195-65E7-4EB3-A2BC-B99532F0E6E1}"/>
    <hyperlink ref="K23" r:id="rId55" xr:uid="{36919274-3236-4762-AA7E-5F270AA1BCA3}"/>
    <hyperlink ref="J23" r:id="rId56" xr:uid="{396D993D-74D7-47CA-A352-A0EC0C008AB6}"/>
    <hyperlink ref="Q23" r:id="rId57" xr:uid="{44A71374-F3FB-4D25-8CB0-38C646C9D393}"/>
    <hyperlink ref="I25" r:id="rId58" xr:uid="{2E7DC524-DC34-4916-A310-0C7AFACBBAB6}"/>
    <hyperlink ref="K25" r:id="rId59" display="Module 1 - Datasets for Charts.xlsx" xr:uid="{C7EB2AD1-B012-4043-B124-DF4874B62541}"/>
    <hyperlink ref="J26" r:id="rId60" xr:uid="{98D428EA-F7B0-4065-81B1-A45471502FCF}"/>
    <hyperlink ref="I26" r:id="rId61" xr:uid="{39C70102-5D0F-4CD7-AC34-B58EC8528166}"/>
    <hyperlink ref="K26" r:id="rId62" display="Module 1 - Datasets for Charts.xlsx" xr:uid="{CE89851C-E267-4564-BCD1-18CE296E0E58}"/>
    <hyperlink ref="Q25" r:id="rId63" xr:uid="{4F25483A-85C6-46C2-9090-982AF74BEEB6}"/>
    <hyperlink ref="Q26" r:id="rId64" xr:uid="{909BC160-AEB0-47B0-B700-BF9BD6EB2DA9}"/>
    <hyperlink ref="I27" r:id="rId65" xr:uid="{F0D7C520-26B5-4558-8ECC-72E45512E40D}"/>
    <hyperlink ref="J27" r:id="rId66" xr:uid="{FAA45D5B-1DB2-4B7C-B2C6-139FD9CFFD62}"/>
    <hyperlink ref="Q27" r:id="rId67" xr:uid="{8CD10BAD-590D-47E0-B69A-CAA510E1F26D}"/>
    <hyperlink ref="K27" r:id="rId68" display="Module 1 - Datasets for Charts.xlsx" xr:uid="{9352D837-869A-463A-B88D-56691CC762BB}"/>
    <hyperlink ref="Q28" r:id="rId69" xr:uid="{575AE289-F447-4477-93E4-6EEF79506BB7}"/>
    <hyperlink ref="K28" r:id="rId70" display="Module 1 - Datasets for Charts.xlsx" xr:uid="{723DA029-E49C-4EFB-A4A0-3506FDB0A864}"/>
  </hyperlinks>
  <pageMargins left="0.7" right="0.7" top="0.75" bottom="0.75" header="0.3" footer="0.3"/>
  <drawing r:id="rId71"/>
  <tableParts count="1">
    <tablePart r:id="rId72"/>
  </tableParts>
  <extLst>
    <ext xmlns:x14="http://schemas.microsoft.com/office/spreadsheetml/2009/9/main" uri="{CCE6A557-97BC-4b89-ADB6-D9C93CAAB3DF}">
      <x14:dataValidations xmlns:xm="http://schemas.microsoft.com/office/excel/2006/main" count="6">
        <x14:dataValidation type="list" allowBlank="1" showInputMessage="1" showErrorMessage="1" xr:uid="{E3E92AAC-9E9C-4514-B48D-7DB327AE2A1D}">
          <x14:formula1>
            <xm:f>Validation!$I$2:$I$8</xm:f>
          </x14:formula1>
          <xm:sqref>M60:N91 L3:L12 L16 L18:L91</xm:sqref>
        </x14:dataValidation>
        <x14:dataValidation type="list" allowBlank="1" showInputMessage="1" showErrorMessage="1" xr:uid="{89E65337-2BA0-4D13-A1BC-C96118346107}">
          <x14:formula1>
            <xm:f>Validation!$C$2:$C$40</xm:f>
          </x14:formula1>
          <xm:sqref>O29:O33</xm:sqref>
        </x14:dataValidation>
        <x14:dataValidation type="list" allowBlank="1" showInputMessage="1" showErrorMessage="1" xr:uid="{92A6A265-977B-4E49-AC68-4166B8801492}">
          <x14:formula1>
            <xm:f>Validation!$K$2:$K$5</xm:f>
          </x14:formula1>
          <xm:sqref>P3:P28 P36:P37 R3:R59</xm:sqref>
        </x14:dataValidation>
        <x14:dataValidation type="list" allowBlank="1" showInputMessage="1" showErrorMessage="1" xr:uid="{ECC3776B-3C76-4725-B153-20FE137DCBAC}">
          <x14:formula1>
            <xm:f>Validation!$A$2:$A$9</xm:f>
          </x14:formula1>
          <xm:sqref>N3:N91</xm:sqref>
        </x14:dataValidation>
        <x14:dataValidation type="list" allowBlank="1" showInputMessage="1" showErrorMessage="1" xr:uid="{F71F8D78-ABA8-4BE2-AF46-E21163B3A39F}">
          <x14:formula1>
            <xm:f>TRACKER!$B$17:$B$22</xm:f>
          </x14:formula1>
          <xm:sqref>G3:G59</xm:sqref>
        </x14:dataValidation>
        <x14:dataValidation type="list" allowBlank="1" showInputMessage="1" showErrorMessage="1" xr:uid="{D1FD9603-082D-4EC5-AF2C-E42A6297E62E}">
          <x14:formula1>
            <xm:f>Validation!$J$2:$J$11</xm:f>
          </x14:formula1>
          <xm:sqref>M3:M59 L13:L15 L17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52CF-2CD8-4A2D-BB2E-DA3320C05327}">
  <dimension ref="A1:S38"/>
  <sheetViews>
    <sheetView topLeftCell="D1" zoomScale="70" zoomScaleNormal="60" workbookViewId="0">
      <selection activeCell="G4" sqref="G4"/>
    </sheetView>
  </sheetViews>
  <sheetFormatPr defaultColWidth="9" defaultRowHeight="15" customHeight="1"/>
  <cols>
    <col min="1" max="1" width="11" style="6" customWidth="1"/>
    <col min="2" max="2" width="5.42578125" style="6" customWidth="1"/>
    <col min="3" max="3" width="14.42578125" style="6" customWidth="1"/>
    <col min="4" max="4" width="22" style="6" customWidth="1"/>
    <col min="5" max="6" width="35.7109375" style="3" customWidth="1"/>
    <col min="7" max="7" width="17.140625" style="6" customWidth="1"/>
    <col min="8" max="8" width="23.140625" style="6" customWidth="1"/>
    <col min="9" max="9" width="24.42578125" style="42" customWidth="1"/>
    <col min="10" max="10" width="18.140625" style="6" customWidth="1"/>
    <col min="11" max="11" width="16.42578125" style="3" customWidth="1"/>
    <col min="12" max="12" width="16" style="6" customWidth="1"/>
    <col min="13" max="13" width="16.42578125" style="6" customWidth="1"/>
    <col min="14" max="14" width="12.7109375" style="6" customWidth="1"/>
    <col min="15" max="15" width="26.42578125" style="6" customWidth="1"/>
    <col min="16" max="16" width="15.85546875" style="6" customWidth="1"/>
    <col min="17" max="17" width="18.5703125" style="6" customWidth="1"/>
    <col min="18" max="18" width="22.28515625" style="6" customWidth="1"/>
    <col min="19" max="19" width="59.42578125" style="42" customWidth="1"/>
    <col min="20" max="16384" width="9" style="6"/>
  </cols>
  <sheetData>
    <row r="1" spans="1:19" s="7" customFormat="1" ht="23.25">
      <c r="A1" s="45" t="s">
        <v>41</v>
      </c>
      <c r="B1" s="45">
        <v>2</v>
      </c>
      <c r="E1" s="2"/>
      <c r="F1" s="2"/>
      <c r="I1" s="36"/>
      <c r="K1" s="2"/>
      <c r="S1" s="36"/>
    </row>
    <row r="2" spans="1:19" s="3" customFormat="1" ht="54.75" customHeight="1">
      <c r="A2" s="36" t="s">
        <v>109</v>
      </c>
      <c r="B2" s="36" t="s">
        <v>110</v>
      </c>
      <c r="C2" s="36" t="s">
        <v>42</v>
      </c>
      <c r="D2" s="42" t="s">
        <v>21</v>
      </c>
      <c r="E2" s="36" t="s">
        <v>43</v>
      </c>
      <c r="F2" s="83" t="s">
        <v>44</v>
      </c>
      <c r="G2" s="42" t="s">
        <v>15</v>
      </c>
      <c r="H2" s="42" t="s">
        <v>111</v>
      </c>
      <c r="I2" s="42" t="s">
        <v>112</v>
      </c>
      <c r="J2" s="42" t="s">
        <v>113</v>
      </c>
      <c r="K2" s="3" t="s">
        <v>114</v>
      </c>
      <c r="L2" s="84" t="s">
        <v>115</v>
      </c>
      <c r="M2" s="36" t="s">
        <v>116</v>
      </c>
      <c r="N2" s="42" t="s">
        <v>117</v>
      </c>
      <c r="O2" s="88" t="s">
        <v>118</v>
      </c>
      <c r="P2" s="42" t="s">
        <v>119</v>
      </c>
      <c r="Q2" s="3" t="s">
        <v>120</v>
      </c>
      <c r="R2" s="3" t="s">
        <v>121</v>
      </c>
      <c r="S2" s="42" t="s">
        <v>122</v>
      </c>
    </row>
    <row r="3" spans="1:19" ht="150" customHeight="1">
      <c r="A3" s="3">
        <v>2</v>
      </c>
      <c r="B3" s="3">
        <v>0</v>
      </c>
      <c r="C3" s="44" t="str">
        <f>_xlfn.CONCAT("M",$B$1,"_C",ChartsM2[[#This Row],[Chapter]],"_",ChartsM2[[#This Row],['#]])</f>
        <v>M2_C2_0</v>
      </c>
      <c r="D3" s="3" t="s">
        <v>233</v>
      </c>
      <c r="E3" s="3" t="e" vm="37">
        <v>#VALUE!</v>
      </c>
      <c r="G3" s="3"/>
      <c r="H3" s="3"/>
      <c r="I3" s="3"/>
      <c r="J3" s="3"/>
      <c r="L3" s="3"/>
      <c r="M3" s="3"/>
      <c r="N3" s="3" t="s">
        <v>133</v>
      </c>
      <c r="O3" s="3"/>
      <c r="P3" s="3"/>
      <c r="Q3" s="3"/>
      <c r="R3" s="3"/>
      <c r="S3" s="3"/>
    </row>
    <row r="4" spans="1:19" ht="150" customHeight="1">
      <c r="A4" s="3">
        <v>2</v>
      </c>
      <c r="B4" s="3">
        <v>1</v>
      </c>
      <c r="C4" s="44" t="str">
        <f>_xlfn.CONCAT("M",$B$1,"_C",ChartsM2[[#This Row],[Chapter]],"_",ChartsM2[[#This Row],['#]])</f>
        <v>M2_C2_1</v>
      </c>
      <c r="D4" s="3" t="s">
        <v>233</v>
      </c>
      <c r="E4" s="3" t="e" vm="38">
        <v>#VALUE!</v>
      </c>
      <c r="G4" s="3"/>
      <c r="H4" s="3"/>
      <c r="I4" s="3"/>
      <c r="J4" s="3"/>
      <c r="L4" s="3"/>
      <c r="M4" s="3"/>
      <c r="N4" s="3" t="s">
        <v>133</v>
      </c>
      <c r="O4" s="3"/>
      <c r="P4" s="3"/>
      <c r="Q4" s="3"/>
      <c r="R4" s="3"/>
      <c r="S4" s="3"/>
    </row>
    <row r="5" spans="1:19" ht="150" customHeight="1">
      <c r="A5" s="3">
        <v>2</v>
      </c>
      <c r="B5" s="3">
        <v>2</v>
      </c>
      <c r="C5" s="44" t="str">
        <f>_xlfn.CONCAT("M",$B$1,"_C",ChartsM2[[#This Row],[Chapter]],"_",ChartsM2[[#This Row],['#]])</f>
        <v>M2_C2_2</v>
      </c>
      <c r="D5" s="3" t="s">
        <v>234</v>
      </c>
      <c r="E5" s="3" t="e" vm="39">
        <v>#VALUE!</v>
      </c>
      <c r="G5" s="7"/>
      <c r="H5" s="7" t="s">
        <v>235</v>
      </c>
      <c r="I5" s="7"/>
      <c r="J5" s="43" t="s">
        <v>236</v>
      </c>
      <c r="L5" s="3"/>
      <c r="M5" s="3"/>
      <c r="N5" s="3" t="s">
        <v>133</v>
      </c>
      <c r="O5" s="3" t="s">
        <v>237</v>
      </c>
      <c r="P5" s="3"/>
      <c r="Q5" s="3"/>
      <c r="R5" s="3"/>
      <c r="S5" s="3"/>
    </row>
    <row r="6" spans="1:19" ht="149.85" customHeight="1">
      <c r="A6" s="3">
        <v>2</v>
      </c>
      <c r="B6" s="3">
        <v>48</v>
      </c>
      <c r="C6" s="44" t="str">
        <f>_xlfn.CONCAT("M",$B$1,"_C",ChartsM2[[#This Row],[Chapter]],"_",ChartsM2[[#This Row],['#]])</f>
        <v>M2_C2_48</v>
      </c>
      <c r="D6" s="3" t="s">
        <v>238</v>
      </c>
      <c r="E6" s="3" t="e" vm="40">
        <v>#VALUE!</v>
      </c>
      <c r="G6" s="3" t="s">
        <v>16</v>
      </c>
      <c r="H6" s="42" t="s">
        <v>239</v>
      </c>
      <c r="I6" s="98" t="s">
        <v>240</v>
      </c>
      <c r="J6" s="76" t="s">
        <v>241</v>
      </c>
      <c r="K6" s="43" t="s">
        <v>242</v>
      </c>
      <c r="L6" s="3" t="s">
        <v>126</v>
      </c>
      <c r="M6" s="3" t="s">
        <v>127</v>
      </c>
      <c r="N6" s="3" t="s">
        <v>128</v>
      </c>
      <c r="O6" s="3" t="s">
        <v>243</v>
      </c>
      <c r="P6" s="3" t="s">
        <v>130</v>
      </c>
      <c r="Q6" s="43" t="s">
        <v>244</v>
      </c>
      <c r="R6" s="3" t="s">
        <v>130</v>
      </c>
      <c r="S6" s="3"/>
    </row>
    <row r="7" spans="1:19" ht="149.85" customHeight="1">
      <c r="A7" s="3">
        <v>2</v>
      </c>
      <c r="B7" s="3">
        <v>47</v>
      </c>
      <c r="C7" s="44" t="str">
        <f>_xlfn.CONCAT("M",$B$1,"_C",ChartsM2[[#This Row],[Chapter]],"_",ChartsM2[[#This Row],['#]],"_1")</f>
        <v>M2_C2_47_1</v>
      </c>
      <c r="D7" s="3" t="s">
        <v>245</v>
      </c>
      <c r="E7" s="7" t="e" vm="41">
        <v>#VALUE!</v>
      </c>
      <c r="G7" s="3" t="s">
        <v>16</v>
      </c>
      <c r="H7" s="42" t="s">
        <v>239</v>
      </c>
      <c r="I7" s="98" t="s">
        <v>240</v>
      </c>
      <c r="J7" s="76" t="s">
        <v>241</v>
      </c>
      <c r="K7" s="43" t="s">
        <v>242</v>
      </c>
      <c r="L7" s="3" t="s">
        <v>163</v>
      </c>
      <c r="M7" s="3" t="s">
        <v>127</v>
      </c>
      <c r="N7" s="3" t="s">
        <v>128</v>
      </c>
      <c r="O7" s="100" t="s">
        <v>149</v>
      </c>
      <c r="P7" s="3" t="s">
        <v>130</v>
      </c>
      <c r="Q7" s="43" t="s">
        <v>246</v>
      </c>
      <c r="R7" s="3" t="s">
        <v>130</v>
      </c>
      <c r="S7" s="3" t="s">
        <v>247</v>
      </c>
    </row>
    <row r="8" spans="1:19" ht="149.85" customHeight="1">
      <c r="A8" s="3">
        <v>2</v>
      </c>
      <c r="B8" s="3">
        <v>47</v>
      </c>
      <c r="C8" s="44" t="str">
        <f>_xlfn.CONCAT("M",$B$1,"_C",ChartsM2[[#This Row],[Chapter]],"_",ChartsM2[[#This Row],['#]],"_2")</f>
        <v>M2_C2_47_2</v>
      </c>
      <c r="D8" s="3" t="s">
        <v>245</v>
      </c>
      <c r="E8" s="7" t="e" vm="41">
        <v>#VALUE!</v>
      </c>
      <c r="G8" s="3" t="s">
        <v>16</v>
      </c>
      <c r="H8" s="42" t="s">
        <v>239</v>
      </c>
      <c r="I8" s="102" t="s">
        <v>240</v>
      </c>
      <c r="J8" s="76" t="s">
        <v>241</v>
      </c>
      <c r="K8" s="43" t="s">
        <v>242</v>
      </c>
      <c r="L8" s="3" t="s">
        <v>163</v>
      </c>
      <c r="M8" s="3" t="s">
        <v>127</v>
      </c>
      <c r="N8" s="3" t="s">
        <v>128</v>
      </c>
      <c r="O8" s="100" t="s">
        <v>149</v>
      </c>
      <c r="P8" s="3" t="s">
        <v>130</v>
      </c>
      <c r="Q8" s="43" t="s">
        <v>246</v>
      </c>
      <c r="R8" s="3" t="s">
        <v>130</v>
      </c>
      <c r="S8" s="3" t="s">
        <v>247</v>
      </c>
    </row>
    <row r="9" spans="1:19" ht="149.85" customHeight="1">
      <c r="A9" s="3">
        <v>2</v>
      </c>
      <c r="B9" s="3">
        <v>47</v>
      </c>
      <c r="C9" s="44" t="str">
        <f>_xlfn.CONCAT("M",$B$1,"_C",ChartsM2[[#This Row],[Chapter]],"_",ChartsM2[[#This Row],['#]],"_3")</f>
        <v>M2_C2_47_3</v>
      </c>
      <c r="D9" s="3" t="s">
        <v>245</v>
      </c>
      <c r="E9" s="7" t="e" vm="41">
        <v>#VALUE!</v>
      </c>
      <c r="G9" s="3" t="s">
        <v>16</v>
      </c>
      <c r="H9" s="42" t="s">
        <v>239</v>
      </c>
      <c r="I9" s="102" t="s">
        <v>240</v>
      </c>
      <c r="J9" s="76" t="s">
        <v>241</v>
      </c>
      <c r="K9" s="43" t="s">
        <v>242</v>
      </c>
      <c r="L9" s="3" t="s">
        <v>163</v>
      </c>
      <c r="M9" s="3" t="s">
        <v>127</v>
      </c>
      <c r="N9" s="3" t="s">
        <v>128</v>
      </c>
      <c r="O9" s="100" t="s">
        <v>196</v>
      </c>
      <c r="P9" s="3" t="s">
        <v>130</v>
      </c>
      <c r="Q9" s="43" t="s">
        <v>246</v>
      </c>
      <c r="R9" s="3" t="s">
        <v>130</v>
      </c>
      <c r="S9" s="3" t="s">
        <v>247</v>
      </c>
    </row>
    <row r="10" spans="1:19" ht="150" customHeight="1">
      <c r="A10" s="3">
        <v>2</v>
      </c>
      <c r="B10" s="3">
        <v>13</v>
      </c>
      <c r="C10" s="44" t="str">
        <f>_xlfn.CONCAT("M",$B$1,"_C",ChartsM2[[#This Row],[Chapter]],"_",ChartsM2[[#This Row],['#]])</f>
        <v>M2_C2_13</v>
      </c>
      <c r="D10" s="3" t="s">
        <v>248</v>
      </c>
      <c r="E10" s="3" t="e" vm="42">
        <v>#VALUE!</v>
      </c>
      <c r="G10" s="3"/>
      <c r="H10" s="3"/>
      <c r="I10" s="3"/>
      <c r="J10" s="3"/>
      <c r="L10" s="3"/>
      <c r="M10" s="3"/>
      <c r="N10" s="3" t="s">
        <v>133</v>
      </c>
      <c r="O10" s="3"/>
      <c r="P10" s="3"/>
      <c r="Q10" s="3"/>
      <c r="R10" s="3"/>
      <c r="S10" s="3"/>
    </row>
    <row r="11" spans="1:19" ht="282" customHeight="1">
      <c r="A11" s="3">
        <v>2</v>
      </c>
      <c r="B11" s="3">
        <v>49</v>
      </c>
      <c r="C11" s="44" t="str">
        <f>_xlfn.CONCAT("M",$B$1,"_C",ChartsM2[[#This Row],[Chapter]],"_",ChartsM2[[#This Row],['#]])</f>
        <v>M2_C2_49</v>
      </c>
      <c r="D11" s="3" t="s">
        <v>249</v>
      </c>
      <c r="E11" s="96" t="e" vm="43">
        <v>#VALUE!</v>
      </c>
      <c r="F11" s="96"/>
      <c r="G11" s="3" t="s">
        <v>16</v>
      </c>
      <c r="H11" s="42" t="s">
        <v>239</v>
      </c>
      <c r="I11" s="98" t="s">
        <v>240</v>
      </c>
      <c r="J11" s="76" t="s">
        <v>241</v>
      </c>
      <c r="K11" s="43" t="s">
        <v>242</v>
      </c>
      <c r="L11" s="3"/>
      <c r="M11" s="3" t="s">
        <v>127</v>
      </c>
      <c r="N11" s="3" t="s">
        <v>128</v>
      </c>
      <c r="O11" s="3" t="s">
        <v>243</v>
      </c>
      <c r="P11" s="3" t="s">
        <v>130</v>
      </c>
      <c r="Q11" s="43" t="s">
        <v>250</v>
      </c>
      <c r="R11" s="3" t="s">
        <v>130</v>
      </c>
      <c r="S11" s="3"/>
    </row>
    <row r="12" spans="1:19" ht="235.5" customHeight="1">
      <c r="A12" s="3">
        <v>2</v>
      </c>
      <c r="B12" s="3">
        <v>14</v>
      </c>
      <c r="C12" s="44" t="str">
        <f>_xlfn.CONCAT("M",$B$1,"_C",ChartsM2[[#This Row],[Chapter]],"_",ChartsM2[[#This Row],['#]])</f>
        <v>M2_C2_14</v>
      </c>
      <c r="D12" s="3" t="s">
        <v>251</v>
      </c>
      <c r="E12" s="3" t="e" vm="44">
        <v>#VALUE!</v>
      </c>
      <c r="G12" s="3"/>
      <c r="H12" s="3"/>
      <c r="I12" s="3"/>
      <c r="J12" s="3"/>
      <c r="L12" s="3"/>
      <c r="M12" s="3"/>
      <c r="N12" s="3" t="s">
        <v>133</v>
      </c>
      <c r="O12" s="3"/>
      <c r="P12" s="3"/>
      <c r="Q12" s="3"/>
      <c r="R12" s="3"/>
      <c r="S12" s="3"/>
    </row>
    <row r="13" spans="1:19" ht="224.25" customHeight="1">
      <c r="A13" s="3">
        <v>2</v>
      </c>
      <c r="B13" s="3">
        <v>50</v>
      </c>
      <c r="C13" s="44" t="str">
        <f>_xlfn.CONCAT("M",$B$1,"_C",ChartsM2[[#This Row],[Chapter]],"_",ChartsM2[[#This Row],['#]],"_1")</f>
        <v>M2_C2_50_1</v>
      </c>
      <c r="D13" s="3" t="s">
        <v>252</v>
      </c>
      <c r="E13" s="3" t="e" vm="45">
        <v>#VALUE!</v>
      </c>
      <c r="G13" s="3" t="s">
        <v>16</v>
      </c>
      <c r="H13" s="42" t="s">
        <v>239</v>
      </c>
      <c r="I13" s="98" t="s">
        <v>240</v>
      </c>
      <c r="J13" s="76" t="s">
        <v>241</v>
      </c>
      <c r="K13" s="43" t="s">
        <v>242</v>
      </c>
      <c r="L13" s="3" t="s">
        <v>163</v>
      </c>
      <c r="M13" s="3" t="s">
        <v>163</v>
      </c>
      <c r="N13" s="3" t="s">
        <v>128</v>
      </c>
      <c r="O13" s="100" t="s">
        <v>149</v>
      </c>
      <c r="P13" s="3" t="s">
        <v>130</v>
      </c>
      <c r="Q13" s="43" t="s">
        <v>246</v>
      </c>
      <c r="R13" s="3" t="s">
        <v>130</v>
      </c>
      <c r="S13" s="3" t="s">
        <v>253</v>
      </c>
    </row>
    <row r="14" spans="1:19" ht="224.25" customHeight="1">
      <c r="A14" s="3">
        <v>2</v>
      </c>
      <c r="B14" s="3">
        <v>50</v>
      </c>
      <c r="C14" s="44" t="str">
        <f>_xlfn.CONCAT("M",$B$1,"_C",ChartsM2[[#This Row],[Chapter]],"_",ChartsM2[[#This Row],['#]],"_2")</f>
        <v>M2_C2_50_2</v>
      </c>
      <c r="D14" s="3" t="s">
        <v>252</v>
      </c>
      <c r="E14" s="3" t="e" vm="45">
        <v>#VALUE!</v>
      </c>
      <c r="G14" s="3" t="s">
        <v>16</v>
      </c>
      <c r="H14" s="42" t="s">
        <v>239</v>
      </c>
      <c r="I14" s="98" t="s">
        <v>240</v>
      </c>
      <c r="J14" s="76" t="s">
        <v>241</v>
      </c>
      <c r="K14" s="43" t="s">
        <v>242</v>
      </c>
      <c r="L14" s="3" t="s">
        <v>163</v>
      </c>
      <c r="M14" s="3" t="s">
        <v>163</v>
      </c>
      <c r="N14" s="3" t="s">
        <v>128</v>
      </c>
      <c r="O14" s="100" t="s">
        <v>149</v>
      </c>
      <c r="P14" s="3" t="s">
        <v>130</v>
      </c>
      <c r="Q14" s="43" t="s">
        <v>246</v>
      </c>
      <c r="R14" s="3" t="s">
        <v>130</v>
      </c>
      <c r="S14" s="103" t="s">
        <v>254</v>
      </c>
    </row>
    <row r="15" spans="1:19" ht="224.25" customHeight="1">
      <c r="A15" s="3">
        <v>2</v>
      </c>
      <c r="B15" s="3">
        <v>50</v>
      </c>
      <c r="C15" s="44" t="str">
        <f>_xlfn.CONCAT("M",$B$1,"_C",ChartsM2[[#This Row],[Chapter]],"_",ChartsM2[[#This Row],['#]],"_2")</f>
        <v>M2_C2_50_2</v>
      </c>
      <c r="D15" s="3" t="s">
        <v>252</v>
      </c>
      <c r="E15" s="3" t="e" vm="45">
        <v>#VALUE!</v>
      </c>
      <c r="G15" s="3" t="s">
        <v>16</v>
      </c>
      <c r="H15" s="42" t="s">
        <v>239</v>
      </c>
      <c r="I15" s="102" t="s">
        <v>240</v>
      </c>
      <c r="J15" s="76" t="s">
        <v>241</v>
      </c>
      <c r="K15" s="43" t="s">
        <v>242</v>
      </c>
      <c r="L15" s="3" t="s">
        <v>163</v>
      </c>
      <c r="M15" s="3" t="s">
        <v>163</v>
      </c>
      <c r="N15" s="3" t="s">
        <v>128</v>
      </c>
      <c r="O15" s="100" t="s">
        <v>196</v>
      </c>
      <c r="P15" s="3" t="s">
        <v>130</v>
      </c>
      <c r="Q15" s="43" t="s">
        <v>246</v>
      </c>
      <c r="R15" s="3" t="s">
        <v>130</v>
      </c>
      <c r="S15" s="3" t="s">
        <v>255</v>
      </c>
    </row>
    <row r="16" spans="1:19" ht="241.5" customHeight="1">
      <c r="A16" s="3">
        <v>2</v>
      </c>
      <c r="B16" s="3">
        <v>51</v>
      </c>
      <c r="C16" s="44" t="str">
        <f>_xlfn.CONCAT("M",$B$1,"_C",ChartsM2[[#This Row],[Chapter]],"_",ChartsM2[[#This Row],['#]])</f>
        <v>M2_C2_51</v>
      </c>
      <c r="D16" s="3" t="s">
        <v>256</v>
      </c>
      <c r="E16" s="3" t="e" vm="46">
        <v>#VALUE!</v>
      </c>
      <c r="G16" s="3" t="s">
        <v>16</v>
      </c>
      <c r="H16" s="42" t="s">
        <v>239</v>
      </c>
      <c r="I16" s="3" t="s">
        <v>257</v>
      </c>
      <c r="J16" s="76" t="s">
        <v>241</v>
      </c>
      <c r="K16" s="43" t="s">
        <v>242</v>
      </c>
      <c r="L16" s="3" t="s">
        <v>163</v>
      </c>
      <c r="M16" s="3" t="s">
        <v>258</v>
      </c>
      <c r="N16" s="3" t="s">
        <v>200</v>
      </c>
      <c r="O16" s="3" t="s">
        <v>259</v>
      </c>
      <c r="P16" s="3" t="s">
        <v>130</v>
      </c>
      <c r="Q16" s="76" t="s">
        <v>230</v>
      </c>
      <c r="R16" s="3" t="s">
        <v>260</v>
      </c>
      <c r="S16" s="3"/>
    </row>
    <row r="17" spans="1:19" ht="220.5" customHeight="1">
      <c r="A17" s="3">
        <v>2</v>
      </c>
      <c r="B17" s="3">
        <v>52</v>
      </c>
      <c r="C17" s="44" t="str">
        <f>_xlfn.CONCAT("M",$B$1,"_C",ChartsM2[[#This Row],[Chapter]],"_",ChartsM2[[#This Row],['#]])</f>
        <v>M2_C2_52</v>
      </c>
      <c r="D17" s="3" t="s">
        <v>261</v>
      </c>
      <c r="E17" s="3" t="e" vm="47">
        <v>#VALUE!</v>
      </c>
      <c r="G17" s="3" t="s">
        <v>16</v>
      </c>
      <c r="H17" s="99" t="s">
        <v>262</v>
      </c>
      <c r="I17" s="42" t="s">
        <v>263</v>
      </c>
      <c r="J17" s="43" t="s">
        <v>264</v>
      </c>
      <c r="L17" s="3" t="s">
        <v>126</v>
      </c>
      <c r="M17" s="3"/>
      <c r="N17" s="3" t="s">
        <v>133</v>
      </c>
      <c r="O17" s="3"/>
      <c r="P17" s="3"/>
      <c r="Q17" s="3"/>
      <c r="R17" s="3"/>
      <c r="S17" s="3" t="s">
        <v>265</v>
      </c>
    </row>
    <row r="18" spans="1:19" ht="150" customHeight="1">
      <c r="A18" s="3">
        <v>2</v>
      </c>
      <c r="B18" s="3">
        <v>53</v>
      </c>
      <c r="C18" s="44" t="str">
        <f>_xlfn.CONCAT("M",$B$1,"_C",ChartsM2[[#This Row],[Chapter]],"_",ChartsM2[[#This Row],['#]])</f>
        <v>M2_C2_53</v>
      </c>
      <c r="D18" s="3" t="s">
        <v>266</v>
      </c>
      <c r="E18" s="3" t="e" vm="48">
        <v>#VALUE!</v>
      </c>
      <c r="G18" s="3" t="s">
        <v>17</v>
      </c>
      <c r="H18" s="3" t="s">
        <v>267</v>
      </c>
      <c r="I18" s="42" t="s">
        <v>268</v>
      </c>
      <c r="J18" s="43" t="s">
        <v>241</v>
      </c>
      <c r="K18" s="43" t="s">
        <v>269</v>
      </c>
      <c r="L18" s="3" t="s">
        <v>126</v>
      </c>
      <c r="M18" s="3" t="s">
        <v>127</v>
      </c>
      <c r="N18" s="3" t="s">
        <v>128</v>
      </c>
      <c r="O18" s="3" t="s">
        <v>154</v>
      </c>
      <c r="P18" s="3" t="s">
        <v>130</v>
      </c>
      <c r="Q18" s="43" t="s">
        <v>157</v>
      </c>
      <c r="R18" s="3" t="s">
        <v>130</v>
      </c>
    </row>
    <row r="19" spans="1:19" ht="150" customHeight="1">
      <c r="A19" s="3">
        <v>2</v>
      </c>
      <c r="B19" s="3">
        <v>54</v>
      </c>
      <c r="C19" s="44" t="str">
        <f>_xlfn.CONCAT("M",$B$1,"_C",ChartsM2[[#This Row],[Chapter]],"_",ChartsM2[[#This Row],['#]],"_1")</f>
        <v>M2_C2_54_1</v>
      </c>
      <c r="D19" s="3" t="s">
        <v>270</v>
      </c>
      <c r="E19" s="3" t="e" vm="49">
        <v>#VALUE!</v>
      </c>
      <c r="G19" s="3" t="s">
        <v>17</v>
      </c>
      <c r="H19" s="3" t="s">
        <v>271</v>
      </c>
      <c r="I19" s="42" t="s">
        <v>272</v>
      </c>
      <c r="J19" s="43" t="s">
        <v>241</v>
      </c>
      <c r="K19" s="61" t="s">
        <v>273</v>
      </c>
      <c r="L19" s="3"/>
      <c r="M19" s="3" t="s">
        <v>127</v>
      </c>
      <c r="N19" s="3" t="s">
        <v>128</v>
      </c>
      <c r="O19" s="3" t="s">
        <v>196</v>
      </c>
      <c r="P19" s="3" t="s">
        <v>130</v>
      </c>
      <c r="Q19" s="43" t="s">
        <v>165</v>
      </c>
      <c r="R19" s="3" t="s">
        <v>130</v>
      </c>
      <c r="S19" s="42" t="s">
        <v>274</v>
      </c>
    </row>
    <row r="20" spans="1:19" ht="150" customHeight="1">
      <c r="A20" s="3">
        <v>2</v>
      </c>
      <c r="B20" s="3">
        <v>54</v>
      </c>
      <c r="C20" s="44" t="str">
        <f>_xlfn.CONCAT("M",$B$1,"_C",ChartsM2[[#This Row],[Chapter]],"_",ChartsM2[[#This Row],['#]],"_2")</f>
        <v>M2_C2_54_2</v>
      </c>
      <c r="D20" s="3" t="s">
        <v>270</v>
      </c>
      <c r="E20" s="3" t="e" vm="49">
        <v>#VALUE!</v>
      </c>
      <c r="G20" s="3" t="s">
        <v>17</v>
      </c>
      <c r="H20" s="3" t="s">
        <v>271</v>
      </c>
      <c r="I20" s="42" t="s">
        <v>272</v>
      </c>
      <c r="J20" s="43" t="s">
        <v>241</v>
      </c>
      <c r="K20" s="61" t="s">
        <v>273</v>
      </c>
      <c r="L20" s="3"/>
      <c r="M20" s="3" t="s">
        <v>127</v>
      </c>
      <c r="N20" s="3" t="s">
        <v>128</v>
      </c>
      <c r="O20" s="3" t="s">
        <v>196</v>
      </c>
      <c r="P20" s="3" t="s">
        <v>130</v>
      </c>
      <c r="Q20" s="43" t="s">
        <v>165</v>
      </c>
      <c r="R20" s="3" t="s">
        <v>130</v>
      </c>
      <c r="S20" s="42" t="s">
        <v>275</v>
      </c>
    </row>
    <row r="21" spans="1:19" ht="150" customHeight="1">
      <c r="A21" s="3">
        <v>2</v>
      </c>
      <c r="B21" s="3">
        <v>54</v>
      </c>
      <c r="C21" s="44" t="str">
        <f>_xlfn.CONCAT("M",$B$1,"_C",ChartsM2[[#This Row],[Chapter]],"_",ChartsM2[[#This Row],['#]],"_3")</f>
        <v>M2_C2_54_3</v>
      </c>
      <c r="D21" s="3" t="s">
        <v>270</v>
      </c>
      <c r="E21" s="3" t="e" vm="49">
        <v>#VALUE!</v>
      </c>
      <c r="G21" s="3" t="s">
        <v>17</v>
      </c>
      <c r="H21" s="3" t="s">
        <v>271</v>
      </c>
      <c r="I21" s="42" t="s">
        <v>272</v>
      </c>
      <c r="J21" s="43" t="s">
        <v>241</v>
      </c>
      <c r="K21" s="61" t="s">
        <v>273</v>
      </c>
      <c r="L21" s="3"/>
      <c r="M21" s="3" t="s">
        <v>127</v>
      </c>
      <c r="N21" s="3" t="s">
        <v>128</v>
      </c>
      <c r="O21" s="3" t="s">
        <v>196</v>
      </c>
      <c r="P21" s="3" t="s">
        <v>130</v>
      </c>
      <c r="Q21" s="43" t="s">
        <v>165</v>
      </c>
      <c r="R21" s="3" t="s">
        <v>130</v>
      </c>
      <c r="S21" s="42" t="s">
        <v>276</v>
      </c>
    </row>
    <row r="22" spans="1:19" ht="150" customHeight="1">
      <c r="A22" s="3">
        <v>2</v>
      </c>
      <c r="B22" s="3">
        <v>55</v>
      </c>
      <c r="C22" s="44" t="str">
        <f>_xlfn.CONCAT("M",$B$1,"_C",ChartsM2[[#This Row],[Chapter]],"_",ChartsM2[[#This Row],['#]])</f>
        <v>M2_C2_55</v>
      </c>
      <c r="D22" s="3" t="s">
        <v>277</v>
      </c>
      <c r="E22" s="3" t="e" vm="50">
        <v>#VALUE!</v>
      </c>
      <c r="G22" s="3" t="s">
        <v>17</v>
      </c>
      <c r="H22" s="3" t="s">
        <v>278</v>
      </c>
      <c r="I22" s="42" t="s">
        <v>279</v>
      </c>
      <c r="J22" s="43" t="s">
        <v>280</v>
      </c>
      <c r="K22" s="61" t="s">
        <v>281</v>
      </c>
      <c r="L22" s="3"/>
      <c r="M22" s="3" t="s">
        <v>127</v>
      </c>
      <c r="N22" s="3" t="s">
        <v>128</v>
      </c>
      <c r="O22" s="3" t="s">
        <v>223</v>
      </c>
      <c r="P22" s="3" t="s">
        <v>130</v>
      </c>
      <c r="Q22" s="43" t="s">
        <v>155</v>
      </c>
      <c r="R22" s="3" t="s">
        <v>130</v>
      </c>
    </row>
    <row r="23" spans="1:19" ht="150" customHeight="1">
      <c r="A23" s="3">
        <v>2</v>
      </c>
      <c r="B23" s="3">
        <v>56</v>
      </c>
      <c r="C23" s="44" t="str">
        <f>_xlfn.CONCAT("M",$B$1,"_C",ChartsM2[[#This Row],[Chapter]],"_",ChartsM2[[#This Row],['#]])</f>
        <v>M2_C2_56</v>
      </c>
      <c r="D23" s="3" t="s">
        <v>282</v>
      </c>
      <c r="E23" s="3" t="e" vm="51">
        <v>#VALUE!</v>
      </c>
      <c r="G23" s="3" t="s">
        <v>17</v>
      </c>
      <c r="H23" s="3" t="s">
        <v>283</v>
      </c>
      <c r="I23" s="42" t="s">
        <v>284</v>
      </c>
      <c r="J23" s="43" t="s">
        <v>285</v>
      </c>
      <c r="K23" s="43" t="s">
        <v>286</v>
      </c>
      <c r="L23" s="3"/>
      <c r="M23" s="3" t="s">
        <v>127</v>
      </c>
      <c r="N23" s="3" t="s">
        <v>128</v>
      </c>
      <c r="O23" s="3" t="s">
        <v>243</v>
      </c>
      <c r="P23" s="3" t="s">
        <v>130</v>
      </c>
      <c r="Q23" s="43" t="s">
        <v>287</v>
      </c>
      <c r="R23" s="3" t="s">
        <v>130</v>
      </c>
      <c r="S23" s="42" t="s">
        <v>288</v>
      </c>
    </row>
    <row r="24" spans="1:19" ht="150" customHeight="1">
      <c r="A24" s="3">
        <v>2</v>
      </c>
      <c r="B24" s="3">
        <v>57</v>
      </c>
      <c r="C24" s="44" t="str">
        <f>_xlfn.CONCAT("M",$B$1,"_C",ChartsM2[[#This Row],[Chapter]],"_",ChartsM2[[#This Row],['#]])</f>
        <v>M2_C2_57</v>
      </c>
      <c r="D24" s="3" t="s">
        <v>289</v>
      </c>
      <c r="E24" s="3" t="e" vm="52">
        <v>#VALUE!</v>
      </c>
      <c r="G24" s="3" t="s">
        <v>17</v>
      </c>
      <c r="H24" s="3" t="s">
        <v>290</v>
      </c>
      <c r="J24" s="43" t="s">
        <v>291</v>
      </c>
      <c r="L24" s="3"/>
      <c r="M24" s="3"/>
      <c r="N24" s="3" t="s">
        <v>133</v>
      </c>
      <c r="O24" s="3"/>
      <c r="P24" s="3"/>
      <c r="Q24" s="3"/>
      <c r="R24" s="3"/>
      <c r="S24" s="42" t="s">
        <v>292</v>
      </c>
    </row>
    <row r="25" spans="1:19" ht="150" customHeight="1">
      <c r="A25" s="3">
        <v>2</v>
      </c>
      <c r="B25" s="3">
        <v>58</v>
      </c>
      <c r="C25" s="44" t="str">
        <f>_xlfn.CONCAT("M",$B$1,"_C",ChartsM2[[#This Row],[Chapter]],"_",ChartsM2[[#This Row],['#]],"_1")</f>
        <v>M2_C2_58_1</v>
      </c>
      <c r="D25" s="3" t="s">
        <v>293</v>
      </c>
      <c r="E25" s="3" t="e" vm="53">
        <v>#VALUE!</v>
      </c>
      <c r="G25" s="3" t="s">
        <v>17</v>
      </c>
      <c r="H25" s="3" t="s">
        <v>294</v>
      </c>
      <c r="I25" s="42" t="s">
        <v>295</v>
      </c>
      <c r="J25" s="43" t="s">
        <v>296</v>
      </c>
      <c r="K25" s="61" t="s">
        <v>297</v>
      </c>
      <c r="L25" s="3"/>
      <c r="M25" s="3" t="s">
        <v>127</v>
      </c>
      <c r="N25" s="3" t="s">
        <v>128</v>
      </c>
      <c r="O25" s="3" t="s">
        <v>154</v>
      </c>
      <c r="P25" s="3" t="s">
        <v>130</v>
      </c>
      <c r="Q25" s="3"/>
      <c r="R25" s="3" t="s">
        <v>130</v>
      </c>
      <c r="S25" s="42" t="s">
        <v>298</v>
      </c>
    </row>
    <row r="26" spans="1:19" ht="150" customHeight="1">
      <c r="A26" s="3">
        <v>2</v>
      </c>
      <c r="B26" s="3">
        <v>58</v>
      </c>
      <c r="C26" s="44" t="str">
        <f>_xlfn.CONCAT("M",$B$1,"_C",ChartsM2[[#This Row],[Chapter]],"_",ChartsM2[[#This Row],['#]],"_2")</f>
        <v>M2_C2_58_2</v>
      </c>
      <c r="D26" s="3" t="s">
        <v>293</v>
      </c>
      <c r="E26" s="3" t="e" vm="53">
        <v>#VALUE!</v>
      </c>
      <c r="G26" s="3" t="s">
        <v>17</v>
      </c>
      <c r="H26" s="3" t="s">
        <v>294</v>
      </c>
      <c r="I26" s="42" t="s">
        <v>295</v>
      </c>
      <c r="J26" s="43" t="s">
        <v>296</v>
      </c>
      <c r="K26" s="61" t="s">
        <v>297</v>
      </c>
      <c r="L26" s="3"/>
      <c r="M26" s="3" t="s">
        <v>127</v>
      </c>
      <c r="N26" s="3" t="s">
        <v>128</v>
      </c>
      <c r="O26" s="3" t="s">
        <v>243</v>
      </c>
      <c r="P26" s="3" t="s">
        <v>130</v>
      </c>
      <c r="Q26" s="3"/>
      <c r="R26" s="3" t="s">
        <v>130</v>
      </c>
      <c r="S26" s="42" t="s">
        <v>298</v>
      </c>
    </row>
    <row r="27" spans="1:19" ht="150" customHeight="1">
      <c r="A27" s="3">
        <v>2</v>
      </c>
      <c r="B27" s="3">
        <v>59</v>
      </c>
      <c r="C27" s="44" t="str">
        <f>_xlfn.CONCAT("M",$B$1,"_C",ChartsM2[[#This Row],[Chapter]],"_",ChartsM2[[#This Row],['#]])</f>
        <v>M2_C2_59</v>
      </c>
      <c r="D27" s="3" t="s">
        <v>299</v>
      </c>
      <c r="E27" s="3" t="e" vm="54">
        <v>#VALUE!</v>
      </c>
      <c r="G27" s="3" t="s">
        <v>18</v>
      </c>
      <c r="H27" s="3" t="s">
        <v>300</v>
      </c>
      <c r="I27" s="3"/>
      <c r="J27" s="43" t="s">
        <v>301</v>
      </c>
      <c r="L27" s="3"/>
      <c r="M27" s="3" t="s">
        <v>127</v>
      </c>
      <c r="N27" s="3" t="s">
        <v>128</v>
      </c>
      <c r="O27" s="3" t="s">
        <v>149</v>
      </c>
      <c r="P27" s="3" t="s">
        <v>130</v>
      </c>
      <c r="Q27" s="43" t="s">
        <v>302</v>
      </c>
      <c r="R27" s="3" t="s">
        <v>130</v>
      </c>
      <c r="S27" s="3"/>
    </row>
    <row r="28" spans="1:19" ht="150" customHeight="1">
      <c r="A28" s="3">
        <v>2</v>
      </c>
      <c r="B28" s="3">
        <v>60</v>
      </c>
      <c r="C28" s="44" t="str">
        <f>_xlfn.CONCAT("M",$B$1,"_C",ChartsM2[[#This Row],[Chapter]],"_",ChartsM2[[#This Row],['#]])</f>
        <v>M2_C2_60</v>
      </c>
      <c r="D28" s="3" t="s">
        <v>303</v>
      </c>
      <c r="E28" s="3" t="e" vm="55">
        <v>#VALUE!</v>
      </c>
      <c r="G28" s="3" t="s">
        <v>18</v>
      </c>
      <c r="H28" s="3" t="s">
        <v>304</v>
      </c>
      <c r="I28" s="3"/>
      <c r="J28" s="97" t="s">
        <v>305</v>
      </c>
      <c r="L28" s="3"/>
      <c r="M28" s="3" t="s">
        <v>127</v>
      </c>
      <c r="N28" s="3" t="s">
        <v>128</v>
      </c>
      <c r="O28" s="3" t="s">
        <v>196</v>
      </c>
      <c r="P28" s="3" t="s">
        <v>130</v>
      </c>
      <c r="Q28" s="43" t="s">
        <v>137</v>
      </c>
      <c r="R28" s="3" t="s">
        <v>130</v>
      </c>
      <c r="S28" s="3"/>
    </row>
    <row r="29" spans="1:19" ht="150" customHeight="1">
      <c r="A29" s="3">
        <v>2</v>
      </c>
      <c r="B29" s="3">
        <v>61</v>
      </c>
      <c r="C29" s="44" t="str">
        <f>_xlfn.CONCAT("M",$B$1,"_C",ChartsM2[[#This Row],[Chapter]],"_",ChartsM2[[#This Row],['#]])</f>
        <v>M2_C2_61</v>
      </c>
      <c r="D29" s="3" t="s">
        <v>306</v>
      </c>
      <c r="E29" s="3" t="e" vm="56">
        <v>#VALUE!</v>
      </c>
      <c r="G29" s="3" t="s">
        <v>18</v>
      </c>
      <c r="H29" s="3" t="s">
        <v>307</v>
      </c>
      <c r="I29" s="3"/>
      <c r="J29" s="3"/>
      <c r="L29" s="3"/>
      <c r="M29" s="3" t="s">
        <v>127</v>
      </c>
      <c r="N29" s="3" t="s">
        <v>128</v>
      </c>
      <c r="O29" s="3" t="s">
        <v>243</v>
      </c>
      <c r="P29" s="3" t="s">
        <v>130</v>
      </c>
      <c r="Q29" s="43" t="s">
        <v>250</v>
      </c>
      <c r="R29" s="3" t="s">
        <v>130</v>
      </c>
      <c r="S29" s="3"/>
    </row>
    <row r="30" spans="1:19" ht="150" customHeight="1">
      <c r="A30" s="3">
        <v>2</v>
      </c>
      <c r="B30" s="3">
        <v>62</v>
      </c>
      <c r="C30" s="44" t="str">
        <f>_xlfn.CONCAT("M",$B$1,"_C",ChartsM2[[#This Row],[Chapter]],"_",ChartsM2[[#This Row],['#]],"_1")</f>
        <v>M2_C2_62_1</v>
      </c>
      <c r="D30" s="3" t="s">
        <v>308</v>
      </c>
      <c r="E30" s="3" t="e" vm="57">
        <v>#VALUE!</v>
      </c>
      <c r="G30" s="3" t="s">
        <v>18</v>
      </c>
      <c r="H30" s="3" t="s">
        <v>309</v>
      </c>
      <c r="I30" s="3" t="s">
        <v>310</v>
      </c>
      <c r="J30" s="43" t="s">
        <v>311</v>
      </c>
      <c r="L30" s="3"/>
      <c r="M30" s="3" t="s">
        <v>127</v>
      </c>
      <c r="N30" s="3" t="s">
        <v>128</v>
      </c>
      <c r="O30" s="3" t="s">
        <v>189</v>
      </c>
      <c r="P30" s="3" t="s">
        <v>130</v>
      </c>
      <c r="Q30" s="43" t="s">
        <v>312</v>
      </c>
      <c r="R30" s="3" t="s">
        <v>130</v>
      </c>
      <c r="S30" s="3"/>
    </row>
    <row r="31" spans="1:19" ht="150" customHeight="1">
      <c r="A31" s="3">
        <v>2</v>
      </c>
      <c r="B31" s="3">
        <v>62</v>
      </c>
      <c r="C31" s="44" t="str">
        <f>_xlfn.CONCAT("M",$B$1,"_C",ChartsM2[[#This Row],[Chapter]],"_",ChartsM2[[#This Row],['#]],"_2")</f>
        <v>M2_C2_62_2</v>
      </c>
      <c r="D31" s="3" t="s">
        <v>308</v>
      </c>
      <c r="E31" s="3" t="e" vm="57">
        <v>#VALUE!</v>
      </c>
      <c r="G31" s="3" t="s">
        <v>18</v>
      </c>
      <c r="H31" s="3" t="s">
        <v>309</v>
      </c>
      <c r="I31" s="3" t="s">
        <v>310</v>
      </c>
      <c r="J31" s="43" t="s">
        <v>311</v>
      </c>
      <c r="L31" s="3"/>
      <c r="M31" s="3" t="s">
        <v>127</v>
      </c>
      <c r="N31" s="3" t="s">
        <v>128</v>
      </c>
      <c r="O31" s="3" t="s">
        <v>313</v>
      </c>
      <c r="P31" s="3" t="s">
        <v>130</v>
      </c>
      <c r="Q31" s="43" t="s">
        <v>312</v>
      </c>
      <c r="R31" s="3" t="s">
        <v>130</v>
      </c>
      <c r="S31" s="3"/>
    </row>
    <row r="32" spans="1:19" ht="150" customHeight="1">
      <c r="A32" s="3">
        <v>2</v>
      </c>
      <c r="B32" s="3">
        <v>63</v>
      </c>
      <c r="C32" s="44" t="str">
        <f>_xlfn.CONCAT("M",$B$1,"_C",ChartsM2[[#This Row],[Chapter]],"_",ChartsM2[[#This Row],['#]],"_1")</f>
        <v>M2_C2_63_1</v>
      </c>
      <c r="D32" s="6" t="s">
        <v>314</v>
      </c>
      <c r="E32" s="3" t="e" vm="58">
        <v>#VALUE!</v>
      </c>
      <c r="G32" s="3" t="s">
        <v>18</v>
      </c>
      <c r="H32" s="3" t="s">
        <v>315</v>
      </c>
      <c r="I32" s="3"/>
      <c r="J32" s="101" t="s">
        <v>316</v>
      </c>
      <c r="L32" s="3"/>
      <c r="M32" s="3" t="s">
        <v>127</v>
      </c>
      <c r="N32" s="3" t="s">
        <v>128</v>
      </c>
      <c r="O32" s="3" t="s">
        <v>149</v>
      </c>
      <c r="P32" s="3" t="s">
        <v>130</v>
      </c>
      <c r="Q32" s="43" t="s">
        <v>317</v>
      </c>
      <c r="R32" s="3" t="s">
        <v>130</v>
      </c>
      <c r="S32" s="3"/>
    </row>
    <row r="33" spans="1:19" ht="150" customHeight="1">
      <c r="A33" s="3">
        <v>2</v>
      </c>
      <c r="B33" s="3">
        <v>63</v>
      </c>
      <c r="C33" s="44" t="str">
        <f>_xlfn.CONCAT("M",$B$1,"_C",ChartsM2[[#This Row],[Chapter]],"_",ChartsM2[[#This Row],['#]],"_2")</f>
        <v>M2_C2_63_2</v>
      </c>
      <c r="D33" s="6" t="s">
        <v>314</v>
      </c>
      <c r="E33" s="3" t="e" vm="58">
        <v>#VALUE!</v>
      </c>
      <c r="G33" s="3" t="s">
        <v>18</v>
      </c>
      <c r="H33" s="3" t="s">
        <v>315</v>
      </c>
      <c r="I33" s="3"/>
      <c r="J33" s="101" t="s">
        <v>316</v>
      </c>
      <c r="L33" s="3"/>
      <c r="M33" s="3" t="s">
        <v>127</v>
      </c>
      <c r="N33" s="3" t="s">
        <v>128</v>
      </c>
      <c r="O33" s="3" t="s">
        <v>313</v>
      </c>
      <c r="P33" s="3" t="s">
        <v>130</v>
      </c>
      <c r="Q33" s="43" t="s">
        <v>317</v>
      </c>
      <c r="R33" s="3" t="s">
        <v>130</v>
      </c>
      <c r="S33" s="3"/>
    </row>
    <row r="34" spans="1:19" ht="150" customHeight="1">
      <c r="A34" s="3">
        <v>3</v>
      </c>
      <c r="B34" s="3">
        <v>40</v>
      </c>
      <c r="C34" s="44" t="str">
        <f>_xlfn.CONCAT("M",$B$1,"_C",ChartsM2[[#This Row],[Chapter]],"_",ChartsM2[[#This Row],['#]])</f>
        <v>M2_C3_40</v>
      </c>
      <c r="D34" s="3" t="s">
        <v>318</v>
      </c>
      <c r="E34" s="3" t="e" vm="59">
        <v>#VALUE!</v>
      </c>
      <c r="G34" s="3" t="s">
        <v>16</v>
      </c>
      <c r="H34" s="42" t="s">
        <v>319</v>
      </c>
      <c r="I34" s="3" t="s">
        <v>320</v>
      </c>
      <c r="J34" s="43" t="s">
        <v>321</v>
      </c>
      <c r="K34" s="43" t="s">
        <v>242</v>
      </c>
      <c r="L34" s="3" t="s">
        <v>163</v>
      </c>
      <c r="M34" s="3" t="s">
        <v>258</v>
      </c>
      <c r="N34" s="3" t="s">
        <v>128</v>
      </c>
      <c r="O34" s="63" t="s">
        <v>322</v>
      </c>
      <c r="P34" s="3" t="s">
        <v>130</v>
      </c>
      <c r="Q34" s="76" t="s">
        <v>323</v>
      </c>
      <c r="R34" s="3" t="s">
        <v>260</v>
      </c>
      <c r="S34" s="3" t="s">
        <v>324</v>
      </c>
    </row>
    <row r="35" spans="1:19" ht="150.94999999999999" customHeight="1">
      <c r="A35" s="3">
        <v>3</v>
      </c>
      <c r="B35" s="3">
        <v>46</v>
      </c>
      <c r="C35" s="44" t="str">
        <f>_xlfn.CONCAT("M",$B$1,"_C",ChartsM2[[#This Row],[Chapter]],"_",ChartsM2[[#This Row],['#]])</f>
        <v>M2_C3_46</v>
      </c>
      <c r="D35" s="3" t="s">
        <v>325</v>
      </c>
      <c r="E35" s="3" t="e" vm="60">
        <v>#VALUE!</v>
      </c>
      <c r="G35" s="3" t="s">
        <v>16</v>
      </c>
      <c r="H35" s="42" t="s">
        <v>326</v>
      </c>
      <c r="I35" s="60" t="s">
        <v>327</v>
      </c>
      <c r="J35" s="76" t="s">
        <v>328</v>
      </c>
      <c r="K35" s="43" t="s">
        <v>242</v>
      </c>
      <c r="L35" s="3" t="s">
        <v>163</v>
      </c>
      <c r="M35" s="3" t="s">
        <v>127</v>
      </c>
      <c r="N35" s="3" t="s">
        <v>128</v>
      </c>
      <c r="O35" s="63" t="s">
        <v>243</v>
      </c>
      <c r="P35" s="3" t="s">
        <v>130</v>
      </c>
      <c r="Q35" s="43" t="s">
        <v>329</v>
      </c>
      <c r="R35" s="3" t="s">
        <v>130</v>
      </c>
      <c r="S35" s="3" t="s">
        <v>330</v>
      </c>
    </row>
    <row r="36" spans="1:19" ht="150.94999999999999" customHeight="1">
      <c r="A36" s="3">
        <v>3</v>
      </c>
      <c r="B36" s="3">
        <v>11</v>
      </c>
      <c r="C36" s="44" t="str">
        <f>_xlfn.CONCAT("M",$B$1,"_C",ChartsM2[[#This Row],[Chapter]],"_",ChartsM2[[#This Row],['#]])</f>
        <v>M2_C3_11</v>
      </c>
      <c r="D36" s="3" t="s">
        <v>331</v>
      </c>
      <c r="E36" s="3" t="e" vm="61">
        <v>#VALUE!</v>
      </c>
      <c r="G36" s="3"/>
      <c r="H36" s="3"/>
      <c r="I36" s="3"/>
      <c r="J36" s="3" t="s">
        <v>332</v>
      </c>
      <c r="L36" s="3"/>
      <c r="M36" s="3"/>
      <c r="N36" s="3"/>
      <c r="O36" s="3"/>
      <c r="P36" s="3"/>
      <c r="Q36" s="3"/>
      <c r="R36" s="3"/>
      <c r="S36" s="3"/>
    </row>
    <row r="37" spans="1:19" ht="150.94999999999999" customHeight="1">
      <c r="A37" s="3">
        <v>3</v>
      </c>
      <c r="B37" s="3">
        <v>12</v>
      </c>
      <c r="C37" s="44" t="str">
        <f>_xlfn.CONCAT("M",$B$1,"_C",ChartsM2[[#This Row],[Chapter]],"_",ChartsM2[[#This Row],['#]])</f>
        <v>M2_C3_12</v>
      </c>
      <c r="D37" s="3" t="s">
        <v>333</v>
      </c>
      <c r="E37" s="3" t="e" vm="62">
        <v>#VALUE!</v>
      </c>
      <c r="G37" s="3"/>
      <c r="H37" s="3"/>
      <c r="I37" s="3"/>
      <c r="J37" s="43"/>
      <c r="K37" s="43"/>
      <c r="L37" s="3"/>
      <c r="M37" s="3"/>
      <c r="N37" s="3"/>
      <c r="O37" s="3"/>
      <c r="P37" s="3"/>
      <c r="Q37" s="43"/>
      <c r="R37" s="3"/>
      <c r="S37" s="3"/>
    </row>
    <row r="38" spans="1:19" ht="150" customHeight="1"/>
  </sheetData>
  <conditionalFormatting sqref="L3:L37 M13:M15">
    <cfRule type="containsText" dxfId="293" priority="58" operator="containsText" text="pipeline">
      <formula>NOT(ISERROR(SEARCH("pipeline",L3)))</formula>
    </cfRule>
    <cfRule type="containsText" dxfId="292" priority="59" operator="containsText" text="Deleted">
      <formula>NOT(ISERROR(SEARCH("Deleted",L3)))</formula>
    </cfRule>
    <cfRule type="containsText" dxfId="291" priority="60" operator="containsText" text="ready">
      <formula>NOT(ISERROR(SEARCH("ready",L3)))</formula>
    </cfRule>
    <cfRule type="containsText" dxfId="290" priority="61" operator="containsText" text="process">
      <formula>NOT(ISERROR(SEARCH("process",L3)))</formula>
    </cfRule>
    <cfRule type="containsText" dxfId="289" priority="62" operator="containsText" text="Pending">
      <formula>NOT(ISERROR(SEARCH("Pending",L3)))</formula>
    </cfRule>
  </conditionalFormatting>
  <conditionalFormatting sqref="M3:M12">
    <cfRule type="containsText" dxfId="288" priority="17" operator="containsText" text="fixing">
      <formula>NOT(ISERROR(SEARCH("fixing",M3)))</formula>
    </cfRule>
    <cfRule type="containsText" dxfId="287" priority="18" operator="containsText" text="review">
      <formula>NOT(ISERROR(SEARCH("review",M3)))</formula>
    </cfRule>
    <cfRule type="containsText" dxfId="286" priority="19" operator="containsText" text="ready">
      <formula>NOT(ISERROR(SEARCH("ready",M3)))</formula>
    </cfRule>
    <cfRule type="containsText" dxfId="285" priority="20" operator="containsText" text="process">
      <formula>NOT(ISERROR(SEARCH("process",M3)))</formula>
    </cfRule>
    <cfRule type="containsText" dxfId="284" priority="21" operator="containsText" text="Pending">
      <formula>NOT(ISERROR(SEARCH("Pending",M3)))</formula>
    </cfRule>
  </conditionalFormatting>
  <conditionalFormatting sqref="M16:M37">
    <cfRule type="containsText" dxfId="283" priority="2" operator="containsText" text="fixing">
      <formula>NOT(ISERROR(SEARCH("fixing",M16)))</formula>
    </cfRule>
    <cfRule type="containsText" dxfId="282" priority="3" operator="containsText" text="review">
      <formula>NOT(ISERROR(SEARCH("review",M16)))</formula>
    </cfRule>
    <cfRule type="containsText" dxfId="281" priority="4" operator="containsText" text="ready">
      <formula>NOT(ISERROR(SEARCH("ready",M16)))</formula>
    </cfRule>
    <cfRule type="containsText" dxfId="280" priority="5" operator="containsText" text="process">
      <formula>NOT(ISERROR(SEARCH("process",M16)))</formula>
    </cfRule>
    <cfRule type="containsText" dxfId="279" priority="6" operator="containsText" text="Pending">
      <formula>NOT(ISERROR(SEARCH("Pending",M16)))</formula>
    </cfRule>
  </conditionalFormatting>
  <conditionalFormatting sqref="N3:N37">
    <cfRule type="containsText" dxfId="278" priority="48" operator="containsText" text="map">
      <formula>NOT(ISERROR(SEARCH("map",N3)))</formula>
    </cfRule>
    <cfRule type="containsText" dxfId="277" priority="49" operator="containsText" text="direct">
      <formula>NOT(ISERROR(SEARCH("direct",N3)))</formula>
    </cfRule>
    <cfRule type="containsText" dxfId="276" priority="50" operator="containsText" text="Chart to recreate">
      <formula>NOT(ISERROR(SEARCH("Chart to recreate",N3)))</formula>
    </cfRule>
    <cfRule type="containsText" dxfId="275" priority="51" operator="containsText" text="WITH data">
      <formula>NOT(ISERROR(SEARCH("WITH data",N3)))</formula>
    </cfRule>
    <cfRule type="containsText" dxfId="274" priority="52" operator="containsText" text="WITHOUT">
      <formula>NOT(ISERROR(SEARCH("WITHOUT",N3)))</formula>
    </cfRule>
  </conditionalFormatting>
  <conditionalFormatting sqref="P3:P37">
    <cfRule type="containsText" dxfId="273" priority="47" operator="containsText" text="Yes">
      <formula>NOT(ISERROR(SEARCH("Yes",P3)))</formula>
    </cfRule>
  </conditionalFormatting>
  <conditionalFormatting sqref="R3:R37">
    <cfRule type="containsText" dxfId="272" priority="1" operator="containsText" text="Yes">
      <formula>NOT(ISERROR(SEARCH("Yes",R3)))</formula>
    </cfRule>
  </conditionalFormatting>
  <dataValidations count="1">
    <dataValidation allowBlank="1" showInputMessage="1" showErrorMessage="1" sqref="O2 O7:O9 O13:O15 K1:K1048576" xr:uid="{E1AF71E7-15C4-4199-B2AA-B9B80421A485}"/>
  </dataValidations>
  <hyperlinks>
    <hyperlink ref="J5" r:id="rId1" xr:uid="{F07615D3-CFD6-46EF-9BB5-BAAAE28DB380}"/>
    <hyperlink ref="J34" r:id="rId2" xr:uid="{E81CFBA8-B751-40E1-8BDD-C1BA6E9F239B}"/>
    <hyperlink ref="J35" r:id="rId3" xr:uid="{D270F7A1-EEF2-4C6B-9BD1-C924C24AC507}"/>
    <hyperlink ref="Q34" r:id="rId4" xr:uid="{026D4457-4184-468F-ACF0-504B763BBD68}"/>
    <hyperlink ref="Q35" r:id="rId5" xr:uid="{4FE16C3B-FB15-40E9-8B73-F824F6E2F9A3}"/>
    <hyperlink ref="J18" r:id="rId6" xr:uid="{EE12740C-1D59-4684-8458-E082E9E06E54}"/>
    <hyperlink ref="K18" r:id="rId7" xr:uid="{CAC3D375-0F49-46FE-9518-489111F3BB72}"/>
    <hyperlink ref="Q18" r:id="rId8" xr:uid="{E6E89F4F-0286-4670-971F-8E2990315086}"/>
    <hyperlink ref="J19" r:id="rId9" xr:uid="{2FBE398B-5F09-4055-A557-0822512C0DCC}"/>
    <hyperlink ref="K19" r:id="rId10" xr:uid="{DB9868C0-BDD4-4AAE-82DF-860A5A6AAD4B}"/>
    <hyperlink ref="Q19" r:id="rId11" xr:uid="{7D12DA33-C128-4CD4-9208-3E007EB3875C}"/>
    <hyperlink ref="J22" r:id="rId12" xr:uid="{C8FC1324-1001-4876-A64C-6E7022C8D788}"/>
    <hyperlink ref="K22" r:id="rId13" xr:uid="{50945556-8911-416E-899D-E96C80C50471}"/>
    <hyperlink ref="Q22" r:id="rId14" xr:uid="{AB53FF37-1794-467A-BFFB-75BC18C690FC}"/>
    <hyperlink ref="J23" r:id="rId15" xr:uid="{3CD73761-649F-47AF-B625-02EB89BFDC47}"/>
    <hyperlink ref="K23" r:id="rId16" xr:uid="{E390EB83-4F5B-4943-B1C3-DE7450DAF357}"/>
    <hyperlink ref="Q23" r:id="rId17" xr:uid="{6A00FD36-76A0-4B30-85A4-9A13CA529D6D}"/>
    <hyperlink ref="J24" r:id="rId18" xr:uid="{A3C960F7-8641-4FCD-9409-B1B316497024}"/>
    <hyperlink ref="J25" r:id="rId19" location="1" xr:uid="{7F9C5718-65EB-4CC6-BA9E-096752E77D61}"/>
    <hyperlink ref="K25" r:id="rId20" xr:uid="{E4DE0E25-3DC9-46C4-8AC8-7B57BBFEEE29}"/>
    <hyperlink ref="J30" r:id="rId21" xr:uid="{1D32697F-1E38-4B4C-A4E3-EDC8A1AE064B}"/>
    <hyperlink ref="Q27" r:id="rId22" xr:uid="{1CC25FB1-E944-4293-BEF1-0471A3EBE347}"/>
    <hyperlink ref="Q28" r:id="rId23" xr:uid="{2483067B-B721-445F-B516-32710C0B28E3}"/>
    <hyperlink ref="Q29" r:id="rId24" xr:uid="{95AB82D5-584C-4E3C-9BC5-5EF6DDF33086}"/>
    <hyperlink ref="Q30" r:id="rId25" xr:uid="{A7E37679-4323-4050-B8C9-5937E088F6BF}"/>
    <hyperlink ref="Q32" r:id="rId26" display="https://echarts.apache.org/examples/en/editor.html?c=pie-simple" xr:uid="{78A0F8D6-C6B0-4A7E-946F-BBB697916308}"/>
    <hyperlink ref="J27" r:id="rId27" xr:uid="{5D6A0941-4497-4913-8969-C8FF5153EC03}"/>
    <hyperlink ref="J28" r:id="rId28" xr:uid="{C40C2C82-F784-4F25-AA80-C8AD96288960}"/>
    <hyperlink ref="J7" r:id="rId29" xr:uid="{69996ED5-73D3-4D33-AEF4-5674D5F6F68D}"/>
    <hyperlink ref="K7" r:id="rId30" xr:uid="{486E5584-1EA7-4BD6-8E26-83B678C58DAA}"/>
    <hyperlink ref="Q7" r:id="rId31" xr:uid="{535D1D95-39DF-47F6-979F-19DCE3248045}"/>
    <hyperlink ref="J6" r:id="rId32" xr:uid="{D9E6F881-0724-414C-91A3-E9F464519E37}"/>
    <hyperlink ref="K6" r:id="rId33" xr:uid="{BF40451D-A8F1-4C2C-910A-3771A3714B45}"/>
    <hyperlink ref="Q6" r:id="rId34" xr:uid="{1C858995-EF04-44E6-B3C5-A28E4405C106}"/>
    <hyperlink ref="J11" r:id="rId35" xr:uid="{1B6C0484-098C-4763-BAE6-842F054B1076}"/>
    <hyperlink ref="K11" r:id="rId36" xr:uid="{DDDC1E16-3D7E-41EB-9BBC-88A1592E6FD2}"/>
    <hyperlink ref="J13" r:id="rId37" xr:uid="{FF191563-712E-49ED-A56C-F2FE86B23267}"/>
    <hyperlink ref="J16" r:id="rId38" xr:uid="{C5A2B8DF-59A2-4D84-B301-9D378831EC98}"/>
    <hyperlink ref="K13" r:id="rId39" xr:uid="{9DE1F444-748F-4F37-83B8-CD4C6BC7A2C2}"/>
    <hyperlink ref="K16" r:id="rId40" xr:uid="{8F5C7295-FF58-4DF8-8B62-E5BD04DDDB94}"/>
    <hyperlink ref="Q11" r:id="rId41" xr:uid="{680CBA18-A7D6-4DBB-BD0E-B598DFA14E48}"/>
    <hyperlink ref="Q13" r:id="rId42" xr:uid="{4D7A5353-D510-4CE4-81FC-61E28270C1FB}"/>
    <hyperlink ref="Q16" r:id="rId43" xr:uid="{794FC02B-B1D9-4851-8922-5EE4D614F469}"/>
    <hyperlink ref="J17" r:id="rId44" xr:uid="{CE45DDEC-0A50-40DE-A406-86EF084E1A57}"/>
    <hyperlink ref="K34" r:id="rId45" xr:uid="{711F22B6-2327-40A5-AC10-5265155188AD}"/>
    <hyperlink ref="K35" r:id="rId46" xr:uid="{5FF8E7BF-EBEE-4052-A090-8D088FEBBF84}"/>
    <hyperlink ref="J14" r:id="rId47" xr:uid="{6C0857D9-E779-4450-B9BD-73AACBC85CF0}"/>
    <hyperlink ref="K14" r:id="rId48" xr:uid="{BE2290EF-C7D6-4678-8BD3-51BBDCBD58A1}"/>
    <hyperlink ref="Q14" r:id="rId49" xr:uid="{306E6FBD-D0CD-4A8D-BBD2-53E96400601F}"/>
    <hyperlink ref="J15" r:id="rId50" xr:uid="{E218517F-36AD-4E1D-8D78-8BB6DB4AC145}"/>
    <hyperlink ref="K15" r:id="rId51" xr:uid="{63755F5D-7CA0-4DF5-95AF-E5753EF8B939}"/>
    <hyperlink ref="Q15" r:id="rId52" xr:uid="{A76ACBF7-145A-4FB8-BF81-DE91772289DC}"/>
    <hyperlink ref="J8" r:id="rId53" xr:uid="{19899603-F6A7-4EE6-9847-5CA1A865FE5C}"/>
    <hyperlink ref="K8" r:id="rId54" xr:uid="{C3E66120-C963-44AC-98D6-39B962929E4A}"/>
    <hyperlink ref="Q8" r:id="rId55" xr:uid="{3D5BA757-F4F5-4FD9-BAD7-3D6058B47D55}"/>
    <hyperlink ref="J9" r:id="rId56" xr:uid="{D43E892F-E2AB-4329-9008-98224FE94DCC}"/>
    <hyperlink ref="K9" r:id="rId57" xr:uid="{CFE09F43-FB0C-4352-A2E8-2C488C2DE19D}"/>
    <hyperlink ref="Q9" r:id="rId58" xr:uid="{A1C2C748-0CBF-4C38-9227-F1F736A99AD3}"/>
    <hyperlink ref="J20" r:id="rId59" xr:uid="{716E249B-D837-4F94-A2C6-1DBE723CFBEF}"/>
    <hyperlink ref="K20" r:id="rId60" xr:uid="{7A31058F-AB01-4FA3-B884-9B6E0A26D8B9}"/>
    <hyperlink ref="Q20" r:id="rId61" xr:uid="{A0BD37BD-AB69-4199-ACE1-71D75DD2C7DE}"/>
    <hyperlink ref="J21" r:id="rId62" xr:uid="{7585C552-02BA-4FBE-9BF1-F2418E7F5A4D}"/>
    <hyperlink ref="K21" r:id="rId63" xr:uid="{0351F250-F5D1-4D97-A146-0A2DE1553A48}"/>
    <hyperlink ref="Q21" r:id="rId64" xr:uid="{5B8A9577-BFC9-4489-BAC7-C91E8AB7A1BA}"/>
    <hyperlink ref="J26" r:id="rId65" location="1" xr:uid="{390E2BD0-4F39-4A79-AAE5-286838133889}"/>
    <hyperlink ref="K26" r:id="rId66" xr:uid="{CBD75C2D-D7A9-4288-8D66-2F0897F857B6}"/>
    <hyperlink ref="J31" r:id="rId67" xr:uid="{39B82D2F-32DF-4CA6-8A4B-53D649A4D9BB}"/>
    <hyperlink ref="Q31" r:id="rId68" xr:uid="{B439388D-35EA-4D9F-BE2C-A369776EBCA6}"/>
    <hyperlink ref="Q33" r:id="rId69" display="https://echarts.apache.org/examples/en/editor.html?c=pie-simple" xr:uid="{FD0F919F-5B28-4C13-A2CF-F3C4003F8583}"/>
  </hyperlinks>
  <pageMargins left="0.7" right="0.7" top="0.75" bottom="0.75" header="0.3" footer="0.3"/>
  <legacyDrawing r:id="rId70"/>
  <tableParts count="1">
    <tablePart r:id="rId71"/>
  </tableParts>
  <extLst>
    <ext xmlns:x14="http://schemas.microsoft.com/office/spreadsheetml/2009/9/main" uri="{CCE6A557-97BC-4b89-ADB6-D9C93CAAB3DF}">
      <x14:dataValidations xmlns:xm="http://schemas.microsoft.com/office/excel/2006/main" count="6">
        <x14:dataValidation type="list" allowBlank="1" showInputMessage="1" showErrorMessage="1" xr:uid="{E4E90002-928B-4D33-BE6C-46431618B748}">
          <x14:formula1>
            <xm:f>TRACKER!$B$17:$B$22</xm:f>
          </x14:formula1>
          <xm:sqref>G3:G37</xm:sqref>
        </x14:dataValidation>
        <x14:dataValidation type="list" allowBlank="1" showInputMessage="1" showErrorMessage="1" xr:uid="{2F32D76F-B455-4781-BF50-286F5E56F224}">
          <x14:formula1>
            <xm:f>Validation!$C$2:$C$40</xm:f>
          </x14:formula1>
          <xm:sqref>O3:O6 O10:O12 O16:O37</xm:sqref>
        </x14:dataValidation>
        <x14:dataValidation type="list" allowBlank="1" showInputMessage="1" showErrorMessage="1" xr:uid="{9D1F083B-3246-4BC5-A077-27E84ADDE83B}">
          <x14:formula1>
            <xm:f>Validation!$K$2:$K$5</xm:f>
          </x14:formula1>
          <xm:sqref>P3:P37 R3:R37</xm:sqref>
        </x14:dataValidation>
        <x14:dataValidation type="list" allowBlank="1" showInputMessage="1" showErrorMessage="1" xr:uid="{B14F146C-4295-4E08-A263-843F3A328F1F}">
          <x14:formula1>
            <xm:f>Validation!$A$2:$A$9</xm:f>
          </x14:formula1>
          <xm:sqref>N3:N37</xm:sqref>
        </x14:dataValidation>
        <x14:dataValidation type="list" allowBlank="1" showInputMessage="1" showErrorMessage="1" xr:uid="{6DA75F95-392F-4804-8F5C-0F7576D28948}">
          <x14:formula1>
            <xm:f>Validation!$I$2:$I$8</xm:f>
          </x14:formula1>
          <xm:sqref>M13:M15 L3:L37</xm:sqref>
        </x14:dataValidation>
        <x14:dataValidation type="list" allowBlank="1" showInputMessage="1" showErrorMessage="1" xr:uid="{F446CD5C-27AD-4BF2-8184-76C3776D9EA6}">
          <x14:formula1>
            <xm:f>Validation!$J$2:$J$11</xm:f>
          </x14:formula1>
          <xm:sqref>M3:M12 M16:M37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66065-B301-4720-927F-DDC2D4EA68E5}">
  <dimension ref="A1:S40"/>
  <sheetViews>
    <sheetView tabSelected="1" topLeftCell="A4" zoomScale="85" zoomScaleNormal="85" workbookViewId="0">
      <selection activeCell="J8" sqref="J8"/>
    </sheetView>
  </sheetViews>
  <sheetFormatPr defaultRowHeight="15" customHeight="1"/>
  <cols>
    <col min="1" max="1" width="11" customWidth="1"/>
    <col min="2" max="2" width="5.42578125" customWidth="1"/>
    <col min="3" max="3" width="14.42578125" customWidth="1"/>
    <col min="4" max="4" width="22" customWidth="1"/>
    <col min="5" max="6" width="35.7109375" style="2" customWidth="1"/>
    <col min="7" max="7" width="17.140625" style="6" customWidth="1"/>
    <col min="8" max="8" width="23.140625" customWidth="1"/>
    <col min="9" max="9" width="24.42578125" customWidth="1"/>
    <col min="10" max="10" width="18.140625" customWidth="1"/>
    <col min="11" max="11" width="16.42578125" customWidth="1"/>
    <col min="12" max="12" width="16" customWidth="1"/>
    <col min="13" max="13" width="16.42578125" customWidth="1"/>
    <col min="14" max="14" width="12.7109375" style="1" customWidth="1"/>
    <col min="15" max="15" width="26.42578125" customWidth="1"/>
    <col min="16" max="16" width="15.85546875" customWidth="1"/>
    <col min="17" max="17" width="18.5703125" style="6" customWidth="1"/>
    <col min="18" max="18" width="22.28515625" customWidth="1"/>
    <col min="19" max="19" width="59.42578125" customWidth="1"/>
    <col min="20" max="20" width="47.42578125" customWidth="1"/>
  </cols>
  <sheetData>
    <row r="1" spans="1:19" ht="23.25">
      <c r="A1" s="31" t="s">
        <v>41</v>
      </c>
      <c r="B1" s="31">
        <v>3</v>
      </c>
      <c r="G1" s="7"/>
      <c r="P1" s="7"/>
      <c r="Q1"/>
    </row>
    <row r="2" spans="1:19" s="2" customFormat="1" ht="28.5" customHeight="1">
      <c r="A2" s="36" t="s">
        <v>109</v>
      </c>
      <c r="B2" s="36" t="s">
        <v>110</v>
      </c>
      <c r="C2" s="36" t="s">
        <v>42</v>
      </c>
      <c r="D2" s="42" t="s">
        <v>21</v>
      </c>
      <c r="E2" s="36" t="s">
        <v>43</v>
      </c>
      <c r="F2" s="36" t="s">
        <v>44</v>
      </c>
      <c r="G2" s="42" t="s">
        <v>15</v>
      </c>
      <c r="H2" s="42" t="s">
        <v>111</v>
      </c>
      <c r="I2" s="42" t="s">
        <v>112</v>
      </c>
      <c r="J2" s="42" t="s">
        <v>113</v>
      </c>
      <c r="K2" s="42" t="s">
        <v>114</v>
      </c>
      <c r="L2" s="42" t="s">
        <v>115</v>
      </c>
      <c r="M2" s="36" t="s">
        <v>116</v>
      </c>
      <c r="N2" s="42" t="s">
        <v>117</v>
      </c>
      <c r="O2" s="88" t="s">
        <v>118</v>
      </c>
      <c r="P2" s="42" t="s">
        <v>119</v>
      </c>
      <c r="Q2" s="3" t="s">
        <v>120</v>
      </c>
      <c r="R2" s="3" t="s">
        <v>121</v>
      </c>
      <c r="S2" s="42" t="s">
        <v>122</v>
      </c>
    </row>
    <row r="3" spans="1:19" ht="149.85" customHeight="1">
      <c r="A3" s="2">
        <v>2</v>
      </c>
      <c r="B3" s="2">
        <v>5</v>
      </c>
      <c r="C3" s="4" t="str">
        <f>_xlfn.CONCAT("M",$B$1,"_C",ChartsM3[[#This Row],[Chapter]],"_",ChartsM3[[#This Row],['#]])</f>
        <v>M3_C2_5</v>
      </c>
      <c r="D3" s="3" t="s">
        <v>334</v>
      </c>
      <c r="E3" s="2" t="e" vm="63">
        <v>#VALUE!</v>
      </c>
      <c r="G3" s="3"/>
      <c r="H3" s="2"/>
      <c r="I3" s="2"/>
      <c r="J3" s="2"/>
      <c r="K3" s="2"/>
      <c r="L3" s="3" t="s">
        <v>126</v>
      </c>
      <c r="M3" s="3"/>
      <c r="N3" s="3" t="s">
        <v>133</v>
      </c>
      <c r="O3" s="2"/>
      <c r="P3" s="3"/>
      <c r="Q3" s="2"/>
      <c r="R3" s="3"/>
      <c r="S3" s="89" t="s">
        <v>335</v>
      </c>
    </row>
    <row r="4" spans="1:19" ht="149.85" customHeight="1">
      <c r="A4" s="2">
        <v>2</v>
      </c>
      <c r="B4" s="2">
        <v>7</v>
      </c>
      <c r="C4" s="4" t="str">
        <f>_xlfn.CONCAT("M",$B$1,"_C",ChartsM3[[#This Row],[Chapter]],"_",ChartsM3[[#This Row],['#]])</f>
        <v>M3_C2_7</v>
      </c>
      <c r="D4" s="3" t="s">
        <v>336</v>
      </c>
      <c r="E4" s="2" t="e" vm="64">
        <v>#VALUE!</v>
      </c>
      <c r="G4" s="2" t="s">
        <v>16</v>
      </c>
      <c r="H4" s="3" t="s">
        <v>337</v>
      </c>
      <c r="I4" s="3" t="s">
        <v>338</v>
      </c>
      <c r="J4" s="41" t="s">
        <v>339</v>
      </c>
      <c r="K4" s="43" t="s">
        <v>340</v>
      </c>
      <c r="L4" s="3" t="s">
        <v>126</v>
      </c>
      <c r="M4" s="3" t="s">
        <v>127</v>
      </c>
      <c r="N4" s="3" t="s">
        <v>128</v>
      </c>
      <c r="O4" s="95" t="s">
        <v>154</v>
      </c>
      <c r="P4" s="3" t="s">
        <v>130</v>
      </c>
      <c r="Q4" s="43" t="s">
        <v>341</v>
      </c>
      <c r="R4" s="3" t="s">
        <v>130</v>
      </c>
      <c r="S4" s="89" t="s">
        <v>342</v>
      </c>
    </row>
    <row r="5" spans="1:19" ht="149.85" customHeight="1">
      <c r="A5" s="2">
        <v>3</v>
      </c>
      <c r="B5" s="2">
        <v>11</v>
      </c>
      <c r="C5" s="4" t="str">
        <f>_xlfn.CONCAT("M",$B$1,"_C",ChartsM3[[#This Row],[Chapter]],"_",ChartsM3[[#This Row],['#]],"_1")</f>
        <v>M3_C3_11_1</v>
      </c>
      <c r="D5" s="3" t="s">
        <v>343</v>
      </c>
      <c r="E5" s="2" t="e" vm="65">
        <v>#VALUE!</v>
      </c>
      <c r="G5" s="3" t="s">
        <v>16</v>
      </c>
      <c r="H5" s="3" t="s">
        <v>344</v>
      </c>
      <c r="I5" s="3" t="s">
        <v>345</v>
      </c>
      <c r="J5" s="43" t="s">
        <v>346</v>
      </c>
      <c r="K5" s="43" t="s">
        <v>340</v>
      </c>
      <c r="L5" s="3" t="s">
        <v>126</v>
      </c>
      <c r="M5" s="3" t="s">
        <v>127</v>
      </c>
      <c r="N5" s="3" t="s">
        <v>128</v>
      </c>
      <c r="O5" s="95" t="s">
        <v>223</v>
      </c>
      <c r="P5" s="3" t="s">
        <v>130</v>
      </c>
      <c r="Q5" s="76" t="s">
        <v>347</v>
      </c>
      <c r="R5" s="3" t="s">
        <v>130</v>
      </c>
      <c r="S5" s="42" t="s">
        <v>348</v>
      </c>
    </row>
    <row r="6" spans="1:19" ht="149.85" customHeight="1">
      <c r="A6" s="2">
        <v>3</v>
      </c>
      <c r="B6" s="2">
        <v>11</v>
      </c>
      <c r="C6" s="4" t="str">
        <f>_xlfn.CONCAT("M",$B$1,"_C",ChartsM3[[#This Row],[Chapter]],"_",ChartsM3[[#This Row],['#]],"_2")</f>
        <v>M3_C3_11_2</v>
      </c>
      <c r="D6" s="3" t="s">
        <v>343</v>
      </c>
      <c r="E6" s="2" t="e" vm="65">
        <v>#VALUE!</v>
      </c>
      <c r="G6" s="3" t="s">
        <v>16</v>
      </c>
      <c r="H6" s="3" t="s">
        <v>344</v>
      </c>
      <c r="I6" s="3" t="s">
        <v>345</v>
      </c>
      <c r="J6" s="43" t="s">
        <v>346</v>
      </c>
      <c r="K6" s="43" t="s">
        <v>340</v>
      </c>
      <c r="L6" s="3" t="s">
        <v>126</v>
      </c>
      <c r="M6" s="3" t="s">
        <v>127</v>
      </c>
      <c r="N6" s="3" t="s">
        <v>128</v>
      </c>
      <c r="O6" s="95" t="s">
        <v>223</v>
      </c>
      <c r="P6" s="3" t="s">
        <v>130</v>
      </c>
      <c r="Q6" s="76" t="s">
        <v>347</v>
      </c>
      <c r="R6" s="3" t="s">
        <v>130</v>
      </c>
      <c r="S6" s="42" t="s">
        <v>348</v>
      </c>
    </row>
    <row r="7" spans="1:19" ht="149.85" customHeight="1">
      <c r="A7" s="109">
        <v>3</v>
      </c>
      <c r="B7" s="109">
        <v>12</v>
      </c>
      <c r="C7" s="110" t="str">
        <f>_xlfn.CONCAT("M",$B$1,"_C",ChartsM3[[#This Row],[Chapter]],"_",ChartsM3[[#This Row],['#]],"_1")</f>
        <v>M3_C3_12_1</v>
      </c>
      <c r="D7" s="82" t="s">
        <v>349</v>
      </c>
      <c r="E7" s="109" t="e" vm="66">
        <v>#VALUE!</v>
      </c>
      <c r="F7" s="109"/>
      <c r="G7" s="82" t="s">
        <v>19</v>
      </c>
      <c r="H7" s="82" t="s">
        <v>350</v>
      </c>
      <c r="I7" s="111"/>
      <c r="J7" s="112" t="s">
        <v>351</v>
      </c>
      <c r="K7" s="97" t="s">
        <v>340</v>
      </c>
      <c r="L7" s="3" t="s">
        <v>126</v>
      </c>
      <c r="M7" s="3" t="s">
        <v>127</v>
      </c>
      <c r="N7" s="3" t="s">
        <v>128</v>
      </c>
      <c r="O7" s="3" t="s">
        <v>243</v>
      </c>
      <c r="P7" s="3" t="s">
        <v>130</v>
      </c>
      <c r="Q7" s="76" t="s">
        <v>352</v>
      </c>
      <c r="R7" s="3" t="s">
        <v>130</v>
      </c>
      <c r="S7" s="62" t="s">
        <v>353</v>
      </c>
    </row>
    <row r="8" spans="1:19" ht="149.85" customHeight="1">
      <c r="A8" s="109">
        <v>3</v>
      </c>
      <c r="B8" s="109">
        <v>12</v>
      </c>
      <c r="C8" s="110" t="str">
        <f>_xlfn.CONCAT("M",$B$1,"_C",ChartsM3[[#This Row],[Chapter]],"_",ChartsM3[[#This Row],['#]],"_2")</f>
        <v>M3_C3_12_2</v>
      </c>
      <c r="D8" s="82" t="s">
        <v>354</v>
      </c>
      <c r="E8" s="109" t="e" vm="66">
        <v>#VALUE!</v>
      </c>
      <c r="F8" s="109"/>
      <c r="G8" s="82" t="s">
        <v>19</v>
      </c>
      <c r="H8" s="82" t="s">
        <v>350</v>
      </c>
      <c r="I8" s="111"/>
      <c r="J8" s="112" t="s">
        <v>351</v>
      </c>
      <c r="K8" s="97" t="s">
        <v>340</v>
      </c>
      <c r="L8" s="3" t="s">
        <v>126</v>
      </c>
      <c r="M8" s="3" t="s">
        <v>127</v>
      </c>
      <c r="N8" s="3" t="s">
        <v>128</v>
      </c>
      <c r="O8" s="3" t="s">
        <v>243</v>
      </c>
      <c r="P8" s="3" t="s">
        <v>130</v>
      </c>
      <c r="Q8" s="76" t="s">
        <v>352</v>
      </c>
      <c r="R8" s="3" t="s">
        <v>130</v>
      </c>
      <c r="S8" s="62" t="s">
        <v>353</v>
      </c>
    </row>
    <row r="9" spans="1:19" ht="149.85" customHeight="1">
      <c r="A9" s="109">
        <v>3</v>
      </c>
      <c r="B9" s="109">
        <v>12</v>
      </c>
      <c r="C9" s="110" t="str">
        <f>_xlfn.CONCAT("M",$B$1,"_C",ChartsM3[[#This Row],[Chapter]],"_",ChartsM3[[#This Row],['#]],"_3")</f>
        <v>M3_C3_12_3</v>
      </c>
      <c r="D9" s="82" t="s">
        <v>355</v>
      </c>
      <c r="E9" s="109" t="e" vm="66">
        <v>#VALUE!</v>
      </c>
      <c r="F9" s="109"/>
      <c r="G9" s="82" t="s">
        <v>19</v>
      </c>
      <c r="H9" s="82" t="s">
        <v>350</v>
      </c>
      <c r="I9" s="111"/>
      <c r="J9" s="112" t="s">
        <v>351</v>
      </c>
      <c r="K9" s="97" t="s">
        <v>340</v>
      </c>
      <c r="L9" s="3" t="s">
        <v>126</v>
      </c>
      <c r="M9" s="3" t="s">
        <v>127</v>
      </c>
      <c r="N9" s="3" t="s">
        <v>128</v>
      </c>
      <c r="O9" s="3" t="s">
        <v>243</v>
      </c>
      <c r="P9" s="3" t="s">
        <v>130</v>
      </c>
      <c r="Q9" s="76" t="s">
        <v>352</v>
      </c>
      <c r="R9" s="3" t="s">
        <v>130</v>
      </c>
      <c r="S9" s="62" t="s">
        <v>353</v>
      </c>
    </row>
    <row r="10" spans="1:19" ht="149.85" customHeight="1">
      <c r="A10" s="109">
        <v>3</v>
      </c>
      <c r="B10" s="109">
        <v>12</v>
      </c>
      <c r="C10" s="110" t="str">
        <f>_xlfn.CONCAT("M",$B$1,"_C",ChartsM3[[#This Row],[Chapter]],"_",ChartsM3[[#This Row],['#]],"_4")</f>
        <v>M3_C3_12_4</v>
      </c>
      <c r="D10" s="82" t="s">
        <v>356</v>
      </c>
      <c r="E10" s="109" t="e" vm="66">
        <v>#VALUE!</v>
      </c>
      <c r="F10" s="109"/>
      <c r="G10" s="82" t="s">
        <v>19</v>
      </c>
      <c r="H10" s="82" t="s">
        <v>350</v>
      </c>
      <c r="I10" s="111"/>
      <c r="J10" s="112" t="s">
        <v>351</v>
      </c>
      <c r="K10" s="97" t="s">
        <v>340</v>
      </c>
      <c r="L10" s="3" t="s">
        <v>126</v>
      </c>
      <c r="M10" s="3" t="s">
        <v>127</v>
      </c>
      <c r="N10" s="3" t="s">
        <v>128</v>
      </c>
      <c r="O10" s="3" t="s">
        <v>243</v>
      </c>
      <c r="P10" s="3" t="s">
        <v>130</v>
      </c>
      <c r="Q10" s="76" t="s">
        <v>352</v>
      </c>
      <c r="R10" s="3" t="s">
        <v>130</v>
      </c>
      <c r="S10" s="62" t="s">
        <v>353</v>
      </c>
    </row>
    <row r="11" spans="1:19" ht="149.85" customHeight="1">
      <c r="A11" s="109">
        <v>3</v>
      </c>
      <c r="B11" s="109">
        <v>12</v>
      </c>
      <c r="C11" s="110" t="str">
        <f>_xlfn.CONCAT("M",$B$1,"_C",ChartsM3[[#This Row],[Chapter]],"_",ChartsM3[[#This Row],['#]],"_5")</f>
        <v>M3_C3_12_5</v>
      </c>
      <c r="D11" s="82" t="s">
        <v>357</v>
      </c>
      <c r="E11" s="109" t="e" vm="66">
        <v>#VALUE!</v>
      </c>
      <c r="F11" s="109"/>
      <c r="G11" s="82" t="s">
        <v>19</v>
      </c>
      <c r="H11" s="82" t="s">
        <v>350</v>
      </c>
      <c r="I11" s="111"/>
      <c r="J11" s="112" t="s">
        <v>351</v>
      </c>
      <c r="K11" s="97" t="s">
        <v>340</v>
      </c>
      <c r="L11" s="3" t="s">
        <v>126</v>
      </c>
      <c r="M11" s="3" t="s">
        <v>127</v>
      </c>
      <c r="N11" s="3" t="s">
        <v>128</v>
      </c>
      <c r="O11" s="3" t="s">
        <v>243</v>
      </c>
      <c r="P11" s="3" t="s">
        <v>130</v>
      </c>
      <c r="Q11" s="61"/>
      <c r="R11" s="3" t="s">
        <v>130</v>
      </c>
      <c r="S11" s="95"/>
    </row>
    <row r="12" spans="1:19" ht="149.85" customHeight="1">
      <c r="A12" s="109">
        <v>3</v>
      </c>
      <c r="B12" s="109">
        <v>12</v>
      </c>
      <c r="C12" s="110" t="str">
        <f>_xlfn.CONCAT("M",$B$1,"_C",ChartsM3[[#This Row],[Chapter]],"_",ChartsM3[[#This Row],['#]],"_6")</f>
        <v>M3_C3_12_6</v>
      </c>
      <c r="D12" s="82" t="s">
        <v>358</v>
      </c>
      <c r="E12" s="109" t="e" vm="66">
        <v>#VALUE!</v>
      </c>
      <c r="F12" s="109"/>
      <c r="G12" s="82" t="s">
        <v>19</v>
      </c>
      <c r="H12" s="82" t="s">
        <v>350</v>
      </c>
      <c r="I12" s="111"/>
      <c r="J12" s="112" t="s">
        <v>351</v>
      </c>
      <c r="K12" s="97" t="s">
        <v>340</v>
      </c>
      <c r="L12" s="3" t="s">
        <v>126</v>
      </c>
      <c r="M12" s="3" t="s">
        <v>127</v>
      </c>
      <c r="N12" s="3" t="s">
        <v>128</v>
      </c>
      <c r="O12" s="3" t="s">
        <v>243</v>
      </c>
      <c r="P12" s="3" t="s">
        <v>130</v>
      </c>
      <c r="Q12" s="61"/>
      <c r="R12" s="3" t="s">
        <v>130</v>
      </c>
      <c r="S12" s="95"/>
    </row>
    <row r="13" spans="1:19" ht="150" customHeight="1">
      <c r="A13" s="2">
        <v>3</v>
      </c>
      <c r="B13" s="2">
        <v>13</v>
      </c>
      <c r="C13" s="4" t="str">
        <f>_xlfn.CONCAT("M",$B$1,"_C",ChartsM3[[#This Row],[Chapter]],"_",ChartsM3[[#This Row],['#]])</f>
        <v>M3_C3_13</v>
      </c>
      <c r="D13" s="3" t="s">
        <v>359</v>
      </c>
      <c r="E13" s="2" t="e" vm="67">
        <v>#VALUE!</v>
      </c>
      <c r="G13" s="3"/>
      <c r="H13" s="2" t="s">
        <v>360</v>
      </c>
      <c r="I13" s="43"/>
      <c r="J13" s="43" t="s">
        <v>361</v>
      </c>
      <c r="K13" s="2"/>
      <c r="L13" s="3"/>
      <c r="M13" s="3"/>
      <c r="N13" s="3" t="s">
        <v>133</v>
      </c>
      <c r="O13" s="2"/>
      <c r="P13" s="3"/>
      <c r="Q13" s="2"/>
      <c r="R13" s="3"/>
      <c r="S13" s="89" t="s">
        <v>362</v>
      </c>
    </row>
    <row r="14" spans="1:19" ht="150" customHeight="1">
      <c r="A14" s="2">
        <v>3</v>
      </c>
      <c r="B14" s="2">
        <v>15</v>
      </c>
      <c r="C14" s="4" t="str">
        <f>_xlfn.CONCAT("M",$B$1,"_C",ChartsM3[[#This Row],[Chapter]],"_",ChartsM3[[#This Row],['#]])</f>
        <v>M3_C3_15</v>
      </c>
      <c r="D14" s="3" t="s">
        <v>363</v>
      </c>
      <c r="E14" s="2" t="e" vm="68">
        <v>#VALUE!</v>
      </c>
      <c r="G14" s="3" t="s">
        <v>16</v>
      </c>
      <c r="H14" s="3" t="s">
        <v>364</v>
      </c>
      <c r="I14" s="43"/>
      <c r="J14" s="43" t="s">
        <v>365</v>
      </c>
      <c r="K14" s="43" t="s">
        <v>340</v>
      </c>
      <c r="L14" s="3" t="s">
        <v>126</v>
      </c>
      <c r="M14" s="3" t="s">
        <v>127</v>
      </c>
      <c r="N14" s="3" t="s">
        <v>128</v>
      </c>
      <c r="O14" s="3" t="s">
        <v>366</v>
      </c>
      <c r="P14" s="3" t="s">
        <v>130</v>
      </c>
      <c r="Q14" s="43" t="s">
        <v>367</v>
      </c>
      <c r="R14" s="3" t="s">
        <v>260</v>
      </c>
      <c r="S14" s="78" t="s">
        <v>368</v>
      </c>
    </row>
    <row r="15" spans="1:19" ht="150" customHeight="1">
      <c r="A15" s="2"/>
      <c r="B15" s="2"/>
      <c r="C15" s="4"/>
      <c r="D15" s="3"/>
      <c r="G15" s="3"/>
      <c r="H15" s="2"/>
      <c r="I15" s="2"/>
      <c r="J15" s="2"/>
      <c r="K15" s="2"/>
      <c r="L15" s="3"/>
      <c r="M15" s="3"/>
      <c r="N15" s="3"/>
      <c r="O15" s="2"/>
      <c r="P15" s="3"/>
      <c r="Q15" s="2"/>
      <c r="R15" s="3"/>
      <c r="S15" s="2"/>
    </row>
    <row r="16" spans="1:19" ht="150" customHeight="1">
      <c r="A16" s="2"/>
      <c r="B16" s="2"/>
      <c r="C16" s="4"/>
      <c r="D16" s="3"/>
      <c r="G16" s="3"/>
      <c r="H16" s="2"/>
      <c r="I16" s="2"/>
      <c r="J16" s="2"/>
      <c r="K16" s="2"/>
      <c r="L16" s="3"/>
      <c r="M16" s="3"/>
      <c r="N16" s="3"/>
      <c r="O16" s="2"/>
      <c r="P16" s="3"/>
      <c r="Q16" s="2"/>
      <c r="R16" s="3"/>
      <c r="S16" s="2"/>
    </row>
    <row r="17" spans="1:19" ht="150" customHeight="1">
      <c r="A17" s="2"/>
      <c r="B17" s="2"/>
      <c r="C17" s="4"/>
      <c r="D17" s="3"/>
      <c r="G17" s="3"/>
      <c r="H17" s="2"/>
      <c r="I17" s="2"/>
      <c r="J17" s="2"/>
      <c r="K17" s="2"/>
      <c r="L17" s="3"/>
      <c r="M17" s="3"/>
      <c r="N17" s="3"/>
      <c r="O17" s="2"/>
      <c r="P17" s="3"/>
      <c r="Q17" s="2"/>
      <c r="R17" s="3"/>
      <c r="S17" s="2"/>
    </row>
    <row r="18" spans="1:19" ht="150" customHeight="1">
      <c r="A18" s="2"/>
      <c r="B18" s="2"/>
      <c r="C18" s="4"/>
      <c r="D18" s="3"/>
      <c r="G18" s="3"/>
      <c r="H18" s="2"/>
      <c r="I18" s="2"/>
      <c r="J18" s="2"/>
      <c r="K18" s="2"/>
      <c r="L18" s="3"/>
      <c r="M18" s="3"/>
      <c r="N18" s="3"/>
      <c r="O18" s="2"/>
      <c r="P18" s="3"/>
      <c r="Q18" s="2"/>
      <c r="R18" s="3"/>
      <c r="S18" s="2"/>
    </row>
    <row r="19" spans="1:19" ht="150" customHeight="1">
      <c r="A19" s="2"/>
      <c r="B19" s="2"/>
      <c r="C19" s="4"/>
      <c r="D19" s="3"/>
      <c r="G19" s="3"/>
      <c r="H19" s="2"/>
      <c r="I19" s="2"/>
      <c r="J19" s="2"/>
      <c r="K19" s="2"/>
      <c r="L19" s="3"/>
      <c r="M19" s="3"/>
      <c r="N19" s="3"/>
      <c r="O19" s="2"/>
      <c r="P19" s="3"/>
      <c r="Q19" s="2"/>
      <c r="R19" s="3"/>
      <c r="S19" s="2"/>
    </row>
    <row r="20" spans="1:19" ht="150" customHeight="1">
      <c r="A20" s="2"/>
      <c r="B20" s="2"/>
      <c r="C20" s="4"/>
      <c r="D20" s="3"/>
      <c r="G20" s="3"/>
      <c r="H20" s="2"/>
      <c r="I20" s="2"/>
      <c r="J20" s="2"/>
      <c r="K20" s="2"/>
      <c r="L20" s="3"/>
      <c r="M20" s="3"/>
      <c r="N20" s="3"/>
      <c r="O20" s="2"/>
      <c r="P20" s="3"/>
      <c r="Q20" s="2"/>
      <c r="R20" s="3"/>
      <c r="S20" s="2"/>
    </row>
    <row r="21" spans="1:19" ht="150" customHeight="1">
      <c r="A21" s="2"/>
      <c r="B21" s="2"/>
      <c r="C21" s="4"/>
      <c r="D21" s="3"/>
      <c r="G21" s="3"/>
      <c r="H21" s="2"/>
      <c r="I21" s="2"/>
      <c r="J21" s="2"/>
      <c r="K21" s="2"/>
      <c r="L21" s="3"/>
      <c r="M21" s="3"/>
      <c r="N21" s="3"/>
      <c r="O21" s="2"/>
      <c r="P21" s="3"/>
      <c r="Q21" s="2"/>
      <c r="R21" s="3"/>
      <c r="S21" s="2"/>
    </row>
    <row r="22" spans="1:19" ht="150" customHeight="1">
      <c r="A22" s="2"/>
      <c r="B22" s="2"/>
      <c r="C22" s="4"/>
      <c r="D22" s="3"/>
      <c r="G22" s="3"/>
      <c r="H22" s="2"/>
      <c r="I22" s="2"/>
      <c r="J22" s="2"/>
      <c r="K22" s="2"/>
      <c r="L22" s="3"/>
      <c r="M22" s="3"/>
      <c r="N22" s="3"/>
      <c r="O22" s="2"/>
      <c r="P22" s="3"/>
      <c r="Q22" s="2"/>
      <c r="R22" s="3"/>
      <c r="S22" s="2"/>
    </row>
    <row r="23" spans="1:19" ht="150" customHeight="1">
      <c r="A23" s="2"/>
      <c r="B23" s="2"/>
      <c r="C23" s="4"/>
      <c r="D23" s="3"/>
      <c r="H23" s="2"/>
      <c r="I23" s="2"/>
      <c r="J23" s="2"/>
      <c r="K23" s="2"/>
      <c r="L23" s="3"/>
      <c r="M23" s="3"/>
      <c r="N23" s="3"/>
      <c r="O23" s="2"/>
      <c r="P23" s="3"/>
      <c r="Q23" s="2"/>
      <c r="R23" s="3"/>
      <c r="S23" s="2"/>
    </row>
    <row r="24" spans="1:19" ht="150" customHeight="1">
      <c r="A24" s="2"/>
      <c r="B24" s="2"/>
      <c r="C24" s="4"/>
      <c r="D24" s="3"/>
      <c r="H24" s="2"/>
      <c r="I24" s="2"/>
      <c r="J24" s="2"/>
      <c r="K24" s="2"/>
      <c r="L24" s="3"/>
      <c r="M24" s="3"/>
      <c r="N24" s="3"/>
      <c r="O24" s="2"/>
      <c r="P24" s="3"/>
      <c r="Q24" s="2"/>
      <c r="R24" s="3"/>
      <c r="S24" s="2"/>
    </row>
    <row r="25" spans="1:19" ht="150" customHeight="1">
      <c r="A25" s="2"/>
      <c r="B25" s="2"/>
      <c r="C25" s="4"/>
      <c r="D25" s="3"/>
      <c r="H25" s="2"/>
      <c r="I25" s="2"/>
      <c r="J25" s="2"/>
      <c r="K25" s="2"/>
      <c r="L25" s="3"/>
      <c r="M25" s="3"/>
      <c r="N25" s="3"/>
      <c r="O25" s="2"/>
      <c r="P25" s="3"/>
      <c r="Q25" s="2"/>
      <c r="R25" s="3"/>
      <c r="S25" s="2"/>
    </row>
    <row r="26" spans="1:19" ht="150" customHeight="1">
      <c r="A26" s="2"/>
      <c r="B26" s="2"/>
      <c r="C26" s="4"/>
      <c r="D26" s="3"/>
      <c r="H26" s="2"/>
      <c r="I26" s="2"/>
      <c r="J26" s="2"/>
      <c r="K26" s="2"/>
      <c r="L26" s="3"/>
      <c r="M26" s="3"/>
      <c r="N26" s="3"/>
      <c r="O26" s="2"/>
      <c r="P26" s="3"/>
      <c r="Q26" s="2"/>
      <c r="R26" s="3"/>
      <c r="S26" s="2"/>
    </row>
    <row r="27" spans="1:19" ht="150" customHeight="1">
      <c r="A27" s="2"/>
      <c r="B27" s="2"/>
      <c r="C27" s="4"/>
      <c r="D27" s="3"/>
      <c r="H27" s="2"/>
      <c r="I27" s="2"/>
      <c r="J27" s="2"/>
      <c r="K27" s="2"/>
      <c r="L27" s="3"/>
      <c r="M27" s="3"/>
      <c r="N27" s="3"/>
      <c r="O27" s="2"/>
      <c r="P27" s="3"/>
      <c r="Q27" s="2"/>
      <c r="R27" s="3"/>
      <c r="S27" s="2"/>
    </row>
    <row r="28" spans="1:19" ht="150" customHeight="1">
      <c r="A28" s="2"/>
      <c r="B28" s="2"/>
      <c r="C28" s="4"/>
      <c r="D28" s="3"/>
      <c r="H28" s="2"/>
      <c r="I28" s="2"/>
      <c r="J28" s="2"/>
      <c r="K28" s="2"/>
      <c r="L28" s="3"/>
      <c r="M28" s="3"/>
      <c r="N28" s="3"/>
      <c r="O28" s="2"/>
      <c r="P28" s="3"/>
      <c r="Q28" s="2"/>
      <c r="R28" s="3"/>
      <c r="S28" s="2"/>
    </row>
    <row r="29" spans="1:19" ht="150" customHeight="1">
      <c r="A29" s="2"/>
      <c r="B29" s="2"/>
      <c r="C29" s="4"/>
      <c r="D29" s="3"/>
      <c r="H29" s="2"/>
      <c r="I29" s="2"/>
      <c r="J29" s="2"/>
      <c r="K29" s="2"/>
      <c r="L29" s="3"/>
      <c r="M29" s="3"/>
      <c r="N29" s="3"/>
      <c r="O29" s="2"/>
      <c r="P29" s="3"/>
      <c r="Q29" s="2"/>
      <c r="R29" s="3"/>
      <c r="S29" s="2"/>
    </row>
    <row r="30" spans="1:19" ht="150" customHeight="1">
      <c r="A30" s="2"/>
      <c r="B30" s="2"/>
      <c r="C30" s="4"/>
      <c r="D30" s="3"/>
      <c r="H30" s="2"/>
      <c r="I30" s="2"/>
      <c r="J30" s="2"/>
      <c r="K30" s="2"/>
      <c r="L30" s="3"/>
      <c r="M30" s="3"/>
      <c r="N30" s="3"/>
      <c r="O30" s="2"/>
      <c r="P30" s="3"/>
      <c r="Q30" s="2"/>
      <c r="R30" s="3"/>
      <c r="S30" s="2"/>
    </row>
    <row r="31" spans="1:19" ht="150" customHeight="1">
      <c r="A31" s="2"/>
      <c r="B31" s="2"/>
      <c r="C31" s="4"/>
      <c r="D31" s="3"/>
      <c r="H31" s="2"/>
      <c r="I31" s="2"/>
      <c r="J31" s="2"/>
      <c r="K31" s="2"/>
      <c r="L31" s="3"/>
      <c r="M31" s="3"/>
      <c r="N31" s="3"/>
      <c r="O31" s="2"/>
      <c r="P31" s="3"/>
      <c r="Q31" s="2"/>
      <c r="R31" s="3"/>
      <c r="S31" s="2"/>
    </row>
    <row r="32" spans="1:19" ht="150" customHeight="1">
      <c r="A32" s="2"/>
      <c r="B32" s="2"/>
      <c r="C32" s="4"/>
      <c r="D32" s="3"/>
      <c r="H32" s="2"/>
      <c r="I32" s="2"/>
      <c r="J32" s="2"/>
      <c r="K32" s="2"/>
      <c r="L32" s="3"/>
      <c r="M32" s="3"/>
      <c r="N32" s="3"/>
      <c r="O32" s="2"/>
      <c r="P32" s="3"/>
      <c r="Q32" s="2"/>
      <c r="R32" s="3"/>
      <c r="S32" s="2"/>
    </row>
    <row r="33" spans="1:19" ht="150" customHeight="1">
      <c r="A33" s="2"/>
      <c r="B33" s="2"/>
      <c r="C33" s="4"/>
      <c r="D33" s="3"/>
      <c r="H33" s="2"/>
      <c r="I33" s="2"/>
      <c r="J33" s="2"/>
      <c r="K33" s="2"/>
      <c r="L33" s="3"/>
      <c r="M33" s="3"/>
      <c r="N33" s="3"/>
      <c r="O33" s="2"/>
      <c r="P33" s="3"/>
      <c r="Q33" s="2"/>
      <c r="R33" s="3"/>
      <c r="S33" s="2"/>
    </row>
    <row r="34" spans="1:19" ht="150.4" customHeight="1">
      <c r="A34" s="2"/>
      <c r="B34" s="2"/>
      <c r="C34" s="4"/>
      <c r="D34" s="3"/>
      <c r="H34" s="2"/>
      <c r="I34" s="2"/>
      <c r="J34" s="2"/>
      <c r="K34" s="2"/>
      <c r="L34" s="3"/>
      <c r="M34" s="3"/>
      <c r="N34" s="3"/>
      <c r="O34" s="2"/>
      <c r="P34" s="3"/>
      <c r="Q34" s="2"/>
      <c r="R34" s="3"/>
      <c r="S34" s="2"/>
    </row>
    <row r="35" spans="1:19" ht="150.4" customHeight="1">
      <c r="A35" s="2"/>
      <c r="B35" s="2"/>
      <c r="C35" s="4"/>
      <c r="D35" s="3"/>
      <c r="H35" s="2"/>
      <c r="I35" s="2"/>
      <c r="J35" s="2"/>
      <c r="K35" s="2"/>
      <c r="L35" s="3"/>
      <c r="M35" s="3"/>
      <c r="N35" s="3"/>
      <c r="O35" s="2"/>
      <c r="P35" s="3"/>
      <c r="Q35" s="2"/>
      <c r="R35" s="3"/>
      <c r="S35" s="2"/>
    </row>
    <row r="36" spans="1:19" ht="150.4" customHeight="1">
      <c r="A36" s="2"/>
      <c r="B36" s="2"/>
      <c r="C36" s="4"/>
      <c r="D36" s="3"/>
      <c r="H36" s="2"/>
      <c r="I36" s="2"/>
      <c r="J36" s="2"/>
      <c r="K36" s="2"/>
      <c r="L36" s="3"/>
      <c r="M36" s="3"/>
      <c r="N36" s="3"/>
      <c r="O36" s="2"/>
      <c r="P36" s="3"/>
      <c r="Q36" s="2"/>
      <c r="R36" s="3"/>
      <c r="S36" s="2"/>
    </row>
    <row r="37" spans="1:19" ht="150.4" customHeight="1">
      <c r="A37" s="2"/>
      <c r="B37" s="2"/>
      <c r="C37" s="4"/>
      <c r="D37" s="3"/>
      <c r="H37" s="2"/>
      <c r="I37" s="2"/>
      <c r="J37" s="2"/>
      <c r="K37" s="2"/>
      <c r="L37" s="3"/>
      <c r="M37" s="3"/>
      <c r="N37" s="3"/>
      <c r="O37" s="2"/>
      <c r="P37" s="3"/>
      <c r="Q37" s="2"/>
      <c r="R37" s="3"/>
      <c r="S37" s="2"/>
    </row>
    <row r="38" spans="1:19" ht="150.4" customHeight="1">
      <c r="A38" s="2"/>
      <c r="B38" s="2"/>
      <c r="C38" s="4"/>
      <c r="D38" s="3"/>
      <c r="H38" s="2"/>
      <c r="I38" s="2"/>
      <c r="J38" s="2"/>
      <c r="K38" s="2"/>
      <c r="L38" s="3"/>
      <c r="M38" s="3"/>
      <c r="N38" s="3"/>
      <c r="O38" s="2"/>
      <c r="P38" s="3"/>
      <c r="Q38" s="2"/>
      <c r="R38" s="3"/>
      <c r="S38" s="2"/>
    </row>
    <row r="39" spans="1:19" ht="15" customHeight="1">
      <c r="A39" s="2"/>
      <c r="B39" s="2"/>
      <c r="C39" s="4"/>
      <c r="D39" s="3"/>
      <c r="H39" s="2"/>
      <c r="I39" s="2"/>
      <c r="J39" s="2"/>
      <c r="K39" s="2"/>
      <c r="L39" s="3"/>
      <c r="M39" s="3"/>
      <c r="N39" s="3"/>
      <c r="O39" s="2"/>
      <c r="P39" s="3"/>
      <c r="Q39" s="2"/>
      <c r="R39" s="3"/>
      <c r="S39" s="2"/>
    </row>
    <row r="40" spans="1:19" ht="15" customHeight="1">
      <c r="A40" s="2"/>
      <c r="B40" s="2"/>
      <c r="C40" s="4"/>
      <c r="D40" s="3"/>
      <c r="H40" s="2"/>
      <c r="I40" s="2"/>
      <c r="J40" s="2"/>
      <c r="K40" s="2"/>
      <c r="L40" s="3"/>
      <c r="M40" s="3"/>
      <c r="N40" s="3"/>
      <c r="O40" s="2"/>
      <c r="P40" s="3"/>
      <c r="Q40" s="2"/>
      <c r="R40" s="3"/>
      <c r="S40" s="2"/>
    </row>
  </sheetData>
  <conditionalFormatting sqref="L3:L40">
    <cfRule type="containsText" dxfId="250" priority="18" operator="containsText" text="pipeline">
      <formula>NOT(ISERROR(SEARCH("pipeline",L3)))</formula>
    </cfRule>
    <cfRule type="containsText" dxfId="249" priority="19" operator="containsText" text="Deleted">
      <formula>NOT(ISERROR(SEARCH("Deleted",L3)))</formula>
    </cfRule>
    <cfRule type="containsText" dxfId="248" priority="20" operator="containsText" text="ready">
      <formula>NOT(ISERROR(SEARCH("ready",L3)))</formula>
    </cfRule>
    <cfRule type="containsText" dxfId="247" priority="21" operator="containsText" text="process">
      <formula>NOT(ISERROR(SEARCH("process",L3)))</formula>
    </cfRule>
    <cfRule type="containsText" dxfId="246" priority="22" operator="containsText" text="Pending">
      <formula>NOT(ISERROR(SEARCH("Pending",L3)))</formula>
    </cfRule>
  </conditionalFormatting>
  <conditionalFormatting sqref="M3:M40">
    <cfRule type="containsText" dxfId="245" priority="2" operator="containsText" text="fixing">
      <formula>NOT(ISERROR(SEARCH("fixing",M3)))</formula>
    </cfRule>
    <cfRule type="containsText" dxfId="244" priority="3" operator="containsText" text="review">
      <formula>NOT(ISERROR(SEARCH("review",M3)))</formula>
    </cfRule>
    <cfRule type="containsText" dxfId="243" priority="4" operator="containsText" text="ready">
      <formula>NOT(ISERROR(SEARCH("ready",M3)))</formula>
    </cfRule>
    <cfRule type="containsText" dxfId="242" priority="5" operator="containsText" text="process">
      <formula>NOT(ISERROR(SEARCH("process",M3)))</formula>
    </cfRule>
    <cfRule type="containsText" dxfId="241" priority="6" operator="containsText" text="Pending">
      <formula>NOT(ISERROR(SEARCH("Pending",M3)))</formula>
    </cfRule>
  </conditionalFormatting>
  <conditionalFormatting sqref="N3:N40">
    <cfRule type="containsText" dxfId="240" priority="8" operator="containsText" text="map">
      <formula>NOT(ISERROR(SEARCH("map",N3)))</formula>
    </cfRule>
    <cfRule type="containsText" dxfId="239" priority="9" operator="containsText" text="direct">
      <formula>NOT(ISERROR(SEARCH("direct",N3)))</formula>
    </cfRule>
    <cfRule type="containsText" dxfId="238" priority="10" operator="containsText" text="Chart to recreate">
      <formula>NOT(ISERROR(SEARCH("Chart to recreate",N3)))</formula>
    </cfRule>
    <cfRule type="containsText" dxfId="237" priority="11" operator="containsText" text="WITH data">
      <formula>NOT(ISERROR(SEARCH("WITH data",N3)))</formula>
    </cfRule>
    <cfRule type="containsText" dxfId="236" priority="12" operator="containsText" text="WITHOUT">
      <formula>NOT(ISERROR(SEARCH("WITHOUT",N3)))</formula>
    </cfRule>
  </conditionalFormatting>
  <conditionalFormatting sqref="P3:P40 R3:R40">
    <cfRule type="containsText" dxfId="235" priority="7" operator="containsText" text="Yes">
      <formula>NOT(ISERROR(SEARCH("Yes",P3)))</formula>
    </cfRule>
  </conditionalFormatting>
  <dataValidations count="1">
    <dataValidation allowBlank="1" showInputMessage="1" showErrorMessage="1" sqref="O2" xr:uid="{B94B9D69-9C22-4F53-9222-D9910965B1E2}"/>
  </dataValidations>
  <hyperlinks>
    <hyperlink ref="J4" r:id="rId1" xr:uid="{9CC55078-A817-4F16-B091-138B8F0E8AF4}"/>
    <hyperlink ref="J5" r:id="rId2" xr:uid="{66D2E1C5-908F-4BA1-9A64-3E5402912DEC}"/>
    <hyperlink ref="J13" r:id="rId3" xr:uid="{8DA59BC9-E523-42DD-BF04-9A8F3F80CF14}"/>
    <hyperlink ref="J14" r:id="rId4" xr:uid="{6F2E2C8B-2F2D-46A0-B0E8-6FE47F4418A0}"/>
    <hyperlink ref="K4" r:id="rId5" xr:uid="{708DC1E6-824A-4523-8FBD-6C4209AF431D}"/>
    <hyperlink ref="K5" r:id="rId6" xr:uid="{79F82EB0-5D02-4EE3-AFB9-2AFB893BE511}"/>
    <hyperlink ref="K14" r:id="rId7" xr:uid="{3F02083A-CF12-487B-9FA0-F6D540CC57BE}"/>
    <hyperlink ref="Q4" r:id="rId8" xr:uid="{644C8A62-EE54-4ACB-88DD-765865D0FF50}"/>
    <hyperlink ref="Q7" r:id="rId9" xr:uid="{9F0B2CEC-AB52-439F-8576-A8ADC99663C7}"/>
    <hyperlink ref="Q5" r:id="rId10" xr:uid="{BEB8B4A3-1E2C-4366-8C1B-E8F870D03629}"/>
    <hyperlink ref="Q14" r:id="rId11" xr:uid="{5C2ABD42-8A95-4486-BE28-071F7FDF9E9D}"/>
    <hyperlink ref="J6" r:id="rId12" xr:uid="{F45B937C-32C0-4701-B4A8-43C95B13D97F}"/>
    <hyperlink ref="K6" r:id="rId13" xr:uid="{5F2CA8EF-C926-487B-B9F8-5CD3C41AC70F}"/>
    <hyperlink ref="Q6" r:id="rId14" xr:uid="{DDB9822D-DCA3-45F1-B0E5-AE431B19A5C1}"/>
    <hyperlink ref="Q8" r:id="rId15" xr:uid="{B6A2DFDC-16CD-4E33-8A59-C555B899DC74}"/>
    <hyperlink ref="Q9" r:id="rId16" xr:uid="{99B53F0D-A327-4159-80D7-7BF6E189E28A}"/>
    <hyperlink ref="Q10" r:id="rId17" xr:uid="{51A270B6-7CCF-4AE6-9651-CA464CB027DD}"/>
    <hyperlink ref="J12" r:id="rId18" xr:uid="{F05A32B4-0197-41E6-985D-056DC0184F67}"/>
    <hyperlink ref="J7" r:id="rId19" xr:uid="{3C97A6C2-526F-45DD-A48B-64CB2ED5A4FF}"/>
    <hyperlink ref="J8" r:id="rId20" xr:uid="{60BAA9B6-4D36-449E-98F0-7289A19178F8}"/>
    <hyperlink ref="J9" r:id="rId21" xr:uid="{935C89CC-A2A6-4939-A225-BFB7FEB2699F}"/>
    <hyperlink ref="J10" r:id="rId22" xr:uid="{6D52181B-4F21-49F5-9706-20605C40C847}"/>
    <hyperlink ref="J11" r:id="rId23" xr:uid="{38B26B12-BE10-4CE7-9611-95140E5E3D98}"/>
    <hyperlink ref="K7" r:id="rId24" display="../../../../../../../:x:/r/sites/SEHCoreTeam/Shared Documents/General/04. Sustainable Energy Academy/SEA Charts and Infographics/SEA - Charts/Datasets/Module 3 - Dasasets for Charts.xlsx?d=w4784c29327f64deab1f41890acadc390&amp;csf=1&amp;web=1&amp;e=ZWXIii&amp;nav=MTVfezkzNTc1NzdELTA3MTMtNEU0Qi1BM0JCLUFENjhEQUEzMEU3QX0" xr:uid="{33FBE53B-EA46-42E7-BE78-92FA63E22807}"/>
    <hyperlink ref="K8" r:id="rId25" display="../../../../../../../:x:/r/sites/SEHCoreTeam/Shared Documents/General/04. Sustainable Energy Academy/SEA Charts and Infographics/SEA - Charts/Datasets/Module 3 - Dasasets for Charts.xlsx?d=w4784c29327f64deab1f41890acadc390&amp;csf=1&amp;web=1&amp;e=Bvqxuc&amp;nav=MTVfezQ2RDk2Mjk0LTU5QzYtNEQxNy04MTg3LTdBRjM2NDE3MDQ3M30" xr:uid="{4581D430-293F-4490-B1A8-0BE70264A4E3}"/>
    <hyperlink ref="K9" r:id="rId26" display="../../../../../../../:x:/r/sites/SEHCoreTeam/Shared Documents/General/04. Sustainable Energy Academy/SEA Charts and Infographics/SEA - Charts/Datasets/Module 3 - Dasasets for Charts.xlsx?d=w4784c29327f64deab1f41890acadc390&amp;csf=1&amp;web=1&amp;e=5kKYku&amp;nav=MTVfe0Q5NzIwNUE4LTNGREMtNDdFMi04RURDLTZCQTI0MzhBMUZEOX0" xr:uid="{4E64E9B4-D4B6-4FC4-95FD-E2C1DDA130D3}"/>
    <hyperlink ref="K10" r:id="rId27" display="../../../../../../../:x:/r/sites/SEHCoreTeam/Shared Documents/General/04. Sustainable Energy Academy/SEA Charts and Infographics/SEA - Charts/Datasets/Module 3 - Dasasets for Charts.xlsx?d=w4784c29327f64deab1f41890acadc390&amp;csf=1&amp;web=1&amp;e=pRLo2i&amp;nav=MTVfe0QwNEQ0OTA0LUNBNUMtNERBMC05NjA1LTU5ODYzRkJFRTcyMX0" xr:uid="{B6AAA08C-C90F-4798-A0D4-E2380CE461C9}"/>
    <hyperlink ref="K11" r:id="rId28" display="../../../../../../../:x:/r/sites/SEHCoreTeam/Shared Documents/General/04. Sustainable Energy Academy/SEA Charts and Infographics/SEA - Charts/Datasets/Module 3 - Dasasets for Charts.xlsx?d=w4784c29327f64deab1f41890acadc390&amp;csf=1&amp;web=1&amp;e=Dd25bx&amp;nav=MTVfezBCMUU4NzgxLTZBMjAtNDBEMy05NjNBLTA5ODFEMDBBNUQ1Mn0" xr:uid="{433B0F08-C7FC-44F3-B69B-04CA3C657226}"/>
    <hyperlink ref="K12" r:id="rId29" display="../../../../../../../:x:/r/sites/SEHCoreTeam/Shared Documents/General/04. Sustainable Energy Academy/SEA Charts and Infographics/SEA - Charts/Datasets/Module 3 - Dasasets for Charts.xlsx?d=w4784c29327f64deab1f41890acadc390&amp;csf=1&amp;web=1&amp;e=gSAH7a&amp;nav=MTVfe0JCRDREQUY2LUUxNjYtNDUwMC04NjQ3LUM5ODRGOEIyN0U2Qn0" xr:uid="{4D8C0AA7-4BD5-49CF-BE4A-3C4E964BA614}"/>
  </hyperlinks>
  <pageMargins left="0.7" right="0.7" top="0.75" bottom="0.75" header="0.3" footer="0.3"/>
  <pageSetup orientation="portrait" r:id="rId30"/>
  <legacyDrawing r:id="rId31"/>
  <tableParts count="1">
    <tablePart r:id="rId32"/>
  </tableParts>
  <extLst>
    <ext xmlns:x14="http://schemas.microsoft.com/office/spreadsheetml/2009/9/main" uri="{CCE6A557-97BC-4b89-ADB6-D9C93CAAB3DF}">
      <x14:dataValidations xmlns:xm="http://schemas.microsoft.com/office/excel/2006/main" count="6">
        <x14:dataValidation type="list" allowBlank="1" showInputMessage="1" showErrorMessage="1" xr:uid="{9054E056-75EB-43C2-8CDA-249C4EE2E6F9}">
          <x14:formula1>
            <xm:f>TRACKER!$B$17:$B$22</xm:f>
          </x14:formula1>
          <xm:sqref>G3:G24</xm:sqref>
        </x14:dataValidation>
        <x14:dataValidation type="list" allowBlank="1" showInputMessage="1" showErrorMessage="1" xr:uid="{433BE0B5-375A-4585-BA74-17E23CA52C0F}">
          <x14:formula1>
            <xm:f>Validation!$I$2:$I$8</xm:f>
          </x14:formula1>
          <xm:sqref>L3:L40</xm:sqref>
        </x14:dataValidation>
        <x14:dataValidation type="list" allowBlank="1" showInputMessage="1" showErrorMessage="1" xr:uid="{573587E5-55DA-4E36-8EE6-C466B74EBFBC}">
          <x14:formula1>
            <xm:f>Validation!$J$2:$J$11</xm:f>
          </x14:formula1>
          <xm:sqref>M3:M40</xm:sqref>
        </x14:dataValidation>
        <x14:dataValidation type="list" allowBlank="1" showInputMessage="1" showErrorMessage="1" xr:uid="{DE5DF5BE-2B18-419F-8F9C-5A4D65FE2AA3}">
          <x14:formula1>
            <xm:f>Validation!$A$2:$A$9</xm:f>
          </x14:formula1>
          <xm:sqref>N3:N40</xm:sqref>
        </x14:dataValidation>
        <x14:dataValidation type="list" allowBlank="1" showInputMessage="1" showErrorMessage="1" xr:uid="{A6B8EB81-0DE4-49C9-BCB4-2766E64B0A72}">
          <x14:formula1>
            <xm:f>Validation!$C$2:$C$40</xm:f>
          </x14:formula1>
          <xm:sqref>O3:O40</xm:sqref>
        </x14:dataValidation>
        <x14:dataValidation type="list" allowBlank="1" showInputMessage="1" showErrorMessage="1" xr:uid="{6E227FED-4ADA-477D-8E05-DF057B40C119}">
          <x14:formula1>
            <xm:f>Validation!$K$2:$K$5</xm:f>
          </x14:formula1>
          <xm:sqref>P3:P40 R3:R40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E315B-B1C3-49CD-ABF3-995A3A5F1269}">
  <dimension ref="A1:S25"/>
  <sheetViews>
    <sheetView zoomScale="70" zoomScaleNormal="60" workbookViewId="0">
      <selection activeCell="G4" sqref="G4"/>
    </sheetView>
  </sheetViews>
  <sheetFormatPr defaultRowHeight="15" customHeight="1"/>
  <cols>
    <col min="1" max="1" width="11" customWidth="1"/>
    <col min="2" max="2" width="5.42578125" customWidth="1"/>
    <col min="3" max="3" width="14.42578125" customWidth="1"/>
    <col min="4" max="4" width="22" customWidth="1"/>
    <col min="5" max="5" width="35.7109375" customWidth="1"/>
    <col min="6" max="6" width="35.7109375" style="2" customWidth="1"/>
    <col min="7" max="7" width="17.140625" style="1" customWidth="1"/>
    <col min="8" max="8" width="23.140625" customWidth="1"/>
    <col min="9" max="9" width="24.42578125" customWidth="1"/>
    <col min="10" max="10" width="18.140625" customWidth="1"/>
    <col min="11" max="11" width="16.42578125" customWidth="1"/>
    <col min="12" max="12" width="16" customWidth="1"/>
    <col min="13" max="13" width="16.42578125" customWidth="1"/>
    <col min="14" max="14" width="12.7109375" style="1" customWidth="1"/>
    <col min="15" max="15" width="26.42578125" customWidth="1"/>
    <col min="16" max="16" width="15.85546875" style="6" customWidth="1"/>
    <col min="17" max="17" width="18.5703125" customWidth="1"/>
    <col min="18" max="18" width="22.28515625" style="1" customWidth="1"/>
    <col min="19" max="19" width="59.42578125" style="1" customWidth="1"/>
    <col min="20" max="20" width="73.140625" customWidth="1"/>
  </cols>
  <sheetData>
    <row r="1" spans="1:19" ht="23.25">
      <c r="A1" s="31" t="s">
        <v>41</v>
      </c>
      <c r="B1" s="31">
        <v>4</v>
      </c>
      <c r="P1" s="7"/>
      <c r="Q1" s="1"/>
      <c r="S1"/>
    </row>
    <row r="2" spans="1:19" s="2" customFormat="1" ht="28.5" customHeight="1">
      <c r="A2" s="36" t="s">
        <v>109</v>
      </c>
      <c r="B2" s="36" t="s">
        <v>110</v>
      </c>
      <c r="C2" s="36" t="s">
        <v>42</v>
      </c>
      <c r="D2" s="42" t="s">
        <v>21</v>
      </c>
      <c r="E2" s="36" t="s">
        <v>43</v>
      </c>
      <c r="F2" s="36" t="s">
        <v>44</v>
      </c>
      <c r="G2" s="42" t="s">
        <v>15</v>
      </c>
      <c r="H2" s="42" t="s">
        <v>111</v>
      </c>
      <c r="I2" s="42" t="s">
        <v>112</v>
      </c>
      <c r="J2" s="42" t="s">
        <v>113</v>
      </c>
      <c r="K2" s="42" t="s">
        <v>114</v>
      </c>
      <c r="L2" s="42" t="s">
        <v>115</v>
      </c>
      <c r="M2" s="36" t="s">
        <v>116</v>
      </c>
      <c r="N2" s="42" t="s">
        <v>117</v>
      </c>
      <c r="O2" s="88" t="s">
        <v>118</v>
      </c>
      <c r="P2" s="42" t="s">
        <v>119</v>
      </c>
      <c r="Q2" s="42" t="s">
        <v>120</v>
      </c>
      <c r="R2" s="42" t="s">
        <v>121</v>
      </c>
      <c r="S2" s="42" t="s">
        <v>122</v>
      </c>
    </row>
    <row r="3" spans="1:19" ht="186" customHeight="1">
      <c r="A3" s="2">
        <v>1</v>
      </c>
      <c r="B3" s="2">
        <v>1</v>
      </c>
      <c r="C3" s="4" t="str">
        <f>_xlfn.CONCAT("M",$B$1,"_C",ChartsM4[[#This Row],[Chapter]],"_",ChartsM4[[#This Row],['#]])</f>
        <v>M4_C1_1</v>
      </c>
      <c r="D3" s="3" t="s">
        <v>369</v>
      </c>
      <c r="E3" s="69" t="e" vm="69">
        <v>#VALUE!</v>
      </c>
      <c r="F3" s="2" t="s">
        <v>370</v>
      </c>
      <c r="G3" s="3" t="s">
        <v>17</v>
      </c>
      <c r="H3" s="3" t="s">
        <v>371</v>
      </c>
      <c r="I3" s="42" t="s">
        <v>372</v>
      </c>
      <c r="J3" s="43" t="s">
        <v>373</v>
      </c>
      <c r="K3" s="43" t="s">
        <v>374</v>
      </c>
      <c r="L3" s="3" t="s">
        <v>126</v>
      </c>
      <c r="M3" s="3" t="s">
        <v>127</v>
      </c>
      <c r="N3" s="3" t="s">
        <v>128</v>
      </c>
      <c r="O3" s="3" t="s">
        <v>149</v>
      </c>
      <c r="P3" s="3" t="s">
        <v>130</v>
      </c>
      <c r="Q3" s="43" t="s">
        <v>375</v>
      </c>
      <c r="R3" s="3" t="s">
        <v>130</v>
      </c>
      <c r="S3" s="90" t="s">
        <v>376</v>
      </c>
    </row>
    <row r="4" spans="1:19" ht="149.85" customHeight="1">
      <c r="A4" s="2">
        <v>1</v>
      </c>
      <c r="B4" s="2">
        <v>3</v>
      </c>
      <c r="C4" s="4" t="str">
        <f>_xlfn.CONCAT("M",$B$1,"_C",ChartsM4[[#This Row],[Chapter]],"_",ChartsM4[[#This Row],['#]])</f>
        <v>M4_C1_3</v>
      </c>
      <c r="D4" s="3" t="s">
        <v>377</v>
      </c>
      <c r="E4" s="69" t="e" vm="70">
        <v>#VALUE!</v>
      </c>
      <c r="F4" s="2" t="e" vm="71">
        <v>#VALUE!</v>
      </c>
      <c r="G4" s="3" t="s">
        <v>17</v>
      </c>
      <c r="H4" s="3" t="s">
        <v>378</v>
      </c>
      <c r="I4" s="42" t="s">
        <v>379</v>
      </c>
      <c r="J4" s="43" t="s">
        <v>380</v>
      </c>
      <c r="K4" s="43" t="s">
        <v>381</v>
      </c>
      <c r="L4" s="3" t="s">
        <v>126</v>
      </c>
      <c r="M4" s="3" t="s">
        <v>127</v>
      </c>
      <c r="N4" s="3" t="s">
        <v>128</v>
      </c>
      <c r="O4" s="100" t="s">
        <v>382</v>
      </c>
      <c r="P4" s="3" t="s">
        <v>130</v>
      </c>
      <c r="Q4" s="43" t="s">
        <v>383</v>
      </c>
      <c r="R4" s="3" t="s">
        <v>130</v>
      </c>
      <c r="S4" s="90" t="s">
        <v>384</v>
      </c>
    </row>
    <row r="5" spans="1:19" ht="149.85" customHeight="1">
      <c r="A5" s="2">
        <v>1</v>
      </c>
      <c r="B5" s="2">
        <v>4</v>
      </c>
      <c r="C5" s="4" t="str">
        <f>_xlfn.CONCAT("M",$B$1,"_C",ChartsM4[[#This Row],[Chapter]],"_",ChartsM4[[#This Row],['#]])</f>
        <v>M4_C1_4</v>
      </c>
      <c r="D5" s="3" t="s">
        <v>385</v>
      </c>
      <c r="E5" s="2" t="e" vm="72">
        <v>#VALUE!</v>
      </c>
      <c r="F5" s="2" t="e" vm="73">
        <v>#VALUE!</v>
      </c>
      <c r="G5" s="3" t="s">
        <v>17</v>
      </c>
      <c r="H5" s="3" t="s">
        <v>386</v>
      </c>
      <c r="I5" s="42" t="s">
        <v>387</v>
      </c>
      <c r="J5" s="43" t="s">
        <v>388</v>
      </c>
      <c r="K5" s="43" t="s">
        <v>389</v>
      </c>
      <c r="L5" s="3" t="s">
        <v>126</v>
      </c>
      <c r="M5" s="3" t="s">
        <v>127</v>
      </c>
      <c r="N5" s="3" t="s">
        <v>128</v>
      </c>
      <c r="O5" s="3" t="s">
        <v>149</v>
      </c>
      <c r="P5" s="3" t="s">
        <v>130</v>
      </c>
      <c r="Q5" s="43" t="s">
        <v>150</v>
      </c>
      <c r="R5" s="3" t="s">
        <v>130</v>
      </c>
      <c r="S5" s="90" t="s">
        <v>390</v>
      </c>
    </row>
    <row r="6" spans="1:19" ht="149.85" customHeight="1">
      <c r="A6" s="2">
        <v>1</v>
      </c>
      <c r="B6" s="2">
        <v>8</v>
      </c>
      <c r="C6" s="4" t="str">
        <f>_xlfn.CONCAT("M",$B$1,"_C",ChartsM4[[#This Row],[Chapter]],"_",ChartsM4[[#This Row],['#]])</f>
        <v>M4_C1_8</v>
      </c>
      <c r="D6" s="3" t="s">
        <v>391</v>
      </c>
      <c r="E6" s="2" t="e" vm="74">
        <v>#VALUE!</v>
      </c>
      <c r="F6" s="2" t="e" vm="75">
        <v>#VALUE!</v>
      </c>
      <c r="G6" s="3" t="s">
        <v>17</v>
      </c>
      <c r="H6" s="3" t="s">
        <v>392</v>
      </c>
      <c r="I6" s="42" t="s">
        <v>393</v>
      </c>
      <c r="J6" s="43" t="s">
        <v>394</v>
      </c>
      <c r="K6" s="43" t="s">
        <v>395</v>
      </c>
      <c r="L6" s="3" t="s">
        <v>126</v>
      </c>
      <c r="M6" s="3" t="s">
        <v>127</v>
      </c>
      <c r="N6" s="3" t="s">
        <v>128</v>
      </c>
      <c r="O6" s="3" t="s">
        <v>164</v>
      </c>
      <c r="P6" s="3" t="s">
        <v>130</v>
      </c>
      <c r="Q6" s="43" t="s">
        <v>396</v>
      </c>
      <c r="R6" s="3" t="s">
        <v>130</v>
      </c>
      <c r="S6" s="90" t="s">
        <v>397</v>
      </c>
    </row>
    <row r="7" spans="1:19" ht="174.4" customHeight="1">
      <c r="A7" s="2">
        <v>1</v>
      </c>
      <c r="B7" s="2">
        <v>9</v>
      </c>
      <c r="C7" s="4" t="str">
        <f>_xlfn.CONCAT("M",$B$1,"_C",ChartsM4[[#This Row],[Chapter]],"_",ChartsM4[[#This Row],['#]])</f>
        <v>M4_C1_9</v>
      </c>
      <c r="D7" s="3" t="s">
        <v>398</v>
      </c>
      <c r="E7" s="2" t="e" vm="76">
        <v>#VALUE!</v>
      </c>
      <c r="F7" s="2" t="e" vm="77">
        <v>#VALUE!</v>
      </c>
      <c r="G7" s="3" t="s">
        <v>17</v>
      </c>
      <c r="H7" s="3" t="s">
        <v>399</v>
      </c>
      <c r="I7" s="42" t="s">
        <v>400</v>
      </c>
      <c r="J7" s="43" t="s">
        <v>401</v>
      </c>
      <c r="K7" s="43" t="s">
        <v>402</v>
      </c>
      <c r="L7" s="3" t="s">
        <v>126</v>
      </c>
      <c r="M7" s="3" t="s">
        <v>127</v>
      </c>
      <c r="N7" s="3" t="s">
        <v>128</v>
      </c>
      <c r="O7" s="3" t="s">
        <v>223</v>
      </c>
      <c r="P7" s="3" t="s">
        <v>130</v>
      </c>
      <c r="Q7" s="43" t="s">
        <v>155</v>
      </c>
      <c r="R7" s="3" t="s">
        <v>130</v>
      </c>
      <c r="S7" s="90" t="s">
        <v>403</v>
      </c>
    </row>
    <row r="8" spans="1:19" ht="149.85" customHeight="1">
      <c r="A8" s="2">
        <v>2</v>
      </c>
      <c r="B8" s="2">
        <v>13</v>
      </c>
      <c r="C8" s="4" t="str">
        <f>_xlfn.CONCAT("M",$B$1,"_C",ChartsM4[[#This Row],[Chapter]],"_",ChartsM4[[#This Row],['#]])</f>
        <v>M4_C2_13</v>
      </c>
      <c r="D8" s="3" t="s">
        <v>404</v>
      </c>
      <c r="E8" s="2" t="e" vm="78">
        <v>#VALUE!</v>
      </c>
      <c r="G8" s="3" t="s">
        <v>17</v>
      </c>
      <c r="H8" s="3" t="s">
        <v>405</v>
      </c>
      <c r="I8" s="42" t="s">
        <v>406</v>
      </c>
      <c r="J8" s="43" t="s">
        <v>407</v>
      </c>
      <c r="K8" s="2"/>
      <c r="L8" s="3" t="s">
        <v>163</v>
      </c>
      <c r="M8" s="3" t="s">
        <v>163</v>
      </c>
      <c r="N8" s="3" t="s">
        <v>128</v>
      </c>
      <c r="O8" s="3" t="s">
        <v>243</v>
      </c>
      <c r="P8" s="3" t="s">
        <v>130</v>
      </c>
      <c r="Q8" s="43" t="s">
        <v>408</v>
      </c>
      <c r="R8" s="3" t="s">
        <v>130</v>
      </c>
      <c r="S8" s="90" t="s">
        <v>409</v>
      </c>
    </row>
    <row r="9" spans="1:19" ht="149.85" customHeight="1">
      <c r="A9" s="2">
        <v>2</v>
      </c>
      <c r="B9" s="2">
        <v>16</v>
      </c>
      <c r="C9" s="4" t="str">
        <f>_xlfn.CONCAT("M",$B$1,"_C",ChartsM4[[#This Row],[Chapter]],"_",ChartsM4[[#This Row],['#]])</f>
        <v>M4_C2_16</v>
      </c>
      <c r="D9" s="3" t="s">
        <v>410</v>
      </c>
      <c r="E9" s="2" t="e" vm="79">
        <v>#VALUE!</v>
      </c>
      <c r="F9" s="2" t="e" vm="80">
        <v>#VALUE!</v>
      </c>
      <c r="G9" s="3" t="s">
        <v>18</v>
      </c>
      <c r="H9" s="2" t="s">
        <v>411</v>
      </c>
      <c r="I9" s="43"/>
      <c r="J9" s="43" t="s">
        <v>412</v>
      </c>
      <c r="K9" s="61" t="s">
        <v>413</v>
      </c>
      <c r="L9" s="3" t="s">
        <v>126</v>
      </c>
      <c r="M9" s="3" t="s">
        <v>127</v>
      </c>
      <c r="N9" s="3" t="s">
        <v>128</v>
      </c>
      <c r="O9" s="3" t="s">
        <v>149</v>
      </c>
      <c r="P9" s="3" t="s">
        <v>130</v>
      </c>
      <c r="Q9" s="43" t="s">
        <v>150</v>
      </c>
      <c r="R9" s="3" t="s">
        <v>130</v>
      </c>
      <c r="S9" s="91" t="s">
        <v>414</v>
      </c>
    </row>
    <row r="10" spans="1:19" ht="149.85" customHeight="1">
      <c r="A10" s="2">
        <v>2</v>
      </c>
      <c r="B10" s="2">
        <v>34</v>
      </c>
      <c r="C10" s="4" t="str">
        <f>_xlfn.CONCAT("M",$B$1,"_C",ChartsM4[[#This Row],[Chapter]],"_",ChartsM4[[#This Row],['#]])</f>
        <v>M4_C2_34</v>
      </c>
      <c r="D10" s="3" t="s">
        <v>415</v>
      </c>
      <c r="E10" s="2" t="e" vm="81">
        <v>#VALUE!</v>
      </c>
      <c r="G10" s="3"/>
      <c r="H10" s="2"/>
      <c r="I10" s="2"/>
      <c r="J10" s="2"/>
      <c r="K10" s="2"/>
      <c r="L10" s="3" t="s">
        <v>163</v>
      </c>
      <c r="M10" s="3" t="s">
        <v>163</v>
      </c>
      <c r="N10" s="3" t="s">
        <v>128</v>
      </c>
      <c r="O10" s="3"/>
      <c r="P10" s="3"/>
      <c r="Q10" s="3"/>
      <c r="R10" s="3"/>
      <c r="S10" s="2"/>
    </row>
    <row r="11" spans="1:19" ht="150" customHeight="1">
      <c r="A11" s="2">
        <v>3</v>
      </c>
      <c r="B11" s="2">
        <v>37</v>
      </c>
      <c r="C11" s="4" t="str">
        <f>_xlfn.CONCAT("M",$B$1,"_C",ChartsM4[[#This Row],[Chapter]],"_",ChartsM4[[#This Row],['#]],"_1")</f>
        <v>M4_C3_37_1</v>
      </c>
      <c r="D11" s="3" t="s">
        <v>416</v>
      </c>
      <c r="E11" s="2" t="e" vm="82">
        <v>#VALUE!</v>
      </c>
      <c r="G11" s="3" t="s">
        <v>18</v>
      </c>
      <c r="H11" s="3" t="s">
        <v>417</v>
      </c>
      <c r="I11" s="43"/>
      <c r="J11" s="43" t="s">
        <v>418</v>
      </c>
      <c r="K11" s="61" t="s">
        <v>419</v>
      </c>
      <c r="L11" s="3" t="s">
        <v>126</v>
      </c>
      <c r="M11" s="3" t="s">
        <v>127</v>
      </c>
      <c r="N11" s="3" t="s">
        <v>128</v>
      </c>
      <c r="O11" s="3" t="s">
        <v>189</v>
      </c>
      <c r="P11" s="3" t="s">
        <v>130</v>
      </c>
      <c r="Q11" s="43" t="s">
        <v>420</v>
      </c>
      <c r="R11" s="3" t="s">
        <v>130</v>
      </c>
      <c r="S11" s="2" t="s">
        <v>421</v>
      </c>
    </row>
    <row r="12" spans="1:19" ht="150" customHeight="1">
      <c r="A12" s="2">
        <v>3</v>
      </c>
      <c r="B12" s="2">
        <v>37</v>
      </c>
      <c r="C12" s="4" t="str">
        <f>_xlfn.CONCAT("M",$B$1,"_C",ChartsM4[[#This Row],[Chapter]],"_",ChartsM4[[#This Row],['#]],"_2")</f>
        <v>M4_C3_37_2</v>
      </c>
      <c r="D12" s="3" t="s">
        <v>416</v>
      </c>
      <c r="E12" s="2" t="e" vm="82">
        <v>#VALUE!</v>
      </c>
      <c r="G12" s="3" t="s">
        <v>18</v>
      </c>
      <c r="H12" s="3" t="s">
        <v>417</v>
      </c>
      <c r="I12" s="43"/>
      <c r="J12" s="43" t="s">
        <v>418</v>
      </c>
      <c r="K12" s="61" t="s">
        <v>419</v>
      </c>
      <c r="L12" s="3" t="s">
        <v>126</v>
      </c>
      <c r="M12" s="3" t="s">
        <v>127</v>
      </c>
      <c r="N12" s="3" t="s">
        <v>128</v>
      </c>
      <c r="O12" s="3" t="s">
        <v>149</v>
      </c>
      <c r="P12" s="3" t="s">
        <v>130</v>
      </c>
      <c r="Q12" s="43" t="s">
        <v>420</v>
      </c>
      <c r="R12" s="3" t="s">
        <v>130</v>
      </c>
      <c r="S12" s="2" t="s">
        <v>422</v>
      </c>
    </row>
    <row r="13" spans="1:19" ht="150.4" customHeight="1">
      <c r="A13" s="2">
        <v>3</v>
      </c>
      <c r="B13" s="2">
        <v>21</v>
      </c>
      <c r="C13" s="4" t="str">
        <f>_xlfn.CONCAT("M",$B$1,"_C",ChartsM4[[#This Row],[Chapter]],"_",ChartsM4[[#This Row],['#]])</f>
        <v>M4_C3_21</v>
      </c>
      <c r="D13" s="3" t="s">
        <v>423</v>
      </c>
      <c r="E13" s="2" t="e" vm="83">
        <v>#VALUE!</v>
      </c>
      <c r="G13" s="3"/>
      <c r="H13" s="2"/>
      <c r="I13" s="2"/>
      <c r="J13" s="2"/>
      <c r="K13" s="2"/>
      <c r="L13" s="3" t="s">
        <v>126</v>
      </c>
      <c r="M13" s="3"/>
      <c r="N13" s="3" t="s">
        <v>133</v>
      </c>
      <c r="O13" s="3"/>
      <c r="P13" s="3"/>
      <c r="Q13" s="3"/>
      <c r="R13" s="3"/>
      <c r="S13" s="92" t="s">
        <v>424</v>
      </c>
    </row>
    <row r="14" spans="1:19" ht="150" customHeight="1">
      <c r="A14" s="2">
        <v>4</v>
      </c>
      <c r="B14" s="2">
        <v>30</v>
      </c>
      <c r="C14" s="4" t="str">
        <f>_xlfn.CONCAT("M",$B$1,"_C",ChartsM4[[#This Row],[Chapter]],"_",ChartsM4[[#This Row],['#]])</f>
        <v>M4_C4_30</v>
      </c>
      <c r="D14" s="3" t="s">
        <v>425</v>
      </c>
      <c r="E14" s="2" t="e" vm="84">
        <v>#VALUE!</v>
      </c>
      <c r="G14" s="3" t="s">
        <v>18</v>
      </c>
      <c r="H14" s="2" t="s">
        <v>426</v>
      </c>
      <c r="I14" s="2"/>
      <c r="J14" s="61" t="s">
        <v>427</v>
      </c>
      <c r="K14" s="61" t="s">
        <v>428</v>
      </c>
      <c r="L14" s="3" t="s">
        <v>126</v>
      </c>
      <c r="M14" s="3" t="s">
        <v>163</v>
      </c>
      <c r="N14" s="3" t="s">
        <v>128</v>
      </c>
      <c r="O14" s="3" t="s">
        <v>429</v>
      </c>
      <c r="P14" s="3" t="s">
        <v>130</v>
      </c>
      <c r="Q14" s="42" t="s">
        <v>430</v>
      </c>
      <c r="R14" s="3" t="s">
        <v>130</v>
      </c>
      <c r="S14" s="93" t="s">
        <v>431</v>
      </c>
    </row>
    <row r="15" spans="1:19" ht="148.9" customHeight="1">
      <c r="A15" s="2">
        <v>4</v>
      </c>
      <c r="B15" s="2">
        <v>32</v>
      </c>
      <c r="C15" s="4" t="str">
        <f>_xlfn.CONCAT("M",$B$1,"_C",ChartsM4[[#This Row],[Chapter]],"_",ChartsM4[[#This Row],['#]])</f>
        <v>M4_C4_32</v>
      </c>
      <c r="D15" s="3" t="s">
        <v>432</v>
      </c>
      <c r="E15" s="2" t="e" vm="85">
        <v>#VALUE!</v>
      </c>
      <c r="G15" s="3" t="s">
        <v>18</v>
      </c>
      <c r="H15" s="2"/>
      <c r="I15" s="2"/>
      <c r="J15" s="2"/>
      <c r="K15" s="2"/>
      <c r="L15" s="3" t="s">
        <v>126</v>
      </c>
      <c r="M15" s="3" t="s">
        <v>258</v>
      </c>
      <c r="N15" s="3" t="s">
        <v>128</v>
      </c>
      <c r="O15" s="3" t="s">
        <v>433</v>
      </c>
      <c r="P15" s="3" t="s">
        <v>130</v>
      </c>
      <c r="Q15" s="3" t="s">
        <v>434</v>
      </c>
      <c r="R15" s="3" t="s">
        <v>260</v>
      </c>
      <c r="S15" s="92" t="s">
        <v>435</v>
      </c>
    </row>
    <row r="16" spans="1:19" ht="150" customHeight="1">
      <c r="A16" s="2">
        <v>4</v>
      </c>
      <c r="B16" s="2">
        <v>33</v>
      </c>
      <c r="C16" s="4" t="str">
        <f>_xlfn.CONCAT("M",$B$1,"_C",ChartsM4[[#This Row],[Chapter]],"_",ChartsM4[[#This Row],['#]])</f>
        <v>M4_C4_33</v>
      </c>
      <c r="D16" s="3" t="s">
        <v>436</v>
      </c>
      <c r="E16" s="2" t="e" vm="86">
        <v>#VALUE!</v>
      </c>
      <c r="F16" s="2" t="e" vm="87">
        <v>#VALUE!</v>
      </c>
      <c r="G16" s="3" t="s">
        <v>18</v>
      </c>
      <c r="H16" s="3" t="s">
        <v>437</v>
      </c>
      <c r="I16" s="2"/>
      <c r="J16" s="43" t="s">
        <v>438</v>
      </c>
      <c r="K16" s="2"/>
      <c r="L16" s="3" t="s">
        <v>126</v>
      </c>
      <c r="M16" s="3" t="s">
        <v>126</v>
      </c>
      <c r="N16" s="3" t="s">
        <v>128</v>
      </c>
      <c r="O16" s="3" t="s">
        <v>439</v>
      </c>
      <c r="P16" s="3" t="s">
        <v>130</v>
      </c>
      <c r="Q16" s="43" t="s">
        <v>230</v>
      </c>
      <c r="R16" s="3" t="s">
        <v>260</v>
      </c>
      <c r="S16" s="92" t="s">
        <v>440</v>
      </c>
    </row>
    <row r="17" spans="1:19" ht="150" customHeight="1">
      <c r="A17" s="2"/>
      <c r="B17" s="2"/>
      <c r="C17" s="4"/>
      <c r="D17" s="3"/>
      <c r="E17" s="2"/>
      <c r="G17" s="3"/>
      <c r="H17" s="2"/>
      <c r="I17" s="2"/>
      <c r="J17" s="2"/>
      <c r="K17" s="2"/>
      <c r="L17" s="3"/>
      <c r="M17" s="3"/>
      <c r="N17" s="3"/>
      <c r="O17" s="3"/>
      <c r="P17" s="3"/>
      <c r="Q17" s="3"/>
      <c r="R17" s="3"/>
      <c r="S17" s="2"/>
    </row>
    <row r="18" spans="1:19" ht="150" customHeight="1">
      <c r="A18" s="2"/>
      <c r="B18" s="2"/>
      <c r="C18" s="4"/>
      <c r="D18" s="3"/>
      <c r="E18" s="2"/>
      <c r="G18" s="3"/>
      <c r="H18" s="2"/>
      <c r="I18" s="2"/>
      <c r="J18" s="2"/>
      <c r="K18" s="2"/>
      <c r="L18" s="3"/>
      <c r="M18" s="3"/>
      <c r="N18" s="3"/>
      <c r="O18" s="3"/>
      <c r="P18" s="3"/>
      <c r="Q18" s="3"/>
      <c r="R18" s="3"/>
      <c r="S18" s="2"/>
    </row>
    <row r="19" spans="1:19" ht="150" customHeight="1">
      <c r="A19" s="2"/>
      <c r="B19" s="2"/>
      <c r="C19" s="4"/>
      <c r="D19" s="3"/>
      <c r="E19" s="2"/>
      <c r="G19" s="3"/>
      <c r="H19" s="2"/>
      <c r="I19" s="2"/>
      <c r="J19" s="2"/>
      <c r="K19" s="2"/>
      <c r="L19" s="3"/>
      <c r="M19" s="3"/>
      <c r="N19" s="3"/>
      <c r="O19" s="3"/>
      <c r="P19" s="3"/>
      <c r="Q19" s="3"/>
      <c r="R19" s="3"/>
      <c r="S19" s="2"/>
    </row>
    <row r="20" spans="1:19" ht="150" customHeight="1">
      <c r="A20" s="2"/>
      <c r="B20" s="2"/>
      <c r="C20" s="4"/>
      <c r="D20" s="3"/>
      <c r="E20" s="2"/>
      <c r="G20" s="3"/>
      <c r="H20" s="2"/>
      <c r="I20" s="2"/>
      <c r="J20" s="2"/>
      <c r="K20" s="2"/>
      <c r="L20" s="3"/>
      <c r="M20" s="3"/>
      <c r="N20" s="3"/>
      <c r="O20" s="3"/>
      <c r="P20" s="3"/>
      <c r="Q20" s="3"/>
      <c r="R20" s="3"/>
      <c r="S20" s="2"/>
    </row>
    <row r="21" spans="1:19" ht="150.4" customHeight="1">
      <c r="A21" s="2"/>
      <c r="B21" s="2"/>
      <c r="C21" s="4"/>
      <c r="D21" s="3"/>
      <c r="E21" s="2"/>
      <c r="G21" s="3"/>
      <c r="H21" s="2"/>
      <c r="I21" s="2"/>
      <c r="J21" s="2"/>
      <c r="K21" s="2"/>
      <c r="L21" s="3"/>
      <c r="M21" s="3"/>
      <c r="N21" s="3"/>
      <c r="O21" s="3"/>
      <c r="P21" s="3"/>
      <c r="Q21" s="3"/>
      <c r="R21" s="3"/>
      <c r="S21" s="2"/>
    </row>
    <row r="22" spans="1:19" ht="150.4" customHeight="1">
      <c r="A22" s="2"/>
      <c r="B22" s="2"/>
      <c r="C22" s="4"/>
      <c r="D22" s="3"/>
      <c r="E22" s="2"/>
      <c r="G22" s="3"/>
      <c r="H22" s="2"/>
      <c r="I22" s="2"/>
      <c r="J22" s="2"/>
      <c r="K22" s="2"/>
      <c r="L22" s="3"/>
      <c r="M22" s="3"/>
      <c r="N22" s="3"/>
      <c r="O22" s="3"/>
      <c r="P22" s="3"/>
      <c r="Q22" s="3"/>
      <c r="R22" s="3"/>
      <c r="S22" s="2"/>
    </row>
    <row r="23" spans="1:19" ht="150.4" customHeight="1">
      <c r="A23" s="2"/>
      <c r="B23" s="2"/>
      <c r="C23" s="4"/>
      <c r="D23" s="3"/>
      <c r="E23" s="2"/>
      <c r="G23" s="3"/>
      <c r="H23" s="2"/>
      <c r="I23" s="2"/>
      <c r="J23" s="2"/>
      <c r="K23" s="2"/>
      <c r="L23" s="3"/>
      <c r="M23" s="3"/>
      <c r="N23" s="3"/>
      <c r="O23" s="3"/>
      <c r="P23" s="3"/>
      <c r="Q23" s="3"/>
      <c r="R23" s="3"/>
      <c r="S23" s="2"/>
    </row>
    <row r="24" spans="1:19" ht="150.4" customHeight="1">
      <c r="A24" s="2"/>
      <c r="B24" s="2"/>
      <c r="C24" s="4"/>
      <c r="D24" s="3"/>
      <c r="E24" s="2"/>
      <c r="G24" s="3"/>
      <c r="H24" s="2"/>
      <c r="I24" s="2"/>
      <c r="J24" s="2"/>
      <c r="K24" s="2"/>
      <c r="L24" s="3"/>
      <c r="M24" s="3"/>
      <c r="N24" s="3"/>
      <c r="O24" s="3"/>
      <c r="P24" s="3"/>
      <c r="Q24" s="3"/>
      <c r="R24" s="3"/>
      <c r="S24" s="2"/>
    </row>
    <row r="25" spans="1:19" ht="150.4" customHeight="1">
      <c r="A25" s="2"/>
      <c r="B25" s="2"/>
      <c r="C25" s="4"/>
      <c r="D25" s="3"/>
      <c r="E25" s="2"/>
      <c r="G25" s="3"/>
      <c r="H25" s="2"/>
      <c r="I25" s="2"/>
      <c r="J25" s="2"/>
      <c r="K25" s="2"/>
      <c r="L25" s="3"/>
      <c r="M25" s="3"/>
      <c r="N25" s="3"/>
      <c r="O25" s="3"/>
      <c r="P25" s="3"/>
      <c r="Q25" s="3"/>
      <c r="R25" s="3"/>
      <c r="S25" s="2"/>
    </row>
  </sheetData>
  <conditionalFormatting sqref="L3:L25">
    <cfRule type="containsText" dxfId="213" priority="33" operator="containsText" text="pipeline">
      <formula>NOT(ISERROR(SEARCH("pipeline",L3)))</formula>
    </cfRule>
    <cfRule type="containsText" dxfId="212" priority="34" operator="containsText" text="Deleted">
      <formula>NOT(ISERROR(SEARCH("Deleted",L3)))</formula>
    </cfRule>
    <cfRule type="containsText" dxfId="211" priority="35" operator="containsText" text="ready">
      <formula>NOT(ISERROR(SEARCH("ready",L3)))</formula>
    </cfRule>
    <cfRule type="containsText" dxfId="210" priority="36" operator="containsText" text="process">
      <formula>NOT(ISERROR(SEARCH("process",L3)))</formula>
    </cfRule>
    <cfRule type="containsText" dxfId="209" priority="37" operator="containsText" text="Pending">
      <formula>NOT(ISERROR(SEARCH("Pending",L3)))</formula>
    </cfRule>
  </conditionalFormatting>
  <conditionalFormatting sqref="M3:M25">
    <cfRule type="containsText" dxfId="208" priority="1" operator="containsText" text="fixing">
      <formula>NOT(ISERROR(SEARCH("fixing",M3)))</formula>
    </cfRule>
    <cfRule type="containsText" dxfId="207" priority="2" operator="containsText" text="review">
      <formula>NOT(ISERROR(SEARCH("review",M3)))</formula>
    </cfRule>
    <cfRule type="containsText" dxfId="206" priority="3" operator="containsText" text="ready">
      <formula>NOT(ISERROR(SEARCH("ready",M3)))</formula>
    </cfRule>
    <cfRule type="containsText" dxfId="205" priority="4" operator="containsText" text="process">
      <formula>NOT(ISERROR(SEARCH("process",M3)))</formula>
    </cfRule>
    <cfRule type="containsText" dxfId="204" priority="5" operator="containsText" text="Pending">
      <formula>NOT(ISERROR(SEARCH("Pending",M3)))</formula>
    </cfRule>
  </conditionalFormatting>
  <conditionalFormatting sqref="N3:N25">
    <cfRule type="containsText" dxfId="203" priority="23" operator="containsText" text="map">
      <formula>NOT(ISERROR(SEARCH("map",N3)))</formula>
    </cfRule>
    <cfRule type="containsText" dxfId="202" priority="24" operator="containsText" text="direct">
      <formula>NOT(ISERROR(SEARCH("direct",N3)))</formula>
    </cfRule>
    <cfRule type="containsText" dxfId="201" priority="25" operator="containsText" text="Chart to recreate">
      <formula>NOT(ISERROR(SEARCH("Chart to recreate",N3)))</formula>
    </cfRule>
    <cfRule type="containsText" dxfId="200" priority="26" operator="containsText" text="WITH data">
      <formula>NOT(ISERROR(SEARCH("WITH data",N3)))</formula>
    </cfRule>
    <cfRule type="containsText" dxfId="199" priority="27" operator="containsText" text="WITHOUT">
      <formula>NOT(ISERROR(SEARCH("WITHOUT",N3)))</formula>
    </cfRule>
  </conditionalFormatting>
  <conditionalFormatting sqref="P3:P25">
    <cfRule type="containsText" dxfId="198" priority="22" operator="containsText" text="Yes">
      <formula>NOT(ISERROR(SEARCH("Yes",P3)))</formula>
    </cfRule>
  </conditionalFormatting>
  <conditionalFormatting sqref="R3:R25">
    <cfRule type="containsText" dxfId="197" priority="21" operator="containsText" text="Yes">
      <formula>NOT(ISERROR(SEARCH("Yes",R3)))</formula>
    </cfRule>
  </conditionalFormatting>
  <dataValidations count="1">
    <dataValidation allowBlank="1" showInputMessage="1" showErrorMessage="1" sqref="O2 O4" xr:uid="{AB678F86-8044-4BB6-AC0C-66733B750889}"/>
  </dataValidations>
  <hyperlinks>
    <hyperlink ref="J7" r:id="rId1" xr:uid="{FDA94861-2A20-432C-8839-F031A0065DDF}"/>
    <hyperlink ref="J9" r:id="rId2" xr:uid="{C71C8538-2F3C-4220-8D07-8D76E14E6758}"/>
    <hyperlink ref="J11" r:id="rId3" xr:uid="{8FB4591F-AC06-4C93-A14A-F0FABCB7529E}"/>
    <hyperlink ref="K9" r:id="rId4" xr:uid="{25776B6C-D3C0-4E6A-A3C9-C8C0504BF980}"/>
    <hyperlink ref="K11" r:id="rId5" xr:uid="{8F2365E1-D3B5-40FC-A869-B56F9FF6FA1F}"/>
    <hyperlink ref="K14" r:id="rId6" display="https://data-explorer.oecd.org/share/?token=eyJ0eXAiOiJKV1QiLCJhbGciOiJIUzI1NiJ9.eyJzdWIiOiJmNmI4MzFlMS0wNDJlLTQ5YzgtYWU5Yy01Njc0YWQxMDBmZmQiLCJlbWFpbCI6ImRpdnlhc2FuZ2FyYWp1QGxpdmUuY29tIiwianRpIjoiYjQ5NzVmMmYtZGUxYS00ZTA1LWFkNmItNmI3NzhkMWYzNWMyIiwiaWF0IjoxNzQ0NzI4MTIxLCJleHAiOjE3NDQ3NDI1MjF9.2ITfhYlnPoxtGfaKJH0QYjLZMF7MAolekhbpg5Acwb8&amp;email=divyasangaraju@live.com&amp;id=f6b831e1-042e-49c8-ae9c-5674ad100ffd" xr:uid="{52A9F33B-FA78-487B-8700-1D216AE724E8}"/>
    <hyperlink ref="J14" r:id="rId7" xr:uid="{90805017-25C5-4BE8-9511-7AA225440C8B}"/>
    <hyperlink ref="J16" r:id="rId8" xr:uid="{356F1F57-EAC1-40C1-9AF6-2803A1DEA23B}"/>
    <hyperlink ref="J4" r:id="rId9" xr:uid="{5C77F346-1F7A-4810-8935-4B5ABDA069D0}"/>
    <hyperlink ref="J3" r:id="rId10" xr:uid="{2EC4FD9F-FF5D-434F-A757-0F6A5BE0BEDC}"/>
    <hyperlink ref="K3" r:id="rId11" xr:uid="{D1E137BC-7ECF-4BBF-B800-4F8BBD7E576F}"/>
    <hyperlink ref="K4" r:id="rId12" xr:uid="{E6D1FB10-6A02-4FD3-BD68-325C17F14BDB}"/>
    <hyperlink ref="J5" r:id="rId13" xr:uid="{B19FE810-04F8-4F4C-A7DC-D52EA19B7346}"/>
    <hyperlink ref="K5" r:id="rId14" xr:uid="{4C9B790B-5764-4BE5-A050-95B39B068D1F}"/>
    <hyperlink ref="J6" r:id="rId15" xr:uid="{09D9D770-1732-426E-B86F-D4EC665A7703}"/>
    <hyperlink ref="K6" r:id="rId16" xr:uid="{B373EEC0-DD28-4008-9277-E3C9041DDD80}"/>
    <hyperlink ref="K7" r:id="rId17" xr:uid="{2A6BB90B-59B1-4AC1-BFA4-8D7DB650386E}"/>
    <hyperlink ref="J8" r:id="rId18" xr:uid="{721093A7-3F79-4039-A0B0-B45074F23FF6}"/>
    <hyperlink ref="Q9" r:id="rId19" xr:uid="{F9805098-268B-40BA-B5CE-EE1279F5811C}"/>
    <hyperlink ref="Q11" r:id="rId20" display="https://echarts.apache.org/examples/en/editor.html?c=bar-simple" xr:uid="{71F05BC7-B0D4-4498-9D5C-47CDC039B3CA}"/>
    <hyperlink ref="Q16" r:id="rId21" xr:uid="{2B57E413-C9CB-40A3-97FC-6A38C21119C4}"/>
    <hyperlink ref="Q7" r:id="rId22" xr:uid="{B2EF1502-BC10-4D04-AE46-BE6E00A61D41}"/>
    <hyperlink ref="Q8" r:id="rId23" xr:uid="{5D0F6D21-00F0-4418-A449-6E6963D0FE5F}"/>
    <hyperlink ref="Q3" r:id="rId24" xr:uid="{ADAB0474-76B5-45CE-8970-FF66DBCC972C}"/>
    <hyperlink ref="Q4" r:id="rId25" xr:uid="{7C81AA58-3E88-455F-AADE-018CE79E4078}"/>
    <hyperlink ref="Q5" r:id="rId26" xr:uid="{DC978460-BF24-4147-BD05-BDB8D6BF4A04}"/>
    <hyperlink ref="Q6" r:id="rId27" xr:uid="{BC49C571-5C3D-4E63-886B-E02124E5FE30}"/>
    <hyperlink ref="J12" r:id="rId28" xr:uid="{DE3F1EA9-9702-42D8-9954-6CDDC8E92C02}"/>
    <hyperlink ref="K12" r:id="rId29" xr:uid="{92807A06-9972-4136-925A-650D30CD640E}"/>
    <hyperlink ref="Q12" r:id="rId30" display="https://echarts.apache.org/examples/en/editor.html?c=bar-simple" xr:uid="{8B573F6B-386D-437E-A443-33D5C58F9276}"/>
  </hyperlinks>
  <pageMargins left="0.7" right="0.7" top="0.75" bottom="0.75" header="0.3" footer="0.3"/>
  <pageSetup orientation="portrait" r:id="rId31"/>
  <legacyDrawing r:id="rId32"/>
  <tableParts count="1">
    <tablePart r:id="rId33"/>
  </tableParts>
  <extLst>
    <ext xmlns:x14="http://schemas.microsoft.com/office/spreadsheetml/2009/9/main" uri="{CCE6A557-97BC-4b89-ADB6-D9C93CAAB3DF}">
      <x14:dataValidations xmlns:xm="http://schemas.microsoft.com/office/excel/2006/main" count="6">
        <x14:dataValidation type="list" allowBlank="1" showInputMessage="1" showErrorMessage="1" xr:uid="{6FF4AB01-5D4A-415E-B653-561E1CCFBDB7}">
          <x14:formula1>
            <xm:f>Validation!$A$2:$A$9</xm:f>
          </x14:formula1>
          <xm:sqref>N3:N25</xm:sqref>
        </x14:dataValidation>
        <x14:dataValidation type="list" allowBlank="1" showInputMessage="1" showErrorMessage="1" xr:uid="{5DEB8A76-3F50-4797-87C0-DFFAF13228DE}">
          <x14:formula1>
            <xm:f>TRACKER!$B$17:$B$22</xm:f>
          </x14:formula1>
          <xm:sqref>G3:G25</xm:sqref>
        </x14:dataValidation>
        <x14:dataValidation type="list" allowBlank="1" showInputMessage="1" showErrorMessage="1" xr:uid="{9514EDF6-5678-4AF2-9C09-B9586D89AB22}">
          <x14:formula1>
            <xm:f>Validation!$C$2:$C$40</xm:f>
          </x14:formula1>
          <xm:sqref>O3 O5:O25</xm:sqref>
        </x14:dataValidation>
        <x14:dataValidation type="list" allowBlank="1" showInputMessage="1" showErrorMessage="1" xr:uid="{C8D4A1B8-1B4A-4F66-A57B-45E252402858}">
          <x14:formula1>
            <xm:f>Validation!$I$2:$I$8</xm:f>
          </x14:formula1>
          <xm:sqref>L3:L25</xm:sqref>
        </x14:dataValidation>
        <x14:dataValidation type="list" allowBlank="1" showInputMessage="1" showErrorMessage="1" xr:uid="{591CBC8E-364F-491F-9896-85531A7DB9C7}">
          <x14:formula1>
            <xm:f>Validation!$J$2:$J$11</xm:f>
          </x14:formula1>
          <xm:sqref>M3:M25</xm:sqref>
        </x14:dataValidation>
        <x14:dataValidation type="list" allowBlank="1" showInputMessage="1" showErrorMessage="1" xr:uid="{AEA53635-7E97-4F20-BCFF-E014B9AF5DB6}">
          <x14:formula1>
            <xm:f>Validation!$K$2:$K$5</xm:f>
          </x14:formula1>
          <xm:sqref>R3:R25 P3:P25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25425-429E-40C2-86FE-A919FD5E1CED}">
  <dimension ref="A1:S32"/>
  <sheetViews>
    <sheetView topLeftCell="D2" zoomScale="70" zoomScaleNormal="70" workbookViewId="0">
      <selection activeCell="F3" sqref="F3"/>
    </sheetView>
  </sheetViews>
  <sheetFormatPr defaultRowHeight="15" customHeight="1"/>
  <cols>
    <col min="1" max="1" width="11" customWidth="1"/>
    <col min="2" max="2" width="5.42578125" customWidth="1"/>
    <col min="3" max="3" width="14.42578125" customWidth="1"/>
    <col min="4" max="4" width="22" customWidth="1"/>
    <col min="5" max="5" width="35.7109375" customWidth="1"/>
    <col min="6" max="6" width="35.7109375" style="2" customWidth="1"/>
    <col min="7" max="7" width="17.140625" style="2" customWidth="1"/>
    <col min="8" max="8" width="23.140625" style="6" customWidth="1"/>
    <col min="9" max="9" width="24.42578125" customWidth="1"/>
    <col min="10" max="10" width="18.140625" customWidth="1"/>
    <col min="11" max="11" width="16.42578125" customWidth="1"/>
    <col min="12" max="12" width="16" customWidth="1"/>
    <col min="13" max="13" width="16.42578125" customWidth="1"/>
    <col min="14" max="14" width="12.7109375" customWidth="1"/>
    <col min="15" max="15" width="26.42578125" style="1" customWidth="1"/>
    <col min="16" max="16" width="15.85546875" customWidth="1"/>
    <col min="17" max="17" width="18.5703125" style="6" customWidth="1"/>
    <col min="18" max="18" width="22.28515625" customWidth="1"/>
    <col min="19" max="19" width="59.42578125" customWidth="1"/>
    <col min="20" max="20" width="35.140625" customWidth="1"/>
  </cols>
  <sheetData>
    <row r="1" spans="1:19" ht="23.25">
      <c r="A1" s="31" t="s">
        <v>41</v>
      </c>
      <c r="B1" s="31">
        <v>5</v>
      </c>
      <c r="H1" s="7"/>
      <c r="Q1" s="7"/>
    </row>
    <row r="2" spans="1:19" s="36" customFormat="1" ht="14.25">
      <c r="A2" s="36" t="s">
        <v>109</v>
      </c>
      <c r="B2" s="36" t="s">
        <v>110</v>
      </c>
      <c r="C2" s="36" t="s">
        <v>42</v>
      </c>
      <c r="D2" s="42" t="s">
        <v>21</v>
      </c>
      <c r="E2" s="36" t="s">
        <v>43</v>
      </c>
      <c r="F2" s="36" t="s">
        <v>44</v>
      </c>
      <c r="G2" s="42" t="s">
        <v>15</v>
      </c>
      <c r="H2" s="42" t="s">
        <v>111</v>
      </c>
      <c r="I2" s="42" t="s">
        <v>112</v>
      </c>
      <c r="J2" s="42" t="s">
        <v>113</v>
      </c>
      <c r="K2" s="42" t="s">
        <v>114</v>
      </c>
      <c r="L2" s="42" t="s">
        <v>115</v>
      </c>
      <c r="M2" s="36" t="s">
        <v>116</v>
      </c>
      <c r="N2" s="42" t="s">
        <v>117</v>
      </c>
      <c r="O2" s="88" t="s">
        <v>118</v>
      </c>
      <c r="P2" s="42" t="s">
        <v>119</v>
      </c>
      <c r="Q2" s="3" t="s">
        <v>120</v>
      </c>
      <c r="R2" s="3" t="s">
        <v>121</v>
      </c>
      <c r="S2" s="42" t="s">
        <v>122</v>
      </c>
    </row>
    <row r="3" spans="1:19" ht="149.85" customHeight="1">
      <c r="A3" s="2">
        <v>1</v>
      </c>
      <c r="B3" s="2">
        <v>10</v>
      </c>
      <c r="C3" s="4" t="str">
        <f>_xlfn.CONCAT("M",$B$1,"_C",ChartsM5[[#This Row],[Chapter]],"_",ChartsM5[[#This Row],['#]])</f>
        <v>M5_C1_10</v>
      </c>
      <c r="D3" s="3" t="s">
        <v>441</v>
      </c>
      <c r="E3" s="2" t="e" vm="88">
        <v>#VALUE!</v>
      </c>
      <c r="G3" s="6" t="s">
        <v>20</v>
      </c>
      <c r="H3" s="3" t="s">
        <v>442</v>
      </c>
      <c r="I3" s="2"/>
      <c r="J3" s="2"/>
      <c r="K3" s="61" t="s">
        <v>443</v>
      </c>
      <c r="L3" s="3" t="s">
        <v>163</v>
      </c>
      <c r="M3" s="3" t="s">
        <v>163</v>
      </c>
      <c r="N3" s="3" t="s">
        <v>128</v>
      </c>
      <c r="O3" s="2" t="s">
        <v>149</v>
      </c>
      <c r="P3" s="3" t="s">
        <v>130</v>
      </c>
      <c r="Q3" s="61" t="s">
        <v>444</v>
      </c>
      <c r="R3" s="3" t="s">
        <v>130</v>
      </c>
      <c r="S3" s="2"/>
    </row>
    <row r="4" spans="1:19" ht="149.85" customHeight="1">
      <c r="A4" s="2">
        <v>2</v>
      </c>
      <c r="B4" s="2">
        <v>13</v>
      </c>
      <c r="C4" s="4" t="str">
        <f>_xlfn.CONCAT("M",$B$1,"_C",ChartsM5[[#This Row],[Chapter]],"_",ChartsM5[[#This Row],['#]])</f>
        <v>M5_C2_13</v>
      </c>
      <c r="D4" s="3" t="s">
        <v>445</v>
      </c>
      <c r="E4" s="2" t="e" vm="89">
        <v>#VALUE!</v>
      </c>
      <c r="G4" s="6" t="s">
        <v>20</v>
      </c>
      <c r="H4" s="2"/>
      <c r="I4" s="2"/>
      <c r="J4" s="43" t="s">
        <v>446</v>
      </c>
      <c r="K4" s="61" t="s">
        <v>447</v>
      </c>
      <c r="L4" s="3" t="s">
        <v>163</v>
      </c>
      <c r="M4" s="3" t="s">
        <v>163</v>
      </c>
      <c r="N4" s="3" t="s">
        <v>128</v>
      </c>
      <c r="O4" s="2" t="s">
        <v>243</v>
      </c>
      <c r="P4" s="3" t="s">
        <v>130</v>
      </c>
      <c r="Q4" s="61" t="s">
        <v>448</v>
      </c>
      <c r="R4" s="3" t="s">
        <v>130</v>
      </c>
      <c r="S4" s="2" t="s">
        <v>449</v>
      </c>
    </row>
    <row r="5" spans="1:19" ht="149.85" customHeight="1">
      <c r="A5" s="2">
        <v>2</v>
      </c>
      <c r="B5" s="2">
        <v>15</v>
      </c>
      <c r="C5" s="4" t="str">
        <f>_xlfn.CONCAT("M",$B$1,"_C",ChartsM5[[#This Row],[Chapter]],"_",ChartsM5[[#This Row],['#]])</f>
        <v>M5_C2_15</v>
      </c>
      <c r="D5" s="3" t="s">
        <v>450</v>
      </c>
      <c r="E5" s="2" t="e" vm="90">
        <v>#VALUE!</v>
      </c>
      <c r="G5" s="6" t="s">
        <v>20</v>
      </c>
      <c r="H5" s="2"/>
      <c r="I5" s="2"/>
      <c r="J5" s="61" t="s">
        <v>162</v>
      </c>
      <c r="K5" s="2"/>
      <c r="L5" s="3" t="s">
        <v>163</v>
      </c>
      <c r="M5" s="3" t="s">
        <v>163</v>
      </c>
      <c r="N5" s="3" t="s">
        <v>128</v>
      </c>
      <c r="O5" s="2" t="s">
        <v>149</v>
      </c>
      <c r="P5" s="3" t="s">
        <v>130</v>
      </c>
      <c r="Q5" s="61" t="s">
        <v>444</v>
      </c>
      <c r="R5" s="3" t="s">
        <v>130</v>
      </c>
      <c r="S5" s="2" t="s">
        <v>451</v>
      </c>
    </row>
    <row r="6" spans="1:19" ht="150" customHeight="1">
      <c r="A6" s="2">
        <v>3</v>
      </c>
      <c r="B6" s="2">
        <v>20</v>
      </c>
      <c r="C6" s="4" t="str">
        <f>_xlfn.CONCAT("M",$B$1,"_C",ChartsM5[[#This Row],[Chapter]],"_",ChartsM5[[#This Row],['#]])</f>
        <v>M5_C3_20</v>
      </c>
      <c r="D6" s="3" t="s">
        <v>452</v>
      </c>
      <c r="E6" s="2" t="e" vm="91">
        <v>#VALUE!</v>
      </c>
      <c r="G6" s="6" t="s">
        <v>18</v>
      </c>
      <c r="H6" s="2"/>
      <c r="I6" s="2"/>
      <c r="J6" s="2"/>
      <c r="K6" s="2" t="s">
        <v>453</v>
      </c>
      <c r="L6" s="3" t="s">
        <v>127</v>
      </c>
      <c r="M6" s="3" t="s">
        <v>127</v>
      </c>
      <c r="N6" s="3" t="s">
        <v>128</v>
      </c>
      <c r="O6" s="2" t="s">
        <v>237</v>
      </c>
      <c r="P6" s="3" t="s">
        <v>130</v>
      </c>
      <c r="Q6" s="61" t="s">
        <v>454</v>
      </c>
      <c r="R6" s="3" t="s">
        <v>260</v>
      </c>
      <c r="S6" s="2" t="s">
        <v>455</v>
      </c>
    </row>
    <row r="7" spans="1:19" ht="150.75" customHeight="1">
      <c r="A7" s="2"/>
      <c r="B7" s="2"/>
      <c r="C7" s="4"/>
      <c r="D7" s="3"/>
      <c r="E7" s="2"/>
      <c r="G7" s="6"/>
      <c r="H7" s="2"/>
      <c r="I7" s="2"/>
      <c r="J7" s="61"/>
      <c r="K7" s="61"/>
      <c r="L7" s="3"/>
      <c r="M7" s="3"/>
      <c r="N7" s="3"/>
      <c r="O7" s="2"/>
      <c r="P7" s="3"/>
      <c r="Q7" s="2"/>
      <c r="R7" s="3"/>
      <c r="S7" s="2"/>
    </row>
    <row r="8" spans="1:19" ht="150.75" customHeight="1">
      <c r="A8" s="2"/>
      <c r="B8" s="2"/>
      <c r="C8" s="4"/>
      <c r="D8" s="2"/>
      <c r="E8" s="2"/>
      <c r="G8" s="6"/>
      <c r="H8" s="2"/>
      <c r="I8" s="2"/>
      <c r="J8" s="61"/>
      <c r="K8" s="61"/>
      <c r="L8" s="3"/>
      <c r="M8" s="3"/>
      <c r="N8" s="3"/>
      <c r="O8" s="2"/>
      <c r="P8" s="3"/>
      <c r="Q8" s="2"/>
      <c r="R8" s="3"/>
      <c r="S8" s="2"/>
    </row>
    <row r="9" spans="1:19" ht="150.75" customHeight="1">
      <c r="A9" s="2"/>
      <c r="B9" s="2"/>
      <c r="C9" s="4"/>
      <c r="D9" s="2"/>
      <c r="E9" s="2"/>
      <c r="G9" s="6"/>
      <c r="H9" s="2"/>
      <c r="I9" s="2"/>
      <c r="J9" s="61"/>
      <c r="K9" s="2"/>
      <c r="L9" s="3"/>
      <c r="M9" s="3"/>
      <c r="N9" s="3"/>
      <c r="O9" s="2"/>
      <c r="P9" s="3"/>
      <c r="Q9" s="2"/>
      <c r="R9" s="3"/>
      <c r="S9" s="2"/>
    </row>
    <row r="10" spans="1:19" ht="150" customHeight="1">
      <c r="A10" s="2"/>
      <c r="B10" s="2"/>
      <c r="C10" s="4"/>
      <c r="D10" s="2"/>
      <c r="E10" s="2"/>
      <c r="G10" s="6"/>
      <c r="H10" s="2"/>
      <c r="I10" s="2"/>
      <c r="J10" s="2"/>
      <c r="K10" s="2"/>
      <c r="L10" s="3"/>
      <c r="M10" s="3"/>
      <c r="N10" s="3"/>
      <c r="O10" s="2"/>
      <c r="P10" s="3"/>
      <c r="Q10" s="2"/>
      <c r="R10" s="3"/>
      <c r="S10" s="2"/>
    </row>
    <row r="11" spans="1:19" ht="150" customHeight="1">
      <c r="A11" s="2"/>
      <c r="B11" s="2"/>
      <c r="C11" s="4"/>
      <c r="D11" s="2"/>
      <c r="E11" s="2"/>
      <c r="G11" s="6"/>
      <c r="H11" s="2"/>
      <c r="I11" s="2"/>
      <c r="J11" s="2"/>
      <c r="K11" s="2"/>
      <c r="L11" s="3"/>
      <c r="M11" s="3"/>
      <c r="N11" s="3"/>
      <c r="O11" s="2"/>
      <c r="P11" s="3"/>
      <c r="Q11" s="2"/>
      <c r="R11" s="3"/>
      <c r="S11" s="2"/>
    </row>
    <row r="12" spans="1:19" ht="150" customHeight="1">
      <c r="A12" s="2"/>
      <c r="B12" s="2"/>
      <c r="C12" s="4"/>
      <c r="D12" s="2"/>
      <c r="E12" s="2"/>
      <c r="G12" s="6"/>
      <c r="H12" s="2"/>
      <c r="I12" s="2"/>
      <c r="J12" s="2"/>
      <c r="K12" s="2"/>
      <c r="L12" s="3"/>
      <c r="M12" s="3"/>
      <c r="N12" s="3"/>
      <c r="O12" s="2"/>
      <c r="P12" s="3"/>
      <c r="Q12" s="2"/>
      <c r="R12" s="3"/>
      <c r="S12" s="2"/>
    </row>
    <row r="13" spans="1:19" ht="150" customHeight="1">
      <c r="A13" s="2"/>
      <c r="B13" s="2"/>
      <c r="C13" s="4"/>
      <c r="D13" s="2"/>
      <c r="E13" s="2"/>
      <c r="G13" s="6"/>
      <c r="H13" s="2"/>
      <c r="I13" s="2"/>
      <c r="J13" s="2"/>
      <c r="K13" s="2"/>
      <c r="L13" s="3"/>
      <c r="M13" s="3"/>
      <c r="N13" s="3"/>
      <c r="O13" s="2"/>
      <c r="P13" s="3"/>
      <c r="Q13" s="2"/>
      <c r="R13" s="3"/>
      <c r="S13" s="2"/>
    </row>
    <row r="14" spans="1:19" ht="150" customHeight="1">
      <c r="A14" s="2"/>
      <c r="B14" s="2"/>
      <c r="C14" s="4"/>
      <c r="D14" s="2"/>
      <c r="E14" s="2"/>
      <c r="G14" s="6"/>
      <c r="H14" s="2"/>
      <c r="I14" s="2"/>
      <c r="J14" s="2"/>
      <c r="K14" s="2"/>
      <c r="L14" s="3"/>
      <c r="M14" s="3"/>
      <c r="N14" s="3"/>
      <c r="O14" s="2"/>
      <c r="P14" s="3"/>
      <c r="Q14" s="2"/>
      <c r="R14" s="3"/>
      <c r="S14" s="2"/>
    </row>
    <row r="15" spans="1:19" ht="150" customHeight="1">
      <c r="A15" s="2"/>
      <c r="B15" s="2"/>
      <c r="C15" s="4"/>
      <c r="D15" s="2"/>
      <c r="E15" s="2"/>
      <c r="G15" s="6"/>
      <c r="H15" s="2"/>
      <c r="I15" s="2"/>
      <c r="J15" s="2"/>
      <c r="K15" s="2"/>
      <c r="L15" s="3"/>
      <c r="M15" s="3"/>
      <c r="N15" s="3"/>
      <c r="O15" s="2"/>
      <c r="P15" s="3"/>
      <c r="Q15" s="2"/>
      <c r="R15" s="3"/>
      <c r="S15" s="2"/>
    </row>
    <row r="16" spans="1:19" ht="150" customHeight="1">
      <c r="A16" s="2"/>
      <c r="B16" s="2"/>
      <c r="C16" s="4"/>
      <c r="D16" s="2"/>
      <c r="E16" s="2"/>
      <c r="G16" s="6"/>
      <c r="H16" s="2"/>
      <c r="I16" s="2"/>
      <c r="J16" s="2"/>
      <c r="K16" s="2"/>
      <c r="L16" s="3"/>
      <c r="M16" s="3"/>
      <c r="N16" s="3"/>
      <c r="O16" s="2"/>
      <c r="P16" s="3"/>
      <c r="Q16" s="2"/>
      <c r="R16" s="3"/>
      <c r="S16" s="2"/>
    </row>
    <row r="17" spans="1:19" ht="150" customHeight="1">
      <c r="A17" s="2"/>
      <c r="B17" s="2"/>
      <c r="C17" s="4"/>
      <c r="D17" s="2"/>
      <c r="E17" s="2"/>
      <c r="G17" s="6"/>
      <c r="H17" s="2"/>
      <c r="I17" s="2"/>
      <c r="J17" s="2"/>
      <c r="K17" s="2"/>
      <c r="L17" s="3"/>
      <c r="M17" s="3"/>
      <c r="N17" s="3"/>
      <c r="O17" s="2"/>
      <c r="P17" s="3"/>
      <c r="Q17" s="2"/>
      <c r="R17" s="3"/>
      <c r="S17" s="2"/>
    </row>
    <row r="18" spans="1:19" ht="150" customHeight="1">
      <c r="A18" s="2"/>
      <c r="B18" s="2"/>
      <c r="C18" s="4"/>
      <c r="D18" s="2"/>
      <c r="E18" s="2"/>
      <c r="G18" s="6"/>
      <c r="H18" s="2"/>
      <c r="I18" s="2"/>
      <c r="J18" s="2"/>
      <c r="K18" s="2"/>
      <c r="L18" s="3"/>
      <c r="M18" s="3"/>
      <c r="N18" s="3"/>
      <c r="O18" s="2"/>
      <c r="P18" s="3"/>
      <c r="Q18" s="2"/>
      <c r="R18" s="3"/>
      <c r="S18" s="2"/>
    </row>
    <row r="19" spans="1:19" ht="150" customHeight="1">
      <c r="A19" s="2"/>
      <c r="B19" s="2"/>
      <c r="C19" s="4"/>
      <c r="D19" s="2"/>
      <c r="E19" s="2"/>
      <c r="G19" s="6"/>
      <c r="H19" s="2"/>
      <c r="I19" s="2"/>
      <c r="J19" s="2"/>
      <c r="K19" s="2"/>
      <c r="L19" s="3"/>
      <c r="M19" s="3"/>
      <c r="N19" s="3"/>
      <c r="O19" s="2"/>
      <c r="P19" s="3"/>
      <c r="Q19" s="2"/>
      <c r="R19" s="3"/>
      <c r="S19" s="2"/>
    </row>
    <row r="20" spans="1:19" ht="150" customHeight="1">
      <c r="A20" s="2"/>
      <c r="B20" s="2"/>
      <c r="C20" s="4"/>
      <c r="D20" s="2"/>
      <c r="E20" s="2"/>
      <c r="G20" s="6"/>
      <c r="H20" s="2"/>
      <c r="I20" s="2"/>
      <c r="J20" s="2"/>
      <c r="K20" s="2"/>
      <c r="L20" s="3"/>
      <c r="M20" s="3"/>
      <c r="N20" s="3"/>
      <c r="O20" s="2"/>
      <c r="P20" s="3"/>
      <c r="Q20" s="2"/>
      <c r="R20" s="3"/>
      <c r="S20" s="2"/>
    </row>
    <row r="21" spans="1:19" ht="150" customHeight="1">
      <c r="A21" s="2"/>
      <c r="B21" s="2"/>
      <c r="C21" s="4"/>
      <c r="D21" s="2"/>
      <c r="E21" s="2"/>
      <c r="G21" s="6"/>
      <c r="H21" s="2"/>
      <c r="I21" s="2"/>
      <c r="J21" s="2"/>
      <c r="K21" s="2"/>
      <c r="L21" s="3"/>
      <c r="M21" s="3"/>
      <c r="N21" s="3"/>
      <c r="O21" s="2"/>
      <c r="P21" s="3"/>
      <c r="Q21" s="2"/>
      <c r="R21" s="3"/>
      <c r="S21" s="2"/>
    </row>
    <row r="22" spans="1:19" ht="150" customHeight="1">
      <c r="A22" s="2"/>
      <c r="B22" s="2"/>
      <c r="C22" s="4"/>
      <c r="D22" s="2"/>
      <c r="E22" s="2"/>
      <c r="G22" s="6"/>
      <c r="H22" s="2"/>
      <c r="I22" s="2"/>
      <c r="J22" s="2"/>
      <c r="K22" s="2"/>
      <c r="L22" s="3"/>
      <c r="M22" s="3"/>
      <c r="N22" s="3"/>
      <c r="O22" s="2"/>
      <c r="P22" s="3"/>
      <c r="Q22" s="2"/>
      <c r="R22" s="3"/>
      <c r="S22" s="2"/>
    </row>
    <row r="23" spans="1:19" ht="150" customHeight="1">
      <c r="A23" s="2"/>
      <c r="B23" s="2"/>
      <c r="C23" s="4"/>
      <c r="D23" s="2"/>
      <c r="E23" s="2"/>
      <c r="G23" s="6"/>
      <c r="H23" s="2"/>
      <c r="I23" s="2"/>
      <c r="J23" s="2"/>
      <c r="K23" s="2"/>
      <c r="L23" s="3"/>
      <c r="M23" s="3"/>
      <c r="N23" s="3"/>
      <c r="O23" s="2"/>
      <c r="P23" s="3"/>
      <c r="Q23" s="2"/>
      <c r="R23" s="3"/>
      <c r="S23" s="2"/>
    </row>
    <row r="24" spans="1:19" ht="150" customHeight="1">
      <c r="A24" s="2"/>
      <c r="B24" s="2"/>
      <c r="C24" s="4"/>
      <c r="D24" s="2"/>
      <c r="E24" s="2"/>
      <c r="G24" s="6"/>
      <c r="H24" s="2"/>
      <c r="I24" s="2"/>
      <c r="J24" s="2"/>
      <c r="K24" s="2"/>
      <c r="L24" s="3"/>
      <c r="M24" s="3"/>
      <c r="N24" s="3"/>
      <c r="O24" s="2"/>
      <c r="P24" s="3"/>
      <c r="Q24" s="2"/>
      <c r="R24" s="3"/>
      <c r="S24" s="2"/>
    </row>
    <row r="25" spans="1:19" ht="150" customHeight="1">
      <c r="A25" s="2"/>
      <c r="B25" s="2"/>
      <c r="C25" s="4"/>
      <c r="D25" s="2"/>
      <c r="E25" s="2"/>
      <c r="G25" s="6"/>
      <c r="H25" s="2"/>
      <c r="I25" s="2"/>
      <c r="J25" s="2"/>
      <c r="K25" s="2"/>
      <c r="L25" s="3"/>
      <c r="M25" s="3"/>
      <c r="N25" s="3"/>
      <c r="O25" s="2"/>
      <c r="P25" s="3"/>
      <c r="Q25" s="2"/>
      <c r="R25" s="3"/>
      <c r="S25" s="2"/>
    </row>
    <row r="26" spans="1:19" ht="150" customHeight="1">
      <c r="A26" s="2"/>
      <c r="B26" s="2"/>
      <c r="C26" s="4"/>
      <c r="D26" s="2"/>
      <c r="E26" s="2"/>
      <c r="G26" s="6"/>
      <c r="H26" s="2"/>
      <c r="I26" s="2"/>
      <c r="J26" s="2"/>
      <c r="K26" s="2"/>
      <c r="L26" s="3"/>
      <c r="M26" s="3"/>
      <c r="N26" s="3"/>
      <c r="O26" s="2"/>
      <c r="P26" s="3"/>
      <c r="Q26" s="2"/>
      <c r="R26" s="3"/>
      <c r="S26" s="2"/>
    </row>
    <row r="27" spans="1:19" ht="150" customHeight="1">
      <c r="A27" s="2"/>
      <c r="B27" s="2"/>
      <c r="C27" s="4"/>
      <c r="D27" s="2"/>
      <c r="E27" s="2"/>
      <c r="G27" s="6"/>
      <c r="H27" s="2"/>
      <c r="I27" s="2"/>
      <c r="J27" s="2"/>
      <c r="K27" s="2"/>
      <c r="L27" s="3"/>
      <c r="M27" s="3"/>
      <c r="N27" s="3"/>
      <c r="O27" s="2"/>
      <c r="P27" s="3"/>
      <c r="Q27" s="2"/>
      <c r="R27" s="3"/>
      <c r="S27" s="2"/>
    </row>
    <row r="28" spans="1:19" ht="150.4" customHeight="1">
      <c r="A28" s="2"/>
      <c r="B28" s="2"/>
      <c r="C28" s="4"/>
      <c r="D28" s="2"/>
      <c r="E28" s="2"/>
      <c r="G28" s="6"/>
      <c r="H28" s="2"/>
      <c r="I28" s="2"/>
      <c r="J28" s="2"/>
      <c r="K28" s="2"/>
      <c r="L28" s="3"/>
      <c r="M28" s="3"/>
      <c r="N28" s="3"/>
      <c r="O28" s="2"/>
      <c r="P28" s="3"/>
      <c r="Q28" s="2"/>
      <c r="R28" s="3"/>
      <c r="S28" s="2"/>
    </row>
    <row r="29" spans="1:19" ht="150.4" customHeight="1">
      <c r="A29" s="2"/>
      <c r="B29" s="2"/>
      <c r="C29" s="4"/>
      <c r="D29" s="2"/>
      <c r="E29" s="2"/>
      <c r="G29" s="6"/>
      <c r="H29" s="2"/>
      <c r="I29" s="2"/>
      <c r="J29" s="2"/>
      <c r="K29" s="2"/>
      <c r="L29" s="3"/>
      <c r="M29" s="3"/>
      <c r="N29" s="3"/>
      <c r="O29" s="2"/>
      <c r="P29" s="3"/>
      <c r="Q29" s="2"/>
      <c r="R29" s="3"/>
      <c r="S29" s="2"/>
    </row>
    <row r="30" spans="1:19" ht="150.4" customHeight="1">
      <c r="A30" s="2"/>
      <c r="B30" s="2"/>
      <c r="C30" s="4"/>
      <c r="D30" s="2"/>
      <c r="E30" s="2"/>
      <c r="G30" s="6"/>
      <c r="H30" s="2"/>
      <c r="I30" s="2"/>
      <c r="J30" s="2"/>
      <c r="K30" s="2"/>
      <c r="L30" s="3"/>
      <c r="M30" s="3"/>
      <c r="N30" s="3"/>
      <c r="O30" s="2"/>
      <c r="P30" s="3"/>
      <c r="Q30" s="2"/>
      <c r="R30" s="3"/>
      <c r="S30" s="2"/>
    </row>
    <row r="31" spans="1:19" ht="150.4" customHeight="1">
      <c r="A31" s="2"/>
      <c r="B31" s="2"/>
      <c r="C31" s="4"/>
      <c r="D31" s="2"/>
      <c r="E31" s="2"/>
      <c r="G31" s="6"/>
      <c r="H31" s="2"/>
      <c r="I31" s="2"/>
      <c r="J31" s="2"/>
      <c r="K31" s="2"/>
      <c r="L31" s="3"/>
      <c r="M31" s="3"/>
      <c r="N31" s="3"/>
      <c r="O31" s="2"/>
      <c r="P31" s="3"/>
      <c r="Q31" s="2"/>
      <c r="R31" s="3"/>
      <c r="S31" s="2"/>
    </row>
    <row r="32" spans="1:19" ht="29.25" customHeight="1">
      <c r="A32" s="2"/>
      <c r="B32" s="2"/>
      <c r="C32" s="4"/>
      <c r="D32" s="2"/>
      <c r="E32" s="2"/>
      <c r="G32" s="6"/>
      <c r="H32" s="2"/>
      <c r="I32" s="2"/>
      <c r="J32" s="2"/>
      <c r="K32" s="2"/>
      <c r="L32" s="3"/>
      <c r="M32" s="3"/>
      <c r="N32" s="3"/>
      <c r="O32" s="2"/>
      <c r="P32" s="3"/>
      <c r="Q32" s="2"/>
      <c r="R32" s="3"/>
      <c r="S32" s="2"/>
    </row>
  </sheetData>
  <conditionalFormatting sqref="K3:K32 N3:O32">
    <cfRule type="containsText" dxfId="175" priority="51" operator="containsText" text="direct">
      <formula>NOT(ISERROR(SEARCH("direct",K3)))</formula>
    </cfRule>
    <cfRule type="containsText" dxfId="174" priority="52" operator="containsText" text="recreate">
      <formula>NOT(ISERROR(SEARCH("recreate",K3)))</formula>
    </cfRule>
    <cfRule type="containsText" dxfId="173" priority="53" operator="containsText" text="WITH data">
      <formula>NOT(ISERROR(SEARCH("WITH data",K3)))</formula>
    </cfRule>
    <cfRule type="containsText" dxfId="172" priority="54" operator="containsText" text="WITHOUT">
      <formula>NOT(ISERROR(SEARCH("WITHOUT",K3)))</formula>
    </cfRule>
  </conditionalFormatting>
  <conditionalFormatting sqref="L3:L32">
    <cfRule type="containsText" dxfId="171" priority="1" operator="containsText" text="pipeline">
      <formula>NOT(ISERROR(SEARCH("pipeline",L3)))</formula>
    </cfRule>
    <cfRule type="containsText" dxfId="170" priority="2" operator="containsText" text="Deleted">
      <formula>NOT(ISERROR(SEARCH("Deleted",L3)))</formula>
    </cfRule>
    <cfRule type="containsText" dxfId="169" priority="3" operator="containsText" text="ready">
      <formula>NOT(ISERROR(SEARCH("ready",L3)))</formula>
    </cfRule>
    <cfRule type="containsText" dxfId="168" priority="4" operator="containsText" text="process">
      <formula>NOT(ISERROR(SEARCH("process",L3)))</formula>
    </cfRule>
    <cfRule type="containsText" dxfId="167" priority="5" operator="containsText" text="Pending">
      <formula>NOT(ISERROR(SEARCH("Pending",L3)))</formula>
    </cfRule>
  </conditionalFormatting>
  <conditionalFormatting sqref="M3:M5">
    <cfRule type="containsText" dxfId="166" priority="13" operator="containsText" text="fixing">
      <formula>NOT(ISERROR(SEARCH("fixing",M3)))</formula>
    </cfRule>
    <cfRule type="containsText" dxfId="165" priority="14" operator="containsText" text="review">
      <formula>NOT(ISERROR(SEARCH("review",M3)))</formula>
    </cfRule>
  </conditionalFormatting>
  <conditionalFormatting sqref="M3:M32">
    <cfRule type="containsText" dxfId="164" priority="15" operator="containsText" text="ready">
      <formula>NOT(ISERROR(SEARCH("ready",M3)))</formula>
    </cfRule>
    <cfRule type="containsText" dxfId="163" priority="16" operator="containsText" text="process">
      <formula>NOT(ISERROR(SEARCH("process",M3)))</formula>
    </cfRule>
    <cfRule type="containsText" dxfId="162" priority="17" operator="containsText" text="Pending">
      <formula>NOT(ISERROR(SEARCH("Pending",M3)))</formula>
    </cfRule>
  </conditionalFormatting>
  <conditionalFormatting sqref="P3:P32">
    <cfRule type="containsText" dxfId="161" priority="7" operator="containsText" text="Yes">
      <formula>NOT(ISERROR(SEARCH("Yes",P3)))</formula>
    </cfRule>
  </conditionalFormatting>
  <conditionalFormatting sqref="R3:R32">
    <cfRule type="containsText" dxfId="160" priority="6" operator="containsText" text="Yes">
      <formula>NOT(ISERROR(SEARCH("Yes",R3)))</formula>
    </cfRule>
  </conditionalFormatting>
  <dataValidations count="1">
    <dataValidation allowBlank="1" showInputMessage="1" showErrorMessage="1" sqref="M2:O2" xr:uid="{863774DC-632A-4D2C-ABDA-B917B57D3628}"/>
  </dataValidations>
  <hyperlinks>
    <hyperlink ref="J4" r:id="rId1" xr:uid="{FDFB6A24-D9BE-4C37-B2DD-469588665EEB}"/>
    <hyperlink ref="K4" r:id="rId2" display="https://www.iea.org/data-and-statistics/data-tools/real-time-electricity-tracker?from=2025-3-29&amp;to=2025-4-28&amp;category=demand" xr:uid="{C3B04AC1-9F8D-4453-8097-199B56513A5C}"/>
    <hyperlink ref="J5" r:id="rId3" xr:uid="{D675E205-42B9-4350-9921-C34D7C13E6D9}"/>
    <hyperlink ref="K3" r:id="rId4" xr:uid="{1A2CB976-971E-4AD5-9F9B-C08CE48E1DAD}"/>
    <hyperlink ref="Q3" r:id="rId5" xr:uid="{2F1C9614-CE29-4A2E-8CF6-90CCF644C735}"/>
    <hyperlink ref="Q4" r:id="rId6" xr:uid="{827F708C-F7D2-4F4E-B5EE-0FCCF51E176A}"/>
    <hyperlink ref="Q5" r:id="rId7" xr:uid="{16E5A329-F172-445D-8F0B-CE5FDB02EB10}"/>
    <hyperlink ref="Q6" r:id="rId8" xr:uid="{DAAAA553-4D88-47C7-8C0B-4FD2706D5A76}"/>
  </hyperlinks>
  <pageMargins left="0.7" right="0.7" top="0.75" bottom="0.75" header="0.3" footer="0.3"/>
  <pageSetup orientation="portrait" r:id="rId9"/>
  <legacyDrawing r:id="rId10"/>
  <tableParts count="1">
    <tablePart r:id="rId11"/>
  </tableParts>
  <extLst>
    <ext xmlns:x14="http://schemas.microsoft.com/office/spreadsheetml/2009/9/main" uri="{CCE6A557-97BC-4b89-ADB6-D9C93CAAB3DF}">
      <x14:dataValidations xmlns:xm="http://schemas.microsoft.com/office/excel/2006/main" count="6">
        <x14:dataValidation type="list" allowBlank="1" showInputMessage="1" showErrorMessage="1" xr:uid="{946FC14D-9F83-4374-87EC-E1496ABB3BC5}">
          <x14:formula1>
            <xm:f>Validation!$A$2:$A$9</xm:f>
          </x14:formula1>
          <xm:sqref>K3:K32 N3:N32</xm:sqref>
        </x14:dataValidation>
        <x14:dataValidation type="list" allowBlank="1" showInputMessage="1" showErrorMessage="1" xr:uid="{A7B90989-5A0E-4FB6-B446-94A762F0AA2F}">
          <x14:formula1>
            <xm:f>TRACKER!$B$17:$B$22</xm:f>
          </x14:formula1>
          <xm:sqref>G3:J24 N3:N24</xm:sqref>
        </x14:dataValidation>
        <x14:dataValidation type="list" allowBlank="1" showInputMessage="1" showErrorMessage="1" xr:uid="{26AD2327-6E4F-43FB-9907-5BE522B93C34}">
          <x14:formula1>
            <xm:f>Validation!$C$2:$C$40</xm:f>
          </x14:formula1>
          <xm:sqref>O3:O32</xm:sqref>
        </x14:dataValidation>
        <x14:dataValidation type="list" allowBlank="1" showInputMessage="1" showErrorMessage="1" xr:uid="{FF0576B7-A6A6-4E22-AE1D-0814C18F5BBE}">
          <x14:formula1>
            <xm:f>Validation!$I$2:$I$8</xm:f>
          </x14:formula1>
          <xm:sqref>M6:M32 L3:L32</xm:sqref>
        </x14:dataValidation>
        <x14:dataValidation type="list" allowBlank="1" showInputMessage="1" showErrorMessage="1" xr:uid="{DB4B9FC7-4F34-43DE-92C0-EEBA5D9B852A}">
          <x14:formula1>
            <xm:f>Validation!$J$2:$J$11</xm:f>
          </x14:formula1>
          <xm:sqref>M3:M5</xm:sqref>
        </x14:dataValidation>
        <x14:dataValidation type="list" allowBlank="1" showInputMessage="1" showErrorMessage="1" xr:uid="{05B37BF9-B0E6-4AF5-8B8A-6854190FBF4E}">
          <x14:formula1>
            <xm:f>Validation!$K$2:$K$5</xm:f>
          </x14:formula1>
          <xm:sqref>P3:P32 R3:R32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E1D7A-5B49-4C8A-915F-B0561B3AC61F}">
  <dimension ref="A1:T46"/>
  <sheetViews>
    <sheetView topLeftCell="E15" zoomScale="70" zoomScaleNormal="70" workbookViewId="0">
      <selection activeCell="G17" sqref="G17"/>
    </sheetView>
  </sheetViews>
  <sheetFormatPr defaultRowHeight="15" customHeight="1"/>
  <cols>
    <col min="1" max="1" width="11" customWidth="1"/>
    <col min="2" max="2" width="5.42578125" customWidth="1"/>
    <col min="3" max="3" width="14.42578125" customWidth="1"/>
    <col min="4" max="4" width="22" customWidth="1"/>
    <col min="5" max="5" width="35.7109375" customWidth="1"/>
    <col min="6" max="6" width="35.7109375" style="2" customWidth="1"/>
    <col min="7" max="7" width="17.140625" style="2" customWidth="1"/>
    <col min="8" max="8" width="23.140625" style="6" customWidth="1"/>
    <col min="9" max="9" width="24.42578125" customWidth="1"/>
    <col min="10" max="10" width="18.140625" customWidth="1"/>
    <col min="11" max="11" width="16.42578125" customWidth="1"/>
    <col min="12" max="12" width="16" style="1" customWidth="1"/>
    <col min="13" max="13" width="16.42578125" customWidth="1"/>
    <col min="14" max="14" width="12.7109375" customWidth="1"/>
    <col min="15" max="15" width="26.42578125" style="1" customWidth="1"/>
    <col min="16" max="16" width="15.85546875" customWidth="1"/>
    <col min="17" max="17" width="18.5703125" style="6" customWidth="1"/>
    <col min="18" max="18" width="22.28515625" style="1" customWidth="1"/>
    <col min="19" max="19" width="59.42578125" style="1" customWidth="1"/>
    <col min="20" max="20" width="37.5703125" style="1" customWidth="1"/>
  </cols>
  <sheetData>
    <row r="1" spans="1:20" ht="23.25">
      <c r="A1" s="31" t="s">
        <v>41</v>
      </c>
      <c r="B1" s="31">
        <v>6</v>
      </c>
      <c r="H1" s="7"/>
      <c r="Q1" s="7"/>
    </row>
    <row r="2" spans="1:20" s="36" customFormat="1" ht="14.25">
      <c r="A2" s="36" t="s">
        <v>109</v>
      </c>
      <c r="B2" s="36" t="s">
        <v>110</v>
      </c>
      <c r="C2" s="36" t="s">
        <v>42</v>
      </c>
      <c r="D2" s="42" t="s">
        <v>21</v>
      </c>
      <c r="E2" s="36" t="s">
        <v>43</v>
      </c>
      <c r="F2" s="36" t="s">
        <v>44</v>
      </c>
      <c r="G2" s="42" t="s">
        <v>15</v>
      </c>
      <c r="H2" s="42" t="s">
        <v>111</v>
      </c>
      <c r="I2" s="42" t="s">
        <v>112</v>
      </c>
      <c r="J2" s="42" t="s">
        <v>113</v>
      </c>
      <c r="K2" s="42" t="s">
        <v>114</v>
      </c>
      <c r="L2" s="42" t="s">
        <v>115</v>
      </c>
      <c r="M2" s="36" t="s">
        <v>116</v>
      </c>
      <c r="N2" s="42" t="s">
        <v>117</v>
      </c>
      <c r="O2" s="88" t="s">
        <v>118</v>
      </c>
      <c r="P2" s="42" t="s">
        <v>119</v>
      </c>
      <c r="Q2" s="3" t="s">
        <v>120</v>
      </c>
      <c r="R2" s="3" t="s">
        <v>121</v>
      </c>
      <c r="S2" s="42" t="s">
        <v>122</v>
      </c>
    </row>
    <row r="3" spans="1:20" ht="150.4" customHeight="1">
      <c r="A3" s="2">
        <v>1</v>
      </c>
      <c r="B3" s="2">
        <v>1</v>
      </c>
      <c r="C3" s="4" t="str">
        <f>_xlfn.CONCAT("M",$B$1,"_C",ChartsM6[[#This Row],[Chapter]],"_",ChartsM6[[#This Row],['#]])</f>
        <v>M6_C1_1</v>
      </c>
      <c r="D3" s="3" t="s">
        <v>456</v>
      </c>
      <c r="E3" s="2" t="e" vm="92">
        <v>#VALUE!</v>
      </c>
      <c r="F3" s="2" t="e" vm="93">
        <v>#VALUE!</v>
      </c>
      <c r="G3" s="3" t="s">
        <v>16</v>
      </c>
      <c r="H3" s="3" t="s">
        <v>457</v>
      </c>
      <c r="I3" s="43" t="s">
        <v>458</v>
      </c>
      <c r="J3" s="41" t="s">
        <v>459</v>
      </c>
      <c r="K3" s="43" t="s">
        <v>460</v>
      </c>
      <c r="L3" s="3" t="s">
        <v>126</v>
      </c>
      <c r="M3" s="3" t="s">
        <v>127</v>
      </c>
      <c r="N3" s="3" t="s">
        <v>128</v>
      </c>
      <c r="O3" s="3" t="s">
        <v>313</v>
      </c>
      <c r="P3" s="3" t="s">
        <v>130</v>
      </c>
      <c r="Q3" s="43" t="s">
        <v>461</v>
      </c>
      <c r="R3" s="3" t="s">
        <v>130</v>
      </c>
      <c r="S3" s="3"/>
      <c r="T3"/>
    </row>
    <row r="4" spans="1:20" ht="150.4" customHeight="1">
      <c r="A4" s="2">
        <v>1</v>
      </c>
      <c r="B4" s="2">
        <v>2</v>
      </c>
      <c r="C4" s="4" t="str">
        <f>_xlfn.CONCAT("M",$B$1,"_C",ChartsM6[[#This Row],[Chapter]],"_",ChartsM6[[#This Row],['#]])</f>
        <v>M6_C1_2</v>
      </c>
      <c r="D4" s="3" t="s">
        <v>462</v>
      </c>
      <c r="E4" s="2" t="e" vm="94">
        <v>#VALUE!</v>
      </c>
      <c r="G4" s="3" t="s">
        <v>16</v>
      </c>
      <c r="H4" s="3" t="s">
        <v>463</v>
      </c>
      <c r="I4" s="74" t="s">
        <v>458</v>
      </c>
      <c r="J4" s="43" t="s">
        <v>464</v>
      </c>
      <c r="K4" s="43" t="s">
        <v>460</v>
      </c>
      <c r="L4" s="3" t="s">
        <v>126</v>
      </c>
      <c r="M4" s="3" t="s">
        <v>127</v>
      </c>
      <c r="N4" s="3" t="s">
        <v>128</v>
      </c>
      <c r="O4" s="3" t="s">
        <v>196</v>
      </c>
      <c r="P4" s="3" t="s">
        <v>130</v>
      </c>
      <c r="Q4" s="43" t="s">
        <v>197</v>
      </c>
      <c r="R4" s="3" t="s">
        <v>130</v>
      </c>
      <c r="S4" s="3" t="s">
        <v>465</v>
      </c>
      <c r="T4"/>
    </row>
    <row r="5" spans="1:20" ht="150.4" customHeight="1">
      <c r="A5" s="2">
        <v>1</v>
      </c>
      <c r="B5" s="2">
        <v>26</v>
      </c>
      <c r="C5" s="4" t="str">
        <f>_xlfn.CONCAT("M",$B$1,"_C",ChartsM6[[#This Row],[Chapter]],"_",ChartsM6[[#This Row],['#]])</f>
        <v>M6_C1_26</v>
      </c>
      <c r="D5" s="3" t="s">
        <v>456</v>
      </c>
      <c r="E5" s="2" t="e" vm="95">
        <v>#VALUE!</v>
      </c>
      <c r="G5" s="3" t="s">
        <v>16</v>
      </c>
      <c r="H5" s="3" t="s">
        <v>466</v>
      </c>
      <c r="I5" s="43" t="s">
        <v>467</v>
      </c>
      <c r="J5" s="43" t="s">
        <v>464</v>
      </c>
      <c r="K5" s="75" t="s">
        <v>460</v>
      </c>
      <c r="L5" s="3" t="s">
        <v>163</v>
      </c>
      <c r="M5" s="3" t="s">
        <v>163</v>
      </c>
      <c r="N5" s="3" t="s">
        <v>128</v>
      </c>
      <c r="O5" s="3" t="s">
        <v>468</v>
      </c>
      <c r="P5" s="3" t="s">
        <v>130</v>
      </c>
      <c r="Q5" s="43" t="s">
        <v>469</v>
      </c>
      <c r="R5" s="3" t="s">
        <v>260</v>
      </c>
      <c r="S5" s="3" t="s">
        <v>470</v>
      </c>
      <c r="T5"/>
    </row>
    <row r="6" spans="1:20" ht="149.85" customHeight="1">
      <c r="A6" s="2">
        <v>1</v>
      </c>
      <c r="B6" s="2">
        <v>4</v>
      </c>
      <c r="C6" s="4" t="str">
        <f>_xlfn.CONCAT("M",$B$1,"_C",ChartsM6[[#This Row],[Chapter]],"_",ChartsM6[[#This Row],['#]])</f>
        <v>M6_C1_4</v>
      </c>
      <c r="D6" s="3" t="s">
        <v>471</v>
      </c>
      <c r="E6" s="2" t="e" vm="96">
        <v>#VALUE!</v>
      </c>
      <c r="F6" s="2" t="e" vm="97">
        <v>#VALUE!</v>
      </c>
      <c r="G6" s="3" t="s">
        <v>16</v>
      </c>
      <c r="H6" s="3" t="s">
        <v>472</v>
      </c>
      <c r="I6" s="43" t="s">
        <v>473</v>
      </c>
      <c r="J6" s="43" t="s">
        <v>474</v>
      </c>
      <c r="K6" s="43" t="s">
        <v>460</v>
      </c>
      <c r="L6" s="3" t="s">
        <v>126</v>
      </c>
      <c r="M6" s="3" t="s">
        <v>127</v>
      </c>
      <c r="N6" s="3" t="s">
        <v>128</v>
      </c>
      <c r="O6" s="3" t="s">
        <v>164</v>
      </c>
      <c r="P6" s="3" t="s">
        <v>130</v>
      </c>
      <c r="Q6" s="43" t="s">
        <v>221</v>
      </c>
      <c r="R6" s="3" t="s">
        <v>130</v>
      </c>
      <c r="S6" s="3" t="s">
        <v>475</v>
      </c>
      <c r="T6"/>
    </row>
    <row r="7" spans="1:20" ht="149.85" customHeight="1">
      <c r="A7" s="2">
        <v>1</v>
      </c>
      <c r="B7" s="2">
        <v>5</v>
      </c>
      <c r="C7" s="4" t="str">
        <f>_xlfn.CONCAT("M",$B$1,"_C",ChartsM6[[#This Row],[Chapter]],"_",ChartsM6[[#This Row],['#]])</f>
        <v>M6_C1_5</v>
      </c>
      <c r="D7" s="3" t="s">
        <v>476</v>
      </c>
      <c r="E7" s="2" t="e" vm="98">
        <v>#VALUE!</v>
      </c>
      <c r="G7" s="3" t="s">
        <v>16</v>
      </c>
      <c r="H7" s="3" t="s">
        <v>477</v>
      </c>
      <c r="I7" s="3" t="s">
        <v>478</v>
      </c>
      <c r="J7" s="43" t="s">
        <v>479</v>
      </c>
      <c r="K7" s="43" t="s">
        <v>460</v>
      </c>
      <c r="L7" s="3" t="s">
        <v>480</v>
      </c>
      <c r="M7" s="3" t="s">
        <v>127</v>
      </c>
      <c r="N7" s="3" t="s">
        <v>128</v>
      </c>
      <c r="O7" s="3"/>
      <c r="P7" s="3" t="s">
        <v>130</v>
      </c>
      <c r="Q7" s="43" t="s">
        <v>481</v>
      </c>
      <c r="R7" s="3" t="s">
        <v>260</v>
      </c>
      <c r="S7" s="3" t="s">
        <v>482</v>
      </c>
      <c r="T7"/>
    </row>
    <row r="8" spans="1:20" ht="219" customHeight="1">
      <c r="A8" s="2">
        <v>2</v>
      </c>
      <c r="B8" s="2">
        <v>7</v>
      </c>
      <c r="C8" s="4" t="str">
        <f>_xlfn.CONCAT("M",$B$1,"_C",ChartsM6[[#This Row],[Chapter]],"_",ChartsM6[[#This Row],['#]])</f>
        <v>M6_C2_7</v>
      </c>
      <c r="D8" s="3" t="s">
        <v>483</v>
      </c>
      <c r="E8" s="2" t="e" vm="99">
        <v>#VALUE!</v>
      </c>
      <c r="G8" s="3" t="s">
        <v>16</v>
      </c>
      <c r="H8" s="3" t="s">
        <v>484</v>
      </c>
      <c r="I8" s="3" t="s">
        <v>485</v>
      </c>
      <c r="J8" s="43" t="s">
        <v>486</v>
      </c>
      <c r="K8" s="43" t="s">
        <v>460</v>
      </c>
      <c r="L8" s="3" t="s">
        <v>480</v>
      </c>
      <c r="M8" s="3" t="s">
        <v>127</v>
      </c>
      <c r="N8" s="3" t="s">
        <v>128</v>
      </c>
      <c r="O8" s="3" t="s">
        <v>487</v>
      </c>
      <c r="P8" s="3" t="s">
        <v>130</v>
      </c>
      <c r="Q8" s="43" t="s">
        <v>488</v>
      </c>
      <c r="R8" s="3" t="s">
        <v>260</v>
      </c>
      <c r="S8" s="3" t="s">
        <v>489</v>
      </c>
      <c r="T8"/>
    </row>
    <row r="9" spans="1:20" ht="149.85" customHeight="1">
      <c r="A9" s="2">
        <v>2</v>
      </c>
      <c r="B9" s="2">
        <v>8</v>
      </c>
      <c r="C9" s="4" t="str">
        <f>_xlfn.CONCAT("M",$B$1,"_C",ChartsM6[[#This Row],[Chapter]],"_",ChartsM6[[#This Row],['#]])</f>
        <v>M6_C2_8</v>
      </c>
      <c r="D9" s="3" t="s">
        <v>490</v>
      </c>
      <c r="E9" s="2" t="e" vm="100">
        <v>#VALUE!</v>
      </c>
      <c r="G9" s="3" t="s">
        <v>16</v>
      </c>
      <c r="H9" s="3" t="s">
        <v>491</v>
      </c>
      <c r="I9" s="43" t="s">
        <v>492</v>
      </c>
      <c r="J9" s="43" t="s">
        <v>493</v>
      </c>
      <c r="K9" s="43" t="s">
        <v>460</v>
      </c>
      <c r="L9" s="3" t="s">
        <v>126</v>
      </c>
      <c r="M9" s="3" t="s">
        <v>127</v>
      </c>
      <c r="N9" s="3" t="s">
        <v>128</v>
      </c>
      <c r="O9" s="3" t="s">
        <v>429</v>
      </c>
      <c r="P9" s="3" t="s">
        <v>130</v>
      </c>
      <c r="Q9" s="43" t="s">
        <v>494</v>
      </c>
      <c r="R9" s="3" t="s">
        <v>260</v>
      </c>
      <c r="S9" s="3" t="s">
        <v>495</v>
      </c>
      <c r="T9"/>
    </row>
    <row r="10" spans="1:20" ht="149.85" customHeight="1">
      <c r="A10" s="2">
        <v>2</v>
      </c>
      <c r="B10" s="2">
        <v>9</v>
      </c>
      <c r="C10" s="4" t="str">
        <f>_xlfn.CONCAT("M",$B$1,"_C",ChartsM6[[#This Row],[Chapter]],"_",ChartsM6[[#This Row],['#]])</f>
        <v>M6_C2_9</v>
      </c>
      <c r="D10" s="3" t="s">
        <v>496</v>
      </c>
      <c r="E10" s="2" t="e" vm="101">
        <v>#VALUE!</v>
      </c>
      <c r="G10" s="3" t="s">
        <v>16</v>
      </c>
      <c r="H10" s="3" t="s">
        <v>491</v>
      </c>
      <c r="I10" s="43" t="s">
        <v>497</v>
      </c>
      <c r="J10" s="43" t="s">
        <v>493</v>
      </c>
      <c r="K10" s="43" t="s">
        <v>460</v>
      </c>
      <c r="L10" s="3" t="s">
        <v>126</v>
      </c>
      <c r="M10" s="3" t="s">
        <v>127</v>
      </c>
      <c r="N10" s="3" t="s">
        <v>128</v>
      </c>
      <c r="O10" s="3" t="s">
        <v>429</v>
      </c>
      <c r="P10" s="3" t="s">
        <v>130</v>
      </c>
      <c r="Q10" s="43" t="s">
        <v>157</v>
      </c>
      <c r="R10" s="3" t="s">
        <v>260</v>
      </c>
      <c r="S10" s="3" t="s">
        <v>495</v>
      </c>
      <c r="T10"/>
    </row>
    <row r="11" spans="1:20" ht="149.85" customHeight="1">
      <c r="A11" s="2">
        <v>2</v>
      </c>
      <c r="B11" s="2">
        <v>10</v>
      </c>
      <c r="C11" s="4" t="str">
        <f>_xlfn.CONCAT("M",$B$1,"_C",ChartsM6[[#This Row],[Chapter]],"_",ChartsM6[[#This Row],['#]])</f>
        <v>M6_C2_10</v>
      </c>
      <c r="D11" s="3" t="s">
        <v>498</v>
      </c>
      <c r="E11" s="2" t="e" vm="102">
        <v>#VALUE!</v>
      </c>
      <c r="G11" s="3" t="s">
        <v>16</v>
      </c>
      <c r="H11" s="3" t="s">
        <v>491</v>
      </c>
      <c r="I11" s="43" t="s">
        <v>499</v>
      </c>
      <c r="J11" s="43" t="s">
        <v>493</v>
      </c>
      <c r="K11" s="43" t="s">
        <v>460</v>
      </c>
      <c r="L11" s="3" t="s">
        <v>126</v>
      </c>
      <c r="M11" s="3" t="s">
        <v>127</v>
      </c>
      <c r="N11" s="3" t="s">
        <v>128</v>
      </c>
      <c r="O11" s="3" t="s">
        <v>149</v>
      </c>
      <c r="P11" s="3" t="s">
        <v>130</v>
      </c>
      <c r="Q11" s="43" t="s">
        <v>150</v>
      </c>
      <c r="R11" s="3" t="s">
        <v>130</v>
      </c>
      <c r="S11" s="3" t="s">
        <v>500</v>
      </c>
      <c r="T11"/>
    </row>
    <row r="12" spans="1:20" ht="150" customHeight="1">
      <c r="A12" s="2">
        <v>2</v>
      </c>
      <c r="B12" s="2">
        <v>23</v>
      </c>
      <c r="C12" s="4" t="str">
        <f>_xlfn.CONCAT("M",$B$1,"_C",ChartsM6[[#This Row],[Chapter]],"_",ChartsM6[[#This Row],['#]])</f>
        <v>M6_C2_23</v>
      </c>
      <c r="D12" s="3" t="s">
        <v>501</v>
      </c>
      <c r="E12" s="2" t="e" vm="103">
        <v>#VALUE!</v>
      </c>
      <c r="G12" s="6"/>
      <c r="H12" s="3" t="s">
        <v>502</v>
      </c>
      <c r="I12" s="3"/>
      <c r="J12" s="43"/>
      <c r="K12" s="3"/>
      <c r="L12" s="3" t="s">
        <v>163</v>
      </c>
      <c r="M12" s="3" t="s">
        <v>163</v>
      </c>
      <c r="N12" s="3" t="s">
        <v>128</v>
      </c>
      <c r="O12" s="3" t="s">
        <v>313</v>
      </c>
      <c r="P12" s="3"/>
      <c r="Q12" s="3"/>
      <c r="R12" s="3"/>
      <c r="S12" s="3"/>
      <c r="T12"/>
    </row>
    <row r="13" spans="1:20" ht="150" customHeight="1">
      <c r="A13" s="2">
        <v>2</v>
      </c>
      <c r="B13" s="2">
        <v>11</v>
      </c>
      <c r="C13" s="4" t="str">
        <f>_xlfn.CONCAT("M",$B$1,"_C",ChartsM6[[#This Row],[Chapter]],"_",ChartsM6[[#This Row],['#]])</f>
        <v>M6_C2_11</v>
      </c>
      <c r="D13" s="3" t="s">
        <v>503</v>
      </c>
      <c r="E13" s="2" t="e" vm="104">
        <v>#VALUE!</v>
      </c>
      <c r="G13" s="6" t="s">
        <v>18</v>
      </c>
      <c r="H13" s="3" t="s">
        <v>504</v>
      </c>
      <c r="I13" s="3"/>
      <c r="J13" s="43" t="s">
        <v>505</v>
      </c>
      <c r="K13" s="43" t="s">
        <v>506</v>
      </c>
      <c r="L13" s="3" t="s">
        <v>127</v>
      </c>
      <c r="M13" s="3" t="s">
        <v>127</v>
      </c>
      <c r="N13" s="3" t="s">
        <v>128</v>
      </c>
      <c r="O13" s="3" t="s">
        <v>243</v>
      </c>
      <c r="P13" s="3" t="s">
        <v>130</v>
      </c>
      <c r="Q13" s="43" t="s">
        <v>287</v>
      </c>
      <c r="R13" s="3" t="s">
        <v>130</v>
      </c>
      <c r="S13" s="3"/>
      <c r="T13"/>
    </row>
    <row r="14" spans="1:20" ht="150" customHeight="1">
      <c r="A14" s="2">
        <v>2</v>
      </c>
      <c r="B14" s="2">
        <v>27</v>
      </c>
      <c r="C14" s="4" t="str">
        <f>_xlfn.CONCAT("M",$B$1,"_C",ChartsM6[[#This Row],[Chapter]],"_",ChartsM6[[#This Row],['#]])</f>
        <v>M6_C2_27</v>
      </c>
      <c r="D14" s="3" t="s">
        <v>507</v>
      </c>
      <c r="E14" s="2" t="e" vm="105">
        <v>#VALUE!</v>
      </c>
      <c r="F14" s="2" t="e" vm="106">
        <v>#VALUE!</v>
      </c>
      <c r="G14" s="6" t="s">
        <v>18</v>
      </c>
      <c r="H14" s="3" t="s">
        <v>508</v>
      </c>
      <c r="I14" s="3"/>
      <c r="J14" s="43" t="s">
        <v>509</v>
      </c>
      <c r="K14" s="43" t="s">
        <v>510</v>
      </c>
      <c r="L14" s="3" t="s">
        <v>127</v>
      </c>
      <c r="M14" s="3" t="s">
        <v>127</v>
      </c>
      <c r="N14" s="3" t="s">
        <v>128</v>
      </c>
      <c r="O14" s="3"/>
      <c r="P14" s="3"/>
      <c r="Q14" s="43"/>
      <c r="R14" s="3" t="s">
        <v>260</v>
      </c>
      <c r="S14" s="3" t="s">
        <v>511</v>
      </c>
      <c r="T14"/>
    </row>
    <row r="15" spans="1:20" ht="150" customHeight="1">
      <c r="A15" s="2">
        <v>4</v>
      </c>
      <c r="B15" s="2">
        <v>28</v>
      </c>
      <c r="C15" s="4" t="str">
        <f>_xlfn.CONCAT("M",$B$1,"_C",ChartsM6[[#This Row],[Chapter]],"_",ChartsM6[[#This Row],['#]])</f>
        <v>M6_C4_28</v>
      </c>
      <c r="D15" s="3" t="s">
        <v>512</v>
      </c>
      <c r="E15" s="2" t="e" vm="107">
        <v>#VALUE!</v>
      </c>
      <c r="G15" s="6"/>
      <c r="H15" s="3" t="s">
        <v>502</v>
      </c>
      <c r="I15" s="3"/>
      <c r="J15" s="43" t="s">
        <v>513</v>
      </c>
      <c r="K15" s="3"/>
      <c r="L15" s="3" t="s">
        <v>163</v>
      </c>
      <c r="M15" s="3" t="s">
        <v>163</v>
      </c>
      <c r="N15" s="3" t="s">
        <v>128</v>
      </c>
      <c r="O15" s="3"/>
      <c r="P15" s="3"/>
      <c r="Q15" s="3"/>
      <c r="R15" s="3"/>
      <c r="S15" s="3"/>
      <c r="T15"/>
    </row>
    <row r="16" spans="1:20" ht="150" customHeight="1">
      <c r="A16" s="2">
        <v>4</v>
      </c>
      <c r="B16" s="2">
        <v>18</v>
      </c>
      <c r="C16" s="4" t="str">
        <f>_xlfn.CONCAT("M",$B$1,"_C",ChartsM6[[#This Row],[Chapter]],"_",ChartsM6[[#This Row],['#]])</f>
        <v>M6_C4_18</v>
      </c>
      <c r="D16" s="3" t="s">
        <v>514</v>
      </c>
      <c r="E16" s="2" t="e" vm="108">
        <v>#VALUE!</v>
      </c>
      <c r="G16" s="6" t="s">
        <v>18</v>
      </c>
      <c r="H16" s="3" t="s">
        <v>515</v>
      </c>
      <c r="I16" s="3"/>
      <c r="J16" s="43" t="s">
        <v>516</v>
      </c>
      <c r="K16" s="3"/>
      <c r="L16" s="3" t="s">
        <v>127</v>
      </c>
      <c r="M16" s="3" t="s">
        <v>126</v>
      </c>
      <c r="N16" s="3" t="s">
        <v>128</v>
      </c>
      <c r="O16" s="3" t="s">
        <v>149</v>
      </c>
      <c r="P16" s="3" t="s">
        <v>130</v>
      </c>
      <c r="Q16" s="43" t="s">
        <v>444</v>
      </c>
      <c r="R16" s="3" t="s">
        <v>130</v>
      </c>
      <c r="S16" s="3" t="s">
        <v>517</v>
      </c>
      <c r="T16"/>
    </row>
    <row r="17" spans="1:20" ht="150" customHeight="1">
      <c r="A17" s="2">
        <v>4</v>
      </c>
      <c r="B17" s="2">
        <v>19</v>
      </c>
      <c r="C17" s="4" t="str">
        <f>_xlfn.CONCAT("M",$B$1,"_C",ChartsM6[[#This Row],[Chapter]],"_",ChartsM6[[#This Row],['#]])</f>
        <v>M6_C4_19</v>
      </c>
      <c r="D17" s="3" t="s">
        <v>518</v>
      </c>
      <c r="E17" s="2" t="e" vm="109">
        <v>#VALUE!</v>
      </c>
      <c r="G17" s="6" t="s">
        <v>18</v>
      </c>
      <c r="H17" s="3" t="s">
        <v>519</v>
      </c>
      <c r="I17" s="3"/>
      <c r="J17" s="43" t="s">
        <v>516</v>
      </c>
      <c r="K17" s="3"/>
      <c r="L17" s="3" t="s">
        <v>127</v>
      </c>
      <c r="M17" s="3" t="s">
        <v>127</v>
      </c>
      <c r="N17" s="3" t="s">
        <v>128</v>
      </c>
      <c r="O17" s="3" t="s">
        <v>223</v>
      </c>
      <c r="P17" s="3" t="s">
        <v>130</v>
      </c>
      <c r="Q17" s="43" t="s">
        <v>444</v>
      </c>
      <c r="R17" s="3" t="s">
        <v>130</v>
      </c>
      <c r="S17" s="3"/>
      <c r="T17"/>
    </row>
    <row r="18" spans="1:20" ht="150" customHeight="1">
      <c r="A18" s="2">
        <v>4</v>
      </c>
      <c r="B18" s="2">
        <v>20</v>
      </c>
      <c r="C18" s="4" t="str">
        <f>_xlfn.CONCAT("M",$B$1,"_C",ChartsM6[[#This Row],[Chapter]],"_",ChartsM6[[#This Row],['#]])</f>
        <v>M6_C4_20</v>
      </c>
      <c r="D18" s="3" t="s">
        <v>520</v>
      </c>
      <c r="E18" s="2" t="e" vm="110">
        <v>#VALUE!</v>
      </c>
      <c r="G18" s="6" t="s">
        <v>18</v>
      </c>
      <c r="H18" s="3" t="s">
        <v>521</v>
      </c>
      <c r="I18" s="3"/>
      <c r="J18" s="43" t="s">
        <v>522</v>
      </c>
      <c r="K18" s="3"/>
      <c r="L18" s="3" t="s">
        <v>127</v>
      </c>
      <c r="M18" s="3" t="s">
        <v>163</v>
      </c>
      <c r="N18" s="3" t="s">
        <v>128</v>
      </c>
      <c r="O18" s="3" t="s">
        <v>196</v>
      </c>
      <c r="P18" s="3" t="s">
        <v>130</v>
      </c>
      <c r="Q18" s="43" t="s">
        <v>197</v>
      </c>
      <c r="R18" s="3" t="s">
        <v>130</v>
      </c>
      <c r="S18" s="3"/>
      <c r="T18"/>
    </row>
    <row r="19" spans="1:20" ht="150" customHeight="1">
      <c r="A19" s="2">
        <v>4</v>
      </c>
      <c r="B19" s="2">
        <v>21</v>
      </c>
      <c r="C19" s="4" t="str">
        <f>_xlfn.CONCAT("M",$B$1,"_C",ChartsM6[[#This Row],[Chapter]],"_",ChartsM6[[#This Row],['#]])</f>
        <v>M6_C4_21</v>
      </c>
      <c r="D19" s="3" t="s">
        <v>523</v>
      </c>
      <c r="E19" s="2" t="e" vm="111">
        <v>#VALUE!</v>
      </c>
      <c r="G19" s="6" t="s">
        <v>18</v>
      </c>
      <c r="H19" s="3" t="s">
        <v>521</v>
      </c>
      <c r="I19" s="3" t="s">
        <v>524</v>
      </c>
      <c r="J19" s="43" t="s">
        <v>525</v>
      </c>
      <c r="K19" s="3"/>
      <c r="L19" s="3" t="s">
        <v>127</v>
      </c>
      <c r="M19" s="3" t="s">
        <v>127</v>
      </c>
      <c r="N19" s="3" t="s">
        <v>128</v>
      </c>
      <c r="O19" t="s">
        <v>382</v>
      </c>
      <c r="P19" s="3" t="s">
        <v>130</v>
      </c>
      <c r="Q19" s="43" t="s">
        <v>444</v>
      </c>
      <c r="R19" s="3" t="s">
        <v>130</v>
      </c>
      <c r="S19" s="3"/>
      <c r="T19"/>
    </row>
    <row r="20" spans="1:20" ht="150" customHeight="1">
      <c r="A20" s="2">
        <v>4</v>
      </c>
      <c r="B20" s="2">
        <v>25</v>
      </c>
      <c r="C20" s="4" t="str">
        <f>_xlfn.CONCAT("M",$B$1,"_C",ChartsM6[[#This Row],[Chapter]],"_",ChartsM6[[#This Row],['#]])</f>
        <v>M6_C4_25</v>
      </c>
      <c r="D20" s="3" t="s">
        <v>526</v>
      </c>
      <c r="E20" s="2" t="e" vm="112">
        <v>#VALUE!</v>
      </c>
      <c r="G20" s="6" t="s">
        <v>17</v>
      </c>
      <c r="H20" s="3" t="s">
        <v>527</v>
      </c>
      <c r="I20" s="3"/>
      <c r="J20" s="43" t="s">
        <v>528</v>
      </c>
      <c r="K20" s="3"/>
      <c r="L20" s="3" t="s">
        <v>163</v>
      </c>
      <c r="M20" s="3" t="s">
        <v>163</v>
      </c>
      <c r="N20" s="3" t="s">
        <v>128</v>
      </c>
      <c r="O20" s="3" t="s">
        <v>149</v>
      </c>
      <c r="P20" s="3" t="s">
        <v>130</v>
      </c>
      <c r="Q20" s="43" t="s">
        <v>150</v>
      </c>
      <c r="R20" s="3" t="s">
        <v>130</v>
      </c>
      <c r="S20" s="94" t="s">
        <v>529</v>
      </c>
      <c r="T20"/>
    </row>
    <row r="21" spans="1:20" ht="150" customHeight="1">
      <c r="A21" s="2">
        <v>4</v>
      </c>
      <c r="B21" s="2">
        <v>22</v>
      </c>
      <c r="C21" s="4" t="str">
        <f>_xlfn.CONCAT("M",$B$1,"_C",ChartsM6[[#This Row],[Chapter]],"_",ChartsM6[[#This Row],['#]],"_1")</f>
        <v>M6_C4_22_1</v>
      </c>
      <c r="D21" s="3" t="s">
        <v>530</v>
      </c>
      <c r="E21" s="2" t="e" vm="113">
        <v>#VALUE!</v>
      </c>
      <c r="F21" s="2" t="e" vm="114">
        <v>#VALUE!</v>
      </c>
      <c r="G21" s="6" t="s">
        <v>17</v>
      </c>
      <c r="H21" s="3" t="s">
        <v>531</v>
      </c>
      <c r="I21" s="3" t="s">
        <v>532</v>
      </c>
      <c r="J21" s="43" t="s">
        <v>533</v>
      </c>
      <c r="K21" s="43" t="s">
        <v>534</v>
      </c>
      <c r="L21" s="3" t="s">
        <v>127</v>
      </c>
      <c r="M21" s="3" t="s">
        <v>127</v>
      </c>
      <c r="N21" s="3" t="s">
        <v>128</v>
      </c>
      <c r="O21" s="3" t="s">
        <v>149</v>
      </c>
      <c r="P21" s="3" t="s">
        <v>130</v>
      </c>
      <c r="Q21" s="43" t="s">
        <v>150</v>
      </c>
      <c r="R21" s="3" t="s">
        <v>130</v>
      </c>
      <c r="S21" s="3" t="s">
        <v>535</v>
      </c>
      <c r="T21"/>
    </row>
    <row r="22" spans="1:20" ht="150" customHeight="1">
      <c r="A22" s="2">
        <v>4</v>
      </c>
      <c r="B22" s="2">
        <v>22</v>
      </c>
      <c r="C22" s="4" t="str">
        <f>_xlfn.CONCAT("M",$B$1,"_C",ChartsM6[[#This Row],[Chapter]],"_",ChartsM6[[#This Row],['#]],"_2")</f>
        <v>M6_C4_22_2</v>
      </c>
      <c r="D22" s="3" t="s">
        <v>530</v>
      </c>
      <c r="E22" s="2" t="e" vm="113">
        <v>#VALUE!</v>
      </c>
      <c r="F22" s="2" t="e" vm="114">
        <v>#VALUE!</v>
      </c>
      <c r="G22" s="6" t="s">
        <v>17</v>
      </c>
      <c r="H22" s="3" t="s">
        <v>531</v>
      </c>
      <c r="I22" s="3" t="s">
        <v>532</v>
      </c>
      <c r="J22" s="43" t="s">
        <v>533</v>
      </c>
      <c r="K22" s="43" t="s">
        <v>534</v>
      </c>
      <c r="L22" s="3" t="s">
        <v>127</v>
      </c>
      <c r="M22" s="3" t="s">
        <v>127</v>
      </c>
      <c r="N22" s="3" t="s">
        <v>128</v>
      </c>
      <c r="O22" s="3" t="s">
        <v>149</v>
      </c>
      <c r="P22" s="3" t="s">
        <v>130</v>
      </c>
      <c r="Q22" s="43" t="s">
        <v>150</v>
      </c>
      <c r="R22" s="3" t="s">
        <v>130</v>
      </c>
      <c r="S22" s="3" t="s">
        <v>535</v>
      </c>
      <c r="T22"/>
    </row>
    <row r="23" spans="1:20" ht="150" customHeight="1">
      <c r="A23" s="2"/>
      <c r="B23" s="2"/>
      <c r="C23" s="4"/>
      <c r="D23" s="3"/>
      <c r="E23" s="2"/>
      <c r="G23" s="6"/>
      <c r="H23" s="3"/>
      <c r="I23" s="3"/>
      <c r="J23" s="3"/>
      <c r="K23" s="3"/>
      <c r="L23" s="3"/>
      <c r="M23" s="3"/>
      <c r="N23" s="3"/>
      <c r="O23" s="3"/>
      <c r="P23" s="3"/>
      <c r="Q23" s="3"/>
      <c r="R23" s="3"/>
      <c r="S23" s="3"/>
      <c r="T23"/>
    </row>
    <row r="24" spans="1:20" ht="150" customHeight="1">
      <c r="A24" s="2"/>
      <c r="B24" s="2"/>
      <c r="C24" s="4"/>
      <c r="D24" s="3"/>
      <c r="E24" s="2"/>
      <c r="G24" s="6"/>
      <c r="H24" s="3"/>
      <c r="I24" s="3"/>
      <c r="J24" s="3"/>
      <c r="K24" s="3"/>
      <c r="L24" s="3"/>
      <c r="M24" s="3"/>
      <c r="N24" s="3"/>
      <c r="O24" s="3"/>
      <c r="P24" s="3"/>
      <c r="Q24" s="3"/>
      <c r="R24" s="3"/>
      <c r="S24" s="3"/>
      <c r="T24"/>
    </row>
    <row r="25" spans="1:20" ht="150" customHeight="1">
      <c r="A25" s="2"/>
      <c r="B25" s="2"/>
      <c r="C25" s="4"/>
      <c r="D25" s="3"/>
      <c r="E25" s="2"/>
      <c r="G25" s="6"/>
      <c r="H25" s="3"/>
      <c r="I25" s="3"/>
      <c r="J25" s="3"/>
      <c r="K25" s="3"/>
      <c r="L25" s="3"/>
      <c r="M25" s="3"/>
      <c r="N25" s="3"/>
      <c r="O25" s="3"/>
      <c r="P25" s="3"/>
      <c r="Q25" s="3"/>
      <c r="R25" s="3"/>
      <c r="S25" s="3"/>
      <c r="T25"/>
    </row>
    <row r="26" spans="1:20" ht="150" customHeight="1">
      <c r="A26" s="2"/>
      <c r="B26" s="2"/>
      <c r="C26" s="4"/>
      <c r="D26" s="3"/>
      <c r="E26" s="2"/>
      <c r="G26" s="6"/>
      <c r="H26" s="3"/>
      <c r="I26" s="3"/>
      <c r="J26" s="3"/>
      <c r="K26" s="3"/>
      <c r="L26" s="3"/>
      <c r="M26" s="3"/>
      <c r="N26" s="3"/>
      <c r="O26" s="3"/>
      <c r="P26" s="3"/>
      <c r="Q26" s="3"/>
      <c r="R26" s="3"/>
      <c r="S26" s="3"/>
      <c r="T26"/>
    </row>
    <row r="27" spans="1:20" ht="150" customHeight="1">
      <c r="A27" s="2"/>
      <c r="B27" s="2"/>
      <c r="C27" s="4"/>
      <c r="D27" s="3"/>
      <c r="E27" s="2"/>
      <c r="G27" s="6"/>
      <c r="H27" s="3"/>
      <c r="I27" s="3"/>
      <c r="J27" s="3"/>
      <c r="K27" s="3"/>
      <c r="L27" s="3"/>
      <c r="M27" s="3"/>
      <c r="N27" s="3"/>
      <c r="O27" s="3"/>
      <c r="P27" s="3"/>
      <c r="Q27" s="3"/>
      <c r="R27" s="3"/>
      <c r="S27" s="3"/>
      <c r="T27"/>
    </row>
    <row r="28" spans="1:20" ht="150" customHeight="1">
      <c r="A28" s="2"/>
      <c r="B28" s="2"/>
      <c r="C28" s="4"/>
      <c r="D28" s="3"/>
      <c r="E28" s="2"/>
      <c r="G28" s="6"/>
      <c r="H28" s="3"/>
      <c r="I28" s="3"/>
      <c r="J28" s="3"/>
      <c r="K28" s="3"/>
      <c r="L28" s="3"/>
      <c r="M28" s="3"/>
      <c r="N28" s="3"/>
      <c r="O28" s="3"/>
      <c r="P28" s="3"/>
      <c r="Q28" s="3"/>
      <c r="R28" s="3"/>
      <c r="S28" s="3"/>
      <c r="T28"/>
    </row>
    <row r="29" spans="1:20" ht="150" customHeight="1">
      <c r="A29" s="2"/>
      <c r="B29" s="2"/>
      <c r="C29" s="4"/>
      <c r="D29" s="3"/>
      <c r="E29" s="2"/>
      <c r="G29" s="6"/>
      <c r="H29" s="3"/>
      <c r="I29" s="3"/>
      <c r="J29" s="3"/>
      <c r="K29" s="3"/>
      <c r="L29" s="3"/>
      <c r="M29" s="3"/>
      <c r="N29" s="3"/>
      <c r="O29" s="3"/>
      <c r="P29" s="3"/>
      <c r="Q29" s="3"/>
      <c r="R29" s="3"/>
      <c r="S29" s="3"/>
      <c r="T29"/>
    </row>
    <row r="30" spans="1:20" ht="150" customHeight="1">
      <c r="A30" s="2"/>
      <c r="B30" s="2"/>
      <c r="C30" s="4"/>
      <c r="D30" s="3"/>
      <c r="E30" s="2"/>
      <c r="G30" s="6"/>
      <c r="H30" s="3"/>
      <c r="I30" s="3"/>
      <c r="J30" s="3"/>
      <c r="K30" s="3"/>
      <c r="L30" s="3"/>
      <c r="M30" s="3"/>
      <c r="N30" s="3"/>
      <c r="O30" s="3"/>
      <c r="P30" s="3"/>
      <c r="Q30" s="3"/>
      <c r="R30" s="3"/>
      <c r="S30" s="3"/>
      <c r="T30"/>
    </row>
    <row r="31" spans="1:20" ht="150" customHeight="1">
      <c r="A31" s="2"/>
      <c r="B31" s="2"/>
      <c r="C31" s="4"/>
      <c r="D31" s="3"/>
      <c r="E31" s="2"/>
      <c r="G31" s="6"/>
      <c r="H31" s="3"/>
      <c r="I31" s="3"/>
      <c r="J31" s="3"/>
      <c r="K31" s="3"/>
      <c r="L31" s="3"/>
      <c r="M31" s="3"/>
      <c r="N31" s="3"/>
      <c r="O31" s="3"/>
      <c r="P31" s="3"/>
      <c r="Q31" s="3"/>
      <c r="R31" s="3"/>
      <c r="S31" s="3"/>
      <c r="T31"/>
    </row>
    <row r="32" spans="1:20" ht="150" customHeight="1">
      <c r="A32" s="2"/>
      <c r="B32" s="2"/>
      <c r="C32" s="4"/>
      <c r="D32" s="3"/>
      <c r="E32" s="2"/>
      <c r="G32" s="6"/>
      <c r="H32" s="3"/>
      <c r="I32" s="3"/>
      <c r="J32" s="3"/>
      <c r="K32" s="3"/>
      <c r="L32" s="3"/>
      <c r="M32" s="3"/>
      <c r="N32" s="3"/>
      <c r="O32" s="3"/>
      <c r="P32" s="3"/>
      <c r="Q32" s="3"/>
      <c r="R32" s="3"/>
      <c r="S32" s="3"/>
      <c r="T32"/>
    </row>
    <row r="33" spans="1:20" ht="150" customHeight="1">
      <c r="A33" s="2"/>
      <c r="B33" s="2"/>
      <c r="C33" s="4"/>
      <c r="D33" s="3"/>
      <c r="E33" s="2"/>
      <c r="G33" s="6"/>
      <c r="H33" s="3"/>
      <c r="I33" s="3"/>
      <c r="J33" s="3"/>
      <c r="K33" s="3"/>
      <c r="L33" s="3"/>
      <c r="M33" s="3"/>
      <c r="N33" s="3"/>
      <c r="O33" s="3"/>
      <c r="P33" s="3"/>
      <c r="Q33" s="3"/>
      <c r="R33" s="3"/>
      <c r="S33" s="3"/>
      <c r="T33"/>
    </row>
    <row r="34" spans="1:20" ht="150" customHeight="1">
      <c r="A34" s="2"/>
      <c r="B34" s="2"/>
      <c r="C34" s="4"/>
      <c r="D34" s="3"/>
      <c r="E34" s="2"/>
      <c r="G34" s="6"/>
      <c r="H34" s="3"/>
      <c r="I34" s="3"/>
      <c r="J34" s="3"/>
      <c r="K34" s="3"/>
      <c r="L34" s="3"/>
      <c r="M34" s="3"/>
      <c r="N34" s="3"/>
      <c r="O34" s="3"/>
      <c r="P34" s="3"/>
      <c r="Q34" s="3"/>
      <c r="R34" s="3"/>
      <c r="S34" s="3"/>
      <c r="T34"/>
    </row>
    <row r="35" spans="1:20" ht="150" customHeight="1">
      <c r="A35" s="2"/>
      <c r="B35" s="2"/>
      <c r="C35" s="4"/>
      <c r="D35" s="3"/>
      <c r="E35" s="2"/>
      <c r="G35" s="6"/>
      <c r="H35" s="3"/>
      <c r="I35" s="3"/>
      <c r="J35" s="3"/>
      <c r="K35" s="3"/>
      <c r="L35" s="3"/>
      <c r="M35" s="3"/>
      <c r="N35" s="3"/>
      <c r="O35" s="3"/>
      <c r="P35" s="3"/>
      <c r="Q35" s="3"/>
      <c r="R35" s="3"/>
      <c r="S35" s="3"/>
      <c r="T35"/>
    </row>
    <row r="36" spans="1:20" ht="150" customHeight="1">
      <c r="A36" s="2"/>
      <c r="B36" s="2"/>
      <c r="C36" s="4"/>
      <c r="D36" s="3"/>
      <c r="E36" s="2"/>
      <c r="G36" s="6"/>
      <c r="H36" s="3"/>
      <c r="I36" s="3"/>
      <c r="J36" s="3"/>
      <c r="K36" s="3"/>
      <c r="L36" s="3"/>
      <c r="M36" s="3"/>
      <c r="N36" s="3"/>
      <c r="O36" s="3"/>
      <c r="P36" s="3"/>
      <c r="Q36" s="3"/>
      <c r="R36" s="3"/>
      <c r="S36" s="3"/>
      <c r="T36"/>
    </row>
    <row r="37" spans="1:20" ht="150" customHeight="1">
      <c r="A37" s="2"/>
      <c r="B37" s="2"/>
      <c r="C37" s="4"/>
      <c r="D37" s="3"/>
      <c r="E37" s="2"/>
      <c r="G37" s="6"/>
      <c r="H37" s="3"/>
      <c r="I37" s="3"/>
      <c r="J37" s="3"/>
      <c r="K37" s="3"/>
      <c r="L37" s="3"/>
      <c r="M37" s="3"/>
      <c r="N37" s="3"/>
      <c r="O37" s="3"/>
      <c r="P37" s="3"/>
      <c r="Q37" s="3"/>
      <c r="R37" s="3"/>
      <c r="S37" s="3"/>
      <c r="T37"/>
    </row>
    <row r="38" spans="1:20" ht="150" customHeight="1">
      <c r="A38" s="2"/>
      <c r="B38" s="2"/>
      <c r="C38" s="4"/>
      <c r="D38" s="3"/>
      <c r="E38" s="2"/>
      <c r="G38" s="6"/>
      <c r="H38" s="3"/>
      <c r="I38" s="3"/>
      <c r="J38" s="3"/>
      <c r="K38" s="3"/>
      <c r="L38" s="3"/>
      <c r="M38" s="3"/>
      <c r="N38" s="3"/>
      <c r="O38" s="3"/>
      <c r="P38" s="3"/>
      <c r="Q38" s="3"/>
      <c r="R38" s="3"/>
      <c r="S38" s="3"/>
      <c r="T38"/>
    </row>
    <row r="39" spans="1:20" ht="150" customHeight="1">
      <c r="A39" s="2"/>
      <c r="B39" s="2"/>
      <c r="C39" s="4"/>
      <c r="D39" s="3"/>
      <c r="E39" s="2"/>
      <c r="G39" s="6"/>
      <c r="H39" s="3"/>
      <c r="I39" s="3"/>
      <c r="J39" s="3"/>
      <c r="K39" s="3"/>
      <c r="L39" s="3"/>
      <c r="M39" s="3"/>
      <c r="N39" s="3"/>
      <c r="O39" s="3"/>
      <c r="P39" s="3"/>
      <c r="Q39" s="3"/>
      <c r="R39" s="3"/>
      <c r="S39" s="3"/>
      <c r="T39"/>
    </row>
    <row r="40" spans="1:20" ht="150.4" customHeight="1">
      <c r="A40" s="2"/>
      <c r="B40" s="2"/>
      <c r="C40" s="4"/>
      <c r="D40" s="3"/>
      <c r="E40" s="2"/>
      <c r="G40" s="6"/>
      <c r="H40" s="3"/>
      <c r="I40" s="3"/>
      <c r="J40" s="3"/>
      <c r="K40" s="3"/>
      <c r="L40" s="3"/>
      <c r="M40" s="3"/>
      <c r="N40" s="3"/>
      <c r="O40" s="3"/>
      <c r="P40" s="3"/>
      <c r="Q40" s="3"/>
      <c r="R40" s="3"/>
      <c r="S40" s="3"/>
      <c r="T40"/>
    </row>
    <row r="41" spans="1:20" ht="150.4" customHeight="1">
      <c r="A41" s="2"/>
      <c r="B41" s="2"/>
      <c r="C41" s="4"/>
      <c r="D41" s="3"/>
      <c r="E41" s="2"/>
      <c r="G41" s="6"/>
      <c r="H41" s="3"/>
      <c r="I41" s="3"/>
      <c r="J41" s="3"/>
      <c r="K41" s="3"/>
      <c r="L41" s="3"/>
      <c r="M41" s="3"/>
      <c r="N41" s="3"/>
      <c r="O41" s="3"/>
      <c r="P41" s="3"/>
      <c r="Q41" s="3"/>
      <c r="R41" s="3"/>
      <c r="S41" s="3"/>
      <c r="T41"/>
    </row>
    <row r="42" spans="1:20" ht="150.4" customHeight="1">
      <c r="A42" s="2"/>
      <c r="B42" s="2"/>
      <c r="C42" s="4"/>
      <c r="D42" s="3"/>
      <c r="E42" s="2"/>
      <c r="G42" s="6"/>
      <c r="H42" s="3"/>
      <c r="I42" s="3"/>
      <c r="J42" s="3"/>
      <c r="K42" s="3"/>
      <c r="L42" s="3"/>
      <c r="M42" s="3"/>
      <c r="N42" s="3"/>
      <c r="O42" s="3"/>
      <c r="P42" s="3"/>
      <c r="Q42" s="3"/>
      <c r="R42" s="3"/>
      <c r="S42" s="3"/>
      <c r="T42"/>
    </row>
    <row r="43" spans="1:20" ht="150.4" customHeight="1">
      <c r="A43" s="2"/>
      <c r="B43" s="2"/>
      <c r="C43" s="4"/>
      <c r="D43" s="3"/>
      <c r="E43" s="2"/>
      <c r="G43" s="6"/>
      <c r="H43" s="3"/>
      <c r="I43" s="3"/>
      <c r="J43" s="3"/>
      <c r="K43" s="3"/>
      <c r="L43" s="3"/>
      <c r="M43" s="3"/>
      <c r="N43" s="3"/>
      <c r="O43" s="3"/>
      <c r="P43" s="3"/>
      <c r="Q43" s="3"/>
      <c r="R43" s="3"/>
      <c r="S43" s="3"/>
      <c r="T43"/>
    </row>
    <row r="44" spans="1:20" ht="150.4" customHeight="1">
      <c r="A44" s="2"/>
      <c r="B44" s="2"/>
      <c r="C44" s="4"/>
      <c r="D44" s="3"/>
      <c r="E44" s="2"/>
      <c r="G44" s="6"/>
      <c r="H44" s="3"/>
      <c r="I44" s="3"/>
      <c r="J44" s="3"/>
      <c r="K44" s="3"/>
      <c r="L44" s="3"/>
      <c r="M44" s="3"/>
      <c r="N44" s="3"/>
      <c r="O44" s="3"/>
      <c r="P44" s="3"/>
      <c r="Q44" s="3"/>
      <c r="R44" s="3"/>
      <c r="S44" s="3"/>
      <c r="T44"/>
    </row>
    <row r="45" spans="1:20" ht="15.75">
      <c r="A45" s="2"/>
      <c r="B45" s="2"/>
      <c r="C45" s="4"/>
      <c r="D45" s="3"/>
      <c r="E45" s="2"/>
      <c r="G45" s="6"/>
      <c r="H45" s="3"/>
      <c r="I45" s="3"/>
      <c r="J45" s="3"/>
      <c r="K45" s="3"/>
      <c r="L45" s="3"/>
      <c r="M45" s="3"/>
      <c r="N45" s="3"/>
      <c r="O45" s="3"/>
      <c r="P45" s="3"/>
      <c r="Q45" s="3"/>
      <c r="R45" s="3"/>
      <c r="S45" s="3"/>
      <c r="T45"/>
    </row>
    <row r="46" spans="1:20" ht="15" customHeight="1">
      <c r="A46" s="2"/>
      <c r="B46" s="2"/>
      <c r="C46" s="4"/>
      <c r="D46" s="3"/>
      <c r="E46" s="2"/>
      <c r="G46" s="6"/>
      <c r="H46" s="3"/>
      <c r="I46" s="3"/>
      <c r="J46" s="3"/>
      <c r="K46" s="3"/>
      <c r="L46" s="3"/>
      <c r="M46" s="3"/>
      <c r="N46" s="3"/>
      <c r="O46" s="3"/>
      <c r="P46" s="3"/>
      <c r="Q46" s="3"/>
      <c r="R46" s="3"/>
      <c r="S46" s="3"/>
      <c r="T46"/>
    </row>
  </sheetData>
  <conditionalFormatting sqref="L3:L46">
    <cfRule type="containsText" dxfId="138" priority="6" operator="containsText" text="pipeline">
      <formula>NOT(ISERROR(SEARCH("pipeline",L3)))</formula>
    </cfRule>
    <cfRule type="containsText" dxfId="137" priority="7" operator="containsText" text="Deleted">
      <formula>NOT(ISERROR(SEARCH("Deleted",L3)))</formula>
    </cfRule>
    <cfRule type="containsText" dxfId="136" priority="8" operator="containsText" text="ready">
      <formula>NOT(ISERROR(SEARCH("ready",L3)))</formula>
    </cfRule>
    <cfRule type="containsText" dxfId="135" priority="9" operator="containsText" text="process">
      <formula>NOT(ISERROR(SEARCH("process",L3)))</formula>
    </cfRule>
    <cfRule type="containsText" dxfId="134" priority="10" operator="containsText" text="Pending">
      <formula>NOT(ISERROR(SEARCH("Pending",L3)))</formula>
    </cfRule>
  </conditionalFormatting>
  <conditionalFormatting sqref="M3:M46">
    <cfRule type="containsText" dxfId="133" priority="1" operator="containsText" text="fixing">
      <formula>NOT(ISERROR(SEARCH("fixing",M3)))</formula>
    </cfRule>
    <cfRule type="containsText" dxfId="132" priority="2" operator="containsText" text="review">
      <formula>NOT(ISERROR(SEARCH("review",M3)))</formula>
    </cfRule>
    <cfRule type="containsText" dxfId="131" priority="3" operator="containsText" text="ready">
      <formula>NOT(ISERROR(SEARCH("ready",M3)))</formula>
    </cfRule>
    <cfRule type="containsText" dxfId="130" priority="4" operator="containsText" text="process">
      <formula>NOT(ISERROR(SEARCH("process",M3)))</formula>
    </cfRule>
    <cfRule type="containsText" dxfId="129" priority="5" operator="containsText" text="Pending">
      <formula>NOT(ISERROR(SEARCH("Pending",M3)))</formula>
    </cfRule>
  </conditionalFormatting>
  <conditionalFormatting sqref="N3:N46">
    <cfRule type="containsText" dxfId="128" priority="18" operator="containsText" text="direct">
      <formula>NOT(ISERROR(SEARCH("direct",N3)))</formula>
    </cfRule>
    <cfRule type="containsText" dxfId="127" priority="19" operator="containsText" text="recreate">
      <formula>NOT(ISERROR(SEARCH("recreate",N3)))</formula>
    </cfRule>
    <cfRule type="containsText" dxfId="126" priority="20" operator="containsText" text="WITH data">
      <formula>NOT(ISERROR(SEARCH("WITH data",N3)))</formula>
    </cfRule>
    <cfRule type="containsText" dxfId="125" priority="21" operator="containsText" text="WITHOUT">
      <formula>NOT(ISERROR(SEARCH("WITHOUT",N3)))</formula>
    </cfRule>
  </conditionalFormatting>
  <conditionalFormatting sqref="P3:P46">
    <cfRule type="containsText" dxfId="124" priority="17" operator="containsText" text="Yes">
      <formula>NOT(ISERROR(SEARCH("Yes",P3)))</formula>
    </cfRule>
  </conditionalFormatting>
  <conditionalFormatting sqref="R3:R46">
    <cfRule type="containsText" dxfId="123" priority="16" operator="containsText" text="Yes">
      <formula>NOT(ISERROR(SEARCH("Yes",R3)))</formula>
    </cfRule>
  </conditionalFormatting>
  <dataValidations count="1">
    <dataValidation allowBlank="1" showInputMessage="1" showErrorMessage="1" sqref="M2:O2" xr:uid="{7AB8B2D2-00EA-42B6-89DF-42DD42245841}"/>
  </dataValidations>
  <hyperlinks>
    <hyperlink ref="J5" r:id="rId1" xr:uid="{93308265-1C07-4665-932E-CBDB4BDA2435}"/>
    <hyperlink ref="J9" r:id="rId2" xr:uid="{9D51A6F0-1B79-4347-AF82-C76EE871A225}"/>
    <hyperlink ref="J10" r:id="rId3" xr:uid="{0251342E-55BB-4E36-B5E2-5947BE65E729}"/>
    <hyperlink ref="J11" r:id="rId4" xr:uid="{BB6B08A9-DE7F-4F8D-A7B2-2CB01F28E816}"/>
    <hyperlink ref="J13" r:id="rId5" xr:uid="{3DF20B94-3CE5-4D7B-A162-FB053BF4A822}"/>
    <hyperlink ref="J15" r:id="rId6" xr:uid="{A4D0737F-62F0-4119-92A4-4F40DB1751AF}"/>
    <hyperlink ref="J17" r:id="rId7" xr:uid="{E4BFCC1F-1ADB-4FB1-ABCF-77F390870849}"/>
    <hyperlink ref="J21" r:id="rId8" xr:uid="{CFC67934-5D51-4249-812E-6FDF2156A1E5}"/>
    <hyperlink ref="J18" r:id="rId9" xr:uid="{913C164E-3DAF-420A-B125-EA697FD24B79}"/>
    <hyperlink ref="J7" r:id="rId10" location="article-licence" xr:uid="{932F8A38-077F-41A1-9092-3A4EEEDC8A36}"/>
    <hyperlink ref="J4" r:id="rId11" xr:uid="{1F05A058-FE4A-4C5B-A417-5340AA5E79FF}"/>
    <hyperlink ref="J14" r:id="rId12" xr:uid="{F8DD7FE6-4025-4D5F-AAD0-9C32A39A3C2B}"/>
    <hyperlink ref="J20" r:id="rId13" xr:uid="{9A3A47C5-933B-4533-A23A-B2B533811FDE}"/>
    <hyperlink ref="K21" r:id="rId14" xr:uid="{95364ED6-60EF-4AE8-B06C-29CFC6BCF0DB}"/>
    <hyperlink ref="K14" r:id="rId15" xr:uid="{275C7122-B268-488C-BDDF-BE8488FD1CB5}"/>
    <hyperlink ref="J16" r:id="rId16" xr:uid="{14BEB6C2-DDFE-4DEA-A737-8D64504B2E17}"/>
    <hyperlink ref="J3" r:id="rId17" xr:uid="{CBA25C5E-94C0-4930-8666-F9B0B03AA6E1}"/>
    <hyperlink ref="I3" r:id="rId18" xr:uid="{0367263D-D37D-45ED-A007-395239677B62}"/>
    <hyperlink ref="K3" r:id="rId19" xr:uid="{60BF38F2-EA06-46BD-AF40-C2244B42FA1F}"/>
    <hyperlink ref="I4" r:id="rId20" xr:uid="{69AE53A5-672F-45A1-9D8F-907A4D2E9E5C}"/>
    <hyperlink ref="K4" r:id="rId21" xr:uid="{6C2AF401-7D24-49A9-A3B7-25A56C4CD4C1}"/>
    <hyperlink ref="K6" r:id="rId22" xr:uid="{C64E4226-FE47-4D5A-9E92-70F9F833BEB9}"/>
    <hyperlink ref="I5" r:id="rId23" xr:uid="{4F1D70EB-0AC7-497E-8543-865C0A0EC03A}"/>
    <hyperlink ref="J6" r:id="rId24" xr:uid="{5412C67B-E5CA-4BAA-AD24-3B78C2EFFF1C}"/>
    <hyperlink ref="I6" r:id="rId25" xr:uid="{F11CA3AD-3D5C-44A3-8483-7F8282E2A311}"/>
    <hyperlink ref="K7" r:id="rId26" xr:uid="{B47B1D94-7F49-4F1D-983C-54600CEA5B4A}"/>
    <hyperlink ref="K8" r:id="rId27" xr:uid="{F19AA04C-4AA4-4A7D-BF15-0C3CC4B3C180}"/>
    <hyperlink ref="K9" r:id="rId28" xr:uid="{2BCE3B70-264F-4C4F-A7ED-5DE26E03D1D6}"/>
    <hyperlink ref="K10" r:id="rId29" xr:uid="{DEC91733-2EB9-4E2D-8D8B-9A7557172124}"/>
    <hyperlink ref="K11" r:id="rId30" xr:uid="{01A7271A-F2AF-4CCC-B75D-9CDE119EC444}"/>
    <hyperlink ref="J8" r:id="rId31" xr:uid="{1EB8CB76-EF4A-4660-B5FD-787170D5BD6A}"/>
    <hyperlink ref="I11" r:id="rId32" xr:uid="{C5DC9D8A-66A5-40CE-86ED-68420242DC06}"/>
    <hyperlink ref="I9" r:id="rId33" xr:uid="{E4D99BD0-E2B5-48D6-99F2-F4EF016C879D}"/>
    <hyperlink ref="I10" r:id="rId34" xr:uid="{3B4BBE4A-AD43-4BE4-B887-904419109905}"/>
    <hyperlink ref="K13" r:id="rId35" display="https://www.irena.org/Data/View-data-by-topic/Costs/Wind-Costs" xr:uid="{3CE0318F-18FF-4467-BD75-61AC074E95F0}"/>
    <hyperlink ref="J19" r:id="rId36" xr:uid="{F865CC6A-E1E5-46DE-B4EA-41B9888E24FF}"/>
    <hyperlink ref="Q13" r:id="rId37" xr:uid="{48A5B5F5-AD08-40CF-9DEB-14FC95998D02}"/>
    <hyperlink ref="Q16" r:id="rId38" xr:uid="{648C6A47-CE80-4F9D-AC4F-4C3667C96B66}"/>
    <hyperlink ref="Q17" r:id="rId39" xr:uid="{CD14F3D8-F52E-4166-BC41-15C837FEEB2F}"/>
    <hyperlink ref="Q18" r:id="rId40" xr:uid="{4DCE38AE-0A26-4C0A-8997-5E38966C5A28}"/>
    <hyperlink ref="Q19" r:id="rId41" xr:uid="{22D5DCB1-6B1F-4A44-AF29-935B6D5A4606}"/>
    <hyperlink ref="Q4" r:id="rId42" xr:uid="{A82CC1E1-4026-4F4A-9FB9-A69E6F96043A}"/>
    <hyperlink ref="K5" r:id="rId43" xr:uid="{EE8FD031-FAD6-4D9B-B6B1-03B34DDDF0EC}"/>
    <hyperlink ref="Q5" r:id="rId44" xr:uid="{2FE77381-8886-4367-8E16-D9A77FECCB23}"/>
    <hyperlink ref="Q10" r:id="rId45" xr:uid="{44745AB8-4C21-4B78-8B84-F3A6853550BA}"/>
    <hyperlink ref="Q11" r:id="rId46" xr:uid="{97CC39BC-459B-4A16-844F-FD8241450E73}"/>
    <hyperlink ref="Q20" r:id="rId47" xr:uid="{FD398F66-8B26-4D3F-96DD-E979A18A1729}"/>
    <hyperlink ref="Q21" r:id="rId48" xr:uid="{E1CCE479-011B-4C1F-81B7-6A67F9F8779C}"/>
    <hyperlink ref="Q3" r:id="rId49" xr:uid="{E70B960A-5EDA-459F-BE70-53DCD8D77F44}"/>
    <hyperlink ref="Q6" r:id="rId50" xr:uid="{E33F24B2-3B71-490B-8BFB-F513B2B4364B}"/>
    <hyperlink ref="Q7" r:id="rId51" xr:uid="{22DD0D1D-A8E7-4F55-BBAB-07B9CCE4B295}"/>
    <hyperlink ref="Q8" r:id="rId52" xr:uid="{18B8C6CD-6500-4A73-ADF0-3DBC10F5D412}"/>
    <hyperlink ref="Q9" r:id="rId53" xr:uid="{A46C85CE-022D-44EC-9E94-7C0A69E27190}"/>
    <hyperlink ref="J22" r:id="rId54" xr:uid="{CC7AA1E3-FBD5-4E6F-B369-0196320DE0F7}"/>
    <hyperlink ref="K22" r:id="rId55" display="../../../../../../../:x:/r/sites/SEHCoreTeam/_layouts/15/Doc.aspx?sourcedoc=%7B05B8F820-B803-43B9-A5F9-EF0C6E55FABB%7D&amp;file=Module%206%20-%20Datasets%20for%20Charts.xlsx&amp;action=default&amp;mobileredirect=true" xr:uid="{A3826498-D0DB-44DD-B415-28491640EC0F}"/>
    <hyperlink ref="Q22" r:id="rId56" xr:uid="{32A2A7E9-D86F-4167-8235-D3188B323426}"/>
  </hyperlinks>
  <pageMargins left="0.7" right="0.7" top="0.75" bottom="0.75" header="0.3" footer="0.3"/>
  <pageSetup orientation="portrait" r:id="rId57"/>
  <legacyDrawing r:id="rId58"/>
  <tableParts count="1">
    <tablePart r:id="rId59"/>
  </tableParts>
  <extLst>
    <ext xmlns:x14="http://schemas.microsoft.com/office/spreadsheetml/2009/9/main" uri="{CCE6A557-97BC-4b89-ADB6-D9C93CAAB3DF}">
      <x14:dataValidations xmlns:xm="http://schemas.microsoft.com/office/excel/2006/main" count="6">
        <x14:dataValidation type="list" allowBlank="1" showInputMessage="1" showErrorMessage="1" xr:uid="{E67E18A3-2D92-4A60-89B3-3CA8670C6BA8}">
          <x14:formula1>
            <xm:f>Validation!$K$2:$K$5</xm:f>
          </x14:formula1>
          <xm:sqref>P3:P7 R14 R3:R10</xm:sqref>
        </x14:dataValidation>
        <x14:dataValidation type="list" allowBlank="1" showInputMessage="1" showErrorMessage="1" xr:uid="{8A1FD60B-DAD6-497B-9CA0-B229824E9768}">
          <x14:formula1>
            <xm:f>Validation!$C$2:$C$40</xm:f>
          </x14:formula1>
          <xm:sqref>O3:O18 O20:O46</xm:sqref>
        </x14:dataValidation>
        <x14:dataValidation type="list" allowBlank="1" showInputMessage="1" showErrorMessage="1" xr:uid="{EB8D129E-C9E3-4ABB-ACAE-BDC22B131D21}">
          <x14:formula1>
            <xm:f>Validation!$A$2:$A$9</xm:f>
          </x14:formula1>
          <xm:sqref>N3:N46</xm:sqref>
        </x14:dataValidation>
        <x14:dataValidation type="list" allowBlank="1" showInputMessage="1" showErrorMessage="1" xr:uid="{89B2F3BC-48F4-4018-8352-F22CE1630617}">
          <x14:formula1>
            <xm:f>TRACKER!$B$17:$B$22</xm:f>
          </x14:formula1>
          <xm:sqref>G3:G46 N3:N46</xm:sqref>
        </x14:dataValidation>
        <x14:dataValidation type="list" allowBlank="1" showInputMessage="1" showErrorMessage="1" xr:uid="{76E2C88A-3C30-4A51-BEB1-157AB26DF495}">
          <x14:formula1>
            <xm:f>Validation!$J$2:$J$11</xm:f>
          </x14:formula1>
          <xm:sqref>M3:M46</xm:sqref>
        </x14:dataValidation>
        <x14:dataValidation type="list" allowBlank="1" showInputMessage="1" showErrorMessage="1" xr:uid="{C71E3E66-E538-45C5-BD19-44D0B9C86E67}">
          <x14:formula1>
            <xm:f>Validation!$I$2:$I$8</xm:f>
          </x14:formula1>
          <xm:sqref>L3:L46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1C786-FD93-42EF-BC37-CAF6C3BC5D20}">
  <dimension ref="A1:T49"/>
  <sheetViews>
    <sheetView topLeftCell="A4" zoomScale="70" zoomScaleNormal="80" workbookViewId="0">
      <selection activeCell="F7" sqref="F7"/>
    </sheetView>
  </sheetViews>
  <sheetFormatPr defaultRowHeight="15" customHeight="1"/>
  <cols>
    <col min="1" max="1" width="11" customWidth="1"/>
    <col min="2" max="2" width="5.42578125" customWidth="1"/>
    <col min="3" max="3" width="14.42578125" customWidth="1"/>
    <col min="4" max="4" width="22" style="73" customWidth="1"/>
    <col min="5" max="6" width="35.7109375" style="2" customWidth="1"/>
    <col min="7" max="7" width="17.140625" style="3" customWidth="1"/>
    <col min="8" max="8" width="23.140625" style="1" customWidth="1"/>
    <col min="9" max="9" width="24.42578125" style="71" customWidth="1"/>
    <col min="10" max="10" width="18.140625" style="1" customWidth="1"/>
    <col min="11" max="11" width="16.42578125" style="72" customWidth="1"/>
    <col min="12" max="12" width="16" customWidth="1"/>
    <col min="13" max="13" width="16.42578125" style="72" customWidth="1"/>
    <col min="14" max="14" width="12.7109375" style="1" customWidth="1"/>
    <col min="15" max="15" width="26.42578125" style="72" customWidth="1"/>
    <col min="16" max="16" width="15.85546875" style="3" customWidth="1"/>
    <col min="17" max="17" width="18.5703125" style="73" customWidth="1"/>
    <col min="18" max="18" width="22.28515625" style="73" customWidth="1"/>
    <col min="19" max="19" width="59.42578125" style="71" customWidth="1"/>
    <col min="20" max="20" width="19.5703125" style="1" customWidth="1"/>
  </cols>
  <sheetData>
    <row r="1" spans="1:20" ht="23.25">
      <c r="A1" s="31" t="s">
        <v>41</v>
      </c>
      <c r="B1" s="31">
        <v>7</v>
      </c>
      <c r="G1" s="2"/>
      <c r="P1" s="2"/>
      <c r="T1" s="79"/>
    </row>
    <row r="2" spans="1:20" s="36" customFormat="1" ht="14.25">
      <c r="A2" s="36" t="s">
        <v>109</v>
      </c>
      <c r="B2" s="36" t="s">
        <v>110</v>
      </c>
      <c r="C2" s="36" t="s">
        <v>42</v>
      </c>
      <c r="D2" s="42" t="s">
        <v>21</v>
      </c>
      <c r="E2" s="36" t="s">
        <v>43</v>
      </c>
      <c r="F2" s="36" t="s">
        <v>44</v>
      </c>
      <c r="G2" s="42" t="s">
        <v>15</v>
      </c>
      <c r="H2" s="42" t="s">
        <v>111</v>
      </c>
      <c r="I2" s="42" t="s">
        <v>112</v>
      </c>
      <c r="J2" s="42" t="s">
        <v>113</v>
      </c>
      <c r="K2" s="42" t="s">
        <v>114</v>
      </c>
      <c r="L2" s="42" t="s">
        <v>115</v>
      </c>
      <c r="M2" s="36" t="s">
        <v>116</v>
      </c>
      <c r="N2" s="42" t="s">
        <v>117</v>
      </c>
      <c r="O2" s="88" t="s">
        <v>118</v>
      </c>
      <c r="P2" s="42" t="s">
        <v>119</v>
      </c>
      <c r="Q2" s="3" t="s">
        <v>120</v>
      </c>
      <c r="R2" s="3" t="s">
        <v>121</v>
      </c>
      <c r="S2" s="42" t="s">
        <v>122</v>
      </c>
      <c r="T2" s="36" t="s">
        <v>536</v>
      </c>
    </row>
    <row r="3" spans="1:20" s="2" customFormat="1" ht="168.75" customHeight="1">
      <c r="A3" s="2">
        <v>2</v>
      </c>
      <c r="B3" s="2">
        <v>1</v>
      </c>
      <c r="C3" s="4" t="str">
        <f>_xlfn.CONCAT("M",$B$1,"_C",ChartsM7[[#This Row],[Chapter]],"_",ChartsM7[[#This Row],['#]])</f>
        <v>M7_C2_1</v>
      </c>
      <c r="D3" s="3" t="s">
        <v>537</v>
      </c>
      <c r="E3" s="2" t="e" vm="115">
        <v>#VALUE!</v>
      </c>
      <c r="G3" s="3" t="s">
        <v>17</v>
      </c>
      <c r="H3" s="3" t="s">
        <v>538</v>
      </c>
      <c r="I3" s="42" t="s">
        <v>539</v>
      </c>
      <c r="J3" s="43" t="s">
        <v>540</v>
      </c>
      <c r="K3" s="97" t="s">
        <v>541</v>
      </c>
      <c r="L3" s="3" t="s">
        <v>126</v>
      </c>
      <c r="M3" s="3" t="s">
        <v>127</v>
      </c>
      <c r="N3" s="3" t="s">
        <v>128</v>
      </c>
      <c r="O3" s="3" t="s">
        <v>542</v>
      </c>
      <c r="P3" s="3" t="s">
        <v>130</v>
      </c>
      <c r="Q3" s="43" t="s">
        <v>157</v>
      </c>
      <c r="R3" s="3" t="s">
        <v>260</v>
      </c>
      <c r="S3" s="42" t="s">
        <v>543</v>
      </c>
      <c r="T3" s="80" t="s">
        <v>544</v>
      </c>
    </row>
    <row r="4" spans="1:20" ht="150.4" customHeight="1">
      <c r="A4" s="2">
        <v>2</v>
      </c>
      <c r="B4" s="2">
        <v>5</v>
      </c>
      <c r="C4" s="4" t="str">
        <f>_xlfn.CONCAT("M",$B$1,"_C",ChartsM7[[#This Row],[Chapter]],"_",ChartsM7[[#This Row],['#]])</f>
        <v>M7_C2_5</v>
      </c>
      <c r="D4" s="3" t="s">
        <v>545</v>
      </c>
      <c r="E4" s="2" t="e" vm="116">
        <v>#VALUE!</v>
      </c>
      <c r="G4" s="3" t="s">
        <v>18</v>
      </c>
      <c r="H4" s="2" t="s">
        <v>546</v>
      </c>
      <c r="I4" s="2"/>
      <c r="J4" s="43" t="s">
        <v>547</v>
      </c>
      <c r="K4" s="97" t="s">
        <v>541</v>
      </c>
      <c r="L4" s="3" t="s">
        <v>126</v>
      </c>
      <c r="M4" s="3" t="s">
        <v>127</v>
      </c>
      <c r="N4" s="3" t="s">
        <v>128</v>
      </c>
      <c r="O4" s="3" t="s">
        <v>429</v>
      </c>
      <c r="P4" s="3" t="s">
        <v>130</v>
      </c>
      <c r="Q4" s="43" t="s">
        <v>444</v>
      </c>
      <c r="R4" s="3" t="s">
        <v>130</v>
      </c>
      <c r="S4" s="2"/>
      <c r="T4" s="81" t="s">
        <v>548</v>
      </c>
    </row>
    <row r="5" spans="1:20" ht="150.4" customHeight="1">
      <c r="A5" s="2">
        <v>2</v>
      </c>
      <c r="B5" s="2">
        <v>8</v>
      </c>
      <c r="C5" s="4" t="str">
        <f>_xlfn.CONCAT("M",$B$1,"_C",ChartsM7[[#This Row],[Chapter]],"_",ChartsM7[[#This Row],['#]])</f>
        <v>M7_C2_8</v>
      </c>
      <c r="D5" s="3" t="s">
        <v>549</v>
      </c>
      <c r="E5" s="2" t="e" vm="117">
        <v>#VALUE!</v>
      </c>
      <c r="G5" s="3" t="s">
        <v>16</v>
      </c>
      <c r="H5" s="3" t="s">
        <v>550</v>
      </c>
      <c r="I5" s="42"/>
      <c r="J5" s="76" t="s">
        <v>551</v>
      </c>
      <c r="K5" s="97" t="s">
        <v>541</v>
      </c>
      <c r="L5" s="3" t="s">
        <v>126</v>
      </c>
      <c r="M5" s="3" t="s">
        <v>258</v>
      </c>
      <c r="N5" s="3" t="s">
        <v>128</v>
      </c>
      <c r="O5" s="95" t="s">
        <v>223</v>
      </c>
      <c r="P5" s="3" t="s">
        <v>130</v>
      </c>
      <c r="Q5" s="43" t="s">
        <v>552</v>
      </c>
      <c r="R5" s="3" t="s">
        <v>130</v>
      </c>
      <c r="S5" s="42" t="s">
        <v>553</v>
      </c>
      <c r="T5" s="82" t="s">
        <v>554</v>
      </c>
    </row>
    <row r="6" spans="1:20" ht="149.85" customHeight="1">
      <c r="A6" s="2">
        <v>3</v>
      </c>
      <c r="B6" s="2">
        <v>4</v>
      </c>
      <c r="C6" s="4" t="str">
        <f>_xlfn.CONCAT("M",$B$1,"_C",ChartsM7[[#This Row],[Chapter]],"_",ChartsM7[[#This Row],['#]])</f>
        <v>M7_C3_4</v>
      </c>
      <c r="D6" s="3" t="s">
        <v>555</v>
      </c>
      <c r="G6" s="3" t="s">
        <v>18</v>
      </c>
      <c r="H6" s="2"/>
      <c r="I6" s="2"/>
      <c r="J6" s="43" t="s">
        <v>556</v>
      </c>
      <c r="K6" s="97" t="s">
        <v>541</v>
      </c>
      <c r="L6" s="3" t="s">
        <v>480</v>
      </c>
      <c r="M6" s="3" t="s">
        <v>258</v>
      </c>
      <c r="N6" s="3" t="s">
        <v>128</v>
      </c>
      <c r="O6" s="3" t="s">
        <v>196</v>
      </c>
      <c r="P6" s="3" t="s">
        <v>130</v>
      </c>
      <c r="Q6" s="43" t="s">
        <v>197</v>
      </c>
      <c r="R6" s="3" t="s">
        <v>130</v>
      </c>
      <c r="S6" s="2"/>
      <c r="T6" s="81" t="s">
        <v>557</v>
      </c>
    </row>
    <row r="7" spans="1:20" ht="149.85" customHeight="1">
      <c r="A7" s="2">
        <v>4</v>
      </c>
      <c r="B7" s="2">
        <v>9</v>
      </c>
      <c r="C7" s="4" t="str">
        <f>_xlfn.CONCAT("M",$B$1,"_C",ChartsM7[[#This Row],[Chapter]],"_",ChartsM7[[#This Row],['#]])</f>
        <v>M7_C4_9</v>
      </c>
      <c r="D7" s="3" t="s">
        <v>558</v>
      </c>
      <c r="G7" s="3" t="s">
        <v>16</v>
      </c>
      <c r="H7" s="3" t="s">
        <v>559</v>
      </c>
      <c r="I7" s="42"/>
      <c r="J7" s="76" t="s">
        <v>560</v>
      </c>
      <c r="K7" s="3"/>
      <c r="L7" s="3" t="s">
        <v>126</v>
      </c>
      <c r="M7" s="3"/>
      <c r="N7" s="3" t="s">
        <v>561</v>
      </c>
      <c r="O7" s="3"/>
      <c r="P7" s="3" t="s">
        <v>260</v>
      </c>
      <c r="Q7" s="3"/>
      <c r="R7" s="3"/>
      <c r="S7" s="78" t="s">
        <v>562</v>
      </c>
      <c r="T7" s="82" t="s">
        <v>563</v>
      </c>
    </row>
    <row r="8" spans="1:20" ht="149.85" customHeight="1">
      <c r="A8" s="113">
        <v>1</v>
      </c>
      <c r="B8" s="113">
        <v>6</v>
      </c>
      <c r="C8" s="114" t="str">
        <f>_xlfn.CONCAT("M",$B$1,"_C",ChartsM7[[#This Row],[Chapter]],"_",ChartsM7[[#This Row],['#]])</f>
        <v>M7_C1_6</v>
      </c>
      <c r="D8" s="115" t="s">
        <v>564</v>
      </c>
      <c r="E8" s="113" t="e" vm="118">
        <v>#VALUE!</v>
      </c>
      <c r="F8" s="113"/>
      <c r="G8" s="115" t="s">
        <v>18</v>
      </c>
      <c r="H8" s="113"/>
      <c r="I8" s="113"/>
      <c r="J8" s="116" t="s">
        <v>565</v>
      </c>
      <c r="K8" s="115"/>
      <c r="L8" s="3" t="s">
        <v>231</v>
      </c>
      <c r="M8" s="115" t="s">
        <v>231</v>
      </c>
      <c r="N8" s="115" t="s">
        <v>128</v>
      </c>
      <c r="O8" s="115" t="s">
        <v>566</v>
      </c>
      <c r="P8" s="115"/>
      <c r="Q8" s="117" t="s">
        <v>567</v>
      </c>
      <c r="R8" s="115" t="s">
        <v>260</v>
      </c>
      <c r="S8" s="113"/>
      <c r="T8" s="115" t="s">
        <v>568</v>
      </c>
    </row>
    <row r="9" spans="1:20" ht="149.85" customHeight="1">
      <c r="A9" s="113">
        <v>1</v>
      </c>
      <c r="B9" s="113">
        <v>7</v>
      </c>
      <c r="C9" s="114" t="str">
        <f>_xlfn.CONCAT("M",$B$1,"_C",ChartsM7[[#This Row],[Chapter]],"_",ChartsM7[[#This Row],['#]])</f>
        <v>M7_C1_7</v>
      </c>
      <c r="D9" s="115" t="s">
        <v>569</v>
      </c>
      <c r="E9" s="113" t="e" vm="119">
        <v>#VALUE!</v>
      </c>
      <c r="F9" s="113"/>
      <c r="G9" s="115" t="s">
        <v>16</v>
      </c>
      <c r="H9" s="115" t="s">
        <v>570</v>
      </c>
      <c r="I9" s="118"/>
      <c r="J9" s="119" t="s">
        <v>571</v>
      </c>
      <c r="K9" s="115"/>
      <c r="L9" s="3" t="s">
        <v>231</v>
      </c>
      <c r="M9" s="115" t="s">
        <v>231</v>
      </c>
      <c r="N9" s="115" t="s">
        <v>561</v>
      </c>
      <c r="O9" s="115"/>
      <c r="P9" s="115" t="s">
        <v>260</v>
      </c>
      <c r="Q9" s="115"/>
      <c r="R9" s="115"/>
      <c r="S9" s="118" t="s">
        <v>572</v>
      </c>
      <c r="T9" s="115" t="s">
        <v>573</v>
      </c>
    </row>
    <row r="10" spans="1:20" ht="149.85" customHeight="1">
      <c r="A10" s="104"/>
      <c r="B10" s="104">
        <v>2</v>
      </c>
      <c r="C10" s="105" t="str">
        <f>_xlfn.CONCAT("M",$B$1,"_C",ChartsM7[[#This Row],[Chapter]],"_",ChartsM7[[#This Row],['#]])</f>
        <v>M7_C_2</v>
      </c>
      <c r="D10" s="106" t="s">
        <v>574</v>
      </c>
      <c r="E10" s="104" t="e" vm="120">
        <v>#VALUE!</v>
      </c>
      <c r="F10" s="104"/>
      <c r="G10" s="106" t="s">
        <v>17</v>
      </c>
      <c r="H10" s="106" t="s">
        <v>575</v>
      </c>
      <c r="I10" s="107" t="s">
        <v>576</v>
      </c>
      <c r="J10" s="108" t="s">
        <v>577</v>
      </c>
      <c r="K10" s="106"/>
      <c r="L10" s="3" t="s">
        <v>231</v>
      </c>
      <c r="M10" s="3"/>
      <c r="N10" s="3"/>
      <c r="O10" s="106" t="s">
        <v>196</v>
      </c>
      <c r="P10" s="3" t="s">
        <v>130</v>
      </c>
      <c r="Q10" s="108" t="s">
        <v>165</v>
      </c>
      <c r="R10" s="3" t="s">
        <v>130</v>
      </c>
      <c r="S10" s="107" t="s">
        <v>578</v>
      </c>
      <c r="T10" s="106" t="s">
        <v>579</v>
      </c>
    </row>
    <row r="11" spans="1:20" ht="149.85" customHeight="1">
      <c r="A11" s="104"/>
      <c r="B11" s="104">
        <v>3</v>
      </c>
      <c r="C11" s="105" t="str">
        <f>_xlfn.CONCAT("M",$B$1,"_C",ChartsM7[[#This Row],[Chapter]],"_",ChartsM7[[#This Row],['#]])</f>
        <v>M7_C_3</v>
      </c>
      <c r="D11" s="106" t="s">
        <v>580</v>
      </c>
      <c r="E11" s="104" t="e" vm="121">
        <v>#VALUE!</v>
      </c>
      <c r="F11" s="104"/>
      <c r="G11" s="106" t="s">
        <v>17</v>
      </c>
      <c r="H11" s="106" t="s">
        <v>581</v>
      </c>
      <c r="I11" s="107" t="s">
        <v>582</v>
      </c>
      <c r="J11" s="108" t="s">
        <v>577</v>
      </c>
      <c r="K11" s="106"/>
      <c r="L11" s="3" t="s">
        <v>231</v>
      </c>
      <c r="M11" s="3"/>
      <c r="N11" s="3"/>
      <c r="O11" s="106"/>
      <c r="P11" s="3" t="s">
        <v>130</v>
      </c>
      <c r="Q11" s="108" t="s">
        <v>481</v>
      </c>
      <c r="R11" s="3" t="s">
        <v>260</v>
      </c>
      <c r="S11" s="107" t="s">
        <v>583</v>
      </c>
      <c r="T11" s="106" t="s">
        <v>584</v>
      </c>
    </row>
    <row r="12" spans="1:20" ht="149.85" customHeight="1">
      <c r="A12" s="2"/>
      <c r="B12" s="2"/>
      <c r="C12" s="4"/>
      <c r="D12" s="3"/>
      <c r="H12" s="3"/>
      <c r="I12" s="42"/>
      <c r="J12" s="3"/>
      <c r="K12" s="3"/>
      <c r="L12" s="3"/>
      <c r="M12" s="3"/>
      <c r="N12" s="3"/>
      <c r="O12" s="3"/>
      <c r="Q12" s="3"/>
      <c r="R12" s="3"/>
      <c r="S12" s="42"/>
      <c r="T12" s="3"/>
    </row>
    <row r="13" spans="1:20" ht="149.85" customHeight="1">
      <c r="A13" s="2"/>
      <c r="B13" s="2"/>
      <c r="C13" s="4"/>
      <c r="D13" s="3"/>
      <c r="H13" s="3"/>
      <c r="I13" s="42"/>
      <c r="J13" s="3"/>
      <c r="K13" s="3"/>
      <c r="L13" s="3"/>
      <c r="M13" s="3"/>
      <c r="N13" s="3"/>
      <c r="O13" s="3"/>
      <c r="Q13" s="3"/>
      <c r="R13" s="3"/>
      <c r="S13" s="42"/>
      <c r="T13" s="3"/>
    </row>
    <row r="14" spans="1:20" ht="149.85" customHeight="1">
      <c r="A14" s="2"/>
      <c r="B14" s="2"/>
      <c r="C14" s="4"/>
      <c r="D14" s="3"/>
      <c r="H14" s="3"/>
      <c r="I14" s="42"/>
      <c r="J14" s="3"/>
      <c r="K14" s="3"/>
      <c r="L14" s="3"/>
      <c r="M14" s="3"/>
      <c r="N14" s="3"/>
      <c r="O14" s="3"/>
      <c r="Q14" s="3"/>
      <c r="R14" s="3"/>
      <c r="S14" s="42"/>
      <c r="T14" s="3"/>
    </row>
    <row r="15" spans="1:20" ht="149.85" customHeight="1">
      <c r="A15" s="2"/>
      <c r="B15" s="2"/>
      <c r="C15" s="4"/>
      <c r="D15" s="3"/>
      <c r="H15" s="3"/>
      <c r="I15" s="42"/>
      <c r="J15" s="3"/>
      <c r="K15" s="3"/>
      <c r="L15" s="3"/>
      <c r="M15" s="3"/>
      <c r="N15" s="3"/>
      <c r="O15" s="3"/>
      <c r="Q15" s="3"/>
      <c r="R15" s="3"/>
      <c r="S15" s="42"/>
      <c r="T15" s="3"/>
    </row>
    <row r="16" spans="1:20" ht="149.85" customHeight="1">
      <c r="A16" s="2"/>
      <c r="B16" s="2"/>
      <c r="C16" s="4"/>
      <c r="D16" s="3"/>
      <c r="H16" s="3"/>
      <c r="I16" s="42"/>
      <c r="J16" s="3"/>
      <c r="K16" s="3"/>
      <c r="L16" s="3"/>
      <c r="M16" s="3"/>
      <c r="N16" s="3"/>
      <c r="O16" s="3"/>
      <c r="Q16" s="3"/>
      <c r="R16" s="3"/>
      <c r="S16" s="42"/>
      <c r="T16" s="3"/>
    </row>
    <row r="17" spans="1:20" ht="149.85" customHeight="1">
      <c r="A17" s="2"/>
      <c r="B17" s="2"/>
      <c r="C17" s="4"/>
      <c r="D17" s="3"/>
      <c r="H17" s="3"/>
      <c r="I17" s="42"/>
      <c r="J17" s="3"/>
      <c r="K17" s="3"/>
      <c r="L17" s="3"/>
      <c r="M17" s="3"/>
      <c r="N17" s="3"/>
      <c r="O17" s="3"/>
      <c r="Q17" s="3"/>
      <c r="R17" s="3"/>
      <c r="S17" s="42"/>
      <c r="T17" s="3"/>
    </row>
    <row r="18" spans="1:20" ht="149.85" customHeight="1">
      <c r="A18" s="2"/>
      <c r="B18" s="2"/>
      <c r="C18" s="4"/>
      <c r="D18" s="3"/>
      <c r="H18" s="3"/>
      <c r="I18" s="42"/>
      <c r="J18" s="3"/>
      <c r="K18" s="3"/>
      <c r="L18" s="3"/>
      <c r="M18" s="3"/>
      <c r="N18" s="3"/>
      <c r="O18" s="3"/>
      <c r="Q18" s="3"/>
      <c r="R18" s="3"/>
      <c r="S18" s="42"/>
      <c r="T18" s="3"/>
    </row>
    <row r="19" spans="1:20" ht="149.85" customHeight="1">
      <c r="A19" s="2"/>
      <c r="B19" s="2"/>
      <c r="C19" s="4"/>
      <c r="D19" s="3"/>
      <c r="H19" s="3"/>
      <c r="I19" s="42"/>
      <c r="J19" s="3"/>
      <c r="K19" s="3"/>
      <c r="L19" s="3"/>
      <c r="M19" s="3"/>
      <c r="N19" s="3"/>
      <c r="O19" s="3"/>
      <c r="Q19" s="3"/>
      <c r="R19" s="3"/>
      <c r="S19" s="42"/>
      <c r="T19" s="3"/>
    </row>
    <row r="20" spans="1:20" ht="150" customHeight="1">
      <c r="A20" s="2"/>
      <c r="B20" s="2"/>
      <c r="C20" s="4"/>
      <c r="D20" s="3"/>
      <c r="H20" s="3"/>
      <c r="I20" s="42"/>
      <c r="J20" s="3"/>
      <c r="K20" s="3"/>
      <c r="L20" s="3"/>
      <c r="M20" s="3"/>
      <c r="N20" s="3"/>
      <c r="O20" s="3"/>
      <c r="Q20" s="3"/>
      <c r="R20" s="3"/>
      <c r="S20" s="42"/>
      <c r="T20" s="3"/>
    </row>
    <row r="21" spans="1:20" ht="150" customHeight="1">
      <c r="A21" s="2"/>
      <c r="B21" s="2"/>
      <c r="C21" s="4"/>
      <c r="D21" s="3"/>
      <c r="H21" s="3"/>
      <c r="I21" s="42"/>
      <c r="J21" s="3"/>
      <c r="K21" s="3"/>
      <c r="L21" s="3"/>
      <c r="M21" s="3"/>
      <c r="N21" s="3"/>
      <c r="O21" s="3"/>
      <c r="Q21" s="3"/>
      <c r="R21" s="3"/>
      <c r="S21" s="42"/>
      <c r="T21" s="3"/>
    </row>
    <row r="22" spans="1:20" ht="150" customHeight="1">
      <c r="A22" s="2"/>
      <c r="B22" s="2"/>
      <c r="C22" s="4"/>
      <c r="D22" s="3"/>
      <c r="H22" s="3"/>
      <c r="I22" s="42"/>
      <c r="J22" s="3"/>
      <c r="K22" s="3"/>
      <c r="L22" s="3"/>
      <c r="M22" s="3"/>
      <c r="N22" s="3"/>
      <c r="O22" s="3"/>
      <c r="Q22" s="3"/>
      <c r="R22" s="3"/>
      <c r="S22" s="42"/>
      <c r="T22" s="3"/>
    </row>
    <row r="23" spans="1:20" ht="150" customHeight="1">
      <c r="A23" s="2"/>
      <c r="B23" s="2"/>
      <c r="C23" s="4"/>
      <c r="D23" s="3"/>
      <c r="H23" s="3"/>
      <c r="I23" s="42"/>
      <c r="J23" s="3"/>
      <c r="K23" s="3"/>
      <c r="L23" s="3"/>
      <c r="M23" s="3"/>
      <c r="N23" s="3"/>
      <c r="O23" s="3"/>
      <c r="Q23" s="3"/>
      <c r="R23" s="3"/>
      <c r="S23" s="42"/>
      <c r="T23" s="3"/>
    </row>
    <row r="24" spans="1:20" ht="150" customHeight="1">
      <c r="A24" s="2"/>
      <c r="B24" s="2"/>
      <c r="C24" s="4"/>
      <c r="D24" s="3"/>
      <c r="H24" s="3"/>
      <c r="I24" s="42"/>
      <c r="J24" s="3"/>
      <c r="K24" s="3"/>
      <c r="L24" s="3"/>
      <c r="M24" s="3"/>
      <c r="N24" s="3"/>
      <c r="O24" s="3"/>
      <c r="Q24" s="3"/>
      <c r="R24" s="3"/>
      <c r="S24" s="42"/>
      <c r="T24" s="3"/>
    </row>
    <row r="25" spans="1:20" ht="150" customHeight="1">
      <c r="A25" s="2"/>
      <c r="B25" s="2"/>
      <c r="C25" s="4"/>
      <c r="D25" s="3"/>
      <c r="H25" s="3"/>
      <c r="I25" s="42"/>
      <c r="J25" s="3"/>
      <c r="K25" s="3"/>
      <c r="L25" s="3"/>
      <c r="M25" s="3"/>
      <c r="N25" s="3"/>
      <c r="O25" s="3"/>
      <c r="Q25" s="3"/>
      <c r="R25" s="3"/>
      <c r="S25" s="42"/>
      <c r="T25" s="3"/>
    </row>
    <row r="26" spans="1:20" ht="150" customHeight="1">
      <c r="A26" s="2"/>
      <c r="B26" s="2"/>
      <c r="C26" s="4"/>
      <c r="D26" s="3"/>
      <c r="H26" s="3"/>
      <c r="I26" s="42"/>
      <c r="J26" s="3"/>
      <c r="K26" s="3"/>
      <c r="L26" s="3"/>
      <c r="M26" s="3"/>
      <c r="N26" s="3"/>
      <c r="O26" s="3"/>
      <c r="Q26" s="3"/>
      <c r="R26" s="3"/>
      <c r="S26" s="42"/>
      <c r="T26" s="3"/>
    </row>
    <row r="27" spans="1:20" ht="150" customHeight="1">
      <c r="A27" s="2"/>
      <c r="B27" s="2"/>
      <c r="C27" s="4"/>
      <c r="D27" s="3"/>
      <c r="H27" s="3"/>
      <c r="I27" s="42"/>
      <c r="J27" s="3"/>
      <c r="K27" s="3"/>
      <c r="L27" s="3"/>
      <c r="M27" s="3"/>
      <c r="N27" s="3"/>
      <c r="O27" s="3"/>
      <c r="Q27" s="3"/>
      <c r="R27" s="3"/>
      <c r="S27" s="42"/>
      <c r="T27" s="3"/>
    </row>
    <row r="28" spans="1:20" ht="150" customHeight="1">
      <c r="A28" s="2"/>
      <c r="B28" s="2"/>
      <c r="C28" s="4"/>
      <c r="D28" s="3"/>
      <c r="H28" s="3"/>
      <c r="I28" s="42"/>
      <c r="J28" s="3"/>
      <c r="K28" s="3"/>
      <c r="L28" s="3"/>
      <c r="M28" s="3"/>
      <c r="N28" s="3"/>
      <c r="O28" s="3"/>
      <c r="Q28" s="3"/>
      <c r="R28" s="3"/>
      <c r="S28" s="42"/>
      <c r="T28" s="3"/>
    </row>
    <row r="29" spans="1:20" ht="150" customHeight="1">
      <c r="A29" s="2"/>
      <c r="B29" s="2"/>
      <c r="C29" s="4"/>
      <c r="D29" s="3"/>
      <c r="H29" s="3"/>
      <c r="I29" s="42"/>
      <c r="J29" s="3"/>
      <c r="K29" s="3"/>
      <c r="L29" s="3"/>
      <c r="M29" s="3"/>
      <c r="N29" s="3"/>
      <c r="O29" s="3"/>
      <c r="Q29" s="3"/>
      <c r="R29" s="3"/>
      <c r="S29" s="42"/>
      <c r="T29" s="3"/>
    </row>
    <row r="30" spans="1:20" ht="150" customHeight="1">
      <c r="A30" s="2"/>
      <c r="B30" s="2"/>
      <c r="C30" s="4"/>
      <c r="D30" s="3"/>
      <c r="H30" s="3"/>
      <c r="I30" s="42"/>
      <c r="J30" s="3"/>
      <c r="K30" s="3"/>
      <c r="L30" s="3"/>
      <c r="M30" s="3"/>
      <c r="N30" s="3"/>
      <c r="O30" s="3"/>
      <c r="Q30" s="3"/>
      <c r="R30" s="3"/>
      <c r="S30" s="42"/>
      <c r="T30" s="3"/>
    </row>
    <row r="31" spans="1:20" ht="150" customHeight="1">
      <c r="A31" s="2"/>
      <c r="B31" s="2"/>
      <c r="C31" s="4"/>
      <c r="D31" s="3"/>
      <c r="H31" s="3"/>
      <c r="I31" s="42"/>
      <c r="J31" s="3"/>
      <c r="K31" s="3"/>
      <c r="L31" s="3"/>
      <c r="M31" s="3"/>
      <c r="N31" s="3"/>
      <c r="O31" s="3"/>
      <c r="Q31" s="3"/>
      <c r="R31" s="3"/>
      <c r="S31" s="42"/>
      <c r="T31" s="3"/>
    </row>
    <row r="32" spans="1:20" ht="150" customHeight="1">
      <c r="A32" s="2"/>
      <c r="B32" s="2"/>
      <c r="C32" s="4"/>
      <c r="D32" s="3"/>
      <c r="H32" s="3"/>
      <c r="I32" s="42"/>
      <c r="J32" s="3"/>
      <c r="K32" s="3"/>
      <c r="L32" s="3"/>
      <c r="M32" s="3"/>
      <c r="N32" s="3"/>
      <c r="O32" s="3"/>
      <c r="Q32" s="3"/>
      <c r="R32" s="3"/>
      <c r="S32" s="42"/>
      <c r="T32" s="3"/>
    </row>
    <row r="33" spans="1:20" ht="150" customHeight="1">
      <c r="A33" s="2"/>
      <c r="B33" s="2"/>
      <c r="C33" s="4"/>
      <c r="D33" s="3"/>
      <c r="H33" s="3"/>
      <c r="I33" s="42"/>
      <c r="J33" s="3"/>
      <c r="K33" s="3"/>
      <c r="L33" s="3"/>
      <c r="M33" s="3"/>
      <c r="N33" s="3"/>
      <c r="O33" s="3"/>
      <c r="Q33" s="3"/>
      <c r="R33" s="3"/>
      <c r="S33" s="42"/>
      <c r="T33" s="3"/>
    </row>
    <row r="34" spans="1:20" ht="150" customHeight="1">
      <c r="A34" s="2"/>
      <c r="B34" s="2"/>
      <c r="C34" s="4"/>
      <c r="D34" s="3"/>
      <c r="H34" s="3"/>
      <c r="I34" s="42"/>
      <c r="J34" s="3"/>
      <c r="K34" s="3"/>
      <c r="L34" s="3"/>
      <c r="M34" s="3"/>
      <c r="N34" s="3"/>
      <c r="O34" s="3"/>
      <c r="Q34" s="3"/>
      <c r="R34" s="3"/>
      <c r="S34" s="42"/>
      <c r="T34" s="3"/>
    </row>
    <row r="35" spans="1:20" ht="150" customHeight="1">
      <c r="A35" s="2"/>
      <c r="B35" s="2"/>
      <c r="C35" s="4"/>
      <c r="D35" s="3"/>
      <c r="H35" s="3"/>
      <c r="I35" s="42"/>
      <c r="J35" s="3"/>
      <c r="K35" s="3"/>
      <c r="L35" s="3"/>
      <c r="M35" s="3"/>
      <c r="N35" s="3"/>
      <c r="O35" s="3"/>
      <c r="Q35" s="3"/>
      <c r="R35" s="3"/>
      <c r="S35" s="42"/>
      <c r="T35" s="3"/>
    </row>
    <row r="36" spans="1:20" ht="150" customHeight="1">
      <c r="A36" s="2"/>
      <c r="B36" s="2"/>
      <c r="C36" s="4"/>
      <c r="D36" s="3"/>
      <c r="H36" s="3"/>
      <c r="I36" s="42"/>
      <c r="J36" s="3"/>
      <c r="K36" s="3"/>
      <c r="L36" s="3"/>
      <c r="M36" s="3"/>
      <c r="N36" s="3"/>
      <c r="O36" s="3"/>
      <c r="Q36" s="3"/>
      <c r="R36" s="3"/>
      <c r="S36" s="42"/>
      <c r="T36" s="3"/>
    </row>
    <row r="37" spans="1:20" ht="150" customHeight="1">
      <c r="A37" s="2"/>
      <c r="B37" s="2"/>
      <c r="C37" s="4"/>
      <c r="D37" s="3"/>
      <c r="H37" s="3"/>
      <c r="I37" s="42"/>
      <c r="J37" s="3"/>
      <c r="K37" s="3"/>
      <c r="L37" s="3"/>
      <c r="M37" s="3"/>
      <c r="N37" s="3"/>
      <c r="O37" s="3"/>
      <c r="Q37" s="3"/>
      <c r="R37" s="3"/>
      <c r="S37" s="42"/>
      <c r="T37" s="3"/>
    </row>
    <row r="38" spans="1:20" ht="150" customHeight="1">
      <c r="A38" s="2"/>
      <c r="B38" s="2"/>
      <c r="C38" s="4"/>
      <c r="D38" s="3"/>
      <c r="H38" s="3"/>
      <c r="I38" s="42"/>
      <c r="J38" s="3"/>
      <c r="K38" s="3"/>
      <c r="L38" s="3"/>
      <c r="M38" s="3"/>
      <c r="N38" s="3"/>
      <c r="O38" s="3"/>
      <c r="Q38" s="3"/>
      <c r="R38" s="3"/>
      <c r="S38" s="42"/>
      <c r="T38" s="3"/>
    </row>
    <row r="39" spans="1:20" ht="150" customHeight="1">
      <c r="A39" s="2"/>
      <c r="B39" s="2"/>
      <c r="C39" s="4"/>
      <c r="D39" s="3"/>
      <c r="H39" s="3"/>
      <c r="I39" s="42"/>
      <c r="J39" s="3"/>
      <c r="K39" s="3"/>
      <c r="L39" s="3"/>
      <c r="M39" s="3"/>
      <c r="N39" s="3"/>
      <c r="O39" s="3"/>
      <c r="Q39" s="3"/>
      <c r="R39" s="3"/>
      <c r="S39" s="42"/>
      <c r="T39" s="3"/>
    </row>
    <row r="40" spans="1:20" ht="150" customHeight="1">
      <c r="A40" s="2"/>
      <c r="B40" s="2"/>
      <c r="C40" s="4"/>
      <c r="D40" s="3"/>
      <c r="H40" s="3"/>
      <c r="I40" s="42"/>
      <c r="J40" s="3"/>
      <c r="K40" s="3"/>
      <c r="L40" s="3"/>
      <c r="M40" s="3"/>
      <c r="N40" s="3"/>
      <c r="O40" s="3"/>
      <c r="Q40" s="3"/>
      <c r="R40" s="3"/>
      <c r="S40" s="42"/>
      <c r="T40" s="3"/>
    </row>
    <row r="41" spans="1:20" ht="150" customHeight="1">
      <c r="A41" s="2"/>
      <c r="B41" s="2"/>
      <c r="C41" s="4"/>
      <c r="D41" s="3"/>
      <c r="H41" s="3"/>
      <c r="I41" s="42"/>
      <c r="J41" s="3"/>
      <c r="K41" s="3"/>
      <c r="L41" s="3"/>
      <c r="M41" s="3"/>
      <c r="N41" s="3"/>
      <c r="O41" s="3"/>
      <c r="Q41" s="3"/>
      <c r="R41" s="3"/>
      <c r="S41" s="42"/>
      <c r="T41" s="3"/>
    </row>
    <row r="42" spans="1:20" ht="150" customHeight="1">
      <c r="A42" s="2"/>
      <c r="B42" s="2"/>
      <c r="C42" s="4"/>
      <c r="D42" s="3"/>
      <c r="H42" s="3"/>
      <c r="I42" s="42"/>
      <c r="J42" s="3"/>
      <c r="K42" s="3"/>
      <c r="L42" s="3"/>
      <c r="M42" s="3"/>
      <c r="N42" s="3"/>
      <c r="O42" s="3"/>
      <c r="Q42" s="3"/>
      <c r="R42" s="3"/>
      <c r="S42" s="42"/>
      <c r="T42" s="3"/>
    </row>
    <row r="43" spans="1:20" ht="150" customHeight="1">
      <c r="A43" s="2"/>
      <c r="B43" s="2"/>
      <c r="C43" s="4"/>
      <c r="D43" s="3"/>
      <c r="H43" s="3"/>
      <c r="I43" s="42"/>
      <c r="J43" s="3"/>
      <c r="K43" s="3"/>
      <c r="L43" s="3"/>
      <c r="M43" s="3"/>
      <c r="N43" s="3"/>
      <c r="O43" s="3"/>
      <c r="Q43" s="3"/>
      <c r="R43" s="3"/>
      <c r="S43" s="42"/>
      <c r="T43" s="3"/>
    </row>
    <row r="44" spans="1:20" ht="150" customHeight="1">
      <c r="A44" s="2"/>
      <c r="B44" s="2"/>
      <c r="C44" s="4"/>
      <c r="D44" s="3"/>
      <c r="H44" s="3"/>
      <c r="I44" s="42"/>
      <c r="J44" s="3"/>
      <c r="K44" s="3"/>
      <c r="L44" s="3"/>
      <c r="M44" s="3"/>
      <c r="N44" s="3"/>
      <c r="O44" s="3"/>
      <c r="Q44" s="3"/>
      <c r="R44" s="3"/>
      <c r="S44" s="42"/>
      <c r="T44" s="3"/>
    </row>
    <row r="45" spans="1:20" ht="150.4" customHeight="1">
      <c r="A45" s="2"/>
      <c r="B45" s="2"/>
      <c r="C45" s="4"/>
      <c r="D45" s="3"/>
      <c r="H45" s="3"/>
      <c r="I45" s="42"/>
      <c r="J45" s="3"/>
      <c r="K45" s="3"/>
      <c r="L45" s="3"/>
      <c r="M45" s="3"/>
      <c r="N45" s="3"/>
      <c r="O45" s="3"/>
      <c r="Q45" s="3"/>
      <c r="R45" s="3"/>
      <c r="S45" s="42"/>
      <c r="T45" s="3"/>
    </row>
    <row r="46" spans="1:20" ht="150.4" customHeight="1">
      <c r="A46" s="2"/>
      <c r="B46" s="2"/>
      <c r="C46" s="4"/>
      <c r="D46" s="3"/>
      <c r="H46" s="3"/>
      <c r="I46" s="42"/>
      <c r="J46" s="3"/>
      <c r="K46" s="3"/>
      <c r="L46" s="3"/>
      <c r="M46" s="3"/>
      <c r="N46" s="3"/>
      <c r="O46" s="3"/>
      <c r="Q46" s="3"/>
      <c r="R46" s="3"/>
      <c r="S46" s="42"/>
      <c r="T46" s="3"/>
    </row>
    <row r="47" spans="1:20" ht="150.4" customHeight="1">
      <c r="A47" s="2"/>
      <c r="B47" s="2"/>
      <c r="C47" s="4"/>
      <c r="D47" s="3"/>
      <c r="H47" s="3"/>
      <c r="I47" s="42"/>
      <c r="J47" s="3"/>
      <c r="K47" s="3"/>
      <c r="L47" s="3"/>
      <c r="M47" s="3"/>
      <c r="N47" s="3"/>
      <c r="O47" s="3"/>
      <c r="Q47" s="3"/>
      <c r="R47" s="3"/>
      <c r="S47" s="42"/>
      <c r="T47" s="3"/>
    </row>
    <row r="48" spans="1:20" ht="150.4" customHeight="1">
      <c r="A48" s="2"/>
      <c r="B48" s="2"/>
      <c r="C48" s="4"/>
      <c r="D48" s="3"/>
      <c r="H48" s="3"/>
      <c r="I48" s="42"/>
      <c r="J48" s="3"/>
      <c r="K48" s="3"/>
      <c r="L48" s="3"/>
      <c r="M48" s="3"/>
      <c r="N48" s="3"/>
      <c r="O48" s="3"/>
      <c r="Q48" s="3"/>
      <c r="R48" s="3"/>
      <c r="S48" s="42"/>
      <c r="T48" s="3"/>
    </row>
    <row r="49" spans="1:20" ht="150.4" customHeight="1">
      <c r="A49" s="2"/>
      <c r="B49" s="2"/>
      <c r="C49" s="4"/>
      <c r="D49" s="3"/>
      <c r="H49" s="3"/>
      <c r="I49" s="42"/>
      <c r="J49" s="3"/>
      <c r="K49" s="3"/>
      <c r="L49" s="3"/>
      <c r="M49" s="3"/>
      <c r="N49" s="3"/>
      <c r="O49" s="3"/>
      <c r="Q49" s="3"/>
      <c r="R49" s="3"/>
      <c r="S49" s="42"/>
      <c r="T49" s="3"/>
    </row>
  </sheetData>
  <conditionalFormatting sqref="L3:L49">
    <cfRule type="containsText" dxfId="101" priority="11" operator="containsText" text="pipeline">
      <formula>NOT(ISERROR(SEARCH("pipeline",L3)))</formula>
    </cfRule>
    <cfRule type="containsText" dxfId="100" priority="12" operator="containsText" text="Deleted">
      <formula>NOT(ISERROR(SEARCH("Deleted",L3)))</formula>
    </cfRule>
    <cfRule type="containsText" dxfId="99" priority="13" operator="containsText" text="ready">
      <formula>NOT(ISERROR(SEARCH("ready",L3)))</formula>
    </cfRule>
    <cfRule type="containsText" dxfId="98" priority="14" operator="containsText" text="process">
      <formula>NOT(ISERROR(SEARCH("process",L3)))</formula>
    </cfRule>
    <cfRule type="containsText" dxfId="97" priority="15" operator="containsText" text="Pending">
      <formula>NOT(ISERROR(SEARCH("Pending",L3)))</formula>
    </cfRule>
  </conditionalFormatting>
  <conditionalFormatting sqref="M3:M49">
    <cfRule type="containsText" dxfId="96" priority="1" operator="containsText" text="fixing">
      <formula>NOT(ISERROR(SEARCH("fixing",M3)))</formula>
    </cfRule>
    <cfRule type="containsText" dxfId="95" priority="2" operator="containsText" text="review">
      <formula>NOT(ISERROR(SEARCH("review",M3)))</formula>
    </cfRule>
    <cfRule type="containsText" dxfId="94" priority="3" operator="containsText" text="ready">
      <formula>NOT(ISERROR(SEARCH("ready",M3)))</formula>
    </cfRule>
    <cfRule type="containsText" dxfId="93" priority="4" operator="containsText" text="process">
      <formula>NOT(ISERROR(SEARCH("process",M3)))</formula>
    </cfRule>
    <cfRule type="containsText" dxfId="92" priority="5" operator="containsText" text="Pending">
      <formula>NOT(ISERROR(SEARCH("Pending",M3)))</formula>
    </cfRule>
  </conditionalFormatting>
  <conditionalFormatting sqref="N3:N49">
    <cfRule type="containsText" dxfId="91" priority="18" operator="containsText" text="direct">
      <formula>NOT(ISERROR(SEARCH("direct",N3)))</formula>
    </cfRule>
    <cfRule type="containsText" dxfId="90" priority="19" operator="containsText" text="recreate">
      <formula>NOT(ISERROR(SEARCH("recreate",N3)))</formula>
    </cfRule>
    <cfRule type="containsText" dxfId="89" priority="20" operator="containsText" text="WITH data">
      <formula>NOT(ISERROR(SEARCH("WITH data",N3)))</formula>
    </cfRule>
    <cfRule type="containsText" dxfId="88" priority="21" operator="containsText" text="WITHOUT">
      <formula>NOT(ISERROR(SEARCH("WITHOUT",N3)))</formula>
    </cfRule>
  </conditionalFormatting>
  <conditionalFormatting sqref="P3:P49 R3:R49">
    <cfRule type="containsText" dxfId="87" priority="17" operator="containsText" text="Yes">
      <formula>NOT(ISERROR(SEARCH("Yes",P3)))</formula>
    </cfRule>
  </conditionalFormatting>
  <dataValidations count="1">
    <dataValidation allowBlank="1" showInputMessage="1" showErrorMessage="1" sqref="O50:P1048576 O1:P1 M2 O2" xr:uid="{D2E2253C-D764-4E1D-8ECE-C4358293EA85}"/>
  </dataValidations>
  <hyperlinks>
    <hyperlink ref="J10" r:id="rId1" xr:uid="{DBF8843C-296A-4046-AA3C-833729586B9C}"/>
    <hyperlink ref="J11" r:id="rId2" xr:uid="{13118268-5A18-4994-92EE-6A1DF553C43D}"/>
    <hyperlink ref="J3" r:id="rId3" xr:uid="{DB53AB86-2C22-4531-956B-2E7E4CFCAAFA}"/>
    <hyperlink ref="J6" r:id="rId4" xr:uid="{E210E953-6E22-4877-BA32-0F4BF08F720B}"/>
    <hyperlink ref="J4" r:id="rId5" xr:uid="{F47B6C49-64E2-4349-A1E2-C8CC3E56E2BB}"/>
    <hyperlink ref="J8" r:id="rId6" xr:uid="{57B8004E-FDD3-409D-93A8-0E2C1F44193D}"/>
    <hyperlink ref="Q6" r:id="rId7" xr:uid="{54E339D4-A2F8-4B32-858D-419CAA328EEE}"/>
    <hyperlink ref="Q4" r:id="rId8" xr:uid="{867E23B4-1A7D-43BF-8B91-190FA8668739}"/>
    <hyperlink ref="Q8" r:id="rId9" xr:uid="{F0560D47-70D5-4E90-A351-3F32573B49AE}"/>
    <hyperlink ref="J9" r:id="rId10" xr:uid="{B897E43B-8E65-4895-A04C-9C54E432D4B8}"/>
    <hyperlink ref="J5" r:id="rId11" xr:uid="{3EEA8AAE-A516-4CC5-A6F1-E5CFDB50BB8F}"/>
    <hyperlink ref="Q5" r:id="rId12" xr:uid="{05531BE3-1917-4080-966B-CA4167A5332D}"/>
    <hyperlink ref="J7" r:id="rId13" xr:uid="{68E6F925-FE78-4D43-9671-2B7FA5FB6FB2}"/>
    <hyperlink ref="Q3" r:id="rId14" xr:uid="{32DCF44C-2270-4C39-8AE7-1D3245A05CFC}"/>
    <hyperlink ref="Q10" r:id="rId15" xr:uid="{E13153BB-4D7F-428D-8AB8-BB61D9610C17}"/>
    <hyperlink ref="Q11" r:id="rId16" xr:uid="{2ED7235C-07A7-4882-81FD-2994797145F2}"/>
    <hyperlink ref="K3" r:id="rId17" display="../../../../../../../:x:/r/sites/SEHCoreTeam/Shared Documents/General/04. Sustainable Energy Academy/SEA Charts and Infographics/SEA - Charts/Datasets/Module 7 - Datasets for Charts.xlsx?d=wc232169c822a4afebf933c7bc2d6886a&amp;csf=1&amp;web=1&amp;e=DyBPfK&amp;nav=MTVfezAwMDAwMDAwLTAwMDEtMDAwMC0wMDAwLTAwMDAwMDAwMDAwMH0" xr:uid="{4C927B6F-DD14-45F1-A6A8-6F7C24DBE102}"/>
    <hyperlink ref="K5" r:id="rId18" display="../../../../../../../:x:/r/sites/SEHCoreTeam/Shared Documents/General/04. Sustainable Energy Academy/SEA Charts and Infographics/SEA - Charts/Datasets/Module 7 - Datasets for Charts.xlsx?d=wc232169c822a4afebf933c7bc2d6886a&amp;csf=1&amp;web=1&amp;e=A0boo3&amp;nav=MTVfe0E4QjFCODAxLTQ2NzgtNDU3RC1CN0Y3LTA0NUU2NjQ5OUFFN30" xr:uid="{3DEE5DB8-0CD3-4C7C-BF94-26AA76504A8B}"/>
    <hyperlink ref="K4" r:id="rId19" display="../../../../../../../:x:/r/sites/SEHCoreTeam/Shared Documents/General/04. Sustainable Energy Academy/SEA Charts and Infographics/SEA - Charts/Datasets/Module 7 - Datasets for Charts.xlsx?d=wc232169c822a4afebf933c7bc2d6886a&amp;csf=1&amp;web=1&amp;e=cs9DJn&amp;nav=MTVfezE0MTNCRDUyLUYzNzAtNEYyRi04Q0FDLTZFMkQ5NDQ2RTQyRn0" xr:uid="{BBDD3AD7-3B92-4F3C-B4ED-C0E5FB570652}"/>
    <hyperlink ref="K6" r:id="rId20" display="../../../../../../../:x:/r/sites/SEHCoreTeam/Shared Documents/General/04. Sustainable Energy Academy/SEA Charts and Infographics/SEA - Charts/Datasets/Module 7 - Datasets for Charts.xlsx?d=wc232169c822a4afebf933c7bc2d6886a&amp;csf=1&amp;web=1&amp;e=RdKcR4&amp;nav=MTVfe0QwRDg5NDQ5LTQzRjMtNDlENC1CQTY1LTJCMkE4QUYwMjc4Q30" xr:uid="{798F8C88-52F6-430D-83E6-54227349372B}"/>
  </hyperlinks>
  <pageMargins left="0.7" right="0.7" top="0.75" bottom="0.75" header="0.3" footer="0.3"/>
  <pageSetup orientation="portrait" r:id="rId21"/>
  <drawing r:id="rId22"/>
  <legacyDrawing r:id="rId23"/>
  <tableParts count="1">
    <tablePart r:id="rId24"/>
  </tableParts>
  <extLst>
    <ext xmlns:x14="http://schemas.microsoft.com/office/spreadsheetml/2009/9/main" uri="{CCE6A557-97BC-4b89-ADB6-D9C93CAAB3DF}">
      <x14:dataValidations xmlns:xm="http://schemas.microsoft.com/office/excel/2006/main" count="6">
        <x14:dataValidation type="list" allowBlank="1" showInputMessage="1" showErrorMessage="1" xr:uid="{A07AD88C-D6AD-4D11-89AF-BC520F43F28B}">
          <x14:formula1>
            <xm:f>TRACKER!$B$17:$B$22</xm:f>
          </x14:formula1>
          <xm:sqref>G3:G11</xm:sqref>
        </x14:dataValidation>
        <x14:dataValidation type="list" allowBlank="1" showInputMessage="1" showErrorMessage="1" xr:uid="{D55E2704-3C72-4C52-B3D7-726C6B0000A2}">
          <x14:formula1>
            <xm:f>Validation!$A$2:$A$9</xm:f>
          </x14:formula1>
          <xm:sqref>N3:N49</xm:sqref>
        </x14:dataValidation>
        <x14:dataValidation type="list" allowBlank="1" showInputMessage="1" showErrorMessage="1" xr:uid="{62A6F951-3177-4423-8123-E97B64799857}">
          <x14:formula1>
            <xm:f>Validation!$K$2:$K$5</xm:f>
          </x14:formula1>
          <xm:sqref>P3:P49 R3:R49</xm:sqref>
        </x14:dataValidation>
        <x14:dataValidation type="list" allowBlank="1" showInputMessage="1" showErrorMessage="1" xr:uid="{6EE27E55-E02E-4DFD-9124-F7B57D5830B3}">
          <x14:formula1>
            <xm:f>Validation!$C$2:$C$40</xm:f>
          </x14:formula1>
          <xm:sqref>O3:O49</xm:sqref>
        </x14:dataValidation>
        <x14:dataValidation type="list" allowBlank="1" showInputMessage="1" showErrorMessage="1" xr:uid="{F99AD1B9-23E4-4C11-86E1-A44060F77DD2}">
          <x14:formula1>
            <xm:f>Validation!$J$2:$J$11</xm:f>
          </x14:formula1>
          <xm:sqref>M3:M49</xm:sqref>
        </x14:dataValidation>
        <x14:dataValidation type="list" allowBlank="1" showInputMessage="1" showErrorMessage="1" xr:uid="{43B24B25-EF81-4556-8A73-C9580EEC3E9B}">
          <x14:formula1>
            <xm:f>Validation!$I$2:$I$8</xm:f>
          </x14:formula1>
          <xm:sqref>L3:L49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F85E8-990E-4754-95B5-82CDE60A56D6}">
  <dimension ref="A1:S60"/>
  <sheetViews>
    <sheetView topLeftCell="E5" zoomScale="70" zoomScaleNormal="70" workbookViewId="0">
      <selection activeCell="P3" sqref="P3"/>
    </sheetView>
  </sheetViews>
  <sheetFormatPr defaultRowHeight="15" customHeight="1"/>
  <cols>
    <col min="1" max="1" width="11" customWidth="1"/>
    <col min="2" max="2" width="5.42578125" customWidth="1"/>
    <col min="3" max="3" width="14.42578125" customWidth="1"/>
    <col min="4" max="4" width="22" customWidth="1"/>
    <col min="5" max="6" width="35.7109375" style="2" customWidth="1"/>
    <col min="7" max="7" width="17.140625" style="1" customWidth="1"/>
    <col min="8" max="8" width="23.140625" customWidth="1"/>
    <col min="9" max="9" width="24.42578125" style="6" customWidth="1"/>
    <col min="10" max="10" width="18.140625" style="1" customWidth="1"/>
    <col min="11" max="11" width="16.42578125" customWidth="1"/>
    <col min="12" max="12" width="16" customWidth="1"/>
    <col min="13" max="13" width="16.42578125" style="6" customWidth="1"/>
    <col min="14" max="14" width="12.7109375" customWidth="1"/>
    <col min="15" max="15" width="26.42578125" customWidth="1"/>
    <col min="16" max="16" width="15.85546875" customWidth="1"/>
    <col min="17" max="17" width="18.5703125" customWidth="1"/>
    <col min="18" max="18" width="22.28515625" customWidth="1"/>
    <col min="19" max="19" width="59.42578125" customWidth="1"/>
  </cols>
  <sheetData>
    <row r="1" spans="1:19" ht="23.25">
      <c r="A1" s="31" t="s">
        <v>41</v>
      </c>
      <c r="B1" s="31">
        <v>8</v>
      </c>
      <c r="I1" s="7"/>
      <c r="M1" s="7"/>
    </row>
    <row r="2" spans="1:19" s="36" customFormat="1" ht="32.25" customHeight="1">
      <c r="A2" s="36" t="s">
        <v>109</v>
      </c>
      <c r="B2" s="36" t="s">
        <v>110</v>
      </c>
      <c r="C2" s="36" t="s">
        <v>42</v>
      </c>
      <c r="D2" s="42" t="s">
        <v>21</v>
      </c>
      <c r="E2" s="36" t="s">
        <v>43</v>
      </c>
      <c r="F2" s="36" t="s">
        <v>44</v>
      </c>
      <c r="G2" s="42" t="s">
        <v>15</v>
      </c>
      <c r="H2" s="42" t="s">
        <v>111</v>
      </c>
      <c r="I2" s="42" t="s">
        <v>112</v>
      </c>
      <c r="J2" s="42" t="s">
        <v>113</v>
      </c>
      <c r="K2" s="42" t="s">
        <v>114</v>
      </c>
      <c r="L2" s="42" t="s">
        <v>115</v>
      </c>
      <c r="M2" s="36" t="s">
        <v>116</v>
      </c>
      <c r="N2" s="42" t="s">
        <v>117</v>
      </c>
      <c r="O2" s="88" t="s">
        <v>118</v>
      </c>
      <c r="P2" s="42" t="s">
        <v>119</v>
      </c>
      <c r="Q2" s="3" t="s">
        <v>120</v>
      </c>
      <c r="R2" s="3" t="s">
        <v>121</v>
      </c>
      <c r="S2" s="42" t="s">
        <v>122</v>
      </c>
    </row>
    <row r="3" spans="1:19" ht="150.4" customHeight="1">
      <c r="A3" s="2">
        <v>1</v>
      </c>
      <c r="B3" s="2">
        <v>1</v>
      </c>
      <c r="C3" s="4" t="str">
        <f>_xlfn.CONCAT("M",$B$1,"_C",ChartsM8[[#This Row],[Chapter]],"_",ChartsM8[[#This Row],['#]])</f>
        <v>M8_C1_1</v>
      </c>
      <c r="D3" s="3" t="s">
        <v>585</v>
      </c>
      <c r="E3" s="2" t="e" vm="122">
        <v>#VALUE!</v>
      </c>
      <c r="G3" s="3"/>
      <c r="H3" s="3" t="s">
        <v>586</v>
      </c>
      <c r="I3" s="3"/>
      <c r="J3" s="43" t="s">
        <v>587</v>
      </c>
      <c r="K3" s="2"/>
      <c r="L3" s="3" t="s">
        <v>126</v>
      </c>
      <c r="M3" s="3" t="s">
        <v>127</v>
      </c>
      <c r="N3" s="3" t="s">
        <v>128</v>
      </c>
      <c r="O3" s="3" t="s">
        <v>149</v>
      </c>
      <c r="P3" s="3" t="s">
        <v>130</v>
      </c>
      <c r="Q3" s="2"/>
      <c r="R3" s="3" t="s">
        <v>130</v>
      </c>
      <c r="S3" s="2"/>
    </row>
    <row r="4" spans="1:19" ht="150.4" customHeight="1">
      <c r="A4" s="2">
        <v>1</v>
      </c>
      <c r="B4" s="2">
        <v>2</v>
      </c>
      <c r="C4" s="4" t="str">
        <f>_xlfn.CONCAT("M",$B$1,"_C",ChartsM8[[#This Row],[Chapter]],"_",ChartsM8[[#This Row],['#]])</f>
        <v>M8_C1_2</v>
      </c>
      <c r="D4" s="3" t="s">
        <v>588</v>
      </c>
      <c r="E4" s="2" t="e" vm="123">
        <v>#VALUE!</v>
      </c>
      <c r="G4" s="3"/>
      <c r="H4" s="3" t="s">
        <v>589</v>
      </c>
      <c r="I4" s="3"/>
      <c r="J4" s="43" t="s">
        <v>162</v>
      </c>
      <c r="K4" s="2"/>
      <c r="L4" s="3" t="s">
        <v>480</v>
      </c>
      <c r="M4" s="3" t="s">
        <v>163</v>
      </c>
      <c r="N4" s="3" t="s">
        <v>168</v>
      </c>
      <c r="O4" s="3"/>
      <c r="P4" s="3"/>
      <c r="Q4" s="2"/>
      <c r="R4" s="3"/>
      <c r="S4" s="2"/>
    </row>
    <row r="5" spans="1:19" ht="149.85" customHeight="1">
      <c r="A5" s="2">
        <v>1</v>
      </c>
      <c r="B5" s="2">
        <v>3</v>
      </c>
      <c r="C5" s="4" t="str">
        <f>_xlfn.CONCAT("M",$B$1,"_C",ChartsM8[[#This Row],[Chapter]],"_",ChartsM8[[#This Row],['#]])</f>
        <v>M8_C1_3</v>
      </c>
      <c r="D5" s="3" t="s">
        <v>590</v>
      </c>
      <c r="E5" s="2" t="e" vm="124">
        <v>#VALUE!</v>
      </c>
      <c r="G5" s="3"/>
      <c r="H5" s="3" t="s">
        <v>591</v>
      </c>
      <c r="I5" s="3"/>
      <c r="J5" s="43" t="s">
        <v>592</v>
      </c>
      <c r="K5" s="5" t="s">
        <v>593</v>
      </c>
      <c r="L5" s="3" t="s">
        <v>480</v>
      </c>
      <c r="M5" s="3" t="s">
        <v>258</v>
      </c>
      <c r="N5" s="3" t="s">
        <v>128</v>
      </c>
      <c r="O5" s="3" t="s">
        <v>196</v>
      </c>
      <c r="P5" s="3"/>
      <c r="Q5" s="2"/>
      <c r="R5" s="3"/>
      <c r="S5" s="2"/>
    </row>
    <row r="6" spans="1:19" ht="150" customHeight="1">
      <c r="A6" s="2">
        <v>1</v>
      </c>
      <c r="B6" s="2">
        <v>4</v>
      </c>
      <c r="C6" s="4" t="str">
        <f>_xlfn.CONCAT("M",$B$1,"_C",ChartsM8[[#This Row],[Chapter]],"_",ChartsM8[[#This Row],['#]])</f>
        <v>M8_C1_4</v>
      </c>
      <c r="D6" s="3" t="s">
        <v>594</v>
      </c>
      <c r="E6" s="2" t="e" vm="125">
        <v>#VALUE!</v>
      </c>
      <c r="G6" s="3" t="s">
        <v>19</v>
      </c>
      <c r="H6" s="3" t="s">
        <v>595</v>
      </c>
      <c r="I6" s="3"/>
      <c r="J6" s="43" t="s">
        <v>587</v>
      </c>
      <c r="K6" s="5" t="s">
        <v>593</v>
      </c>
      <c r="L6" s="3" t="s">
        <v>126</v>
      </c>
      <c r="M6" s="3" t="s">
        <v>258</v>
      </c>
      <c r="N6" s="3" t="s">
        <v>128</v>
      </c>
      <c r="O6" s="3" t="s">
        <v>223</v>
      </c>
      <c r="P6" s="3"/>
      <c r="Q6" s="2"/>
      <c r="R6" s="3"/>
      <c r="S6" s="2"/>
    </row>
    <row r="7" spans="1:19" ht="149.85" customHeight="1">
      <c r="A7" s="2">
        <v>1</v>
      </c>
      <c r="B7" s="2">
        <v>5</v>
      </c>
      <c r="C7" s="4" t="str">
        <f>_xlfn.CONCAT("M",$B$1,"_C",ChartsM8[[#This Row],[Chapter]],"_",ChartsM8[[#This Row],['#]])</f>
        <v>M8_C1_5</v>
      </c>
      <c r="D7" s="3" t="s">
        <v>596</v>
      </c>
      <c r="E7" s="2" t="e" vm="126">
        <v>#VALUE!</v>
      </c>
      <c r="G7" s="3"/>
      <c r="H7" s="3" t="s">
        <v>350</v>
      </c>
      <c r="I7" s="3"/>
      <c r="J7" s="43" t="s">
        <v>597</v>
      </c>
      <c r="K7" s="5" t="s">
        <v>593</v>
      </c>
      <c r="L7" s="3" t="s">
        <v>126</v>
      </c>
      <c r="M7" s="3" t="s">
        <v>258</v>
      </c>
      <c r="N7" s="3" t="s">
        <v>128</v>
      </c>
      <c r="O7" s="3" t="s">
        <v>196</v>
      </c>
      <c r="P7" s="3"/>
      <c r="Q7" s="2"/>
      <c r="R7" s="3"/>
      <c r="S7" s="82" t="s">
        <v>598</v>
      </c>
    </row>
    <row r="8" spans="1:19" ht="149.85" customHeight="1">
      <c r="A8" s="2">
        <v>1</v>
      </c>
      <c r="B8" s="2">
        <v>6</v>
      </c>
      <c r="C8" s="4" t="str">
        <f>_xlfn.CONCAT("M",$B$1,"_C",ChartsM8[[#This Row],[Chapter]],"_",ChartsM8[[#This Row],['#]])</f>
        <v>M8_C1_6</v>
      </c>
      <c r="D8" s="3" t="s">
        <v>599</v>
      </c>
      <c r="E8" s="2" t="e" vm="127">
        <v>#VALUE!</v>
      </c>
      <c r="G8" s="3"/>
      <c r="H8" s="3" t="s">
        <v>600</v>
      </c>
      <c r="I8" s="3"/>
      <c r="J8" s="43" t="s">
        <v>601</v>
      </c>
      <c r="K8" s="5" t="s">
        <v>593</v>
      </c>
      <c r="L8" s="3" t="s">
        <v>126</v>
      </c>
      <c r="M8" s="3" t="s">
        <v>127</v>
      </c>
      <c r="N8" s="3" t="s">
        <v>128</v>
      </c>
      <c r="O8" s="3" t="s">
        <v>149</v>
      </c>
      <c r="P8" s="3" t="s">
        <v>130</v>
      </c>
      <c r="Q8" s="2"/>
      <c r="R8" s="3" t="s">
        <v>130</v>
      </c>
      <c r="S8" s="2"/>
    </row>
    <row r="9" spans="1:19" ht="149.85" customHeight="1">
      <c r="A9" s="2">
        <v>1</v>
      </c>
      <c r="B9" s="2">
        <v>7</v>
      </c>
      <c r="C9" s="4" t="str">
        <f>_xlfn.CONCAT("M",$B$1,"_C",ChartsM8[[#This Row],[Chapter]],"_",ChartsM8[[#This Row],['#]],"_1")</f>
        <v>M8_C1_7_1</v>
      </c>
      <c r="D9" s="3" t="s">
        <v>602</v>
      </c>
      <c r="E9" s="2" t="e" vm="128">
        <v>#VALUE!</v>
      </c>
      <c r="G9" s="3"/>
      <c r="H9" s="3" t="s">
        <v>603</v>
      </c>
      <c r="J9" s="43" t="s">
        <v>604</v>
      </c>
      <c r="K9" s="5" t="s">
        <v>593</v>
      </c>
      <c r="L9" s="3" t="s">
        <v>126</v>
      </c>
      <c r="M9" s="3" t="s">
        <v>258</v>
      </c>
      <c r="N9" s="3" t="s">
        <v>128</v>
      </c>
      <c r="O9" s="3" t="s">
        <v>196</v>
      </c>
      <c r="P9" s="3"/>
      <c r="Q9" s="2"/>
      <c r="R9" s="3"/>
      <c r="S9" s="2"/>
    </row>
    <row r="10" spans="1:19" ht="149.85" customHeight="1">
      <c r="A10" s="2">
        <v>1</v>
      </c>
      <c r="B10" s="2">
        <v>7</v>
      </c>
      <c r="C10" s="4" t="str">
        <f>_xlfn.CONCAT("M",$B$1,"_C",ChartsM8[[#This Row],[Chapter]],"_",ChartsM8[[#This Row],['#]],"_2")</f>
        <v>M8_C1_7_2</v>
      </c>
      <c r="D10" s="3" t="s">
        <v>605</v>
      </c>
      <c r="E10" s="2" t="e" vm="128">
        <v>#VALUE!</v>
      </c>
      <c r="G10" s="3"/>
      <c r="H10" s="3" t="s">
        <v>603</v>
      </c>
      <c r="J10" s="43" t="s">
        <v>604</v>
      </c>
      <c r="K10" s="5" t="s">
        <v>593</v>
      </c>
      <c r="L10" s="3" t="s">
        <v>126</v>
      </c>
      <c r="M10" s="3" t="s">
        <v>258</v>
      </c>
      <c r="N10" s="3" t="s">
        <v>128</v>
      </c>
      <c r="O10" s="3"/>
      <c r="P10" s="3"/>
      <c r="Q10" s="2"/>
      <c r="R10" s="3"/>
      <c r="S10" s="2"/>
    </row>
    <row r="11" spans="1:19" ht="149.85" customHeight="1">
      <c r="A11" s="2">
        <v>1</v>
      </c>
      <c r="B11" s="2">
        <v>7</v>
      </c>
      <c r="C11" s="4" t="str">
        <f>_xlfn.CONCAT("M",$B$1,"_C",ChartsM8[[#This Row],[Chapter]],"_",ChartsM8[[#This Row],['#]],"_3")</f>
        <v>M8_C1_7_3</v>
      </c>
      <c r="D11" s="3" t="s">
        <v>606</v>
      </c>
      <c r="E11" s="2" t="e" vm="128">
        <v>#VALUE!</v>
      </c>
      <c r="G11" s="3"/>
      <c r="H11" s="3" t="s">
        <v>603</v>
      </c>
      <c r="J11" s="43" t="s">
        <v>604</v>
      </c>
      <c r="K11" s="5" t="s">
        <v>593</v>
      </c>
      <c r="L11" s="3" t="s">
        <v>126</v>
      </c>
      <c r="M11" s="3" t="s">
        <v>258</v>
      </c>
      <c r="N11" s="3" t="s">
        <v>128</v>
      </c>
      <c r="O11" s="3"/>
      <c r="P11" s="3"/>
      <c r="Q11" s="2"/>
      <c r="R11" s="3"/>
      <c r="S11" s="2"/>
    </row>
    <row r="12" spans="1:19" ht="149.85" customHeight="1">
      <c r="A12" s="109">
        <v>1</v>
      </c>
      <c r="B12" s="109">
        <v>8</v>
      </c>
      <c r="C12" s="110" t="str">
        <f>_xlfn.CONCAT("M",$B$1,"_C",ChartsM8[[#This Row],[Chapter]],"_",ChartsM8[[#This Row],['#]],"_1")</f>
        <v>M8_C1_8_1</v>
      </c>
      <c r="D12" s="82" t="s">
        <v>349</v>
      </c>
      <c r="E12" s="109" t="e" vm="66">
        <v>#VALUE!</v>
      </c>
      <c r="F12" s="109"/>
      <c r="G12" s="82" t="s">
        <v>19</v>
      </c>
      <c r="H12" s="82" t="s">
        <v>350</v>
      </c>
      <c r="I12" s="111"/>
      <c r="J12" s="112" t="s">
        <v>351</v>
      </c>
      <c r="K12" s="120" t="s">
        <v>593</v>
      </c>
      <c r="L12" s="3" t="s">
        <v>126</v>
      </c>
      <c r="M12" s="82" t="s">
        <v>258</v>
      </c>
      <c r="N12" s="82" t="s">
        <v>128</v>
      </c>
      <c r="O12" s="3" t="s">
        <v>149</v>
      </c>
      <c r="P12" s="3" t="s">
        <v>130</v>
      </c>
      <c r="Q12" s="76" t="s">
        <v>352</v>
      </c>
      <c r="R12" s="3"/>
      <c r="S12" s="2"/>
    </row>
    <row r="13" spans="1:19" ht="149.85" customHeight="1">
      <c r="A13" s="109">
        <v>1</v>
      </c>
      <c r="B13" s="109">
        <v>8</v>
      </c>
      <c r="C13" s="110" t="str">
        <f>_xlfn.CONCAT("M",$B$1,"_C",ChartsM8[[#This Row],[Chapter]],"_",ChartsM8[[#This Row],['#]],"_2")</f>
        <v>M8_C1_8_2</v>
      </c>
      <c r="D13" s="82" t="s">
        <v>354</v>
      </c>
      <c r="E13" s="109" t="e" vm="66">
        <v>#VALUE!</v>
      </c>
      <c r="F13" s="109"/>
      <c r="G13" s="82" t="s">
        <v>19</v>
      </c>
      <c r="H13" s="82" t="s">
        <v>350</v>
      </c>
      <c r="I13" s="111"/>
      <c r="J13" s="112" t="s">
        <v>351</v>
      </c>
      <c r="K13" s="120" t="s">
        <v>593</v>
      </c>
      <c r="L13" s="3" t="s">
        <v>126</v>
      </c>
      <c r="M13" s="82" t="s">
        <v>258</v>
      </c>
      <c r="N13" s="82" t="s">
        <v>128</v>
      </c>
      <c r="O13" s="3" t="s">
        <v>149</v>
      </c>
      <c r="P13" s="3" t="s">
        <v>130</v>
      </c>
      <c r="Q13" s="76" t="s">
        <v>352</v>
      </c>
      <c r="R13" s="3"/>
      <c r="S13" s="2"/>
    </row>
    <row r="14" spans="1:19" ht="149.85" customHeight="1">
      <c r="A14" s="109">
        <v>1</v>
      </c>
      <c r="B14" s="109">
        <v>8</v>
      </c>
      <c r="C14" s="110" t="str">
        <f>_xlfn.CONCAT("M",$B$1,"_C",ChartsM8[[#This Row],[Chapter]],"_",ChartsM8[[#This Row],['#]],"_3")</f>
        <v>M8_C1_8_3</v>
      </c>
      <c r="D14" s="82" t="s">
        <v>355</v>
      </c>
      <c r="E14" s="109" t="e" vm="66">
        <v>#VALUE!</v>
      </c>
      <c r="F14" s="109"/>
      <c r="G14" s="82" t="s">
        <v>19</v>
      </c>
      <c r="H14" s="82" t="s">
        <v>350</v>
      </c>
      <c r="I14" s="111"/>
      <c r="J14" s="112" t="s">
        <v>351</v>
      </c>
      <c r="K14" s="120" t="s">
        <v>593</v>
      </c>
      <c r="L14" s="3" t="s">
        <v>126</v>
      </c>
      <c r="M14" s="82" t="s">
        <v>258</v>
      </c>
      <c r="N14" s="82" t="s">
        <v>128</v>
      </c>
      <c r="O14" s="3" t="s">
        <v>149</v>
      </c>
      <c r="P14" s="3" t="s">
        <v>130</v>
      </c>
      <c r="Q14" s="76" t="s">
        <v>352</v>
      </c>
      <c r="R14" s="3"/>
      <c r="S14" s="2"/>
    </row>
    <row r="15" spans="1:19" ht="149.85" customHeight="1">
      <c r="A15" s="109">
        <v>1</v>
      </c>
      <c r="B15" s="109">
        <v>8</v>
      </c>
      <c r="C15" s="110" t="str">
        <f>_xlfn.CONCAT("M",$B$1,"_C",ChartsM8[[#This Row],[Chapter]],"_",ChartsM8[[#This Row],['#]],"_4")</f>
        <v>M8_C1_8_4</v>
      </c>
      <c r="D15" s="82" t="s">
        <v>356</v>
      </c>
      <c r="E15" s="109" t="e" vm="66">
        <v>#VALUE!</v>
      </c>
      <c r="F15" s="109"/>
      <c r="G15" s="82" t="s">
        <v>19</v>
      </c>
      <c r="H15" s="82" t="s">
        <v>350</v>
      </c>
      <c r="I15" s="111"/>
      <c r="J15" s="112" t="s">
        <v>351</v>
      </c>
      <c r="K15" s="120" t="s">
        <v>593</v>
      </c>
      <c r="L15" s="3" t="s">
        <v>126</v>
      </c>
      <c r="M15" s="82" t="s">
        <v>258</v>
      </c>
      <c r="N15" s="82" t="s">
        <v>128</v>
      </c>
      <c r="O15" s="3" t="s">
        <v>149</v>
      </c>
      <c r="P15" s="3" t="s">
        <v>130</v>
      </c>
      <c r="Q15" s="76" t="s">
        <v>352</v>
      </c>
      <c r="R15" s="3"/>
      <c r="S15" s="2"/>
    </row>
    <row r="16" spans="1:19" ht="149.85" customHeight="1">
      <c r="A16" s="109">
        <v>1</v>
      </c>
      <c r="B16" s="109">
        <v>8</v>
      </c>
      <c r="C16" s="110" t="str">
        <f>_xlfn.CONCAT("M",$B$1,"_C",ChartsM8[[#This Row],[Chapter]],"_",ChartsM8[[#This Row],['#]],"_5")</f>
        <v>M8_C1_8_5</v>
      </c>
      <c r="D16" s="82" t="s">
        <v>357</v>
      </c>
      <c r="E16" s="109" t="e" vm="66">
        <v>#VALUE!</v>
      </c>
      <c r="F16" s="109"/>
      <c r="G16" s="82" t="s">
        <v>19</v>
      </c>
      <c r="H16" s="82" t="s">
        <v>350</v>
      </c>
      <c r="I16" s="111"/>
      <c r="J16" s="112" t="s">
        <v>351</v>
      </c>
      <c r="K16" s="120" t="s">
        <v>593</v>
      </c>
      <c r="L16" s="3" t="s">
        <v>126</v>
      </c>
      <c r="M16" s="82" t="s">
        <v>258</v>
      </c>
      <c r="N16" s="82" t="s">
        <v>128</v>
      </c>
      <c r="O16" s="3" t="s">
        <v>149</v>
      </c>
      <c r="P16" s="3" t="s">
        <v>130</v>
      </c>
      <c r="Q16" s="76" t="s">
        <v>352</v>
      </c>
      <c r="R16" s="3"/>
      <c r="S16" s="2"/>
    </row>
    <row r="17" spans="1:19" ht="149.85" customHeight="1">
      <c r="A17" s="109">
        <v>1</v>
      </c>
      <c r="B17" s="109">
        <v>8</v>
      </c>
      <c r="C17" s="110" t="str">
        <f>_xlfn.CONCAT("M",$B$1,"_C",ChartsM8[[#This Row],[Chapter]],"_",ChartsM8[[#This Row],['#]],"_6")</f>
        <v>M8_C1_8_6</v>
      </c>
      <c r="D17" s="82" t="s">
        <v>358</v>
      </c>
      <c r="E17" s="109" t="e" vm="66">
        <v>#VALUE!</v>
      </c>
      <c r="F17" s="109"/>
      <c r="G17" s="82" t="s">
        <v>19</v>
      </c>
      <c r="H17" s="82" t="s">
        <v>350</v>
      </c>
      <c r="I17" s="111"/>
      <c r="J17" s="112" t="s">
        <v>351</v>
      </c>
      <c r="K17" s="120" t="s">
        <v>593</v>
      </c>
      <c r="L17" s="3" t="s">
        <v>126</v>
      </c>
      <c r="M17" s="82" t="s">
        <v>258</v>
      </c>
      <c r="N17" s="82" t="s">
        <v>128</v>
      </c>
      <c r="O17" s="3" t="s">
        <v>149</v>
      </c>
      <c r="P17" s="3" t="s">
        <v>130</v>
      </c>
      <c r="Q17" s="76" t="s">
        <v>352</v>
      </c>
      <c r="R17" s="3"/>
      <c r="S17" s="2"/>
    </row>
    <row r="18" spans="1:19" ht="149.85" customHeight="1">
      <c r="A18" s="2">
        <v>1</v>
      </c>
      <c r="B18" s="2">
        <v>9</v>
      </c>
      <c r="C18" s="4" t="str">
        <f>_xlfn.CONCAT("M",$B$1,"_C",ChartsM8[[#This Row],[Chapter]],"_",ChartsM8[[#This Row],['#]],"_1")</f>
        <v>M8_C1_9_1</v>
      </c>
      <c r="D18" s="3" t="s">
        <v>607</v>
      </c>
      <c r="E18" s="2" t="e" vm="129">
        <v>#VALUE!</v>
      </c>
      <c r="G18" s="3" t="s">
        <v>19</v>
      </c>
      <c r="H18" s="3" t="s">
        <v>595</v>
      </c>
      <c r="J18" s="43" t="s">
        <v>608</v>
      </c>
      <c r="K18" s="5" t="s">
        <v>593</v>
      </c>
      <c r="L18" s="3" t="s">
        <v>126</v>
      </c>
      <c r="M18" s="3" t="s">
        <v>258</v>
      </c>
      <c r="N18" s="3" t="s">
        <v>128</v>
      </c>
      <c r="O18" s="3" t="s">
        <v>196</v>
      </c>
      <c r="P18" s="3"/>
      <c r="Q18" s="2"/>
      <c r="R18" s="3"/>
      <c r="S18" s="2"/>
    </row>
    <row r="19" spans="1:19" ht="149.85" customHeight="1">
      <c r="A19" s="2">
        <v>1</v>
      </c>
      <c r="B19" s="2">
        <v>9</v>
      </c>
      <c r="C19" s="4" t="str">
        <f>_xlfn.CONCAT("M",$B$1,"_C",ChartsM8[[#This Row],[Chapter]],"_",ChartsM8[[#This Row],['#]],"_2")</f>
        <v>M8_C1_9_2</v>
      </c>
      <c r="D19" s="3" t="s">
        <v>609</v>
      </c>
      <c r="E19" s="2" t="e" vm="129">
        <v>#VALUE!</v>
      </c>
      <c r="G19" s="3" t="s">
        <v>19</v>
      </c>
      <c r="H19" s="3" t="s">
        <v>595</v>
      </c>
      <c r="J19" s="43" t="s">
        <v>608</v>
      </c>
      <c r="K19" s="5" t="s">
        <v>593</v>
      </c>
      <c r="L19" s="3" t="s">
        <v>126</v>
      </c>
      <c r="M19" s="3" t="s">
        <v>258</v>
      </c>
      <c r="N19" s="3" t="s">
        <v>128</v>
      </c>
      <c r="O19" s="3" t="s">
        <v>196</v>
      </c>
      <c r="P19" s="3"/>
      <c r="Q19" s="2"/>
      <c r="R19" s="3"/>
      <c r="S19" s="2"/>
    </row>
    <row r="20" spans="1:19" ht="149.85" customHeight="1">
      <c r="A20" s="2">
        <v>1</v>
      </c>
      <c r="B20" s="2">
        <v>9</v>
      </c>
      <c r="C20" s="4" t="str">
        <f>_xlfn.CONCAT("M",$B$1,"_C",ChartsM8[[#This Row],[Chapter]],"_",ChartsM8[[#This Row],['#]],"_3")</f>
        <v>M8_C1_9_3</v>
      </c>
      <c r="D20" s="3" t="s">
        <v>610</v>
      </c>
      <c r="E20" s="2" t="e" vm="129">
        <v>#VALUE!</v>
      </c>
      <c r="G20" s="3" t="s">
        <v>19</v>
      </c>
      <c r="H20" s="3" t="s">
        <v>595</v>
      </c>
      <c r="J20" s="43" t="s">
        <v>608</v>
      </c>
      <c r="K20" s="5" t="s">
        <v>593</v>
      </c>
      <c r="L20" s="3" t="s">
        <v>126</v>
      </c>
      <c r="M20" s="3" t="s">
        <v>258</v>
      </c>
      <c r="N20" s="3" t="s">
        <v>128</v>
      </c>
      <c r="O20" s="3" t="s">
        <v>196</v>
      </c>
      <c r="P20" s="3"/>
      <c r="Q20" s="2"/>
      <c r="R20" s="3"/>
      <c r="S20" s="2"/>
    </row>
    <row r="21" spans="1:19" ht="149.85" customHeight="1">
      <c r="A21" s="2">
        <v>1</v>
      </c>
      <c r="B21" s="2">
        <v>9</v>
      </c>
      <c r="C21" s="4" t="str">
        <f>_xlfn.CONCAT("M",$B$1,"_C",ChartsM8[[#This Row],[Chapter]],"_",ChartsM8[[#This Row],['#]],"_4")</f>
        <v>M8_C1_9_4</v>
      </c>
      <c r="D21" s="3" t="s">
        <v>611</v>
      </c>
      <c r="E21" s="2" t="e" vm="129">
        <v>#VALUE!</v>
      </c>
      <c r="G21" s="3" t="s">
        <v>19</v>
      </c>
      <c r="H21" s="3" t="s">
        <v>595</v>
      </c>
      <c r="J21" s="43" t="s">
        <v>608</v>
      </c>
      <c r="K21" s="5" t="s">
        <v>593</v>
      </c>
      <c r="L21" s="3" t="s">
        <v>126</v>
      </c>
      <c r="M21" s="3" t="s">
        <v>258</v>
      </c>
      <c r="N21" s="3" t="s">
        <v>128</v>
      </c>
      <c r="O21" s="3" t="s">
        <v>196</v>
      </c>
      <c r="P21" s="3"/>
      <c r="Q21" s="2"/>
      <c r="R21" s="3"/>
      <c r="S21" s="2"/>
    </row>
    <row r="22" spans="1:19" ht="149.85" customHeight="1">
      <c r="A22" s="2">
        <v>1</v>
      </c>
      <c r="B22" s="2">
        <v>10</v>
      </c>
      <c r="C22" s="4" t="str">
        <f>_xlfn.CONCAT("M",$B$1,"_C",ChartsM8[[#This Row],[Chapter]],"_",ChartsM8[[#This Row],['#]])</f>
        <v>M8_C1_10</v>
      </c>
      <c r="D22" s="3" t="s">
        <v>612</v>
      </c>
      <c r="E22" s="2" t="e" vm="130">
        <v>#VALUE!</v>
      </c>
      <c r="G22" s="3" t="s">
        <v>19</v>
      </c>
      <c r="H22" s="3" t="s">
        <v>586</v>
      </c>
      <c r="J22" s="43" t="s">
        <v>613</v>
      </c>
      <c r="K22" s="5" t="s">
        <v>593</v>
      </c>
      <c r="L22" s="3" t="s">
        <v>126</v>
      </c>
      <c r="M22" s="3" t="s">
        <v>127</v>
      </c>
      <c r="N22" s="3" t="s">
        <v>128</v>
      </c>
      <c r="O22" s="3" t="s">
        <v>243</v>
      </c>
      <c r="P22" s="3" t="s">
        <v>130</v>
      </c>
      <c r="Q22" s="2"/>
      <c r="R22" s="3" t="s">
        <v>130</v>
      </c>
      <c r="S22" s="2"/>
    </row>
    <row r="23" spans="1:19" ht="149.85" customHeight="1">
      <c r="A23" s="2">
        <v>1</v>
      </c>
      <c r="B23" s="2">
        <v>11</v>
      </c>
      <c r="C23" s="4" t="str">
        <f>_xlfn.CONCAT("M",$B$1,"_C",ChartsM8[[#This Row],[Chapter]],"_",ChartsM8[[#This Row],['#]])</f>
        <v>M8_C1_11</v>
      </c>
      <c r="D23" s="3" t="s">
        <v>614</v>
      </c>
      <c r="E23" s="2" t="e" vm="131">
        <v>#VALUE!</v>
      </c>
      <c r="G23" s="3"/>
      <c r="H23" s="3" t="s">
        <v>615</v>
      </c>
      <c r="J23" s="43" t="s">
        <v>616</v>
      </c>
      <c r="K23" s="2"/>
      <c r="L23" s="3" t="s">
        <v>126</v>
      </c>
      <c r="M23" s="3"/>
      <c r="N23" s="3" t="s">
        <v>133</v>
      </c>
      <c r="O23" s="3"/>
      <c r="P23" s="3"/>
      <c r="Q23" s="2"/>
      <c r="R23" s="3"/>
      <c r="S23" s="2"/>
    </row>
    <row r="24" spans="1:19" ht="150" customHeight="1">
      <c r="A24" s="2">
        <v>2</v>
      </c>
      <c r="B24" s="2">
        <v>12</v>
      </c>
      <c r="C24" s="4" t="str">
        <f>_xlfn.CONCAT("M",$B$1,"_C",ChartsM8[[#This Row],[Chapter]],"_",ChartsM8[[#This Row],['#]],"_1")</f>
        <v>M8_C2_12_1</v>
      </c>
      <c r="D24" s="3" t="s">
        <v>617</v>
      </c>
      <c r="E24" s="2" t="e" vm="132">
        <v>#VALUE!</v>
      </c>
      <c r="G24" s="3" t="s">
        <v>19</v>
      </c>
      <c r="H24" s="3" t="s">
        <v>618</v>
      </c>
      <c r="J24" s="43" t="s">
        <v>619</v>
      </c>
      <c r="K24" s="5" t="s">
        <v>593</v>
      </c>
      <c r="L24" s="3" t="s">
        <v>126</v>
      </c>
      <c r="M24" s="3" t="s">
        <v>127</v>
      </c>
      <c r="N24" s="3" t="s">
        <v>128</v>
      </c>
      <c r="O24" s="70" t="s">
        <v>149</v>
      </c>
      <c r="P24" s="3" t="s">
        <v>130</v>
      </c>
      <c r="Q24" s="2"/>
      <c r="R24" s="3" t="s">
        <v>130</v>
      </c>
      <c r="S24" s="2"/>
    </row>
    <row r="25" spans="1:19" ht="150" customHeight="1">
      <c r="A25" s="2">
        <v>2</v>
      </c>
      <c r="B25" s="2">
        <v>12</v>
      </c>
      <c r="C25" s="4" t="str">
        <f>_xlfn.CONCAT("M",$B$1,"_C",ChartsM8[[#This Row],[Chapter]],"_",ChartsM8[[#This Row],['#]],"_2")</f>
        <v>M8_C2_12_2</v>
      </c>
      <c r="D25" s="3" t="s">
        <v>617</v>
      </c>
      <c r="E25" s="2" t="e" vm="132">
        <v>#VALUE!</v>
      </c>
      <c r="G25" s="3" t="s">
        <v>19</v>
      </c>
      <c r="H25" s="3" t="s">
        <v>618</v>
      </c>
      <c r="J25" s="43" t="s">
        <v>619</v>
      </c>
      <c r="K25" s="5" t="s">
        <v>593</v>
      </c>
      <c r="L25" s="3" t="s">
        <v>126</v>
      </c>
      <c r="M25" s="3" t="s">
        <v>127</v>
      </c>
      <c r="N25" s="3" t="s">
        <v>128</v>
      </c>
      <c r="O25" s="70" t="s">
        <v>136</v>
      </c>
      <c r="P25" s="3" t="s">
        <v>130</v>
      </c>
      <c r="Q25" s="2"/>
      <c r="R25" s="3" t="s">
        <v>130</v>
      </c>
      <c r="S25" s="2"/>
    </row>
    <row r="26" spans="1:19" ht="150" customHeight="1">
      <c r="A26" s="2">
        <v>2</v>
      </c>
      <c r="B26" s="2">
        <v>13</v>
      </c>
      <c r="C26" s="4" t="str">
        <f>_xlfn.CONCAT("M",$B$1,"_C",ChartsM8[[#This Row],[Chapter]],"_",ChartsM8[[#This Row],['#]])</f>
        <v>M8_C2_13</v>
      </c>
      <c r="D26" s="3" t="s">
        <v>620</v>
      </c>
      <c r="E26" s="2" t="e" vm="133">
        <v>#VALUE!</v>
      </c>
      <c r="G26" s="3" t="s">
        <v>19</v>
      </c>
      <c r="H26" s="3" t="s">
        <v>621</v>
      </c>
      <c r="J26" s="43" t="s">
        <v>622</v>
      </c>
      <c r="K26" s="5" t="s">
        <v>593</v>
      </c>
      <c r="L26" s="3" t="s">
        <v>126</v>
      </c>
      <c r="M26" s="3" t="s">
        <v>127</v>
      </c>
      <c r="N26" s="3" t="s">
        <v>128</v>
      </c>
      <c r="O26" s="3" t="s">
        <v>189</v>
      </c>
      <c r="P26" s="3" t="s">
        <v>130</v>
      </c>
      <c r="Q26" s="2"/>
      <c r="R26" s="3" t="s">
        <v>130</v>
      </c>
      <c r="S26" s="2"/>
    </row>
    <row r="27" spans="1:19" ht="150" customHeight="1">
      <c r="A27" s="2">
        <v>2</v>
      </c>
      <c r="B27" s="2">
        <v>14</v>
      </c>
      <c r="C27" s="4" t="str">
        <f>_xlfn.CONCAT("M",$B$1,"_C",ChartsM8[[#This Row],[Chapter]],"_",ChartsM8[[#This Row],['#]])</f>
        <v>M8_C2_14</v>
      </c>
      <c r="D27" s="3" t="s">
        <v>623</v>
      </c>
      <c r="E27" s="2" t="e" vm="134">
        <v>#VALUE!</v>
      </c>
      <c r="G27" s="3" t="s">
        <v>19</v>
      </c>
      <c r="H27" s="3" t="s">
        <v>621</v>
      </c>
      <c r="J27" s="43" t="s">
        <v>622</v>
      </c>
      <c r="K27" s="5" t="s">
        <v>593</v>
      </c>
      <c r="L27" s="3" t="s">
        <v>126</v>
      </c>
      <c r="M27" s="3" t="s">
        <v>127</v>
      </c>
      <c r="N27" s="3" t="s">
        <v>128</v>
      </c>
      <c r="O27" s="3" t="s">
        <v>624</v>
      </c>
      <c r="P27" s="3" t="s">
        <v>130</v>
      </c>
      <c r="Q27" s="2"/>
      <c r="R27" s="3" t="s">
        <v>130</v>
      </c>
      <c r="S27" s="2"/>
    </row>
    <row r="28" spans="1:19" ht="150" customHeight="1">
      <c r="A28" s="2">
        <v>3</v>
      </c>
      <c r="B28" s="2">
        <v>15</v>
      </c>
      <c r="C28" s="4" t="str">
        <f>_xlfn.CONCAT("M",$B$1,"_C",ChartsM8[[#This Row],[Chapter]],"_",ChartsM8[[#This Row],['#]])</f>
        <v>M8_C3_15</v>
      </c>
      <c r="D28" s="3" t="s">
        <v>625</v>
      </c>
      <c r="E28" s="2" t="e" vm="135">
        <v>#VALUE!</v>
      </c>
      <c r="G28" s="3" t="s">
        <v>19</v>
      </c>
      <c r="H28" s="3" t="s">
        <v>586</v>
      </c>
      <c r="J28" s="43" t="s">
        <v>626</v>
      </c>
      <c r="K28" s="5" t="s">
        <v>593</v>
      </c>
      <c r="L28" s="3" t="s">
        <v>126</v>
      </c>
      <c r="M28" s="3" t="s">
        <v>127</v>
      </c>
      <c r="N28" s="3" t="s">
        <v>128</v>
      </c>
      <c r="O28" s="3" t="s">
        <v>382</v>
      </c>
      <c r="P28" s="3" t="s">
        <v>130</v>
      </c>
      <c r="Q28" s="2"/>
      <c r="R28" s="3" t="s">
        <v>130</v>
      </c>
      <c r="S28" s="2"/>
    </row>
    <row r="29" spans="1:19" ht="150" customHeight="1">
      <c r="A29" s="2"/>
      <c r="B29" s="2"/>
      <c r="C29" s="4"/>
      <c r="D29" s="3"/>
      <c r="G29" s="3"/>
      <c r="H29" s="3"/>
      <c r="J29" s="3"/>
      <c r="K29" s="2"/>
      <c r="L29" s="3"/>
      <c r="M29" s="3"/>
      <c r="N29" s="3"/>
      <c r="O29" s="3"/>
      <c r="P29" s="3"/>
      <c r="Q29" s="2"/>
      <c r="R29" s="3"/>
      <c r="S29" s="2"/>
    </row>
    <row r="30" spans="1:19" ht="150" customHeight="1">
      <c r="A30" s="2"/>
      <c r="B30" s="2"/>
      <c r="C30" s="4"/>
      <c r="D30" s="3"/>
      <c r="G30" s="3"/>
      <c r="H30" s="3"/>
      <c r="J30" s="3"/>
      <c r="K30" s="2"/>
      <c r="L30" s="3"/>
      <c r="M30" s="3"/>
      <c r="N30" s="3"/>
      <c r="O30" s="3"/>
      <c r="P30" s="3"/>
      <c r="Q30" s="2"/>
      <c r="R30" s="3"/>
      <c r="S30" s="2"/>
    </row>
    <row r="31" spans="1:19" ht="150" customHeight="1">
      <c r="A31" s="2"/>
      <c r="B31" s="2"/>
      <c r="C31" s="4"/>
      <c r="D31" s="3"/>
      <c r="G31" s="3"/>
      <c r="H31" s="3"/>
      <c r="J31" s="3"/>
      <c r="K31" s="2"/>
      <c r="L31" s="3"/>
      <c r="M31" s="3"/>
      <c r="N31" s="3"/>
      <c r="O31" s="3"/>
      <c r="P31" s="3"/>
      <c r="Q31" s="2"/>
      <c r="R31" s="3"/>
      <c r="S31" s="2"/>
    </row>
    <row r="32" spans="1:19" ht="150" customHeight="1">
      <c r="A32" s="2"/>
      <c r="B32" s="2"/>
      <c r="C32" s="4"/>
      <c r="D32" s="3"/>
      <c r="G32" s="3"/>
      <c r="H32" s="3"/>
      <c r="J32" s="3"/>
      <c r="K32" s="2"/>
      <c r="L32" s="3"/>
      <c r="M32" s="3"/>
      <c r="N32" s="3"/>
      <c r="O32" s="3"/>
      <c r="P32" s="3"/>
      <c r="Q32" s="2"/>
      <c r="R32" s="3"/>
      <c r="S32" s="2"/>
    </row>
    <row r="33" spans="1:19" ht="150" customHeight="1">
      <c r="A33" s="2"/>
      <c r="B33" s="2"/>
      <c r="C33" s="4"/>
      <c r="D33" s="3"/>
      <c r="G33" s="3"/>
      <c r="H33" s="3"/>
      <c r="J33" s="3"/>
      <c r="K33" s="2"/>
      <c r="L33" s="3"/>
      <c r="M33" s="3"/>
      <c r="N33" s="3"/>
      <c r="O33" s="3"/>
      <c r="P33" s="3"/>
      <c r="Q33" s="2"/>
      <c r="R33" s="3"/>
      <c r="S33" s="2"/>
    </row>
    <row r="34" spans="1:19" ht="150" customHeight="1">
      <c r="A34" s="2"/>
      <c r="B34" s="2"/>
      <c r="C34" s="4"/>
      <c r="D34" s="3"/>
      <c r="G34" s="3"/>
      <c r="H34" s="3"/>
      <c r="J34" s="3"/>
      <c r="K34" s="2"/>
      <c r="L34" s="3"/>
      <c r="M34" s="3"/>
      <c r="N34" s="3"/>
      <c r="O34" s="3"/>
      <c r="P34" s="3"/>
      <c r="Q34" s="2"/>
      <c r="R34" s="3"/>
      <c r="S34" s="2"/>
    </row>
    <row r="35" spans="1:19" ht="150" customHeight="1">
      <c r="A35" s="2"/>
      <c r="B35" s="2"/>
      <c r="C35" s="4"/>
      <c r="D35" s="3"/>
      <c r="G35" s="3"/>
      <c r="H35" s="3"/>
      <c r="J35" s="3"/>
      <c r="K35" s="2"/>
      <c r="L35" s="3"/>
      <c r="M35" s="3"/>
      <c r="N35" s="3"/>
      <c r="O35" s="3"/>
      <c r="P35" s="3"/>
      <c r="Q35" s="2"/>
      <c r="R35" s="3"/>
      <c r="S35" s="2"/>
    </row>
    <row r="36" spans="1:19" ht="150" customHeight="1">
      <c r="A36" s="2"/>
      <c r="B36" s="2"/>
      <c r="C36" s="4"/>
      <c r="D36" s="3"/>
      <c r="G36" s="3"/>
      <c r="H36" s="3"/>
      <c r="J36" s="3"/>
      <c r="K36" s="2"/>
      <c r="L36" s="3"/>
      <c r="M36" s="3"/>
      <c r="N36" s="3"/>
      <c r="O36" s="3"/>
      <c r="P36" s="3"/>
      <c r="Q36" s="2"/>
      <c r="R36" s="3"/>
      <c r="S36" s="2"/>
    </row>
    <row r="37" spans="1:19" ht="150" customHeight="1">
      <c r="A37" s="2"/>
      <c r="B37" s="2"/>
      <c r="C37" s="4"/>
      <c r="D37" s="3"/>
      <c r="G37" s="3"/>
      <c r="H37" s="3"/>
      <c r="J37" s="3"/>
      <c r="K37" s="2"/>
      <c r="L37" s="3"/>
      <c r="M37" s="3"/>
      <c r="N37" s="3"/>
      <c r="O37" s="3"/>
      <c r="P37" s="3"/>
      <c r="Q37" s="2"/>
      <c r="R37" s="3"/>
      <c r="S37" s="2"/>
    </row>
    <row r="38" spans="1:19" ht="150" customHeight="1">
      <c r="A38" s="2"/>
      <c r="B38" s="2"/>
      <c r="C38" s="4"/>
      <c r="D38" s="3"/>
      <c r="G38" s="3"/>
      <c r="H38" s="3"/>
      <c r="J38" s="3"/>
      <c r="K38" s="2"/>
      <c r="L38" s="3"/>
      <c r="M38" s="3"/>
      <c r="N38" s="3"/>
      <c r="O38" s="3"/>
      <c r="P38" s="3"/>
      <c r="Q38" s="2"/>
      <c r="R38" s="3"/>
      <c r="S38" s="2"/>
    </row>
    <row r="39" spans="1:19" ht="150" customHeight="1">
      <c r="A39" s="2"/>
      <c r="B39" s="2"/>
      <c r="C39" s="4"/>
      <c r="D39" s="3"/>
      <c r="G39" s="3"/>
      <c r="H39" s="3"/>
      <c r="J39" s="3"/>
      <c r="K39" s="2"/>
      <c r="L39" s="3"/>
      <c r="M39" s="3"/>
      <c r="N39" s="3"/>
      <c r="O39" s="3"/>
      <c r="P39" s="3"/>
      <c r="Q39" s="2"/>
      <c r="R39" s="3"/>
      <c r="S39" s="2"/>
    </row>
    <row r="40" spans="1:19" ht="150" customHeight="1">
      <c r="A40" s="2"/>
      <c r="B40" s="2"/>
      <c r="C40" s="4"/>
      <c r="D40" s="3"/>
      <c r="G40" s="3"/>
      <c r="H40" s="3"/>
      <c r="J40" s="3"/>
      <c r="K40" s="2"/>
      <c r="L40" s="3"/>
      <c r="M40" s="3"/>
      <c r="N40" s="3"/>
      <c r="O40" s="3"/>
      <c r="P40" s="3"/>
      <c r="Q40" s="2"/>
      <c r="R40" s="3"/>
      <c r="S40" s="2"/>
    </row>
    <row r="41" spans="1:19" ht="150" customHeight="1">
      <c r="A41" s="2"/>
      <c r="B41" s="2"/>
      <c r="C41" s="4"/>
      <c r="D41" s="3"/>
      <c r="G41" s="3"/>
      <c r="H41" s="3"/>
      <c r="J41" s="3"/>
      <c r="K41" s="2"/>
      <c r="L41" s="3"/>
      <c r="M41" s="3"/>
      <c r="N41" s="3"/>
      <c r="O41" s="3"/>
      <c r="P41" s="3"/>
      <c r="Q41" s="2"/>
      <c r="R41" s="3"/>
      <c r="S41" s="2"/>
    </row>
    <row r="42" spans="1:19" ht="150" customHeight="1">
      <c r="A42" s="2"/>
      <c r="B42" s="2"/>
      <c r="C42" s="4"/>
      <c r="D42" s="3"/>
      <c r="G42" s="3"/>
      <c r="H42" s="3"/>
      <c r="J42" s="3"/>
      <c r="K42" s="2"/>
      <c r="L42" s="3"/>
      <c r="M42" s="3"/>
      <c r="N42" s="3"/>
      <c r="O42" s="3"/>
      <c r="P42" s="3"/>
      <c r="Q42" s="2"/>
      <c r="R42" s="3"/>
      <c r="S42" s="2"/>
    </row>
    <row r="43" spans="1:19" ht="150" customHeight="1">
      <c r="A43" s="2"/>
      <c r="B43" s="2"/>
      <c r="C43" s="4"/>
      <c r="D43" s="3"/>
      <c r="G43" s="3"/>
      <c r="H43" s="3"/>
      <c r="J43" s="3"/>
      <c r="K43" s="2"/>
      <c r="L43" s="3"/>
      <c r="M43" s="3"/>
      <c r="N43" s="3"/>
      <c r="O43" s="3"/>
      <c r="P43" s="3"/>
      <c r="Q43" s="2"/>
      <c r="R43" s="3"/>
      <c r="S43" s="2"/>
    </row>
    <row r="44" spans="1:19" ht="150" customHeight="1">
      <c r="A44" s="2"/>
      <c r="B44" s="2"/>
      <c r="C44" s="4"/>
      <c r="D44" s="3"/>
      <c r="G44" s="3"/>
      <c r="H44" s="3"/>
      <c r="J44" s="3"/>
      <c r="K44" s="2"/>
      <c r="L44" s="3"/>
      <c r="M44" s="3"/>
      <c r="N44" s="3"/>
      <c r="O44" s="3"/>
      <c r="P44" s="3"/>
      <c r="Q44" s="2"/>
      <c r="R44" s="3"/>
      <c r="S44" s="2"/>
    </row>
    <row r="45" spans="1:19" ht="150" customHeight="1">
      <c r="A45" s="2"/>
      <c r="B45" s="2"/>
      <c r="C45" s="4"/>
      <c r="D45" s="3"/>
      <c r="G45" s="3"/>
      <c r="H45" s="3"/>
      <c r="J45" s="3"/>
      <c r="K45" s="2"/>
      <c r="L45" s="3"/>
      <c r="M45" s="3"/>
      <c r="N45" s="3"/>
      <c r="O45" s="3"/>
      <c r="P45" s="3"/>
      <c r="Q45" s="2"/>
      <c r="R45" s="3"/>
      <c r="S45" s="2"/>
    </row>
    <row r="46" spans="1:19" ht="150" customHeight="1">
      <c r="A46" s="2"/>
      <c r="B46" s="2"/>
      <c r="C46" s="4"/>
      <c r="D46" s="3"/>
      <c r="G46" s="3"/>
      <c r="H46" s="3"/>
      <c r="J46" s="3"/>
      <c r="K46" s="2"/>
      <c r="L46" s="3"/>
      <c r="M46" s="3"/>
      <c r="N46" s="3"/>
      <c r="O46" s="3"/>
      <c r="P46" s="3"/>
      <c r="Q46" s="2"/>
      <c r="R46" s="3"/>
      <c r="S46" s="2"/>
    </row>
    <row r="47" spans="1:19" ht="150" customHeight="1">
      <c r="A47" s="2"/>
      <c r="B47" s="2"/>
      <c r="C47" s="4"/>
      <c r="D47" s="3"/>
      <c r="G47" s="3"/>
      <c r="H47" s="3"/>
      <c r="J47" s="3"/>
      <c r="K47" s="2"/>
      <c r="L47" s="3"/>
      <c r="M47" s="3"/>
      <c r="N47" s="3"/>
      <c r="O47" s="3"/>
      <c r="P47" s="3"/>
      <c r="Q47" s="2"/>
      <c r="R47" s="3"/>
      <c r="S47" s="2"/>
    </row>
    <row r="48" spans="1:19" ht="150" customHeight="1">
      <c r="A48" s="2"/>
      <c r="B48" s="2"/>
      <c r="C48" s="4"/>
      <c r="D48" s="3"/>
      <c r="G48" s="3"/>
      <c r="H48" s="3"/>
      <c r="J48" s="3"/>
      <c r="K48" s="2"/>
      <c r="L48" s="3"/>
      <c r="M48" s="3"/>
      <c r="N48" s="3"/>
      <c r="O48" s="3"/>
      <c r="P48" s="3"/>
      <c r="Q48" s="2"/>
      <c r="R48" s="3"/>
      <c r="S48" s="2"/>
    </row>
    <row r="49" spans="1:19" ht="150.4" customHeight="1">
      <c r="A49" s="2"/>
      <c r="B49" s="2"/>
      <c r="C49" s="4"/>
      <c r="D49" s="3"/>
      <c r="G49" s="3"/>
      <c r="H49" s="3"/>
      <c r="J49" s="3"/>
      <c r="K49" s="2"/>
      <c r="L49" s="3"/>
      <c r="M49" s="3"/>
      <c r="N49" s="3"/>
      <c r="O49" s="3"/>
      <c r="P49" s="3"/>
      <c r="Q49" s="2"/>
      <c r="R49" s="3"/>
      <c r="S49" s="2"/>
    </row>
    <row r="50" spans="1:19" ht="150.4" customHeight="1">
      <c r="A50" s="2"/>
      <c r="B50" s="2"/>
      <c r="C50" s="4"/>
      <c r="D50" s="3"/>
      <c r="G50" s="3"/>
      <c r="H50" s="3"/>
      <c r="J50" s="3"/>
      <c r="K50" s="2"/>
      <c r="L50" s="3"/>
      <c r="M50" s="3"/>
      <c r="N50" s="3"/>
      <c r="O50" s="3"/>
      <c r="P50" s="3"/>
      <c r="Q50" s="2"/>
      <c r="R50" s="3"/>
      <c r="S50" s="2"/>
    </row>
    <row r="51" spans="1:19" ht="150.4" customHeight="1">
      <c r="A51" s="2"/>
      <c r="B51" s="2"/>
      <c r="C51" s="4"/>
      <c r="D51" s="3"/>
      <c r="G51" s="3"/>
      <c r="H51" s="3"/>
      <c r="J51" s="3"/>
      <c r="K51" s="2"/>
      <c r="L51" s="3"/>
      <c r="M51" s="3"/>
      <c r="N51" s="3"/>
      <c r="O51" s="3"/>
      <c r="P51" s="3"/>
      <c r="Q51" s="2"/>
      <c r="R51" s="3"/>
      <c r="S51" s="2"/>
    </row>
    <row r="52" spans="1:19" ht="150.4" customHeight="1">
      <c r="A52" s="2"/>
      <c r="B52" s="2"/>
      <c r="C52" s="4"/>
      <c r="D52" s="3"/>
      <c r="G52" s="3"/>
      <c r="H52" s="3"/>
      <c r="J52" s="3"/>
      <c r="K52" s="2"/>
      <c r="L52" s="3"/>
      <c r="M52" s="3"/>
      <c r="N52" s="3"/>
      <c r="O52" s="3"/>
      <c r="P52" s="3"/>
      <c r="Q52" s="2"/>
      <c r="R52" s="3"/>
      <c r="S52" s="2"/>
    </row>
    <row r="53" spans="1:19" ht="150" customHeight="1">
      <c r="A53" s="2"/>
      <c r="B53" s="2"/>
      <c r="C53" s="4"/>
      <c r="D53" s="3"/>
      <c r="G53" s="3"/>
      <c r="H53" s="3"/>
      <c r="J53" s="3"/>
      <c r="K53" s="2"/>
      <c r="L53" s="3"/>
      <c r="M53" s="3"/>
      <c r="N53" s="3"/>
      <c r="O53" s="3"/>
      <c r="P53" s="3"/>
      <c r="Q53" s="2"/>
      <c r="R53" s="3"/>
      <c r="S53" s="2"/>
    </row>
    <row r="54" spans="1:19" ht="150" customHeight="1">
      <c r="A54" s="2"/>
      <c r="B54" s="2"/>
      <c r="C54" s="4"/>
      <c r="D54" s="3"/>
      <c r="G54" s="3"/>
      <c r="H54" s="3"/>
      <c r="J54" s="3"/>
      <c r="K54" s="2"/>
      <c r="L54" s="3"/>
      <c r="M54" s="3"/>
      <c r="N54" s="3"/>
      <c r="O54" s="3"/>
      <c r="P54" s="3"/>
      <c r="Q54" s="2"/>
      <c r="R54" s="3"/>
      <c r="S54" s="2"/>
    </row>
    <row r="55" spans="1:19" ht="15" customHeight="1">
      <c r="A55" s="2"/>
      <c r="B55" s="2"/>
      <c r="C55" s="4"/>
      <c r="D55" s="3"/>
      <c r="G55" s="3"/>
      <c r="H55" s="3"/>
      <c r="J55" s="3"/>
      <c r="K55" s="2"/>
      <c r="L55" s="3"/>
      <c r="M55" s="3"/>
      <c r="N55" s="3"/>
      <c r="O55" s="3"/>
      <c r="P55" s="3"/>
      <c r="Q55" s="2"/>
      <c r="R55" s="3"/>
      <c r="S55" s="2"/>
    </row>
    <row r="56" spans="1:19" ht="15" customHeight="1">
      <c r="A56" s="2"/>
      <c r="B56" s="2"/>
      <c r="C56" s="4"/>
      <c r="D56" s="3"/>
      <c r="G56" s="3"/>
      <c r="H56" s="3"/>
      <c r="J56" s="3"/>
      <c r="K56" s="2"/>
      <c r="L56" s="3"/>
      <c r="M56" s="3"/>
      <c r="N56" s="3"/>
      <c r="O56" s="3"/>
      <c r="P56" s="3"/>
      <c r="Q56" s="2"/>
      <c r="R56" s="3"/>
      <c r="S56" s="2"/>
    </row>
    <row r="57" spans="1:19" ht="15" customHeight="1">
      <c r="A57" s="2"/>
      <c r="B57" s="2"/>
      <c r="C57" s="4"/>
      <c r="D57" s="3"/>
      <c r="G57" s="3"/>
      <c r="H57" s="3"/>
      <c r="J57" s="3"/>
      <c r="K57" s="2"/>
      <c r="L57" s="3"/>
      <c r="M57" s="3"/>
      <c r="N57" s="3"/>
      <c r="O57" s="3"/>
      <c r="P57" s="3"/>
      <c r="Q57" s="2"/>
      <c r="R57" s="3"/>
      <c r="S57" s="2"/>
    </row>
    <row r="58" spans="1:19" ht="15" customHeight="1">
      <c r="A58" s="2"/>
      <c r="B58" s="2"/>
      <c r="C58" s="4"/>
      <c r="D58" s="3"/>
      <c r="G58" s="3"/>
      <c r="H58" s="3"/>
      <c r="J58" s="3"/>
      <c r="K58" s="2"/>
      <c r="L58" s="3"/>
      <c r="M58" s="3"/>
      <c r="N58" s="3"/>
      <c r="O58" s="3"/>
      <c r="P58" s="3"/>
      <c r="Q58" s="2"/>
      <c r="R58" s="3"/>
      <c r="S58" s="2"/>
    </row>
    <row r="59" spans="1:19" ht="15" customHeight="1">
      <c r="A59" s="2"/>
      <c r="B59" s="2"/>
      <c r="C59" s="4"/>
      <c r="D59" s="3"/>
      <c r="G59" s="3"/>
      <c r="H59" s="3"/>
      <c r="J59" s="3"/>
      <c r="K59" s="2"/>
      <c r="L59" s="3"/>
      <c r="M59" s="3"/>
      <c r="N59" s="3"/>
      <c r="O59" s="3"/>
      <c r="P59" s="3"/>
      <c r="Q59" s="2"/>
      <c r="R59" s="3"/>
      <c r="S59" s="2"/>
    </row>
    <row r="60" spans="1:19" ht="15" customHeight="1">
      <c r="A60" s="2"/>
      <c r="B60" s="2"/>
      <c r="C60" s="4"/>
      <c r="D60" s="3"/>
      <c r="G60" s="3"/>
      <c r="H60" s="3"/>
      <c r="J60" s="3"/>
      <c r="K60" s="2"/>
      <c r="L60" s="3"/>
      <c r="M60" s="3"/>
      <c r="N60" s="3"/>
      <c r="O60" s="3"/>
      <c r="P60" s="3"/>
      <c r="Q60" s="2"/>
      <c r="R60" s="3"/>
      <c r="S60" s="2"/>
    </row>
  </sheetData>
  <conditionalFormatting sqref="L3:L60">
    <cfRule type="containsText" dxfId="65" priority="22" operator="containsText" text="pipeline">
      <formula>NOT(ISERROR(SEARCH("pipeline",L3)))</formula>
    </cfRule>
    <cfRule type="containsText" dxfId="64" priority="23" operator="containsText" text="Deleted">
      <formula>NOT(ISERROR(SEARCH("Deleted",L3)))</formula>
    </cfRule>
    <cfRule type="containsText" dxfId="63" priority="24" operator="containsText" text="ready">
      <formula>NOT(ISERROR(SEARCH("ready",L3)))</formula>
    </cfRule>
    <cfRule type="containsText" dxfId="62" priority="25" operator="containsText" text="process">
      <formula>NOT(ISERROR(SEARCH("process",L3)))</formula>
    </cfRule>
    <cfRule type="containsText" dxfId="61" priority="26" operator="containsText" text="Pending">
      <formula>NOT(ISERROR(SEARCH("Pending",L3)))</formula>
    </cfRule>
  </conditionalFormatting>
  <conditionalFormatting sqref="M3:M60">
    <cfRule type="containsText" dxfId="60" priority="1" operator="containsText" text="fixing">
      <formula>NOT(ISERROR(SEARCH("fixing",M3)))</formula>
    </cfRule>
    <cfRule type="containsText" dxfId="59" priority="2" operator="containsText" text="review">
      <formula>NOT(ISERROR(SEARCH("review",M3)))</formula>
    </cfRule>
    <cfRule type="containsText" dxfId="58" priority="3" operator="containsText" text="ready">
      <formula>NOT(ISERROR(SEARCH("ready",M3)))</formula>
    </cfRule>
    <cfRule type="containsText" dxfId="57" priority="4" operator="containsText" text="process">
      <formula>NOT(ISERROR(SEARCH("process",M3)))</formula>
    </cfRule>
    <cfRule type="containsText" dxfId="56" priority="5" operator="containsText" text="Pending">
      <formula>NOT(ISERROR(SEARCH("Pending",M3)))</formula>
    </cfRule>
  </conditionalFormatting>
  <conditionalFormatting sqref="N3:N60">
    <cfRule type="containsText" dxfId="55" priority="29" operator="containsText" text="direct">
      <formula>NOT(ISERROR(SEARCH("direct",N3)))</formula>
    </cfRule>
    <cfRule type="containsText" dxfId="54" priority="30" operator="containsText" text="recreate">
      <formula>NOT(ISERROR(SEARCH("recreate",N3)))</formula>
    </cfRule>
    <cfRule type="containsText" dxfId="53" priority="31" operator="containsText" text="WITH data">
      <formula>NOT(ISERROR(SEARCH("WITH data",N3)))</formula>
    </cfRule>
    <cfRule type="containsText" dxfId="52" priority="32" operator="containsText" text="WITHOUT">
      <formula>NOT(ISERROR(SEARCH("WITHOUT",N3)))</formula>
    </cfRule>
  </conditionalFormatting>
  <conditionalFormatting sqref="P3:P60 R3:R60">
    <cfRule type="containsText" dxfId="51" priority="21" operator="containsText" text="Yes">
      <formula>NOT(ISERROR(SEARCH("Yes",P3)))</formula>
    </cfRule>
  </conditionalFormatting>
  <dataValidations count="1">
    <dataValidation allowBlank="1" showInputMessage="1" showErrorMessage="1" sqref="M2:O2 O27:O28" xr:uid="{4C87D081-A977-4C98-AD4F-E020CC98EDB9}"/>
  </dataValidations>
  <hyperlinks>
    <hyperlink ref="J4" r:id="rId1" xr:uid="{9FD3B992-AF18-483C-A319-370A1353C70E}"/>
    <hyperlink ref="J3" r:id="rId2" xr:uid="{A207281B-673E-4DB1-9611-C62C11103276}"/>
    <hyperlink ref="J5" r:id="rId3" xr:uid="{AA4D8F46-3543-4310-B84C-AD0954AF877F}"/>
    <hyperlink ref="J6" r:id="rId4" xr:uid="{5E94489F-3B07-431C-94F6-41534ACB4F95}"/>
    <hyperlink ref="J7" r:id="rId5" xr:uid="{7970A08B-2B0C-426C-9A4B-CE751A62B3F0}"/>
    <hyperlink ref="J8" r:id="rId6" location="/" xr:uid="{5C3BA189-4B1D-4717-BF2E-6BCF6D30707D}"/>
    <hyperlink ref="J18" r:id="rId7" xr:uid="{8C03EF17-F943-4D2F-A255-41A04E64CE14}"/>
    <hyperlink ref="J17" r:id="rId8" xr:uid="{C5F11BF0-D9BE-4381-95FD-CC992DDEE546}"/>
    <hyperlink ref="J22" r:id="rId9" xr:uid="{1AE95A81-83C7-40E6-A022-338E5C1EC446}"/>
    <hyperlink ref="J23" r:id="rId10" xr:uid="{DDAD71CB-DAA0-48A3-8036-2D50C75C6348}"/>
    <hyperlink ref="J24" r:id="rId11" xr:uid="{726F9841-7764-487C-A924-7080DA8894B1}"/>
    <hyperlink ref="J26" r:id="rId12" xr:uid="{8FABCC9E-CD80-4565-B125-E77D36F1933C}"/>
    <hyperlink ref="J27" r:id="rId13" xr:uid="{938599AB-023C-4D9A-A60E-7E2617140CB3}"/>
    <hyperlink ref="K6" r:id="rId14" display="../../../../../../../:x:/r/sites/SEHCoreTeam/Shared Documents/General/04. Sustainable Energy Academy/SEA Charts and Infographics/SEA - Charts/Datasets/Module 8 - Datasets for Charts.xlsx?d=wf26b3a645e8840e79c37ecb9547bb76d&amp;csf=1&amp;web=1&amp;e=FElPcM&amp;nav=MTVfezAwMDAwMDAwLTAwMDEtMDAwMC0wMDAwLTAwMDAwMDAwMDAwMH0" xr:uid="{744A5B65-9A69-4104-9AF5-9BF57D39FC32}"/>
    <hyperlink ref="K26" r:id="rId15" display="../../../../../../../:x:/r/sites/SEHCoreTeam/Shared Documents/General/04. Sustainable Energy Academy/SEA Charts and Infographics/SEA - Charts/Datasets/Module 8 - Datasets for Charts.xlsx?d=wf26b3a645e8840e79c37ecb9547bb76d&amp;csf=1&amp;web=1&amp;e=GPoEpe&amp;nav=MTVfezAxRUZCN0Q4LUFCNzEtNDE0QS1BMEI2LUY2MzQ0OUY0QkVDRn0" xr:uid="{209AEE60-B8A4-475D-BF90-6797DB8A0A82}"/>
    <hyperlink ref="K27" r:id="rId16" display="../../../../../../../:x:/r/sites/SEHCoreTeam/Shared Documents/General/04. Sustainable Energy Academy/SEA Charts and Infographics/SEA - Charts/Datasets/Module 8 - Datasets for Charts.xlsx?d=wf26b3a645e8840e79c37ecb9547bb76d&amp;csf=1&amp;web=1&amp;e=wl6pZn&amp;nav=MTVfe0RERkQwRjE4LTZBMDktNDkxQi1BRkNFLTQ5RDVGMjkxMTI2RX0" xr:uid="{BB2CCBF8-71A9-40FC-BC25-15C198134941}"/>
    <hyperlink ref="K22" r:id="rId17" display="../../../../../../../:x:/r/sites/SEHCoreTeam/Shared Documents/General/04. Sustainable Energy Academy/SEA Charts and Infographics/SEA - Charts/Datasets/Module 8 - Datasets for Charts.xlsx?d=wf26b3a645e8840e79c37ecb9547bb76d&amp;csf=1&amp;web=1&amp;e=sEY88F&amp;nav=MTVfezMxNkRDM0QxLUFCQzItNENFRS05QUNELUY5QTU5RTQyNDNBMH0" xr:uid="{6A44123D-82B4-419A-ABB0-958056CB65A3}"/>
    <hyperlink ref="J12" r:id="rId18" xr:uid="{A456EFA0-544E-4AFC-A8AB-7E8EF2FEA399}"/>
    <hyperlink ref="J13" r:id="rId19" xr:uid="{8C8F71DB-6F97-43FF-8604-C4BCF42B8911}"/>
    <hyperlink ref="J14" r:id="rId20" xr:uid="{F2F57124-AE39-4B78-B881-D0038DD619F5}"/>
    <hyperlink ref="J15" r:id="rId21" xr:uid="{D9E91803-5675-4FEB-B13A-37EA7BD852D3}"/>
    <hyperlink ref="J16" r:id="rId22" xr:uid="{3ADC4FAA-0220-4BD3-AD60-55AEBB3AE1C2}"/>
    <hyperlink ref="K12" r:id="rId23" display="../../../../../../../:x:/r/sites/SEHCoreTeam/Shared Documents/General/04. Sustainable Energy Academy/SEA Charts and Infographics/SEA - Charts/Datasets/Module 8 - Datasets for Charts.xlsx?d=wf26b3a645e8840e79c37ecb9547bb76d&amp;csf=1&amp;web=1&amp;e=jrrtT0&amp;nav=MTVfezM3Rjk5MDA0LTc0RUItNDhENC05NEJGLUZGQTkwREYwNjA2OH0" xr:uid="{08F6CC79-A0D5-43C0-A3B7-BC4C86AFC77F}"/>
    <hyperlink ref="K13" r:id="rId24" display="../../../../../../../:x:/r/sites/SEHCoreTeam/Shared Documents/General/04. Sustainable Energy Academy/SEA Charts and Infographics/SEA - Charts/Datasets/Module 8 - Datasets for Charts.xlsx?d=wf26b3a645e8840e79c37ecb9547bb76d&amp;csf=1&amp;web=1&amp;e=dXbfZn&amp;nav=MTVfezc4REE4RTIyLTBGRUYtNEQ0QS1CMkJDLTE5RUU3MkM2M0U5Rn0" xr:uid="{F37DF468-5233-4891-BE27-888971BDE790}"/>
    <hyperlink ref="K14" r:id="rId25" display="../../../../../../../:x:/r/sites/SEHCoreTeam/Shared Documents/General/04. Sustainable Energy Academy/SEA Charts and Infographics/SEA - Charts/Datasets/Module 8 - Datasets for Charts.xlsx?d=wf26b3a645e8840e79c37ecb9547bb76d&amp;csf=1&amp;web=1&amp;e=eZbMl6&amp;nav=MTVfezc3QzVERTE5LTY0NDMtNDlDQi1BREI2LTEyQjE0M0FCMzU2RX0" xr:uid="{596F7CC7-6F50-4D42-A132-452ED7844EC8}"/>
    <hyperlink ref="K15" r:id="rId26" display="../../../../../../../:x:/r/sites/SEHCoreTeam/Shared Documents/General/04. Sustainable Energy Academy/SEA Charts and Infographics/SEA - Charts/Datasets/Module 8 - Datasets for Charts.xlsx?d=wf26b3a645e8840e79c37ecb9547bb76d&amp;csf=1&amp;web=1&amp;e=2UO2C5&amp;nav=MTVfezNBNkIyRDhFLTk5RDAtNEIzNi1BQzc0LUZERUNCN0M3MTk1RH0" xr:uid="{F23647B3-AB5A-480E-89BA-C8A90D730FE2}"/>
    <hyperlink ref="K16" r:id="rId27" display="../../../../../../../:x:/r/sites/SEHCoreTeam/Shared Documents/General/04. Sustainable Energy Academy/SEA Charts and Infographics/SEA - Charts/Datasets/Module 8 - Datasets for Charts.xlsx?d=wf26b3a645e8840e79c37ecb9547bb76d&amp;csf=1&amp;web=1&amp;e=xLx5vY&amp;nav=MTVfe0JGMTE1MTE2LUVGNjEtNEEzOC1BOUYxLTFDRDExMEQ2MEE1Rn0" xr:uid="{EC88B910-F440-457A-8A83-FD1BA44D61B4}"/>
    <hyperlink ref="K17" r:id="rId28" display="../../../../../../../:x:/r/sites/SEHCoreTeam/Shared Documents/General/04. Sustainable Energy Academy/SEA Charts and Infographics/SEA - Charts/Datasets/Module 8 - Datasets for Charts.xlsx?d=wf26b3a645e8840e79c37ecb9547bb76d&amp;csf=1&amp;web=1&amp;e=3R6GFr&amp;nav=MTVfezA4NkI2MzNCLTlCMDAtNDQzMy1BQzhBLTg2N0MxMDJGQTQ1MX0" xr:uid="{E4F3AFAE-B9C8-40E1-8710-EB6D75FE2581}"/>
    <hyperlink ref="Q12" r:id="rId29" xr:uid="{980357BF-56C1-43F5-A984-5295714AE653}"/>
    <hyperlink ref="Q13" r:id="rId30" xr:uid="{E97C0C79-2E87-4BDD-A6EF-F1C1B8B51CA3}"/>
    <hyperlink ref="Q14" r:id="rId31" xr:uid="{6D24FC03-336E-423A-83EF-68C5409660B7}"/>
    <hyperlink ref="Q15" r:id="rId32" xr:uid="{244FE58F-68AB-441A-8408-4948F21B3E0E}"/>
    <hyperlink ref="Q16" r:id="rId33" xr:uid="{673ACA1F-FE90-40E3-A0BA-81CD78ACEA18}"/>
    <hyperlink ref="Q17" r:id="rId34" xr:uid="{ABC76010-E72F-4196-A129-863FEF7CCEDD}"/>
    <hyperlink ref="K7" r:id="rId35" display="../../../../../../../:x:/r/sites/SEHCoreTeam/Shared Documents/General/04. Sustainable Energy Academy/SEA Charts and Infographics/SEA - Charts/Datasets/Module 8 - Datasets for Charts.xlsx?d=wf26b3a645e8840e79c37ecb9547bb76d&amp;csf=1&amp;web=1&amp;e=snFRCB&amp;nav=MTVfezE0MTNERTZELTk3MTYtNDNEQy1COTQ1LUZERUE1REVFNTMwRn0" xr:uid="{32BC19DB-7652-4270-8719-3089FAFB4219}"/>
    <hyperlink ref="K28" r:id="rId36" display="../../../../../../../:x:/r/sites/SEHCoreTeam/Shared Documents/General/04. Sustainable Energy Academy/SEA Charts and Infographics/SEA - Charts/Datasets/Module 8 - Datasets for Charts.xlsx?d=wf26b3a645e8840e79c37ecb9547bb76d&amp;csf=1&amp;web=1&amp;e=veBBlk&amp;nav=MTVfezRBOTA3QTI2LTgyQTktNEU3Qy04QzExLTMzQkYzOEYxNEFGQn0" xr:uid="{E1E5A70A-0450-4A4C-97D8-78B2D7B64A1D}"/>
    <hyperlink ref="K5" r:id="rId37" display="../../../../../../../:x:/r/sites/SEHCoreTeam/Shared Documents/General/04. Sustainable Energy Academy/SEA Charts and Infographics/SEA - Charts/Datasets/Module 8 - Datasets for Charts.xlsx?d=wf26b3a645e8840e79c37ecb9547bb76d&amp;csf=1&amp;web=1&amp;e=jdZ48V&amp;nav=MTVfe0I1ODg0OTk1LUI2NzEtNDQwQS04MzhBLTM0Q0Q1QkQ0NUQ5QX0" xr:uid="{DCEFA7DC-A1B6-4C36-81B6-56A97470DB99}"/>
    <hyperlink ref="K24" r:id="rId38" display="../../../../../../../:x:/r/sites/SEHCoreTeam/Shared Documents/General/04. Sustainable Energy Academy/SEA Charts and Infographics/SEA - Charts/Datasets/Module 8 - Datasets for Charts.xlsx?d=wf26b3a645e8840e79c37ecb9547bb76d&amp;csf=1&amp;web=1&amp;e=8n1e4u&amp;nav=MTVfe0Q5MzUzQjVCLTRFM0QtNDc4NS04OUMxLTFCRDgyMDk3MDNCQn0" xr:uid="{31CA67E1-1C1E-4C9A-8F03-A2AE815E41DB}"/>
    <hyperlink ref="J25" r:id="rId39" xr:uid="{73C22603-95C2-4485-A796-48D24F5BCC2F}"/>
    <hyperlink ref="K25" r:id="rId40" display="../../../../../../../:x:/r/sites/SEHCoreTeam/Shared Documents/General/04. Sustainable Energy Academy/SEA Charts and Infographics/SEA - Charts/Datasets/Module 8 - Datasets for Charts.xlsx?d=wf26b3a645e8840e79c37ecb9547bb76d&amp;csf=1&amp;web=1&amp;e=ST99MU&amp;nav=MTVfezdBMDA5RDFDLTgwMDUtNDY1MC1BNjYzLTNBN0I2MEJENDVDNH0" xr:uid="{EE1CD823-2BE2-4368-A3FE-D0C8F4CD4467}"/>
    <hyperlink ref="J28" r:id="rId41" xr:uid="{313C2ACD-A1FF-47B6-8352-5E63D541D91F}"/>
    <hyperlink ref="J19" r:id="rId42" xr:uid="{FBEEB5C5-E26D-4BE1-AD22-A7747F3D7EF2}"/>
    <hyperlink ref="J20" r:id="rId43" xr:uid="{49E619CC-26BD-44AC-9C2A-A32173B4E79B}"/>
    <hyperlink ref="J21" r:id="rId44" xr:uid="{B8436E5E-7890-4BF1-B472-56EA7883FD57}"/>
    <hyperlink ref="K18" r:id="rId45" display="../../../../../../../:x:/r/sites/SEHCoreTeam/Shared Documents/General/04. Sustainable Energy Academy/SEA Charts and Infographics/SEA - Charts/Datasets/Module 8 - Datasets for Charts.xlsx?d=wf26b3a645e8840e79c37ecb9547bb76d&amp;csf=1&amp;web=1&amp;e=D3WRLM&amp;nav=MTVfezk0N0Y5NUYzLTkzQ0EtNDg3MC1CQUZBLTM5MUVGNjMzMDZDRH0" xr:uid="{5E0BB78E-4530-46D6-8353-E98F2397B328}"/>
    <hyperlink ref="K19" r:id="rId46" display="../../../../../../../:x:/r/sites/SEHCoreTeam/Shared Documents/General/04. Sustainable Energy Academy/SEA Charts and Infographics/SEA - Charts/Datasets/Module 8 - Datasets for Charts.xlsx?d=wf26b3a645e8840e79c37ecb9547bb76d&amp;csf=1&amp;web=1&amp;e=sfoUBJ&amp;nav=MTVfe0M3OEY4MTU3LUYxNTctNDZDQi1BM0MyLUZFNEU3RkJCQUYyOX0" xr:uid="{33EC2B72-2F75-4790-B830-A5CE6BAB434F}"/>
    <hyperlink ref="K20" r:id="rId47" display="../../../../../../../:x:/r/sites/SEHCoreTeam/Shared Documents/General/04. Sustainable Energy Academy/SEA Charts and Infographics/SEA - Charts/Datasets/Module 8 - Datasets for Charts.xlsx?d=wf26b3a645e8840e79c37ecb9547bb76d&amp;csf=1&amp;web=1&amp;e=lBZiCN&amp;nav=MTVfezA1OEU5NDQwLTREN0QtNDc5Qy1BMkJDLUY1OTJFNDNGMTcxMH0" xr:uid="{6EB1BF4A-1587-436F-BC73-C705748E491A}"/>
    <hyperlink ref="K21" r:id="rId48" display="../../../../../../../:x:/r/sites/SEHCoreTeam/Shared Documents/General/04. Sustainable Energy Academy/SEA Charts and Infographics/SEA - Charts/Datasets/Module 8 - Datasets for Charts.xlsx?d=wf26b3a645e8840e79c37ecb9547bb76d&amp;csf=1&amp;web=1&amp;e=Z7N9Ol&amp;nav=MTVfe0MyN0UwNjYyLUMzMkItNEQ0Ri1BNjhGLUM5NzI5NDNFREU2Rn0" xr:uid="{09221014-94A9-44C9-A2EC-96C32A72A568}"/>
    <hyperlink ref="K8" r:id="rId49" display="../../../../../../../:x:/r/sites/SEHCoreTeam/Shared Documents/General/04. Sustainable Energy Academy/SEA Charts and Infographics/SEA - Charts/Datasets/Module 8 - Datasets for Charts.xlsx?d=wf26b3a645e8840e79c37ecb9547bb76d&amp;csf=1&amp;web=1&amp;e=z6AaGg&amp;nav=MTVfe0E0NDM1RTEzLTQ3NzktNDBDMy04REIxLUZGNkUzMkM1OEZDRX0" xr:uid="{03D9CFA6-0462-4915-A457-E23224146B18}"/>
    <hyperlink ref="J9" r:id="rId50" xr:uid="{7A3AACF2-29D7-430E-823B-DDF63F18768B}"/>
    <hyperlink ref="J10" r:id="rId51" xr:uid="{5790824C-8D9D-4C0C-B76F-9990038CADA6}"/>
    <hyperlink ref="J11" r:id="rId52" xr:uid="{1ECB8386-13DB-4A4F-81CB-90D421754470}"/>
    <hyperlink ref="K9" r:id="rId53" display="../../../../../../../:x:/r/sites/SEHCoreTeam/Shared Documents/General/04. Sustainable Energy Academy/SEA Charts and Infographics/SEA - Charts/Datasets/Module 8 - Datasets for Charts.xlsx?d=wf26b3a645e8840e79c37ecb9547bb76d&amp;csf=1&amp;web=1&amp;e=WgX8fg&amp;nav=MTVfezIzRUE2Q0U4LUUyN0MtNDlCNy04ODM4LTMzMzlFQzkyQjI5N30" xr:uid="{596D9922-2BFA-4C58-9A42-6302A611AEA0}"/>
    <hyperlink ref="K10" r:id="rId54" display="../../../../../../../:x:/r/sites/SEHCoreTeam/Shared Documents/General/04. Sustainable Energy Academy/SEA Charts and Infographics/SEA - Charts/Datasets/Module 8 - Datasets for Charts.xlsx?d=wf26b3a645e8840e79c37ecb9547bb76d&amp;csf=1&amp;web=1&amp;e=HLZKNE&amp;nav=MTVfezkxRjU2REI1LUVDM0MtNEIyRC04NjQyLTY4QjBEMDBGQzY0NH0" xr:uid="{B3A21C54-C2C8-44D1-8A98-DDF041F65DE1}"/>
    <hyperlink ref="K11" r:id="rId55" display="../../../../../../../:x:/r/sites/SEHCoreTeam/Shared Documents/General/04. Sustainable Energy Academy/SEA Charts and Infographics/SEA - Charts/Datasets/Module 8 - Datasets for Charts.xlsx?d=wf26b3a645e8840e79c37ecb9547bb76d&amp;csf=1&amp;web=1&amp;e=EGD2Jo&amp;nav=MTVfe0VCMTNGQTMyLUJDQUYtNDY4NC04MzFDLUY1MjBEOTU5MEQyNn0" xr:uid="{7869D1FE-2FEC-41B1-8CA3-3DC51378B22F}"/>
  </hyperlinks>
  <pageMargins left="0.7" right="0.7" top="0.75" bottom="0.75" header="0.3" footer="0.3"/>
  <pageSetup orientation="portrait" r:id="rId56"/>
  <legacyDrawing r:id="rId57"/>
  <tableParts count="1">
    <tablePart r:id="rId58"/>
  </tableParts>
  <extLst>
    <ext xmlns:x14="http://schemas.microsoft.com/office/spreadsheetml/2009/9/main" uri="{CCE6A557-97BC-4b89-ADB6-D9C93CAAB3DF}">
      <x14:dataValidations xmlns:xm="http://schemas.microsoft.com/office/excel/2006/main" count="6">
        <x14:dataValidation type="list" allowBlank="1" showInputMessage="1" showErrorMessage="1" xr:uid="{07075BBF-8276-4131-9A34-FBFB8E338123}">
          <x14:formula1>
            <xm:f>Validation!$C$2:$C$40</xm:f>
          </x14:formula1>
          <xm:sqref>O29:O60 O3:O26</xm:sqref>
        </x14:dataValidation>
        <x14:dataValidation type="list" allowBlank="1" showInputMessage="1" showErrorMessage="1" xr:uid="{40F93C29-C1D4-4D19-AC17-98E2123BAC0B}">
          <x14:formula1>
            <xm:f>Validation!$A$2:$A$9</xm:f>
          </x14:formula1>
          <xm:sqref>N3:N60</xm:sqref>
        </x14:dataValidation>
        <x14:dataValidation type="list" allowBlank="1" showInputMessage="1" showErrorMessage="1" xr:uid="{E155E7A4-3007-4F7F-A307-4076921600BB}">
          <x14:formula1>
            <xm:f>Validation!$J$2:$J$11</xm:f>
          </x14:formula1>
          <xm:sqref>M3:M60</xm:sqref>
        </x14:dataValidation>
        <x14:dataValidation type="list" allowBlank="1" showInputMessage="1" showErrorMessage="1" xr:uid="{32585CF7-B088-4A80-A1C4-DA88C888F873}">
          <x14:formula1>
            <xm:f>Validation!$K$2:$K$5</xm:f>
          </x14:formula1>
          <xm:sqref>P3:P60 R3:R60</xm:sqref>
        </x14:dataValidation>
        <x14:dataValidation type="list" allowBlank="1" showInputMessage="1" showErrorMessage="1" xr:uid="{617BA238-C3D7-4DC7-A1DF-F455629B7C79}">
          <x14:formula1>
            <xm:f>Validation!$I$2:$I$8</xm:f>
          </x14:formula1>
          <xm:sqref>L3:L60</xm:sqref>
        </x14:dataValidation>
        <x14:dataValidation type="list" allowBlank="1" showInputMessage="1" showErrorMessage="1" xr:uid="{A4ECCB70-FDA2-4D0E-8158-40F90E78CD70}">
          <x14:formula1>
            <xm:f>TRACKER!$B$17:$B$22</xm:f>
          </x14:formula1>
          <xm:sqref>G3:G60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8EE0-6927-4B2F-BBD2-2BD353ADBBC1}">
  <dimension ref="A1:U24"/>
  <sheetViews>
    <sheetView zoomScale="85" zoomScaleNormal="85" workbookViewId="0">
      <selection activeCell="P2" sqref="P2:U2"/>
    </sheetView>
  </sheetViews>
  <sheetFormatPr defaultRowHeight="15" customHeight="1"/>
  <cols>
    <col min="1" max="1" width="10" customWidth="1"/>
    <col min="2" max="2" width="4.5703125" customWidth="1"/>
    <col min="3" max="3" width="10.140625" customWidth="1"/>
    <col min="4" max="5" width="22" customWidth="1"/>
    <col min="6" max="7" width="69.5703125" style="2" customWidth="1"/>
    <col min="8" max="8" width="12.7109375" style="1" customWidth="1"/>
    <col min="9" max="9" width="16" customWidth="1"/>
    <col min="10" max="10" width="17.140625" style="6" customWidth="1"/>
    <col min="11" max="11" width="12.140625" customWidth="1"/>
    <col min="12" max="12" width="18" customWidth="1"/>
    <col min="13" max="13" width="33.42578125" customWidth="1"/>
    <col min="14" max="14" width="18.42578125" style="67" customWidth="1"/>
    <col min="15" max="15" width="19.85546875" style="65" customWidth="1"/>
    <col min="16" max="16" width="21.28515625" customWidth="1"/>
    <col min="17" max="17" width="21.140625" style="1" customWidth="1"/>
    <col min="18" max="18" width="13.7109375" customWidth="1"/>
    <col min="19" max="19" width="16.28515625" customWidth="1"/>
    <col min="20" max="20" width="16.28515625" style="1" customWidth="1"/>
    <col min="21" max="21" width="73.140625" customWidth="1"/>
  </cols>
  <sheetData>
    <row r="1" spans="1:21" ht="23.25">
      <c r="A1" s="31" t="s">
        <v>41</v>
      </c>
      <c r="B1" s="31">
        <v>4</v>
      </c>
      <c r="J1" s="7"/>
      <c r="N1" s="64"/>
    </row>
    <row r="2" spans="1:21" s="2" customFormat="1" ht="28.5" customHeight="1">
      <c r="A2" s="36" t="s">
        <v>109</v>
      </c>
      <c r="B2" s="36" t="s">
        <v>110</v>
      </c>
      <c r="C2" s="36" t="s">
        <v>42</v>
      </c>
      <c r="D2" s="42" t="s">
        <v>21</v>
      </c>
      <c r="E2" s="42" t="s">
        <v>627</v>
      </c>
      <c r="F2" s="36" t="s">
        <v>43</v>
      </c>
      <c r="G2" s="36" t="s">
        <v>628</v>
      </c>
      <c r="H2" s="42" t="s">
        <v>117</v>
      </c>
      <c r="I2" s="42" t="s">
        <v>629</v>
      </c>
      <c r="J2" s="42" t="s">
        <v>630</v>
      </c>
      <c r="K2" s="42" t="s">
        <v>111</v>
      </c>
      <c r="L2" s="42" t="s">
        <v>113</v>
      </c>
      <c r="M2" s="42" t="s">
        <v>112</v>
      </c>
      <c r="N2" s="42" t="s">
        <v>631</v>
      </c>
      <c r="O2" s="42" t="s">
        <v>632</v>
      </c>
      <c r="P2" s="42" t="s">
        <v>633</v>
      </c>
      <c r="Q2" s="42" t="s">
        <v>118</v>
      </c>
      <c r="R2" s="36" t="s">
        <v>116</v>
      </c>
      <c r="S2" s="42" t="s">
        <v>114</v>
      </c>
      <c r="T2" s="42" t="s">
        <v>120</v>
      </c>
      <c r="U2" s="42" t="s">
        <v>122</v>
      </c>
    </row>
    <row r="3" spans="1:21" ht="186" customHeight="1">
      <c r="A3" s="2">
        <v>1</v>
      </c>
      <c r="B3" s="2">
        <v>1</v>
      </c>
      <c r="C3" s="4" t="str">
        <f>_xlfn.CONCAT("M",$B$1,"_C",ChartsM45[[#This Row],[Chapter]],"_",ChartsM45[[#This Row],['#]])</f>
        <v>M4_C1_1</v>
      </c>
      <c r="D3" s="3" t="s">
        <v>369</v>
      </c>
      <c r="E3" s="3"/>
      <c r="F3" s="69" t="e" vm="69">
        <v>#VALUE!</v>
      </c>
      <c r="G3" s="2" t="e" vm="136">
        <v>#VALUE!</v>
      </c>
      <c r="H3" s="3" t="s">
        <v>128</v>
      </c>
      <c r="I3" s="3" t="s">
        <v>127</v>
      </c>
      <c r="J3" s="3" t="s">
        <v>17</v>
      </c>
      <c r="K3" s="3" t="s">
        <v>371</v>
      </c>
      <c r="L3" s="43" t="s">
        <v>373</v>
      </c>
      <c r="M3" s="42" t="s">
        <v>372</v>
      </c>
      <c r="N3" s="66" t="s">
        <v>130</v>
      </c>
      <c r="O3" s="66" t="s">
        <v>634</v>
      </c>
      <c r="P3" s="69" t="s">
        <v>130</v>
      </c>
      <c r="Q3" s="70" t="s">
        <v>635</v>
      </c>
      <c r="R3" s="3" t="s">
        <v>127</v>
      </c>
      <c r="S3" s="43" t="s">
        <v>374</v>
      </c>
      <c r="T3" s="43" t="s">
        <v>375</v>
      </c>
      <c r="U3" s="85" t="s">
        <v>376</v>
      </c>
    </row>
    <row r="4" spans="1:21" ht="149.85" customHeight="1">
      <c r="A4" s="2">
        <v>1</v>
      </c>
      <c r="B4" s="2">
        <v>3</v>
      </c>
      <c r="C4" s="4" t="str">
        <f>_xlfn.CONCAT("M",$B$1,"_C",ChartsM45[[#This Row],[Chapter]],"_",ChartsM45[[#This Row],['#]])</f>
        <v>M4_C1_3</v>
      </c>
      <c r="D4" s="3" t="s">
        <v>377</v>
      </c>
      <c r="E4" s="3"/>
      <c r="F4" s="69" t="e" vm="70">
        <v>#VALUE!</v>
      </c>
      <c r="H4" s="3" t="s">
        <v>128</v>
      </c>
      <c r="I4" s="3" t="s">
        <v>127</v>
      </c>
      <c r="J4" s="3" t="s">
        <v>17</v>
      </c>
      <c r="K4" s="3" t="s">
        <v>378</v>
      </c>
      <c r="L4" s="43" t="s">
        <v>380</v>
      </c>
      <c r="M4" s="42" t="s">
        <v>379</v>
      </c>
      <c r="N4" s="66" t="s">
        <v>130</v>
      </c>
      <c r="O4" s="66" t="s">
        <v>634</v>
      </c>
      <c r="P4" s="69" t="s">
        <v>130</v>
      </c>
      <c r="Q4" s="70" t="s">
        <v>636</v>
      </c>
      <c r="R4" s="3" t="s">
        <v>127</v>
      </c>
      <c r="S4" s="43" t="s">
        <v>381</v>
      </c>
      <c r="T4" s="43" t="s">
        <v>383</v>
      </c>
      <c r="U4" s="85" t="s">
        <v>384</v>
      </c>
    </row>
    <row r="5" spans="1:21" ht="149.85" customHeight="1">
      <c r="A5" s="2">
        <v>1</v>
      </c>
      <c r="B5" s="2">
        <v>4</v>
      </c>
      <c r="C5" s="4" t="str">
        <f>_xlfn.CONCAT("M",$B$1,"_C",ChartsM45[[#This Row],[Chapter]],"_",ChartsM45[[#This Row],['#]])</f>
        <v>M4_C1_4</v>
      </c>
      <c r="D5" s="3" t="s">
        <v>385</v>
      </c>
      <c r="E5" s="3"/>
      <c r="F5" s="2" t="e" vm="72">
        <v>#VALUE!</v>
      </c>
      <c r="G5" s="2" t="e" vm="73">
        <v>#VALUE!</v>
      </c>
      <c r="H5" s="3" t="s">
        <v>128</v>
      </c>
      <c r="I5" s="3" t="s">
        <v>127</v>
      </c>
      <c r="J5" s="3" t="s">
        <v>17</v>
      </c>
      <c r="K5" s="3" t="s">
        <v>386</v>
      </c>
      <c r="L5" s="43" t="s">
        <v>388</v>
      </c>
      <c r="M5" s="42" t="s">
        <v>387</v>
      </c>
      <c r="N5" s="66" t="s">
        <v>130</v>
      </c>
      <c r="O5" s="66" t="s">
        <v>634</v>
      </c>
      <c r="P5" s="69" t="s">
        <v>130</v>
      </c>
      <c r="Q5" s="70" t="s">
        <v>635</v>
      </c>
      <c r="R5" s="3" t="s">
        <v>127</v>
      </c>
      <c r="S5" s="43" t="s">
        <v>389</v>
      </c>
      <c r="T5" s="43" t="s">
        <v>150</v>
      </c>
      <c r="U5" s="85" t="s">
        <v>390</v>
      </c>
    </row>
    <row r="6" spans="1:21" ht="149.85" customHeight="1">
      <c r="A6" s="2">
        <v>1</v>
      </c>
      <c r="B6" s="2">
        <v>8</v>
      </c>
      <c r="C6" s="4" t="str">
        <f>_xlfn.CONCAT("M",$B$1,"_C",ChartsM45[[#This Row],[Chapter]],"_",ChartsM45[[#This Row],['#]])</f>
        <v>M4_C1_8</v>
      </c>
      <c r="D6" s="3" t="s">
        <v>391</v>
      </c>
      <c r="E6" s="3"/>
      <c r="F6" s="2" t="e" vm="74">
        <v>#VALUE!</v>
      </c>
      <c r="G6" s="2" t="e" vm="75">
        <v>#VALUE!</v>
      </c>
      <c r="H6" s="3" t="s">
        <v>128</v>
      </c>
      <c r="I6" s="3" t="s">
        <v>127</v>
      </c>
      <c r="J6" s="3" t="s">
        <v>17</v>
      </c>
      <c r="K6" s="3" t="s">
        <v>392</v>
      </c>
      <c r="L6" s="43" t="s">
        <v>394</v>
      </c>
      <c r="M6" s="42" t="s">
        <v>393</v>
      </c>
      <c r="N6" s="66" t="s">
        <v>130</v>
      </c>
      <c r="O6" s="66" t="s">
        <v>637</v>
      </c>
      <c r="P6" s="69" t="s">
        <v>130</v>
      </c>
      <c r="Q6" s="70" t="s">
        <v>638</v>
      </c>
      <c r="R6" s="3" t="s">
        <v>127</v>
      </c>
      <c r="S6" s="43" t="s">
        <v>395</v>
      </c>
      <c r="T6" s="43" t="s">
        <v>396</v>
      </c>
      <c r="U6" s="85" t="s">
        <v>397</v>
      </c>
    </row>
    <row r="7" spans="1:21" ht="174.4" customHeight="1">
      <c r="A7" s="2">
        <v>1</v>
      </c>
      <c r="B7" s="2">
        <v>9</v>
      </c>
      <c r="C7" s="4" t="str">
        <f>_xlfn.CONCAT("M",$B$1,"_C",ChartsM45[[#This Row],[Chapter]],"_",ChartsM45[[#This Row],['#]])</f>
        <v>M4_C1_9</v>
      </c>
      <c r="D7" s="3" t="s">
        <v>398</v>
      </c>
      <c r="E7" s="3"/>
      <c r="F7" s="2" t="e" vm="76">
        <v>#VALUE!</v>
      </c>
      <c r="G7" s="2" t="e" vm="77">
        <v>#VALUE!</v>
      </c>
      <c r="H7" s="3" t="s">
        <v>128</v>
      </c>
      <c r="I7" s="3" t="s">
        <v>127</v>
      </c>
      <c r="J7" s="3" t="s">
        <v>17</v>
      </c>
      <c r="K7" s="3" t="s">
        <v>399</v>
      </c>
      <c r="L7" s="43" t="s">
        <v>401</v>
      </c>
      <c r="M7" s="42" t="s">
        <v>400</v>
      </c>
      <c r="N7" s="66" t="s">
        <v>130</v>
      </c>
      <c r="O7" s="66" t="s">
        <v>639</v>
      </c>
      <c r="P7" s="69" t="s">
        <v>130</v>
      </c>
      <c r="Q7" s="70" t="s">
        <v>640</v>
      </c>
      <c r="R7" s="3" t="s">
        <v>127</v>
      </c>
      <c r="S7" s="43" t="s">
        <v>402</v>
      </c>
      <c r="T7" s="43" t="s">
        <v>155</v>
      </c>
      <c r="U7" s="85" t="s">
        <v>641</v>
      </c>
    </row>
    <row r="8" spans="1:21" ht="149.85" customHeight="1">
      <c r="A8" s="2">
        <v>2</v>
      </c>
      <c r="B8" s="2">
        <v>13</v>
      </c>
      <c r="C8" s="4" t="str">
        <f>_xlfn.CONCAT("M",$B$1,"_C",ChartsM45[[#This Row],[Chapter]],"_",ChartsM45[[#This Row],['#]])</f>
        <v>M4_C2_13</v>
      </c>
      <c r="D8" s="3" t="s">
        <v>404</v>
      </c>
      <c r="E8" s="3"/>
      <c r="F8" s="2" t="e" vm="78">
        <v>#VALUE!</v>
      </c>
      <c r="H8" s="3" t="s">
        <v>128</v>
      </c>
      <c r="I8" s="3" t="s">
        <v>163</v>
      </c>
      <c r="J8" s="3" t="s">
        <v>17</v>
      </c>
      <c r="K8" s="3" t="s">
        <v>405</v>
      </c>
      <c r="L8" s="43" t="s">
        <v>407</v>
      </c>
      <c r="M8" s="42" t="s">
        <v>406</v>
      </c>
      <c r="N8" s="66" t="s">
        <v>130</v>
      </c>
      <c r="O8" s="66" t="s">
        <v>642</v>
      </c>
      <c r="P8" s="69" t="s">
        <v>130</v>
      </c>
      <c r="Q8" s="70" t="s">
        <v>643</v>
      </c>
      <c r="R8" s="3" t="s">
        <v>163</v>
      </c>
      <c r="S8" s="2"/>
      <c r="T8" s="43" t="s">
        <v>408</v>
      </c>
      <c r="U8" s="85" t="s">
        <v>644</v>
      </c>
    </row>
    <row r="9" spans="1:21" ht="149.85" customHeight="1">
      <c r="A9" s="2">
        <v>2</v>
      </c>
      <c r="B9" s="2">
        <v>16</v>
      </c>
      <c r="C9" s="4" t="str">
        <f>_xlfn.CONCAT("M",$B$1,"_C",ChartsM45[[#This Row],[Chapter]],"_",ChartsM45[[#This Row],['#]])</f>
        <v>M4_C2_16</v>
      </c>
      <c r="D9" s="3" t="s">
        <v>410</v>
      </c>
      <c r="E9" s="3"/>
      <c r="F9" s="2" t="e" vm="79">
        <v>#VALUE!</v>
      </c>
      <c r="G9" s="7"/>
      <c r="H9" s="3" t="s">
        <v>128</v>
      </c>
      <c r="I9" s="3" t="s">
        <v>127</v>
      </c>
      <c r="J9" s="3" t="s">
        <v>18</v>
      </c>
      <c r="K9" s="2" t="s">
        <v>411</v>
      </c>
      <c r="L9" s="43" t="s">
        <v>412</v>
      </c>
      <c r="M9" s="43"/>
      <c r="N9" s="67" t="s">
        <v>130</v>
      </c>
      <c r="O9" s="68" t="s">
        <v>645</v>
      </c>
      <c r="P9" s="69" t="s">
        <v>130</v>
      </c>
      <c r="Q9" s="70" t="s">
        <v>640</v>
      </c>
      <c r="R9" s="3" t="s">
        <v>127</v>
      </c>
      <c r="S9" s="61" t="s">
        <v>413</v>
      </c>
      <c r="T9" s="43" t="s">
        <v>150</v>
      </c>
      <c r="U9" s="91" t="s">
        <v>414</v>
      </c>
    </row>
    <row r="10" spans="1:21" ht="149.85" customHeight="1">
      <c r="A10" s="2">
        <v>3</v>
      </c>
      <c r="B10" s="2">
        <v>37</v>
      </c>
      <c r="C10" s="4" t="str">
        <f>_xlfn.CONCAT("M",$B$1,"_C",ChartsM45[[#This Row],[Chapter]],"_",ChartsM45[[#This Row],['#]])</f>
        <v>M4_C3_37</v>
      </c>
      <c r="D10" s="3" t="s">
        <v>416</v>
      </c>
      <c r="E10" s="3"/>
      <c r="F10" s="2" t="e" vm="82">
        <v>#VALUE!</v>
      </c>
      <c r="H10" s="3" t="s">
        <v>128</v>
      </c>
      <c r="I10" s="3" t="s">
        <v>127</v>
      </c>
      <c r="J10" s="3" t="s">
        <v>18</v>
      </c>
      <c r="K10" s="3" t="s">
        <v>417</v>
      </c>
      <c r="L10" s="43" t="s">
        <v>418</v>
      </c>
      <c r="M10" s="43"/>
      <c r="N10" s="67" t="s">
        <v>130</v>
      </c>
      <c r="O10" s="68" t="s">
        <v>646</v>
      </c>
      <c r="P10" s="69" t="s">
        <v>130</v>
      </c>
      <c r="Q10" s="70" t="s">
        <v>647</v>
      </c>
      <c r="R10" s="3" t="s">
        <v>127</v>
      </c>
      <c r="S10" s="61" t="s">
        <v>419</v>
      </c>
      <c r="T10" s="43" t="s">
        <v>420</v>
      </c>
      <c r="U10" s="2"/>
    </row>
    <row r="11" spans="1:21" ht="150" customHeight="1">
      <c r="A11" s="2">
        <v>3</v>
      </c>
      <c r="B11" s="2">
        <v>21</v>
      </c>
      <c r="C11" s="4" t="str">
        <f>_xlfn.CONCAT("M",$B$1,"_C",ChartsM45[[#This Row],[Chapter]],"_",ChartsM45[[#This Row],['#]])</f>
        <v>M4_C3_21</v>
      </c>
      <c r="D11" s="3" t="s">
        <v>423</v>
      </c>
      <c r="E11" s="3"/>
      <c r="F11" s="2" t="e" vm="83">
        <v>#VALUE!</v>
      </c>
      <c r="H11" s="3" t="s">
        <v>133</v>
      </c>
      <c r="I11" s="3"/>
      <c r="J11" s="3"/>
      <c r="K11" s="2"/>
      <c r="L11" s="2"/>
      <c r="M11" s="2"/>
      <c r="O11" s="68"/>
      <c r="P11" s="2"/>
      <c r="Q11" s="3"/>
      <c r="R11" s="3"/>
      <c r="S11" s="2"/>
      <c r="T11" s="3"/>
      <c r="U11" s="92" t="s">
        <v>424</v>
      </c>
    </row>
    <row r="12" spans="1:21" ht="222.4" customHeight="1">
      <c r="A12" s="2">
        <v>4</v>
      </c>
      <c r="B12" s="2">
        <v>30</v>
      </c>
      <c r="C12" s="4" t="str">
        <f>_xlfn.CONCAT("M",$B$1,"_C",ChartsM45[[#This Row],[Chapter]],"_",ChartsM45[[#This Row],['#]])</f>
        <v>M4_C4_30</v>
      </c>
      <c r="D12" s="3" t="s">
        <v>425</v>
      </c>
      <c r="E12" s="3"/>
      <c r="F12" s="2" t="e" vm="84">
        <v>#VALUE!</v>
      </c>
      <c r="H12" s="3" t="s">
        <v>128</v>
      </c>
      <c r="I12" s="3" t="s">
        <v>127</v>
      </c>
      <c r="J12" s="3" t="s">
        <v>18</v>
      </c>
      <c r="K12" s="2" t="s">
        <v>426</v>
      </c>
      <c r="L12" s="61" t="s">
        <v>427</v>
      </c>
      <c r="M12" s="2"/>
      <c r="O12" s="68" t="s">
        <v>648</v>
      </c>
      <c r="P12" s="69" t="s">
        <v>130</v>
      </c>
      <c r="Q12" s="70" t="s">
        <v>649</v>
      </c>
      <c r="R12" s="3" t="s">
        <v>127</v>
      </c>
      <c r="S12" s="61" t="s">
        <v>428</v>
      </c>
      <c r="T12" s="42" t="s">
        <v>430</v>
      </c>
      <c r="U12" s="93" t="s">
        <v>431</v>
      </c>
    </row>
    <row r="13" spans="1:21" ht="150" customHeight="1">
      <c r="A13" s="2">
        <v>4</v>
      </c>
      <c r="B13" s="2">
        <v>32</v>
      </c>
      <c r="C13" s="4" t="str">
        <f>_xlfn.CONCAT("M",$B$1,"_C",ChartsM45[[#This Row],[Chapter]],"_",ChartsM45[[#This Row],['#]])</f>
        <v>M4_C4_32</v>
      </c>
      <c r="D13" s="3" t="s">
        <v>432</v>
      </c>
      <c r="E13" s="3"/>
      <c r="F13" s="2" t="e" vm="85">
        <v>#VALUE!</v>
      </c>
      <c r="H13" s="3" t="s">
        <v>128</v>
      </c>
      <c r="I13" s="3" t="s">
        <v>127</v>
      </c>
      <c r="J13" s="3" t="s">
        <v>18</v>
      </c>
      <c r="K13" s="2"/>
      <c r="L13" s="2"/>
      <c r="M13" s="2"/>
      <c r="N13" s="67" t="s">
        <v>130</v>
      </c>
      <c r="O13" s="68" t="s">
        <v>645</v>
      </c>
      <c r="P13" s="69" t="s">
        <v>130</v>
      </c>
      <c r="Q13" s="70" t="s">
        <v>433</v>
      </c>
      <c r="R13" s="3" t="s">
        <v>127</v>
      </c>
      <c r="S13" s="2"/>
      <c r="T13" s="3" t="s">
        <v>434</v>
      </c>
      <c r="U13" s="92" t="s">
        <v>435</v>
      </c>
    </row>
    <row r="14" spans="1:21" ht="292.14999999999998" customHeight="1">
      <c r="A14" s="2">
        <v>4</v>
      </c>
      <c r="B14" s="2">
        <v>33</v>
      </c>
      <c r="C14" s="4" t="str">
        <f>_xlfn.CONCAT("M",$B$1,"_C",ChartsM45[[#This Row],[Chapter]],"_",ChartsM45[[#This Row],['#]])</f>
        <v>M4_C4_33</v>
      </c>
      <c r="D14" s="3" t="s">
        <v>436</v>
      </c>
      <c r="E14" s="3"/>
      <c r="F14" s="2" t="e" vm="86">
        <v>#VALUE!</v>
      </c>
      <c r="G14" s="2" t="e" vm="87">
        <v>#VALUE!</v>
      </c>
      <c r="H14" s="3" t="s">
        <v>128</v>
      </c>
      <c r="I14" s="3" t="s">
        <v>126</v>
      </c>
      <c r="J14" s="3" t="s">
        <v>18</v>
      </c>
      <c r="K14" s="3" t="s">
        <v>437</v>
      </c>
      <c r="L14" s="43" t="s">
        <v>438</v>
      </c>
      <c r="M14" s="2"/>
      <c r="O14" s="68" t="s">
        <v>237</v>
      </c>
      <c r="P14" s="69" t="s">
        <v>130</v>
      </c>
      <c r="Q14" s="70" t="s">
        <v>439</v>
      </c>
      <c r="R14" s="3" t="s">
        <v>126</v>
      </c>
      <c r="S14" s="2"/>
      <c r="T14" s="43" t="s">
        <v>230</v>
      </c>
      <c r="U14" s="92" t="s">
        <v>440</v>
      </c>
    </row>
    <row r="15" spans="1:21" ht="150" customHeight="1">
      <c r="A15" s="2"/>
      <c r="B15" s="2"/>
      <c r="C15" s="4"/>
      <c r="D15" s="3"/>
      <c r="E15" s="3"/>
      <c r="H15" s="3"/>
      <c r="I15" s="3"/>
      <c r="J15" s="3"/>
      <c r="K15" s="2"/>
      <c r="L15" s="2"/>
      <c r="M15" s="2"/>
      <c r="O15" s="68"/>
      <c r="P15" s="2"/>
      <c r="Q15" s="3"/>
      <c r="R15" s="3"/>
      <c r="S15" s="2"/>
      <c r="T15" s="3"/>
      <c r="U15" s="2"/>
    </row>
    <row r="16" spans="1:21" ht="150" customHeight="1">
      <c r="A16" s="2"/>
      <c r="B16" s="2"/>
      <c r="C16" s="4"/>
      <c r="D16" s="3"/>
      <c r="E16" s="3"/>
      <c r="H16" s="3"/>
      <c r="I16" s="3"/>
      <c r="J16" s="3"/>
      <c r="K16" s="2"/>
      <c r="L16" s="2"/>
      <c r="M16" s="2"/>
      <c r="O16" s="68"/>
      <c r="P16" s="2"/>
      <c r="Q16" s="3"/>
      <c r="R16" s="3"/>
      <c r="S16" s="2"/>
      <c r="T16" s="3"/>
      <c r="U16" s="2"/>
    </row>
    <row r="17" spans="1:21" ht="150" customHeight="1">
      <c r="A17" s="2"/>
      <c r="B17" s="2"/>
      <c r="C17" s="4"/>
      <c r="D17" s="3"/>
      <c r="E17" s="3"/>
      <c r="H17" s="3"/>
      <c r="I17" s="3"/>
      <c r="J17" s="3"/>
      <c r="K17" s="2"/>
      <c r="L17" s="2"/>
      <c r="M17" s="2"/>
      <c r="O17" s="68"/>
      <c r="P17" s="2"/>
      <c r="Q17" s="3"/>
      <c r="R17" s="3"/>
      <c r="S17" s="2"/>
      <c r="T17" s="3"/>
      <c r="U17" s="2"/>
    </row>
    <row r="18" spans="1:21" ht="150" customHeight="1">
      <c r="A18" s="2"/>
      <c r="B18" s="2"/>
      <c r="C18" s="4"/>
      <c r="D18" s="3"/>
      <c r="E18" s="3"/>
      <c r="H18" s="3"/>
      <c r="I18" s="3"/>
      <c r="J18" s="3"/>
      <c r="K18" s="2"/>
      <c r="L18" s="2"/>
      <c r="M18" s="2"/>
      <c r="O18" s="68"/>
      <c r="P18" s="2"/>
      <c r="Q18" s="3"/>
      <c r="R18" s="3"/>
      <c r="S18" s="2"/>
      <c r="T18" s="3"/>
      <c r="U18" s="2"/>
    </row>
    <row r="19" spans="1:21" ht="150" customHeight="1">
      <c r="A19" s="2"/>
      <c r="B19" s="2"/>
      <c r="C19" s="4"/>
      <c r="D19" s="3"/>
      <c r="E19" s="3"/>
      <c r="H19" s="3"/>
      <c r="I19" s="3"/>
      <c r="J19" s="3"/>
      <c r="K19" s="2"/>
      <c r="L19" s="2"/>
      <c r="M19" s="2"/>
      <c r="O19" s="68"/>
      <c r="P19" s="2"/>
      <c r="Q19" s="3"/>
      <c r="R19" s="3"/>
      <c r="S19" s="2"/>
      <c r="T19" s="3"/>
      <c r="U19" s="2"/>
    </row>
    <row r="20" spans="1:21" ht="150.4" customHeight="1">
      <c r="A20" s="2"/>
      <c r="B20" s="2"/>
      <c r="C20" s="4"/>
      <c r="D20" s="3"/>
      <c r="E20" s="3"/>
      <c r="H20" s="3"/>
      <c r="I20" s="3"/>
      <c r="J20" s="3"/>
      <c r="K20" s="2"/>
      <c r="L20" s="2"/>
      <c r="M20" s="2"/>
      <c r="O20" s="68"/>
      <c r="P20" s="2"/>
      <c r="Q20" s="3"/>
      <c r="R20" s="3"/>
      <c r="S20" s="2"/>
      <c r="T20" s="3"/>
      <c r="U20" s="2"/>
    </row>
    <row r="21" spans="1:21" ht="150.4" customHeight="1">
      <c r="A21" s="2"/>
      <c r="B21" s="2"/>
      <c r="C21" s="4"/>
      <c r="D21" s="3"/>
      <c r="E21" s="3"/>
      <c r="H21" s="3"/>
      <c r="I21" s="3"/>
      <c r="J21" s="3"/>
      <c r="K21" s="2"/>
      <c r="L21" s="2"/>
      <c r="M21" s="2"/>
      <c r="O21" s="68"/>
      <c r="P21" s="2"/>
      <c r="Q21" s="3"/>
      <c r="R21" s="3"/>
      <c r="S21" s="2"/>
      <c r="T21" s="3"/>
      <c r="U21" s="2"/>
    </row>
    <row r="22" spans="1:21" ht="150.4" customHeight="1">
      <c r="A22" s="2"/>
      <c r="B22" s="2"/>
      <c r="C22" s="4"/>
      <c r="D22" s="3"/>
      <c r="E22" s="3"/>
      <c r="H22" s="3"/>
      <c r="I22" s="3"/>
      <c r="J22" s="3"/>
      <c r="K22" s="2"/>
      <c r="L22" s="2"/>
      <c r="M22" s="2"/>
      <c r="O22" s="68"/>
      <c r="P22" s="2"/>
      <c r="Q22" s="3"/>
      <c r="R22" s="3"/>
      <c r="S22" s="2"/>
      <c r="T22" s="3"/>
      <c r="U22" s="2"/>
    </row>
    <row r="23" spans="1:21" ht="150.4" customHeight="1">
      <c r="A23" s="2"/>
      <c r="B23" s="2"/>
      <c r="C23" s="4"/>
      <c r="D23" s="3"/>
      <c r="E23" s="3"/>
      <c r="H23" s="3"/>
      <c r="I23" s="3"/>
      <c r="J23" s="3"/>
      <c r="K23" s="2"/>
      <c r="L23" s="2"/>
      <c r="M23" s="2"/>
      <c r="O23" s="68"/>
      <c r="P23" s="2"/>
      <c r="Q23" s="3"/>
      <c r="R23" s="3"/>
      <c r="S23" s="2"/>
      <c r="T23" s="3"/>
      <c r="U23" s="2"/>
    </row>
    <row r="24" spans="1:21" ht="150.4" customHeight="1">
      <c r="A24" s="2"/>
      <c r="B24" s="2"/>
      <c r="C24" s="4"/>
      <c r="D24" s="3"/>
      <c r="E24" s="3"/>
      <c r="H24" s="3"/>
      <c r="I24" s="3"/>
      <c r="J24" s="3"/>
      <c r="K24" s="2"/>
      <c r="L24" s="2"/>
      <c r="M24" s="2"/>
      <c r="O24" s="68"/>
      <c r="P24" s="2"/>
      <c r="Q24" s="3"/>
      <c r="R24" s="3"/>
      <c r="S24" s="2"/>
      <c r="T24" s="3"/>
      <c r="U24" s="2"/>
    </row>
  </sheetData>
  <conditionalFormatting sqref="H3:H24">
    <cfRule type="containsText" dxfId="29" priority="5" operator="containsText" text="direct">
      <formula>NOT(ISERROR(SEARCH("direct",H3)))</formula>
    </cfRule>
    <cfRule type="containsText" dxfId="28" priority="6" operator="containsText" text="recreate">
      <formula>NOT(ISERROR(SEARCH("recreate",H3)))</formula>
    </cfRule>
    <cfRule type="containsText" dxfId="27" priority="7" operator="containsText" text="WITH data">
      <formula>NOT(ISERROR(SEARCH("WITH data",H3)))</formula>
    </cfRule>
    <cfRule type="containsText" dxfId="26" priority="8" operator="containsText" text="WITHOUT">
      <formula>NOT(ISERROR(SEARCH("WITHOUT",H3)))</formula>
    </cfRule>
  </conditionalFormatting>
  <conditionalFormatting sqref="J3:J8 I3:I24 R3:R24">
    <cfRule type="containsText" dxfId="25" priority="2" operator="containsText" text="ready">
      <formula>NOT(ISERROR(SEARCH("ready",I3)))</formula>
    </cfRule>
    <cfRule type="containsText" dxfId="24" priority="3" operator="containsText" text="process">
      <formula>NOT(ISERROR(SEARCH("process",I3)))</formula>
    </cfRule>
    <cfRule type="containsText" dxfId="23" priority="4" operator="containsText" text="Pending">
      <formula>NOT(ISERROR(SEARCH("Pending",I3)))</formula>
    </cfRule>
  </conditionalFormatting>
  <conditionalFormatting sqref="N3:N8">
    <cfRule type="containsText" priority="1" operator="containsText" text="yes">
      <formula>NOT(ISERROR(SEARCH("yes",N3)))</formula>
    </cfRule>
  </conditionalFormatting>
  <dataValidations count="1">
    <dataValidation allowBlank="1" showInputMessage="1" showErrorMessage="1" sqref="O2 Q2" xr:uid="{89269249-B79D-4917-8264-9562FF332877}"/>
  </dataValidations>
  <hyperlinks>
    <hyperlink ref="L7" r:id="rId1" xr:uid="{3D8E4ECB-A48C-4F61-BD1B-5BD492F7B966}"/>
    <hyperlink ref="L9" r:id="rId2" xr:uid="{3EC80CC6-0DE0-499E-B020-5A260AFFE516}"/>
    <hyperlink ref="L10" r:id="rId3" xr:uid="{30D23C9C-4F7B-4BE9-8BDF-A533F7A36407}"/>
    <hyperlink ref="S9" r:id="rId4" xr:uid="{F485E6DE-761A-4289-9398-DFB3ED95289E}"/>
    <hyperlink ref="S10" r:id="rId5" xr:uid="{EE992E79-AE5B-4892-814C-8B7911405A04}"/>
    <hyperlink ref="S12" r:id="rId6" display="https://data-explorer.oecd.org/share/?token=eyJ0eXAiOiJKV1QiLCJhbGciOiJIUzI1NiJ9.eyJzdWIiOiJmNmI4MzFlMS0wNDJlLTQ5YzgtYWU5Yy01Njc0YWQxMDBmZmQiLCJlbWFpbCI6ImRpdnlhc2FuZ2FyYWp1QGxpdmUuY29tIiwianRpIjoiYjQ5NzVmMmYtZGUxYS00ZTA1LWFkNmItNmI3NzhkMWYzNWMyIiwiaWF0IjoxNzQ0NzI4MTIxLCJleHAiOjE3NDQ3NDI1MjF9.2ITfhYlnPoxtGfaKJH0QYjLZMF7MAolekhbpg5Acwb8&amp;email=divyasangaraju@live.com&amp;id=f6b831e1-042e-49c8-ae9c-5674ad100ffd" xr:uid="{9B547578-4FAD-4AC3-8E4C-6A1AC4617188}"/>
    <hyperlink ref="L12" r:id="rId7" xr:uid="{8362B2EB-1CEA-416A-B0F0-72F34137A9BE}"/>
    <hyperlink ref="L14" r:id="rId8" xr:uid="{8E5C6695-8989-4DA8-936C-FFA7B03B884D}"/>
    <hyperlink ref="L4" r:id="rId9" xr:uid="{6558B1C8-1A3A-46FC-A568-A01407D48E93}"/>
    <hyperlink ref="L3" r:id="rId10" xr:uid="{E67528EE-7D96-4E55-BC84-1982FB5ABFE7}"/>
    <hyperlink ref="S3" r:id="rId11" xr:uid="{62AEFD0F-2288-48EA-AD8E-A53023B16A6D}"/>
    <hyperlink ref="S4" r:id="rId12" xr:uid="{DEBE0A86-1B2B-4EB6-A695-8D91D0860A3C}"/>
    <hyperlink ref="L5" r:id="rId13" xr:uid="{F513DBED-650E-4BCF-B5FE-34F511F3D0AB}"/>
    <hyperlink ref="S5" r:id="rId14" xr:uid="{62C13250-FCD3-4B4C-8E49-DB7192E04D3C}"/>
    <hyperlink ref="L6" r:id="rId15" xr:uid="{517ACDED-E569-4847-ABDE-F41FA8EA06EA}"/>
    <hyperlink ref="S6" r:id="rId16" xr:uid="{FD8D8480-63EC-47F6-8993-F250FF684D46}"/>
    <hyperlink ref="S7" r:id="rId17" xr:uid="{F5C68778-B0AE-4F33-899A-79DF86DE15CB}"/>
    <hyperlink ref="L8" r:id="rId18" xr:uid="{74C8CE1D-9602-4484-86E1-B2CD5CB7E341}"/>
    <hyperlink ref="T9" r:id="rId19" xr:uid="{913DEE91-D9EC-4674-AEE2-F0ADB9A7EDCF}"/>
    <hyperlink ref="T10" r:id="rId20" display="https://echarts.apache.org/examples/en/editor.html?c=bar-simple" xr:uid="{5BFEE0E3-A49A-4ABF-818F-A2166B480EF9}"/>
    <hyperlink ref="T14" r:id="rId21" xr:uid="{A86F07DB-0101-47F1-B43A-C0E3C5891340}"/>
    <hyperlink ref="T7" r:id="rId22" xr:uid="{6A14052F-F148-4DE0-8867-4CE79F519196}"/>
    <hyperlink ref="T8" r:id="rId23" xr:uid="{193226F7-8081-4CFD-8815-03FC8ACEBFFB}"/>
    <hyperlink ref="T3" r:id="rId24" xr:uid="{8C5ECABD-84AC-48A9-9CBA-73F3FAB75827}"/>
    <hyperlink ref="T4" r:id="rId25" xr:uid="{77E667B5-33F1-4D2B-9B01-0657E0E7667B}"/>
    <hyperlink ref="T5" r:id="rId26" xr:uid="{421162C7-53BF-4A6E-AAFB-C737B58278B2}"/>
    <hyperlink ref="T6" r:id="rId27" xr:uid="{164109FB-1579-4257-81C8-35AFF9B4421E}"/>
  </hyperlinks>
  <pageMargins left="0.7" right="0.7" top="0.75" bottom="0.75" header="0.3" footer="0.3"/>
  <pageSetup orientation="portrait"/>
  <tableParts count="1">
    <tablePart r:id="rId28"/>
  </tableParts>
  <extLst>
    <ext xmlns:x14="http://schemas.microsoft.com/office/spreadsheetml/2009/9/main" uri="{CCE6A557-97BC-4b89-ADB6-D9C93CAAB3DF}">
      <x14:dataValidations xmlns:xm="http://schemas.microsoft.com/office/excel/2006/main" count="5">
        <x14:dataValidation type="list" allowBlank="1" showInputMessage="1" showErrorMessage="1" xr:uid="{F8E16263-D8DC-487B-9DAF-AC92B8F8BB00}">
          <x14:formula1>
            <xm:f>Validation!$A$2:$A$9</xm:f>
          </x14:formula1>
          <xm:sqref>H3:H24</xm:sqref>
        </x14:dataValidation>
        <x14:dataValidation type="list" allowBlank="1" showInputMessage="1" showErrorMessage="1" xr:uid="{20239CB1-3188-40D8-A76B-620E685DF27D}">
          <x14:formula1>
            <xm:f>Validation!$E$2:$E$92</xm:f>
          </x14:formula1>
          <xm:sqref>O3:O24</xm:sqref>
        </x14:dataValidation>
        <x14:dataValidation type="list" allowBlank="1" showInputMessage="1" showErrorMessage="1" xr:uid="{54BE6F83-B7AE-496D-BC03-6DFF7FDE99BA}">
          <x14:formula1>
            <xm:f>TRACKER!$B$17:$B$22</xm:f>
          </x14:formula1>
          <xm:sqref>J3:J24</xm:sqref>
        </x14:dataValidation>
        <x14:dataValidation type="list" allowBlank="1" showInputMessage="1" showErrorMessage="1" xr:uid="{A516650F-0053-45BE-A23A-3D2DF6520BB0}">
          <x14:formula1>
            <xm:f>Validation!$K$2:$K$5</xm:f>
          </x14:formula1>
          <xm:sqref>N3:N8</xm:sqref>
        </x14:dataValidation>
        <x14:dataValidation type="list" allowBlank="1" showInputMessage="1" showErrorMessage="1" xr:uid="{EBFAC626-1BFF-4978-BDA3-99AC8C9BA845}">
          <x14:formula1>
            <xm:f>Validation!$I$2:$I$8</xm:f>
          </x14:formula1>
          <xm:sqref>I3:I24 R3:R24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464A4-CF76-4B8D-BCB2-0DD8DD3FF8FD}">
  <dimension ref="A1:K54"/>
  <sheetViews>
    <sheetView topLeftCell="C1" workbookViewId="0">
      <selection activeCell="J7" sqref="J7"/>
    </sheetView>
  </sheetViews>
  <sheetFormatPr defaultRowHeight="14.25"/>
  <cols>
    <col min="1" max="1" width="22.28515625" customWidth="1"/>
    <col min="3" max="3" width="54.5703125" customWidth="1"/>
    <col min="4" max="4" width="34.7109375" customWidth="1"/>
    <col min="5" max="5" width="35.5703125" customWidth="1"/>
    <col min="6" max="6" width="22.28515625" customWidth="1"/>
    <col min="9" max="10" width="13.85546875" customWidth="1"/>
  </cols>
  <sheetData>
    <row r="1" spans="1:11">
      <c r="A1" t="s">
        <v>117</v>
      </c>
      <c r="C1" s="87" t="s">
        <v>650</v>
      </c>
      <c r="D1" t="s">
        <v>651</v>
      </c>
      <c r="E1" t="s">
        <v>652</v>
      </c>
      <c r="F1" s="5" t="s">
        <v>653</v>
      </c>
      <c r="I1" t="s">
        <v>654</v>
      </c>
      <c r="J1" t="s">
        <v>655</v>
      </c>
      <c r="K1" t="s">
        <v>656</v>
      </c>
    </row>
    <row r="2" spans="1:11">
      <c r="A2" t="s">
        <v>561</v>
      </c>
      <c r="C2" s="86" t="s">
        <v>189</v>
      </c>
      <c r="D2" t="s">
        <v>657</v>
      </c>
      <c r="E2" t="s">
        <v>648</v>
      </c>
      <c r="I2" t="s">
        <v>163</v>
      </c>
      <c r="J2" t="s">
        <v>163</v>
      </c>
      <c r="K2" t="s">
        <v>130</v>
      </c>
    </row>
    <row r="3" spans="1:11">
      <c r="A3" t="s">
        <v>168</v>
      </c>
      <c r="C3" s="86" t="s">
        <v>429</v>
      </c>
      <c r="D3" t="s">
        <v>658</v>
      </c>
      <c r="E3" t="s">
        <v>659</v>
      </c>
      <c r="I3" t="s">
        <v>126</v>
      </c>
      <c r="J3" t="s">
        <v>126</v>
      </c>
      <c r="K3" t="s">
        <v>260</v>
      </c>
    </row>
    <row r="4" spans="1:11">
      <c r="A4" t="s">
        <v>128</v>
      </c>
      <c r="C4" s="86" t="s">
        <v>154</v>
      </c>
      <c r="D4" t="s">
        <v>660</v>
      </c>
      <c r="E4" t="s">
        <v>661</v>
      </c>
      <c r="I4" t="s">
        <v>480</v>
      </c>
      <c r="J4" t="s">
        <v>258</v>
      </c>
      <c r="K4" t="s">
        <v>662</v>
      </c>
    </row>
    <row r="5" spans="1:11">
      <c r="A5" t="s">
        <v>133</v>
      </c>
      <c r="C5" s="86" t="s">
        <v>243</v>
      </c>
      <c r="D5" t="s">
        <v>663</v>
      </c>
      <c r="E5" t="s">
        <v>664</v>
      </c>
      <c r="I5" t="s">
        <v>127</v>
      </c>
      <c r="J5" t="s">
        <v>665</v>
      </c>
    </row>
    <row r="6" spans="1:11">
      <c r="A6" t="s">
        <v>200</v>
      </c>
      <c r="C6" s="86" t="s">
        <v>223</v>
      </c>
      <c r="D6" t="s">
        <v>666</v>
      </c>
      <c r="E6" t="s">
        <v>639</v>
      </c>
      <c r="I6" t="s">
        <v>231</v>
      </c>
      <c r="J6" t="s">
        <v>127</v>
      </c>
    </row>
    <row r="7" spans="1:11">
      <c r="C7" s="86" t="s">
        <v>149</v>
      </c>
      <c r="D7" t="s">
        <v>667</v>
      </c>
      <c r="E7" t="s">
        <v>668</v>
      </c>
      <c r="J7" t="s">
        <v>231</v>
      </c>
    </row>
    <row r="8" spans="1:11">
      <c r="C8" s="86" t="s">
        <v>313</v>
      </c>
      <c r="D8" t="s">
        <v>669</v>
      </c>
      <c r="E8" t="s">
        <v>645</v>
      </c>
    </row>
    <row r="9" spans="1:11">
      <c r="C9" s="86" t="s">
        <v>670</v>
      </c>
      <c r="D9" t="s">
        <v>671</v>
      </c>
      <c r="E9" t="s">
        <v>672</v>
      </c>
    </row>
    <row r="10" spans="1:11">
      <c r="C10" s="86" t="s">
        <v>129</v>
      </c>
      <c r="D10" t="s">
        <v>673</v>
      </c>
      <c r="E10" t="s">
        <v>642</v>
      </c>
    </row>
    <row r="11" spans="1:11">
      <c r="C11" s="86" t="s">
        <v>136</v>
      </c>
      <c r="D11" t="s">
        <v>674</v>
      </c>
      <c r="E11" t="s">
        <v>675</v>
      </c>
    </row>
    <row r="12" spans="1:11">
      <c r="C12" s="86" t="s">
        <v>196</v>
      </c>
      <c r="D12" t="s">
        <v>657</v>
      </c>
      <c r="E12" t="s">
        <v>634</v>
      </c>
    </row>
    <row r="13" spans="1:11">
      <c r="C13" s="86" t="s">
        <v>164</v>
      </c>
      <c r="D13" t="s">
        <v>676</v>
      </c>
      <c r="E13" t="s">
        <v>646</v>
      </c>
    </row>
    <row r="14" spans="1:11">
      <c r="D14" t="s">
        <v>677</v>
      </c>
      <c r="E14" t="s">
        <v>678</v>
      </c>
    </row>
    <row r="15" spans="1:11">
      <c r="D15" t="s">
        <v>679</v>
      </c>
      <c r="E15" t="s">
        <v>680</v>
      </c>
    </row>
    <row r="16" spans="1:11">
      <c r="D16" t="s">
        <v>681</v>
      </c>
      <c r="E16" t="s">
        <v>682</v>
      </c>
    </row>
    <row r="17" spans="4:5">
      <c r="D17" t="s">
        <v>683</v>
      </c>
      <c r="E17" t="s">
        <v>684</v>
      </c>
    </row>
    <row r="18" spans="4:5">
      <c r="D18" t="s">
        <v>685</v>
      </c>
      <c r="E18" t="s">
        <v>686</v>
      </c>
    </row>
    <row r="19" spans="4:5">
      <c r="D19" t="s">
        <v>687</v>
      </c>
      <c r="E19" t="s">
        <v>688</v>
      </c>
    </row>
    <row r="20" spans="4:5">
      <c r="D20" t="s">
        <v>689</v>
      </c>
      <c r="E20" t="s">
        <v>690</v>
      </c>
    </row>
    <row r="21" spans="4:5">
      <c r="D21" t="s">
        <v>691</v>
      </c>
      <c r="E21" t="s">
        <v>566</v>
      </c>
    </row>
    <row r="22" spans="4:5">
      <c r="D22" t="s">
        <v>692</v>
      </c>
      <c r="E22" t="s">
        <v>693</v>
      </c>
    </row>
    <row r="23" spans="4:5">
      <c r="D23" t="s">
        <v>694</v>
      </c>
      <c r="E23" t="s">
        <v>695</v>
      </c>
    </row>
    <row r="24" spans="4:5">
      <c r="D24" t="s">
        <v>696</v>
      </c>
      <c r="E24" t="s">
        <v>697</v>
      </c>
    </row>
    <row r="25" spans="4:5">
      <c r="D25" t="s">
        <v>698</v>
      </c>
      <c r="E25" t="s">
        <v>699</v>
      </c>
    </row>
    <row r="26" spans="4:5">
      <c r="D26" t="s">
        <v>700</v>
      </c>
      <c r="E26" t="s">
        <v>701</v>
      </c>
    </row>
    <row r="27" spans="4:5">
      <c r="D27" t="s">
        <v>702</v>
      </c>
      <c r="E27" t="s">
        <v>703</v>
      </c>
    </row>
    <row r="28" spans="4:5">
      <c r="D28" t="s">
        <v>704</v>
      </c>
      <c r="E28" t="s">
        <v>705</v>
      </c>
    </row>
    <row r="29" spans="4:5">
      <c r="D29" t="s">
        <v>706</v>
      </c>
      <c r="E29" t="s">
        <v>637</v>
      </c>
    </row>
    <row r="30" spans="4:5">
      <c r="D30" t="s">
        <v>707</v>
      </c>
      <c r="E30" t="s">
        <v>708</v>
      </c>
    </row>
    <row r="31" spans="4:5">
      <c r="D31" t="s">
        <v>709</v>
      </c>
      <c r="E31" t="s">
        <v>710</v>
      </c>
    </row>
    <row r="32" spans="4:5">
      <c r="D32" t="s">
        <v>711</v>
      </c>
      <c r="E32" t="s">
        <v>712</v>
      </c>
    </row>
    <row r="33" spans="4:5">
      <c r="D33" t="s">
        <v>713</v>
      </c>
      <c r="E33" t="s">
        <v>714</v>
      </c>
    </row>
    <row r="34" spans="4:5">
      <c r="D34" t="s">
        <v>715</v>
      </c>
      <c r="E34" t="s">
        <v>237</v>
      </c>
    </row>
    <row r="35" spans="4:5">
      <c r="D35" t="s">
        <v>716</v>
      </c>
      <c r="E35" t="s">
        <v>717</v>
      </c>
    </row>
    <row r="36" spans="4:5">
      <c r="D36" t="s">
        <v>718</v>
      </c>
      <c r="E36" t="s">
        <v>719</v>
      </c>
    </row>
    <row r="37" spans="4:5">
      <c r="D37" t="s">
        <v>720</v>
      </c>
      <c r="E37" t="s">
        <v>721</v>
      </c>
    </row>
    <row r="38" spans="4:5">
      <c r="E38" t="s">
        <v>722</v>
      </c>
    </row>
    <row r="39" spans="4:5">
      <c r="E39" t="s">
        <v>723</v>
      </c>
    </row>
    <row r="40" spans="4:5">
      <c r="E40" t="s">
        <v>724</v>
      </c>
    </row>
    <row r="41" spans="4:5">
      <c r="E41" t="s">
        <v>725</v>
      </c>
    </row>
    <row r="42" spans="4:5">
      <c r="E42" t="s">
        <v>726</v>
      </c>
    </row>
    <row r="43" spans="4:5">
      <c r="E43" t="s">
        <v>727</v>
      </c>
    </row>
    <row r="44" spans="4:5">
      <c r="E44" t="s">
        <v>728</v>
      </c>
    </row>
    <row r="45" spans="4:5">
      <c r="E45" t="s">
        <v>729</v>
      </c>
    </row>
    <row r="46" spans="4:5">
      <c r="E46" t="s">
        <v>730</v>
      </c>
    </row>
    <row r="47" spans="4:5">
      <c r="E47" t="s">
        <v>731</v>
      </c>
    </row>
    <row r="48" spans="4:5">
      <c r="E48" t="s">
        <v>732</v>
      </c>
    </row>
    <row r="49" spans="5:5">
      <c r="E49" t="s">
        <v>733</v>
      </c>
    </row>
    <row r="50" spans="5:5">
      <c r="E50" t="s">
        <v>734</v>
      </c>
    </row>
    <row r="51" spans="5:5">
      <c r="E51" t="s">
        <v>735</v>
      </c>
    </row>
    <row r="52" spans="5:5">
      <c r="E52" t="s">
        <v>736</v>
      </c>
    </row>
    <row r="53" spans="5:5">
      <c r="E53" t="s">
        <v>677</v>
      </c>
    </row>
    <row r="54" spans="5:5">
      <c r="E54" t="s">
        <v>737</v>
      </c>
    </row>
  </sheetData>
  <hyperlinks>
    <hyperlink ref="F1" r:id="rId1" xr:uid="{E4BE8305-9DA5-4466-9885-01B0F1E4DE9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970033F315F542A2D9640B7CC02236" ma:contentTypeVersion="16" ma:contentTypeDescription="Create a new document." ma:contentTypeScope="" ma:versionID="94449e8ff35cec47b43afd2e381d9e90">
  <xsd:schema xmlns:xsd="http://www.w3.org/2001/XMLSchema" xmlns:xs="http://www.w3.org/2001/XMLSchema" xmlns:p="http://schemas.microsoft.com/office/2006/metadata/properties" xmlns:ns2="b0bf4113-6f4a-4f3e-b5bb-503c4d9102e3" xmlns:ns3="c8670835-afc4-4376-8ae0-1ffed5b27e6b" targetNamespace="http://schemas.microsoft.com/office/2006/metadata/properties" ma:root="true" ma:fieldsID="f7f21ad7dc1dad656b5a5a7699096a32" ns2:_="" ns3:_="">
    <xsd:import namespace="b0bf4113-6f4a-4f3e-b5bb-503c4d9102e3"/>
    <xsd:import namespace="c8670835-afc4-4376-8ae0-1ffed5b27e6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SearchProperties" minOccurs="0"/>
                <xsd:element ref="ns2:MediaServiceDateTaken"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bf4113-6f4a-4f3e-b5bb-503c4d9102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670835-afc4-4376-8ae0-1ffed5b27e6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285086d2-6a15-4a00-bd68-213e1ec481f2}" ma:internalName="TaxCatchAll" ma:showField="CatchAllData" ma:web="c8670835-afc4-4376-8ae0-1ffed5b27e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8670835-afc4-4376-8ae0-1ffed5b27e6b" xsi:nil="true"/>
    <lcf76f155ced4ddcb4097134ff3c332f xmlns="b0bf4113-6f4a-4f3e-b5bb-503c4d9102e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77B2475-930B-4C19-85CC-4C817F26B993}"/>
</file>

<file path=customXml/itemProps2.xml><?xml version="1.0" encoding="utf-8"?>
<ds:datastoreItem xmlns:ds="http://schemas.openxmlformats.org/officeDocument/2006/customXml" ds:itemID="{83FF82DC-8179-44EC-AAC3-E2ACEB5BFE3D}"/>
</file>

<file path=customXml/itemProps3.xml><?xml version="1.0" encoding="utf-8"?>
<ds:datastoreItem xmlns:ds="http://schemas.openxmlformats.org/officeDocument/2006/customXml" ds:itemID="{3AA8A9DF-3837-4F75-AD7C-D808BE8E2E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Danae franco Lopera</dc:creator>
  <cp:keywords/>
  <dc:description/>
  <cp:lastModifiedBy>Frederick Schindlegger</cp:lastModifiedBy>
  <cp:revision/>
  <dcterms:created xsi:type="dcterms:W3CDTF">2025-02-12T13:56:40Z</dcterms:created>
  <dcterms:modified xsi:type="dcterms:W3CDTF">2025-06-26T23:39:56Z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0x01010098970033F315F542A2D9640B7CC02236</vt:lpwstr>
  </property>
  <property fmtid="{D5CDD505-2E9C-101B-9397-08002B2CF9AE}" pid="3" name="MediaServiceImageTags">
    <vt:lpwstr/>
  </property>
</Properties>
</file>