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charts/chart4.xml" ContentType="application/vnd.openxmlformats-officedocument.drawingml.chart+xml"/>
  <Override PartName="/xl/drawings/drawing41.xml" ContentType="application/vnd.openxmlformats-officedocument.drawing+xml"/>
  <Override PartName="/xl/drawings/drawing4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undp.sharepoint.com/sites/GPCGovernance/Shared Documents/GDA/SDG16 Analytics/4th Global Progress Report/Contributions/Compiled contributions/"/>
    </mc:Choice>
  </mc:AlternateContent>
  <xr:revisionPtr revIDLastSave="1152" documentId="8_{FEB61052-51E4-4C7A-B346-B25D5013102C}" xr6:coauthVersionLast="47" xr6:coauthVersionMax="47" xr10:uidLastSave="{E90E5B68-1E81-49DC-921F-1525938DFE96}"/>
  <bookViews>
    <workbookView xWindow="-120" yWindow="-120" windowWidth="29040" windowHeight="17520" tabRatio="951" activeTab="34" xr2:uid="{00000000-000D-0000-FFFF-FFFF00000000}"/>
  </bookViews>
  <sheets>
    <sheet name="Figure1_16.1.2" sheetId="52" r:id="rId1"/>
    <sheet name="Figure2_16.1.2" sheetId="66" r:id="rId2"/>
    <sheet name="Figure3_16.1.1" sheetId="7" r:id="rId3"/>
    <sheet name="FIgure4_16.1.1" sheetId="6" r:id="rId4"/>
    <sheet name="Figure5_16.1.1" sheetId="8" r:id="rId5"/>
    <sheet name="Figure6_16.10.1" sheetId="46" r:id="rId6"/>
    <sheet name="Figure7_16.10.1" sheetId="47" r:id="rId7"/>
    <sheet name="Figure8_16.1.3" sheetId="67" r:id="rId8"/>
    <sheet name="Figure9_16.1.3" sheetId="68" r:id="rId9"/>
    <sheet name="Figure10_16.2.1_16.2.3" sheetId="14" r:id="rId10"/>
    <sheet name="Figure11+12_16.2.2" sheetId="16" r:id="rId11"/>
    <sheet name="Figure13_16.1.4" sheetId="11" r:id="rId12"/>
    <sheet name="Figure14_16.1.4" sheetId="12" r:id="rId13"/>
    <sheet name="Figure15_16.3.1" sheetId="69" r:id="rId14"/>
    <sheet name="Figure16_16.3.1" sheetId="70" r:id="rId15"/>
    <sheet name="Figure17_16.3.3" sheetId="71" r:id="rId16"/>
    <sheet name="Figure18_16.3.2" sheetId="72" r:id="rId17"/>
    <sheet name="Figure19_16.3.2" sheetId="20" r:id="rId18"/>
    <sheet name="Figure20_16.3.2" sheetId="22" r:id="rId19"/>
    <sheet name="Figure21_16.3.2" sheetId="59" r:id="rId20"/>
    <sheet name="Figure22_16.4.2" sheetId="74" r:id="rId21"/>
    <sheet name="Figure23_15.5.1" sheetId="63" r:id="rId22"/>
    <sheet name="Figure24_16.5.1" sheetId="64" r:id="rId23"/>
    <sheet name="Figure25_16.5.2" sheetId="79" r:id="rId24"/>
    <sheet name="Figure26_16.5.2" sheetId="61" r:id="rId25"/>
    <sheet name="Figure27_Figure28_16.a.1" sheetId="50" r:id="rId26"/>
    <sheet name="Figure29_16.a.1" sheetId="48" r:id="rId27"/>
    <sheet name="Figure30_16.9.1" sheetId="15" r:id="rId28"/>
    <sheet name="Figure31_16.7.1a" sheetId="37" r:id="rId29"/>
    <sheet name="Figure32_16.7.1a" sheetId="38" r:id="rId30"/>
    <sheet name="Figure33_16.7.1bc" sheetId="39" r:id="rId31"/>
    <sheet name="Figure34_16.7.1bc" sheetId="40" r:id="rId32"/>
    <sheet name="Figure35_16.7.1bc" sheetId="42" r:id="rId33"/>
    <sheet name="Figure36_16.7.1bc" sheetId="43" r:id="rId34"/>
    <sheet name="Figure37_16.b.1" sheetId="76" r:id="rId35"/>
    <sheet name="Figure38_16.6.1" sheetId="33" r:id="rId36"/>
    <sheet name="Figure39_16.6.1" sheetId="34" r:id="rId37"/>
    <sheet name="Figure40_16.6.2" sheetId="35" r:id="rId38"/>
    <sheet name="Figure41_16.6.2" sheetId="36" r:id="rId39"/>
    <sheet name="Figure42_16.7.2" sheetId="44" r:id="rId40"/>
    <sheet name="Figure43_16.7.2" sheetId="45" r:id="rId41"/>
    <sheet name="Figure44_16.10.2" sheetId="54" r:id="rId42"/>
    <sheet name="Figure45_16.8.1" sheetId="77" r:id="rId43"/>
  </sheets>
  <externalReferences>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s>
  <definedNames>
    <definedName name="\t" localSheetId="25">[1]CONSUMERS!#REF!</definedName>
    <definedName name="\t" localSheetId="26">[1]CONSUMERS!#REF!</definedName>
    <definedName name="\t">[2]CONSUMERS!#REF!</definedName>
    <definedName name="_1_" localSheetId="25">[3]CZEWT!#REF!</definedName>
    <definedName name="_1_" localSheetId="26">[3]CZEWT!#REF!</definedName>
    <definedName name="_1_">[4]CZEWT!#REF!</definedName>
    <definedName name="_1ECU">#N/A</definedName>
    <definedName name="_1N">#N/A</definedName>
    <definedName name="_1US">#N/A</definedName>
    <definedName name="_2ECU">#N/A</definedName>
    <definedName name="_2N">#N/A</definedName>
    <definedName name="_2US">#N/A</definedName>
    <definedName name="_3ECU">#N/A</definedName>
    <definedName name="_3N">#N/A</definedName>
    <definedName name="_3US">#N/A</definedName>
    <definedName name="_4ECU">#N/A</definedName>
    <definedName name="_4N">#N/A</definedName>
    <definedName name="_4US">#N/A</definedName>
    <definedName name="_AMO_UniqueIdentifier" hidden="1">"'948fa521-fc6f-40bf-b28b-1960b56b8e63'"</definedName>
    <definedName name="_AMO_XmlVersion" hidden="1">"'1'"</definedName>
    <definedName name="_Fill" localSheetId="25" hidden="1">[5]ECEFC!#REF!</definedName>
    <definedName name="_Fill" localSheetId="26" hidden="1">[5]ECEFC!#REF!</definedName>
    <definedName name="_Fill" hidden="1">[6]ECEFC!#REF!</definedName>
    <definedName name="_xlnm._FilterDatabase" localSheetId="17" hidden="1">'Figure19_16.3.2'!$A$28:$F$36</definedName>
    <definedName name="_xlnm._FilterDatabase" localSheetId="25" hidden="1">'Figure27_Figure28_16.a.1'!$A$29:$I$30</definedName>
    <definedName name="_xlnm._FilterDatabase" localSheetId="30" hidden="1">'Figure33_16.7.1bc'!$A$1:$J$17</definedName>
    <definedName name="_xlnm._FilterDatabase" localSheetId="31" hidden="1">'Figure34_16.7.1bc'!#REF!</definedName>
    <definedName name="_xlnm._FilterDatabase" localSheetId="32" hidden="1">'Figure35_16.7.1bc'!$A$27:$D$32</definedName>
    <definedName name="_xlnm._FilterDatabase" localSheetId="33" hidden="1">'Figure36_16.7.1bc'!#REF!</definedName>
    <definedName name="_xlnm._FilterDatabase" localSheetId="37" hidden="1">'Figure40_16.6.2'!$A$1:$B$47</definedName>
    <definedName name="_xlnm._FilterDatabase" localSheetId="38" hidden="1">'Figure41_16.6.2'!#REF!</definedName>
    <definedName name="_xlnm._FilterDatabase" localSheetId="39" hidden="1">'Figure42_16.7.2'!$A$2:$J$9</definedName>
    <definedName name="_xlnm._FilterDatabase" localSheetId="40" hidden="1">'Figure43_16.7.2'!#REF!</definedName>
    <definedName name="_xlnm._FilterDatabase" localSheetId="41" hidden="1">'Figure44_16.10.2'!$H$27:$H$180</definedName>
    <definedName name="_Hlk162950487" localSheetId="32">'Figure35_16.7.1bc'!$M$29</definedName>
    <definedName name="_Ins1070">[7]Instructions!#REF!</definedName>
    <definedName name="_Ins2300">[7]Instructions!#REF!</definedName>
    <definedName name="_Ins6010">[7]Instructions!#REF!</definedName>
    <definedName name="_Ins6110">[7]Instructions!#REF!</definedName>
    <definedName name="_LEX1955" localSheetId="9">'[8]summary-targets'!#REF!</definedName>
    <definedName name="_LEX1955" localSheetId="27">'[8]summary-targets'!#REF!</definedName>
    <definedName name="_LEX1955">'[9]summary-targets'!#REF!</definedName>
    <definedName name="_LEX1975">'[8]summary-targets'!#REF!</definedName>
    <definedName name="_LEX2025">'[8]summary-targets'!#REF!</definedName>
    <definedName name="_reg98">[10]whoreg!#REF!</definedName>
    <definedName name="_resul" localSheetId="9">'[11]slop-inter'!$A$45:$AG$48</definedName>
    <definedName name="_resul" localSheetId="27">'[11]slop-inter'!$A$45:$AG$48</definedName>
    <definedName name="_resul">'[12]slop-inter'!$A$45:$AG$48</definedName>
    <definedName name="_W" localSheetId="25">[3]CZEWT!#REF!</definedName>
    <definedName name="_W" localSheetId="26">[3]CZEWT!#REF!</definedName>
    <definedName name="_W">[4]CZEWT!#REF!</definedName>
    <definedName name="_yellowF" localSheetId="9">#REF!</definedName>
    <definedName name="_yellowF" localSheetId="27">#REF!</definedName>
    <definedName name="_yellowF">#REF!</definedName>
    <definedName name="_yellowM" localSheetId="9">#REF!</definedName>
    <definedName name="_yellowM" localSheetId="27">#REF!</definedName>
    <definedName name="_yellowM">#REF!</definedName>
    <definedName name="AA_Response_Types">#REF!</definedName>
    <definedName name="Agegroup" localSheetId="9">#REF!</definedName>
    <definedName name="Agegroup">#REF!</definedName>
    <definedName name="All29countries">'[13]population projections'!$A$5:$A$33</definedName>
    <definedName name="ARM">#REF!</definedName>
    <definedName name="azsasd">[14]drop_down_lists!$F$24:$F$26</definedName>
    <definedName name="BudgetRev_y" localSheetId="9">#REF!</definedName>
    <definedName name="BudgetRev_y" localSheetId="25">#REF!</definedName>
    <definedName name="BudgetRev_y" localSheetId="26">#REF!</definedName>
    <definedName name="BudgetRev_y">#REF!</definedName>
    <definedName name="BudgetRevy" localSheetId="9">#REF!</definedName>
    <definedName name="BudgetRevy" localSheetId="25">#REF!</definedName>
    <definedName name="BudgetRevy" localSheetId="26">#REF!</definedName>
    <definedName name="BudgetRevy">#REF!</definedName>
    <definedName name="C_2010_A" localSheetId="9">#REF!</definedName>
    <definedName name="C_2010_A">#REF!</definedName>
    <definedName name="C_6180_A">'[7]6B. Indicators-2'!#REF!</definedName>
    <definedName name="C_6190">'[7]6B. Indicators-2'!#REF!</definedName>
    <definedName name="CAN__TAA" localSheetId="9">#REF!</definedName>
    <definedName name="CAN__TAA" localSheetId="25">#REF!</definedName>
    <definedName name="CAN__TAA" localSheetId="26">#REF!</definedName>
    <definedName name="CAN__TAA">#REF!</definedName>
    <definedName name="CL_REF_AREA_DESCRIPTION" localSheetId="25">[15]VAL_REF_AREA!$A$2:$B$282</definedName>
    <definedName name="CL_REF_AREA_DESCRIPTION" localSheetId="26">[15]VAL_REF_AREA!$A$2:$B$282</definedName>
    <definedName name="CL_REF_AREA_DESCRIPTION">[16]VAL_REF_AREA!$A$2:$B$282</definedName>
    <definedName name="CL_SERIES_DESCRIPTION" localSheetId="25">[15]VAL_SERIES!$A$2:$B$283</definedName>
    <definedName name="CL_SERIES_DESCRIPTION" localSheetId="26">[15]VAL_SERIES!$A$2:$B$283</definedName>
    <definedName name="CL_SERIES_DESCRIPTION">[16]VAL_SERIES!$A$2:$B$283</definedName>
    <definedName name="CL_SOURCE_TYPE_MDG" localSheetId="25">[15]VAL!$A$45:$A$49</definedName>
    <definedName name="CL_SOURCE_TYPE_MDG" localSheetId="26">[15]VAL!$A$45:$A$49</definedName>
    <definedName name="CL_SOURCE_TYPE_MDG">[16]VAL!$A$45:$A$49</definedName>
    <definedName name="CL_SOURCE_TYPE_MDG_DESCRIPTION" localSheetId="25">[15]VAL!$A$45:$B$49</definedName>
    <definedName name="CL_SOURCE_TYPE_MDG_DESCRIPTION" localSheetId="26">[15]VAL!$A$45:$B$49</definedName>
    <definedName name="CL_SOURCE_TYPE_MDG_DESCRIPTION">[16]VAL!$A$45:$B$49</definedName>
    <definedName name="CL_UNIT_MDG" localSheetId="25">[15]VAL!$A$2:$A$26</definedName>
    <definedName name="CL_UNIT_MDG" localSheetId="26">[15]VAL!$A$2:$A$26</definedName>
    <definedName name="CL_UNIT_MDG">[16]VAL!$A$2:$A$26</definedName>
    <definedName name="CL_UNIT_MDG_DESCRIPTION" localSheetId="25">[15]VAL!$A$2:$B$26</definedName>
    <definedName name="CL_UNIT_MDG_DESCRIPTION" localSheetId="26">[15]VAL!$A$2:$B$26</definedName>
    <definedName name="CL_UNIT_MDG_DESCRIPTION">[16]VAL!$A$2:$B$26</definedName>
    <definedName name="Clist" localSheetId="9">#REF!</definedName>
    <definedName name="Clist" localSheetId="27">#REF!</definedName>
    <definedName name="Clist">#REF!</definedName>
    <definedName name="code" localSheetId="9">[17]CONSTANT!#REF!</definedName>
    <definedName name="code" localSheetId="27">[17]CONSTANT!#REF!</definedName>
    <definedName name="CODE">'[18]MEDIUM-2000 REVISION'!#REF!</definedName>
    <definedName name="COM">#REF!</definedName>
    <definedName name="Country" localSheetId="9">#REF!</definedName>
    <definedName name="Country">#REF!</definedName>
    <definedName name="CountryRange">OFFSET([19]CtrlS!$A$2,0,0,COUNTA([19]CtrlS!$A$2:$A$37),1)</definedName>
    <definedName name="CRVS" localSheetId="9">#REF!</definedName>
    <definedName name="CRVS">#REF!</definedName>
    <definedName name="CSECategoryRange">OFFSET([19]CtrlS!$C$41,0,0,COUNTA([19]CtrlS!$C$41:$C$55),1)</definedName>
    <definedName name="CT" localSheetId="25">[20]CZEWT!#REF!</definedName>
    <definedName name="CT" localSheetId="26">[20]CZEWT!#REF!</definedName>
    <definedName name="CT">[21]CZEWT!#REF!</definedName>
    <definedName name="data" localSheetId="9">#REF!</definedName>
    <definedName name="data" localSheetId="27">#REF!</definedName>
    <definedName name="data">#REF!</definedName>
    <definedName name="_xlnm.Database">#N/A</definedName>
    <definedName name="Database1" localSheetId="9">#REF!</definedName>
    <definedName name="Database1">#REF!</definedName>
    <definedName name="DDL_geo_area">[7]drop_down_lists!$E$7:$E$8</definedName>
    <definedName name="DDL_months">[7]drop_down_lists!$C$3:$C$14</definedName>
    <definedName name="DDL_pick_cell_type">[7]drop_down_lists!$E$3:$E$4</definedName>
    <definedName name="DDL_school_imm">[14]drop_down_lists!#REF!</definedName>
    <definedName name="DDL_vaccine_procured">[7]drop_down_lists!$E$12:$E$15</definedName>
    <definedName name="DDL_vi_years">[7]drop_down_lists!$D$40:$D$43</definedName>
    <definedName name="devdlist">'[22]Group Composition (2023 update)'!$A$1305:$A$1371</definedName>
    <definedName name="djfkdla">[23]old!$A$1:$IV$1</definedName>
    <definedName name="DV_Feedback_From_Name">#REF!</definedName>
    <definedName name="DV_Feedback_Mode_Name">#REF!</definedName>
    <definedName name="DV_PC_IPUSEC_Name">#REF!</definedName>
    <definedName name="DV_PC_Status_Name">#REF!</definedName>
    <definedName name="DV_PC_Zoho_Name">#REF!</definedName>
    <definedName name="DV_RT_AA_ResponseType_Name">#REF!</definedName>
    <definedName name="DV_RT_Others_ResponseType_Name">#REF!</definedName>
    <definedName name="DV_RT_PE_ResponseType_Name">#REF!</definedName>
    <definedName name="DVmen" localSheetId="9">#REF!</definedName>
    <definedName name="DVmen">#REF!</definedName>
    <definedName name="FeedbackFrom">#REF!</definedName>
    <definedName name="FeedbackMode">#REF!</definedName>
    <definedName name="FeedbackType">#REF!</definedName>
    <definedName name="FEEDML">#N/A</definedName>
    <definedName name="Filename">[7]drop_down_lists!$G$3</definedName>
    <definedName name="Final" localSheetId="9">#REF!</definedName>
    <definedName name="Final">#REF!</definedName>
    <definedName name="Full" localSheetId="9">#REF!</definedName>
    <definedName name="Full">#REF!</definedName>
    <definedName name="GBDageD95">[24]Deaths!$A$1:$T$643</definedName>
    <definedName name="General_Information">#REF!</definedName>
    <definedName name="gfgg" localSheetId="9" hidden="1">{"view1",#N/A,FALSE,"EECDATA";"view2",#N/A,FALSE,"EECDATA"}</definedName>
    <definedName name="gfgg" localSheetId="25" hidden="1">{"view1",#N/A,FALSE,"EECDATA";"view2",#N/A,FALSE,"EECDATA"}</definedName>
    <definedName name="gfgg" localSheetId="26" hidden="1">{"view1",#N/A,FALSE,"EECDATA";"view2",#N/A,FALSE,"EECDATA"}</definedName>
    <definedName name="gfgg" localSheetId="27" hidden="1">{"view1",#N/A,FALSE,"EECDATA";"view2",#N/A,FALSE,"EECDATA"}</definedName>
    <definedName name="gfgg" hidden="1">{"view1",#N/A,FALSE,"EECDATA";"view2",#N/A,FALSE,"EECDATA"}</definedName>
    <definedName name="Girls" localSheetId="9">#REF!</definedName>
    <definedName name="Girls">#REF!</definedName>
    <definedName name="GSSERange">OFFSET([19]CtrlS!$F$41,0,0,COUNTA([19]CtrlS!$F$41:$F$72),1)</definedName>
    <definedName name="home" localSheetId="9">'[11]slop-inter'!$D$1:$F$1</definedName>
    <definedName name="home" localSheetId="27">'[11]slop-inter'!$D$1:$F$1</definedName>
    <definedName name="home">'[12]slop-inter'!$D$1:$F$1</definedName>
    <definedName name="Ins1010_1110">[7]Instructions!#REF!</definedName>
    <definedName name="Ins1120_1130">[7]Instructions!#REF!</definedName>
    <definedName name="Ins2010_2460_M">[7]Instructions!#REF!</definedName>
    <definedName name="Ins4120_4130">[7]Instructions!#REF!</definedName>
    <definedName name="Ins4210_4350">[7]Instructions!#REF!</definedName>
    <definedName name="Ins7010_7040">[7]Instructions!#REF!</definedName>
    <definedName name="Ins7020_7040">[7]Instructions!#REF!</definedName>
    <definedName name="ISO" localSheetId="9">#REF!</definedName>
    <definedName name="ISO">#REF!</definedName>
    <definedName name="label" localSheetId="9">[11]lx!$D$1788:$E$1825</definedName>
    <definedName name="label" localSheetId="27">[11]lx!$D$1788:$E$1825</definedName>
    <definedName name="label">[12]lx!$D$1788:$E$1825</definedName>
    <definedName name="Labour" localSheetId="9">#REF!</definedName>
    <definedName name="Labour">#REF!</definedName>
    <definedName name="Last" localSheetId="9">#REF!</definedName>
    <definedName name="Last">#REF!</definedName>
    <definedName name="LDClist">'[22]Group Composition (2023 update)'!$A$644:$A$689</definedName>
    <definedName name="List" localSheetId="9">#REF!</definedName>
    <definedName name="List">#REF!</definedName>
    <definedName name="listtt" localSheetId="9">#REF!</definedName>
    <definedName name="listtt" localSheetId="27">#REF!</definedName>
    <definedName name="listtt">#REF!</definedName>
    <definedName name="LLDClist">'[22]Group Composition (2023 update)'!$A$743:$A$774</definedName>
    <definedName name="Maless" localSheetId="9">#REF!</definedName>
    <definedName name="Maless">#REF!</definedName>
    <definedName name="Men">'[25]Male, 2016 '!$B$3:$P$243</definedName>
    <definedName name="MT" localSheetId="25">[20]CZEWT!#REF!</definedName>
    <definedName name="MT" localSheetId="26">[20]CZEWT!#REF!</definedName>
    <definedName name="MT">[21]CZEWT!#REF!</definedName>
    <definedName name="N">#N/A</definedName>
    <definedName name="name_nat">OFFSET(#REF!,,,COUNT(#REF!))</definedName>
    <definedName name="name_rur">OFFSET(#REF!,,,COUNT(#REF!))</definedName>
    <definedName name="name_urb">OFFSET(#REF!,,,COUNT(#REF!))</definedName>
    <definedName name="NF">#N/A</definedName>
    <definedName name="nmBlankRow" localSheetId="9">#REF!</definedName>
    <definedName name="nmBlankRow" localSheetId="25">#REF!</definedName>
    <definedName name="nmBlankRow" localSheetId="26">#REF!</definedName>
    <definedName name="nmBlankRow">#REF!</definedName>
    <definedName name="nmColumnHeader" localSheetId="9">#REF!</definedName>
    <definedName name="nmColumnHeader" localSheetId="25">#REF!</definedName>
    <definedName name="nmColumnHeader" localSheetId="26">#REF!</definedName>
    <definedName name="nmColumnHeader">#REF!</definedName>
    <definedName name="nmData" localSheetId="9">#REF!</definedName>
    <definedName name="nmData" localSheetId="25">#REF!</definedName>
    <definedName name="nmData" localSheetId="26">#REF!</definedName>
    <definedName name="nmData">#REF!</definedName>
    <definedName name="nmIndexTable" localSheetId="9">#REF!</definedName>
    <definedName name="nmIndexTable" localSheetId="25">#REF!</definedName>
    <definedName name="nmIndexTable" localSheetId="26">#REF!</definedName>
    <definedName name="nmIndexTable">#REF!</definedName>
    <definedName name="nmReportFooter" localSheetId="9">#REF!</definedName>
    <definedName name="nmReportFooter" localSheetId="25">#REF!</definedName>
    <definedName name="nmReportFooter" localSheetId="26">#REF!</definedName>
    <definedName name="nmReportFooter">#REF!</definedName>
    <definedName name="nmReportHeader" localSheetId="9">#REF!</definedName>
    <definedName name="nmReportHeader" localSheetId="25">#REF!</definedName>
    <definedName name="nmReportHeader" localSheetId="26">#REF!</definedName>
    <definedName name="nmReportHeader">#REF!</definedName>
    <definedName name="nmRollOver" localSheetId="9">#REF!</definedName>
    <definedName name="nmRollOver" localSheetId="25">#REF!</definedName>
    <definedName name="nmRollOver" localSheetId="26">#REF!</definedName>
    <definedName name="nmRollOver">#REF!</definedName>
    <definedName name="nmRowHeader" localSheetId="9">#REF!</definedName>
    <definedName name="nmRowHeader" localSheetId="25">#REF!</definedName>
    <definedName name="nmRowHeader" localSheetId="26">#REF!</definedName>
    <definedName name="nmRowHeader">#REF!</definedName>
    <definedName name="nmScale">'[26]Tab6.12'!#REF!</definedName>
    <definedName name="NPC" localSheetId="9">#REF!</definedName>
    <definedName name="NPC">#REF!</definedName>
    <definedName name="olk">'[9]summary-targets'!#REF!</definedName>
    <definedName name="OneGirls" localSheetId="9">#REF!</definedName>
    <definedName name="OneGirls">#REF!</definedName>
    <definedName name="otro" localSheetId="9" hidden="1">{"view1",#N/A,FALSE,"EECDATA";"view2",#N/A,FALSE,"EECDATA"}</definedName>
    <definedName name="otro" localSheetId="25" hidden="1">{"view1",#N/A,FALSE,"EECDATA";"view2",#N/A,FALSE,"EECDATA"}</definedName>
    <definedName name="otro" localSheetId="26" hidden="1">{"view1",#N/A,FALSE,"EECDATA";"view2",#N/A,FALSE,"EECDATA"}</definedName>
    <definedName name="otro" localSheetId="27" hidden="1">{"view1",#N/A,FALSE,"EECDATA";"view2",#N/A,FALSE,"EECDATA"}</definedName>
    <definedName name="otro" hidden="1">{"view1",#N/A,FALSE,"EECDATA";"view2",#N/A,FALSE,"EECDATA"}</definedName>
    <definedName name="otro2" localSheetId="9" hidden="1">{"view1",#N/A,FALSE,"EECDATA";"view2",#N/A,FALSE,"EECDATA"}</definedName>
    <definedName name="otro2" localSheetId="25" hidden="1">{"view1",#N/A,FALSE,"EECDATA";"view2",#N/A,FALSE,"EECDATA"}</definedName>
    <definedName name="otro2" localSheetId="26" hidden="1">{"view1",#N/A,FALSE,"EECDATA";"view2",#N/A,FALSE,"EECDATA"}</definedName>
    <definedName name="otro2" localSheetId="27" hidden="1">{"view1",#N/A,FALSE,"EECDATA";"view2",#N/A,FALSE,"EECDATA"}</definedName>
    <definedName name="otro2" hidden="1">{"view1",#N/A,FALSE,"EECDATA";"view2",#N/A,FALSE,"EECDATA"}</definedName>
    <definedName name="PA" localSheetId="9">#REF!</definedName>
    <definedName name="PA" localSheetId="27">#REF!</definedName>
    <definedName name="PA">#REF!</definedName>
    <definedName name="page0">'[7]Cover Page'!#REF!</definedName>
    <definedName name="Page2" localSheetId="9">#REF!</definedName>
    <definedName name="Page2">#REF!</definedName>
    <definedName name="PE_Response_Type">#REF!</definedName>
    <definedName name="PercentageOfGDPy" localSheetId="9">#REF!</definedName>
    <definedName name="PercentageOfGDPy" localSheetId="25">#REF!</definedName>
    <definedName name="PercentageOfGDPy" localSheetId="26">#REF!</definedName>
    <definedName name="PercentageOfGDPy">#REF!</definedName>
    <definedName name="PEStatus">#REF!</definedName>
    <definedName name="PGDP95y" localSheetId="9">#REF!</definedName>
    <definedName name="PGDP95y" localSheetId="25">#REF!</definedName>
    <definedName name="PGDP95y" localSheetId="26">#REF!</definedName>
    <definedName name="PGDP95y">#REF!</definedName>
    <definedName name="PGDPy" localSheetId="9">#REF!</definedName>
    <definedName name="PGDPy" localSheetId="25">#REF!</definedName>
    <definedName name="PGDPy" localSheetId="26">#REF!</definedName>
    <definedName name="PGDPy">#REF!</definedName>
    <definedName name="PO" localSheetId="9">#REF!</definedName>
    <definedName name="PO" localSheetId="25">#REF!</definedName>
    <definedName name="PO" localSheetId="26">#REF!</definedName>
    <definedName name="PO">#REF!</definedName>
    <definedName name="POLBADPA" localSheetId="25">[27]POLBA!$A$22:$N$22</definedName>
    <definedName name="POLBADPA" localSheetId="26">[27]POLBA!$A$22:$N$22</definedName>
    <definedName name="POLBADPA">[28]POLBA!$A$22:$N$22</definedName>
    <definedName name="POLBAFAD" localSheetId="25">[27]FEED!$A$73:$N$73</definedName>
    <definedName name="POLBAFAD" localSheetId="26">[27]FEED!$A$73:$N$73</definedName>
    <definedName name="POLBAFAD">[28]FEED!$A$73:$N$73</definedName>
    <definedName name="POLBAGSE" localSheetId="25">[27]POLBA!$A$26:$N$26</definedName>
    <definedName name="POLBAGSE" localSheetId="26">[27]POLBA!$A$26:$N$26</definedName>
    <definedName name="POLBAGSE">[28]POLBA!$A$26:$N$26</definedName>
    <definedName name="POLBALEV" localSheetId="25">[27]POLBA!$A$12:$N$12</definedName>
    <definedName name="POLBALEV" localSheetId="26">[27]POLBA!$A$12:$N$12</definedName>
    <definedName name="POLBALEV">[28]POLBA!$A$12:$N$12</definedName>
    <definedName name="POLBAMPS" localSheetId="25">[27]POLBA!$A$18:$N$18</definedName>
    <definedName name="POLBAMPS" localSheetId="26">[27]POLBA!$A$18:$N$18</definedName>
    <definedName name="POLBAMPS">[28]POLBA!$A$18:$N$18</definedName>
    <definedName name="POLBAMTR" localSheetId="25">[27]POLBA!$A$55:$N$55</definedName>
    <definedName name="POLBAMTR" localSheetId="26">[27]POLBA!$A$55:$N$55</definedName>
    <definedName name="POLBAMTR">[28]POLBA!$A$55:$N$55</definedName>
    <definedName name="POLBAOTH" localSheetId="25">[27]POLBA!$A$30:$N$30</definedName>
    <definedName name="POLBAOTH" localSheetId="26">[27]POLBA!$A$30:$N$30</definedName>
    <definedName name="POLBAOTH">[28]POLBA!$A$30:$N$30</definedName>
    <definedName name="POLBAOTR" localSheetId="25">[27]POLBA!$A$57:$N$57</definedName>
    <definedName name="POLBAOTR" localSheetId="26">[27]POLBA!$A$57:$N$57</definedName>
    <definedName name="POLBAOTR">[28]POLBA!$A$57:$N$57</definedName>
    <definedName name="POLBAQC" localSheetId="25">[27]POLBA!$A$49:$N$49</definedName>
    <definedName name="POLBAQC" localSheetId="26">[27]POLBA!$A$49:$N$49</definedName>
    <definedName name="POLBAQC">[28]POLBA!$A$49:$N$49</definedName>
    <definedName name="POLBAQCV" localSheetId="25">[27]POLBA!$A$51:$N$51</definedName>
    <definedName name="POLBAQCV" localSheetId="26">[27]POLBA!$A$51:$N$51</definedName>
    <definedName name="POLBAQCV">[28]POLBA!$A$51:$N$51</definedName>
    <definedName name="POLBAQP" localSheetId="25">[27]POLBA!$A$9:$N$9</definedName>
    <definedName name="POLBAQP" localSheetId="26">[27]POLBA!$A$9:$N$9</definedName>
    <definedName name="POLBAQP">[28]POLBA!$A$9:$N$9</definedName>
    <definedName name="POLBAQPV" localSheetId="25">[27]POLBA!$A$11:$N$11</definedName>
    <definedName name="POLBAQPV" localSheetId="26">[27]POLBA!$A$11:$N$11</definedName>
    <definedName name="POLBAQPV">[28]POLBA!$A$11:$N$11</definedName>
    <definedName name="POLBARIC" localSheetId="25">[27]POLBA!$A$24:$N$24</definedName>
    <definedName name="POLBARIC" localSheetId="26">[27]POLBA!$A$24:$N$24</definedName>
    <definedName name="POLBARIC">[28]POLBA!$A$24:$N$24</definedName>
    <definedName name="POLBASNA" localSheetId="25">[27]POLBA!$A$28:$N$28</definedName>
    <definedName name="POLBASNA" localSheetId="26">[27]POLBA!$A$28:$N$28</definedName>
    <definedName name="POLBASNA">[28]POLBA!$A$28:$N$28</definedName>
    <definedName name="POLBFDPA" localSheetId="25">[27]POLBF!$A$22:$N$22</definedName>
    <definedName name="POLBFDPA" localSheetId="26">[27]POLBF!$A$22:$N$22</definedName>
    <definedName name="POLBFDPA">[28]POLBF!$A$22:$N$22</definedName>
    <definedName name="polbffad" localSheetId="25">[27]FEED!$A$66:$O$66</definedName>
    <definedName name="polbffad" localSheetId="26">[27]FEED!$A$66:$O$66</definedName>
    <definedName name="polbffad">[28]FEED!$A$66:$O$66</definedName>
    <definedName name="POLBFGSE" localSheetId="25">[27]POLBF!$A$26:$N$26</definedName>
    <definedName name="POLBFGSE" localSheetId="26">[27]POLBF!$A$26:$N$26</definedName>
    <definedName name="POLBFGSE">[28]POLBF!$A$26:$N$26</definedName>
    <definedName name="POLBFLEV" localSheetId="25">[27]POLBF!$A$12:$N$12</definedName>
    <definedName name="POLBFLEV" localSheetId="26">[27]POLBF!$A$12:$N$12</definedName>
    <definedName name="POLBFLEV">[28]POLBF!$A$12:$N$12</definedName>
    <definedName name="POLBFMPS" localSheetId="25">[27]POLBF!$A$18:$N$18</definedName>
    <definedName name="POLBFMPS" localSheetId="26">[27]POLBF!$A$18:$N$18</definedName>
    <definedName name="POLBFMPS">[28]POLBF!$A$18:$N$18</definedName>
    <definedName name="POLBFMTR" localSheetId="25">[27]POLBF!$A$55:$N$55</definedName>
    <definedName name="POLBFMTR" localSheetId="26">[27]POLBF!$A$55:$N$55</definedName>
    <definedName name="POLBFMTR">[28]POLBF!$A$55:$N$55</definedName>
    <definedName name="POLBFOTH" localSheetId="25">[27]POLBF!$A$30:$N$30</definedName>
    <definedName name="POLBFOTH" localSheetId="26">[27]POLBF!$A$30:$N$30</definedName>
    <definedName name="POLBFOTH">[28]POLBF!$A$30:$N$30</definedName>
    <definedName name="POLBFOTR" localSheetId="25">[27]POLBF!$A$57:$N$57</definedName>
    <definedName name="POLBFOTR" localSheetId="26">[27]POLBF!$A$57:$N$57</definedName>
    <definedName name="POLBFOTR">[28]POLBF!$A$57:$N$57</definedName>
    <definedName name="POLBFQC" localSheetId="25">[27]POLBF!$A$49:$N$49</definedName>
    <definedName name="POLBFQC" localSheetId="26">[27]POLBF!$A$49:$N$49</definedName>
    <definedName name="POLBFQC">[28]POLBF!$A$49:$N$49</definedName>
    <definedName name="POLBFQCV" localSheetId="25">[27]POLBF!$A$51:$N$51</definedName>
    <definedName name="POLBFQCV" localSheetId="26">[27]POLBF!$A$51:$N$51</definedName>
    <definedName name="POLBFQCV">[28]POLBF!$A$51:$N$51</definedName>
    <definedName name="POLBFQP" localSheetId="25">[27]POLBF!$A$9:$N$9</definedName>
    <definedName name="POLBFQP" localSheetId="26">[27]POLBF!$A$9:$N$9</definedName>
    <definedName name="POLBFQP">[28]POLBF!$A$9:$N$9</definedName>
    <definedName name="POLBFQPV" localSheetId="25">[27]POLBF!$A$11:$N$11</definedName>
    <definedName name="POLBFQPV" localSheetId="26">[27]POLBF!$A$11:$N$11</definedName>
    <definedName name="POLBFQPV">[28]POLBF!$A$11:$N$11</definedName>
    <definedName name="POLBFRIC" localSheetId="25">[27]POLBF!$A$24:$N$24</definedName>
    <definedName name="POLBFRIC" localSheetId="26">[27]POLBF!$A$24:$N$24</definedName>
    <definedName name="POLBFRIC">[28]POLBF!$A$24:$N$24</definedName>
    <definedName name="POLBFSNA" localSheetId="25">[27]POLBF!$A$28:$N$28</definedName>
    <definedName name="POLBFSNA" localSheetId="26">[27]POLBF!$A$28:$N$28</definedName>
    <definedName name="POLBFSNA">[28]POLBF!$A$28:$N$28</definedName>
    <definedName name="POLBSDPA" localSheetId="25">[27]POLBS!$A$22:$N$22</definedName>
    <definedName name="POLBSDPA" localSheetId="26">[27]POLBS!$A$22:$N$22</definedName>
    <definedName name="POLBSDPA">[28]POLBS!$A$22:$N$22</definedName>
    <definedName name="POLBSFAD" localSheetId="25">[27]FEED!$A$75:$N$75</definedName>
    <definedName name="POLBSFAD" localSheetId="26">[27]FEED!$A$75:$N$75</definedName>
    <definedName name="POLBSFAD">[28]FEED!$A$75:$N$75</definedName>
    <definedName name="POLBSGSE" localSheetId="25">[27]POLBS!$A$26:$N$26</definedName>
    <definedName name="POLBSGSE" localSheetId="26">[27]POLBS!$A$26:$N$26</definedName>
    <definedName name="POLBSGSE">[28]POLBS!$A$26:$N$26</definedName>
    <definedName name="POLBSLEV" localSheetId="25">[27]POLBS!$A$12:$N$12</definedName>
    <definedName name="POLBSLEV" localSheetId="26">[27]POLBS!$A$12:$N$12</definedName>
    <definedName name="POLBSLEV">[28]POLBS!$A$12:$N$12</definedName>
    <definedName name="POLBSMPS" localSheetId="25">[27]POLBS!$A$18:$N$18</definedName>
    <definedName name="POLBSMPS" localSheetId="26">[27]POLBS!$A$18:$N$18</definedName>
    <definedName name="POLBSMPS">[28]POLBS!$A$18:$N$18</definedName>
    <definedName name="POLBSMTR" localSheetId="25">[27]POLBS!$A$55:$N$55</definedName>
    <definedName name="POLBSMTR" localSheetId="26">[27]POLBS!$A$55:$N$55</definedName>
    <definedName name="POLBSMTR">[28]POLBS!$A$55:$N$55</definedName>
    <definedName name="POLBSOTH" localSheetId="25">[27]POLBS!$A$30:$N$30</definedName>
    <definedName name="POLBSOTH" localSheetId="26">[27]POLBS!$A$30:$N$30</definedName>
    <definedName name="POLBSOTH">[28]POLBS!$A$30:$N$30</definedName>
    <definedName name="POLBSOTR" localSheetId="25">[27]POLBS!$A$57:$N$57</definedName>
    <definedName name="POLBSOTR" localSheetId="26">[27]POLBS!$A$57:$N$57</definedName>
    <definedName name="POLBSOTR">[28]POLBS!$A$57:$N$57</definedName>
    <definedName name="POLBSQC" localSheetId="25">[27]POLBS!$A$49:$N$49</definedName>
    <definedName name="POLBSQC" localSheetId="26">[27]POLBS!$A$49:$N$49</definedName>
    <definedName name="POLBSQC">[28]POLBS!$A$49:$N$49</definedName>
    <definedName name="POLBSQCV" localSheetId="25">[27]POLBS!$A$51:$N$51</definedName>
    <definedName name="POLBSQCV" localSheetId="26">[27]POLBS!$A$51:$N$51</definedName>
    <definedName name="POLBSQCV">[28]POLBS!$A$51:$N$51</definedName>
    <definedName name="POLBSQP" localSheetId="25">[27]POLBS!$A$9:$N$9</definedName>
    <definedName name="POLBSQP" localSheetId="26">[27]POLBS!$A$9:$N$9</definedName>
    <definedName name="POLBSQP">[28]POLBS!$A$9:$N$9</definedName>
    <definedName name="POLBSQPV" localSheetId="25">[27]POLBS!$A$11:$N$11</definedName>
    <definedName name="POLBSQPV" localSheetId="26">[27]POLBS!$A$11:$N$11</definedName>
    <definedName name="POLBSQPV">[28]POLBS!$A$11:$N$11</definedName>
    <definedName name="POLBSRIC" localSheetId="25">[27]POLBS!$A$24:$N$24</definedName>
    <definedName name="POLBSRIC" localSheetId="26">[27]POLBS!$A$24:$N$24</definedName>
    <definedName name="POLBSRIC">[28]POLBS!$A$24:$N$24</definedName>
    <definedName name="POLBSSNA" localSheetId="25">[27]POLBS!$A$28:$N$28</definedName>
    <definedName name="POLBSSNA" localSheetId="26">[27]POLBS!$A$28:$N$28</definedName>
    <definedName name="POLBSSNA">[28]POLBS!$A$28:$N$28</definedName>
    <definedName name="POLEGDPA" localSheetId="25">[27]POLEG!$A$22:$N$22</definedName>
    <definedName name="POLEGDPA" localSheetId="26">[27]POLEG!$A$22:$N$22</definedName>
    <definedName name="POLEGDPA">[28]POLEG!$A$22:$N$22</definedName>
    <definedName name="polegfad" localSheetId="25">[27]FEED!$A$70:$O$70</definedName>
    <definedName name="polegfad" localSheetId="26">[27]FEED!$A$70:$O$70</definedName>
    <definedName name="polegfad">[28]FEED!$A$70:$O$70</definedName>
    <definedName name="POLEGGSE" localSheetId="25">[27]POLEG!$A$26:$N$26</definedName>
    <definedName name="POLEGGSE" localSheetId="26">[27]POLEG!$A$26:$N$26</definedName>
    <definedName name="POLEGGSE">[28]POLEG!$A$26:$N$26</definedName>
    <definedName name="POLEGLEV" localSheetId="25">[27]POLEG!$A$12:$N$12</definedName>
    <definedName name="POLEGLEV" localSheetId="26">[27]POLEG!$A$12:$N$12</definedName>
    <definedName name="POLEGLEV">[28]POLEG!$A$12:$N$12</definedName>
    <definedName name="POLEGMPS" localSheetId="25">[27]POLEG!$A$18:$N$18</definedName>
    <definedName name="POLEGMPS" localSheetId="26">[27]POLEG!$A$18:$N$18</definedName>
    <definedName name="POLEGMPS">[28]POLEG!$A$18:$N$18</definedName>
    <definedName name="POLEGMTR" localSheetId="25">[27]POLEG!$A$55:$N$55</definedName>
    <definedName name="POLEGMTR" localSheetId="26">[27]POLEG!$A$55:$N$55</definedName>
    <definedName name="POLEGMTR">[28]POLEG!$A$55:$N$55</definedName>
    <definedName name="POLEGOTH" localSheetId="25">[27]POLEG!$A$30:$N$30</definedName>
    <definedName name="POLEGOTH" localSheetId="26">[27]POLEG!$A$30:$N$30</definedName>
    <definedName name="POLEGOTH">[28]POLEG!$A$30:$N$30</definedName>
    <definedName name="POLEGOTR" localSheetId="25">[27]POLEG!$A$57:$N$57</definedName>
    <definedName name="POLEGOTR" localSheetId="26">[27]POLEG!$A$57:$N$57</definedName>
    <definedName name="POLEGOTR">[28]POLEG!$A$57:$N$57</definedName>
    <definedName name="POLEGQC" localSheetId="25">[27]POLEG!$A$49:$N$49</definedName>
    <definedName name="POLEGQC" localSheetId="26">[27]POLEG!$A$49:$N$49</definedName>
    <definedName name="POLEGQC">[28]POLEG!$A$49:$N$49</definedName>
    <definedName name="POLEGQCV" localSheetId="25">[27]POLEG!$A$51:$N$51</definedName>
    <definedName name="POLEGQCV" localSheetId="26">[27]POLEG!$A$51:$N$51</definedName>
    <definedName name="POLEGQCV">[28]POLEG!$A$51:$N$51</definedName>
    <definedName name="POLEGQP" localSheetId="25">[27]POLEG!$A$9:$N$9</definedName>
    <definedName name="POLEGQP" localSheetId="26">[27]POLEG!$A$9:$N$9</definedName>
    <definedName name="POLEGQP">[28]POLEG!$A$9:$N$9</definedName>
    <definedName name="POLEGQPV" localSheetId="25">[27]POLEG!$A$11:$N$11</definedName>
    <definedName name="POLEGQPV" localSheetId="26">[27]POLEG!$A$11:$N$11</definedName>
    <definedName name="POLEGQPV">[28]POLEG!$A$11:$N$11</definedName>
    <definedName name="POLEGRIC" localSheetId="25">[27]POLEG!$A$24:$N$24</definedName>
    <definedName name="POLEGRIC" localSheetId="26">[27]POLEG!$A$24:$N$24</definedName>
    <definedName name="POLEGRIC">[28]POLEG!$A$24:$N$24</definedName>
    <definedName name="POLEGSNA" localSheetId="25">[27]POLEG!$A$28:$N$28</definedName>
    <definedName name="POLEGSNA" localSheetId="26">[27]POLEG!$A$28:$N$28</definedName>
    <definedName name="POLEGSNA">[28]POLEG!$A$28:$N$28</definedName>
    <definedName name="POLMADPA" localSheetId="25">[27]POLMA!$A$22:$N$22</definedName>
    <definedName name="POLMADPA" localSheetId="26">[27]POLMA!$A$22:$N$22</definedName>
    <definedName name="POLMADPA">[28]POLMA!$A$22:$N$22</definedName>
    <definedName name="POLMAFAD" localSheetId="25">[27]FEED!$A$80:$N$80</definedName>
    <definedName name="POLMAFAD" localSheetId="26">[27]FEED!$A$80:$N$80</definedName>
    <definedName name="POLMAFAD">[28]FEED!$A$80:$N$80</definedName>
    <definedName name="POLMAGSE" localSheetId="25">[27]POLMA!$A$26:$N$26</definedName>
    <definedName name="POLMAGSE" localSheetId="26">[27]POLMA!$A$26:$N$26</definedName>
    <definedName name="POLMAGSE">[28]POLMA!$A$26:$N$26</definedName>
    <definedName name="POLMALEV" localSheetId="25">[27]POLMA!$A$12:$N$12</definedName>
    <definedName name="POLMALEV" localSheetId="26">[27]POLMA!$A$12:$N$12</definedName>
    <definedName name="POLMALEV">[28]POLMA!$A$12:$N$12</definedName>
    <definedName name="POLMAMPS" localSheetId="25">[27]POLMA!$A$18:$N$18</definedName>
    <definedName name="POLMAMPS" localSheetId="26">[27]POLMA!$A$18:$N$18</definedName>
    <definedName name="POLMAMPS">[28]POLMA!$A$18:$N$18</definedName>
    <definedName name="POLMAMTR" localSheetId="25">[27]POLMA!$A$55:$N$55</definedName>
    <definedName name="POLMAMTR" localSheetId="26">[27]POLMA!$A$55:$N$55</definedName>
    <definedName name="POLMAMTR">[28]POLMA!$A$55:$N$55</definedName>
    <definedName name="POLMAOTH" localSheetId="25">[27]POLMA!$A$30:$N$30</definedName>
    <definedName name="POLMAOTH" localSheetId="26">[27]POLMA!$A$30:$N$30</definedName>
    <definedName name="POLMAOTH">[28]POLMA!$A$30:$N$30</definedName>
    <definedName name="POLMAOTR" localSheetId="25">[27]POLMA!$A$57:$N$57</definedName>
    <definedName name="POLMAOTR" localSheetId="26">[27]POLMA!$A$57:$N$57</definedName>
    <definedName name="POLMAOTR">[28]POLMA!$A$57:$N$57</definedName>
    <definedName name="POLMAQC" localSheetId="25">[27]POLMA!$A$49:$N$49</definedName>
    <definedName name="POLMAQC" localSheetId="26">[27]POLMA!$A$49:$N$49</definedName>
    <definedName name="POLMAQC">[28]POLMA!$A$49:$N$49</definedName>
    <definedName name="POLMAQCV" localSheetId="25">[27]POLMA!$A$51:$N$51</definedName>
    <definedName name="POLMAQCV" localSheetId="26">[27]POLMA!$A$51:$N$51</definedName>
    <definedName name="POLMAQCV">[28]POLMA!$A$51:$N$51</definedName>
    <definedName name="POLMAQP" localSheetId="25">[27]POLMA!$A$9:$N$9</definedName>
    <definedName name="POLMAQP" localSheetId="26">[27]POLMA!$A$9:$N$9</definedName>
    <definedName name="POLMAQP">[28]POLMA!$A$9:$N$9</definedName>
    <definedName name="POLMAQPV" localSheetId="25">[27]POLMA!$A$11:$N$11</definedName>
    <definedName name="POLMAQPV" localSheetId="26">[27]POLMA!$A$11:$N$11</definedName>
    <definedName name="POLMAQPV">[28]POLMA!$A$11:$N$11</definedName>
    <definedName name="POLMARIC" localSheetId="25">[27]POLMA!$A$24:$N$24</definedName>
    <definedName name="POLMARIC" localSheetId="26">[27]POLMA!$A$24:$N$24</definedName>
    <definedName name="POLMARIC">[28]POLMA!$A$24:$N$24</definedName>
    <definedName name="POLMASNA" localSheetId="25">[27]POLMA!$A$28:$N$28</definedName>
    <definedName name="POLMASNA" localSheetId="26">[27]POLMA!$A$28:$N$28</definedName>
    <definedName name="POLMASNA">[28]POLMA!$A$28:$N$28</definedName>
    <definedName name="POLMKDPA" localSheetId="25">[27]POLMK!$A$22:$N$22</definedName>
    <definedName name="POLMKDPA" localSheetId="26">[27]POLMK!$A$22:$N$22</definedName>
    <definedName name="POLMKDPA">[28]POLMK!$A$22:$N$22</definedName>
    <definedName name="polmkfad" localSheetId="25">[27]FEED!$A$65:$O$65</definedName>
    <definedName name="polmkfad" localSheetId="26">[27]FEED!$A$65:$O$65</definedName>
    <definedName name="polmkfad">[28]FEED!$A$65:$O$65</definedName>
    <definedName name="POLMKGSE" localSheetId="25">[27]POLMK!$A$26:$N$26</definedName>
    <definedName name="POLMKGSE" localSheetId="26">[27]POLMK!$A$26:$N$26</definedName>
    <definedName name="POLMKGSE">[28]POLMK!$A$26:$N$26</definedName>
    <definedName name="POLMKLEV" localSheetId="25">[27]POLMK!$A$12:$N$12</definedName>
    <definedName name="POLMKLEV" localSheetId="26">[27]POLMK!$A$12:$N$12</definedName>
    <definedName name="POLMKLEV">[28]POLMK!$A$12:$N$12</definedName>
    <definedName name="POLMKMPS" localSheetId="25">[27]POLMK!$A$18:$N$18</definedName>
    <definedName name="POLMKMPS" localSheetId="26">[27]POLMK!$A$18:$N$18</definedName>
    <definedName name="POLMKMPS">[28]POLMK!$A$18:$N$18</definedName>
    <definedName name="POLMKMTR" localSheetId="25">[27]POLMK!$A$55:$N$55</definedName>
    <definedName name="POLMKMTR" localSheetId="26">[27]POLMK!$A$55:$N$55</definedName>
    <definedName name="POLMKMTR">[28]POLMK!$A$55:$N$55</definedName>
    <definedName name="POLMKOTH" localSheetId="25">[27]POLMK!$A$30:$N$30</definedName>
    <definedName name="POLMKOTH" localSheetId="26">[27]POLMK!$A$30:$N$30</definedName>
    <definedName name="POLMKOTH">[28]POLMK!$A$30:$N$30</definedName>
    <definedName name="POLMKOTR" localSheetId="25">[27]POLMK!$A$57:$N$57</definedName>
    <definedName name="POLMKOTR" localSheetId="26">[27]POLMK!$A$57:$N$57</definedName>
    <definedName name="POLMKOTR">[28]POLMK!$A$57:$N$57</definedName>
    <definedName name="POLMKQC" localSheetId="25">[27]POLMK!$A$49:$N$49</definedName>
    <definedName name="POLMKQC" localSheetId="26">[27]POLMK!$A$49:$N$49</definedName>
    <definedName name="POLMKQC">[28]POLMK!$A$49:$N$49</definedName>
    <definedName name="POLMKQCV" localSheetId="25">[27]POLMK!$A$51:$N$51</definedName>
    <definedName name="POLMKQCV" localSheetId="26">[27]POLMK!$A$51:$N$51</definedName>
    <definedName name="POLMKQCV">[28]POLMK!$A$51:$N$51</definedName>
    <definedName name="POLMKQP" localSheetId="25">[27]POLMK!$A$9:$N$9</definedName>
    <definedName name="POLMKQP" localSheetId="26">[27]POLMK!$A$9:$N$9</definedName>
    <definedName name="POLMKQP">[28]POLMK!$A$9:$N$9</definedName>
    <definedName name="POLMKQPV" localSheetId="25">[27]POLMK!$A$11:$N$11</definedName>
    <definedName name="POLMKQPV" localSheetId="26">[27]POLMK!$A$11:$N$11</definedName>
    <definedName name="POLMKQPV">[28]POLMK!$A$11:$N$11</definedName>
    <definedName name="POLMKRIC" localSheetId="25">[27]POLMK!$A$24:$N$24</definedName>
    <definedName name="POLMKRIC" localSheetId="26">[27]POLMK!$A$24:$N$24</definedName>
    <definedName name="POLMKRIC">[28]POLMK!$A$24:$N$24</definedName>
    <definedName name="POLMKSNA" localSheetId="25">[27]POLMK!$A$28:$N$28</definedName>
    <definedName name="POLMKSNA" localSheetId="26">[27]POLMK!$A$28:$N$28</definedName>
    <definedName name="POLMKSNA">[28]POLMK!$A$28:$N$28</definedName>
    <definedName name="POLOGDPA" localSheetId="25">[27]POLOG!$A$22:$N$22</definedName>
    <definedName name="POLOGDPA" localSheetId="26">[27]POLOG!$A$22:$N$22</definedName>
    <definedName name="POLOGDPA">[28]POLOG!$A$22:$N$22</definedName>
    <definedName name="POLOGFAD" localSheetId="25">[27]FEED!$A$81:$N$81</definedName>
    <definedName name="POLOGFAD" localSheetId="26">[27]FEED!$A$81:$N$81</definedName>
    <definedName name="POLOGFAD">[28]FEED!$A$81:$N$81</definedName>
    <definedName name="POLOGGSE" localSheetId="25">[27]POLOG!$A$26:$N$26</definedName>
    <definedName name="POLOGGSE" localSheetId="26">[27]POLOG!$A$26:$N$26</definedName>
    <definedName name="POLOGGSE">[28]POLOG!$A$26:$N$26</definedName>
    <definedName name="POLOGLEV" localSheetId="25">[27]POLOG!$A$12:$N$12</definedName>
    <definedName name="POLOGLEV" localSheetId="26">[27]POLOG!$A$12:$N$12</definedName>
    <definedName name="POLOGLEV">[28]POLOG!$A$12:$N$12</definedName>
    <definedName name="POLOGMPS" localSheetId="25">[27]POLOG!$A$18:$N$18</definedName>
    <definedName name="POLOGMPS" localSheetId="26">[27]POLOG!$A$18:$N$18</definedName>
    <definedName name="POLOGMPS">[28]POLOG!$A$18:$N$18</definedName>
    <definedName name="POLOGMTR" localSheetId="25">[27]POLOG!$A$55:$N$55</definedName>
    <definedName name="POLOGMTR" localSheetId="26">[27]POLOG!$A$55:$N$55</definedName>
    <definedName name="POLOGMTR">[28]POLOG!$A$55:$N$55</definedName>
    <definedName name="POLOGOTH" localSheetId="25">[27]POLOG!$A$30:$N$30</definedName>
    <definedName name="POLOGOTH" localSheetId="26">[27]POLOG!$A$30:$N$30</definedName>
    <definedName name="POLOGOTH">[28]POLOG!$A$30:$N$30</definedName>
    <definedName name="POLOGOTR" localSheetId="25">[27]POLOG!$A$57:$N$57</definedName>
    <definedName name="POLOGOTR" localSheetId="26">[27]POLOG!$A$57:$N$57</definedName>
    <definedName name="POLOGOTR">[28]POLOG!$A$57:$N$57</definedName>
    <definedName name="POLOGQC" localSheetId="25">[27]POLOG!$A$49:$N$49</definedName>
    <definedName name="POLOGQC" localSheetId="26">[27]POLOG!$A$49:$N$49</definedName>
    <definedName name="POLOGQC">[28]POLOG!$A$49:$N$49</definedName>
    <definedName name="POLOGQCV" localSheetId="25">[27]POLOG!$A$51:$N$51</definedName>
    <definedName name="POLOGQCV" localSheetId="26">[27]POLOG!$A$51:$N$51</definedName>
    <definedName name="POLOGQCV">[28]POLOG!$A$51:$N$51</definedName>
    <definedName name="POLOGQP" localSheetId="25">[27]POLOG!$A$9:$N$9</definedName>
    <definedName name="POLOGQP" localSheetId="26">[27]POLOG!$A$9:$N$9</definedName>
    <definedName name="POLOGQP">[28]POLOG!$A$9:$N$9</definedName>
    <definedName name="POLOGQPV" localSheetId="25">[27]POLOG!$A$11:$N$11</definedName>
    <definedName name="POLOGQPV" localSheetId="26">[27]POLOG!$A$11:$N$11</definedName>
    <definedName name="POLOGQPV">[28]POLOG!$A$11:$N$11</definedName>
    <definedName name="POLOGRIC" localSheetId="25">[27]POLOG!$A$24:$N$24</definedName>
    <definedName name="POLOGRIC" localSheetId="26">[27]POLOG!$A$24:$N$24</definedName>
    <definedName name="POLOGRIC">[28]POLOG!$A$24:$N$24</definedName>
    <definedName name="POLOGSNA" localSheetId="25">[27]POLOG!$A$28:$N$28</definedName>
    <definedName name="POLOGSNA" localSheetId="26">[27]POLOG!$A$28:$N$28</definedName>
    <definedName name="POLOGSNA">[28]POLOG!$A$28:$N$28</definedName>
    <definedName name="POLOSDPA" localSheetId="25">[27]POLOS!$A$22:$N$22</definedName>
    <definedName name="POLOSDPA" localSheetId="26">[27]POLOS!$A$22:$N$22</definedName>
    <definedName name="POLOSDPA">[28]POLOS!$A$22:$N$22</definedName>
    <definedName name="POLOSFAD" localSheetId="25">[27]FEED!$A$78:$N$78</definedName>
    <definedName name="POLOSFAD" localSheetId="26">[27]FEED!$A$78:$N$78</definedName>
    <definedName name="POLOSFAD">[28]FEED!$A$78:$N$78</definedName>
    <definedName name="POLOSGSE" localSheetId="25">[27]POLOS!$A$26:$N$26</definedName>
    <definedName name="POLOSGSE" localSheetId="26">[27]POLOS!$A$26:$N$26</definedName>
    <definedName name="POLOSGSE">[28]POLOS!$A$26:$N$26</definedName>
    <definedName name="POLOSLEV" localSheetId="25">[27]POLOS!$A$12:$N$12</definedName>
    <definedName name="POLOSLEV" localSheetId="26">[27]POLOS!$A$12:$N$12</definedName>
    <definedName name="POLOSLEV">[28]POLOS!$A$12:$N$12</definedName>
    <definedName name="POLOSMPS" localSheetId="25">[27]POLOS!$A$18:$N$18</definedName>
    <definedName name="POLOSMPS" localSheetId="26">[27]POLOS!$A$18:$N$18</definedName>
    <definedName name="POLOSMPS">[28]POLOS!$A$18:$N$18</definedName>
    <definedName name="POLOSMTR" localSheetId="25">[27]POLOS!$A$55:$N$55</definedName>
    <definedName name="POLOSMTR" localSheetId="26">[27]POLOS!$A$55:$N$55</definedName>
    <definedName name="POLOSMTR">[28]POLOS!$A$55:$N$55</definedName>
    <definedName name="POLOSOTH" localSheetId="25">[27]POLOS!$A$30:$N$30</definedName>
    <definedName name="POLOSOTH" localSheetId="26">[27]POLOS!$A$30:$N$30</definedName>
    <definedName name="POLOSOTH">[28]POLOS!$A$30:$N$30</definedName>
    <definedName name="POLOSOTR" localSheetId="25">[27]POLOS!$A$57:$N$57</definedName>
    <definedName name="POLOSOTR" localSheetId="26">[27]POLOS!$A$57:$N$57</definedName>
    <definedName name="POLOSOTR">[28]POLOS!$A$57:$N$57</definedName>
    <definedName name="POLOSQC" localSheetId="25">[27]POLOS!$A$49:$N$49</definedName>
    <definedName name="POLOSQC" localSheetId="26">[27]POLOS!$A$49:$N$49</definedName>
    <definedName name="POLOSQC">[28]POLOS!$A$49:$N$49</definedName>
    <definedName name="POLOSQCV" localSheetId="25">[27]POLOS!$A$51:$N$51</definedName>
    <definedName name="POLOSQCV" localSheetId="26">[27]POLOS!$A$51:$N$51</definedName>
    <definedName name="POLOSQCV">[28]POLOS!$A$51:$N$51</definedName>
    <definedName name="POLOSQP" localSheetId="25">[27]POLOS!$A$9:$N$9</definedName>
    <definedName name="POLOSQP" localSheetId="26">[27]POLOS!$A$9:$N$9</definedName>
    <definedName name="POLOSQP">[28]POLOS!$A$9:$N$9</definedName>
    <definedName name="POLOSQPV" localSheetId="25">[27]POLOS!$A$11:$N$11</definedName>
    <definedName name="POLOSQPV" localSheetId="26">[27]POLOS!$A$11:$N$11</definedName>
    <definedName name="POLOSQPV">[28]POLOS!$A$11:$N$11</definedName>
    <definedName name="POLOSRIC" localSheetId="25">[27]POLOS!$A$24:$N$24</definedName>
    <definedName name="POLOSRIC" localSheetId="26">[27]POLOS!$A$24:$N$24</definedName>
    <definedName name="POLOSRIC">[28]POLOS!$A$24:$N$24</definedName>
    <definedName name="POLOSSNA" localSheetId="25">[27]POLOS!$A$28:$N$28</definedName>
    <definedName name="POLOSSNA" localSheetId="26">[27]POLOS!$A$28:$N$28</definedName>
    <definedName name="POLOSSNA">[28]POLOS!$A$28:$N$28</definedName>
    <definedName name="POLOTDPA" localSheetId="25">[27]POLOT!$A$22:$N$22</definedName>
    <definedName name="POLOTDPA" localSheetId="26">[27]POLOT!$A$22:$N$22</definedName>
    <definedName name="POLOTDPA">[28]POLOT!$A$22:$N$22</definedName>
    <definedName name="POLotFAD" localSheetId="25">[27]FEED!$A$76:$N$76</definedName>
    <definedName name="POLotFAD" localSheetId="26">[27]FEED!$A$76:$N$76</definedName>
    <definedName name="POLotFAD">[28]FEED!$A$76:$N$76</definedName>
    <definedName name="POLOTGSE" localSheetId="25">[27]POLOT!$A$26:$N$26</definedName>
    <definedName name="POLOTGSE" localSheetId="26">[27]POLOT!$A$26:$N$26</definedName>
    <definedName name="POLOTGSE">[28]POLOT!$A$26:$N$26</definedName>
    <definedName name="POLOTLEV" localSheetId="25">[27]POLOT!$A$12:$N$12</definedName>
    <definedName name="POLOTLEV" localSheetId="26">[27]POLOT!$A$12:$N$12</definedName>
    <definedName name="POLOTLEV">[28]POLOT!$A$12:$N$12</definedName>
    <definedName name="POLOTMPS" localSheetId="25">[27]POLOT!$A$18:$N$18</definedName>
    <definedName name="POLOTMPS" localSheetId="26">[27]POLOT!$A$18:$N$18</definedName>
    <definedName name="POLOTMPS">[28]POLOT!$A$18:$N$18</definedName>
    <definedName name="POLOTMTR" localSheetId="25">[27]POLOT!$A$55:$N$55</definedName>
    <definedName name="POLOTMTR" localSheetId="26">[27]POLOT!$A$55:$N$55</definedName>
    <definedName name="POLOTMTR">[28]POLOT!$A$55:$N$55</definedName>
    <definedName name="POLOTOTH" localSheetId="25">[27]POLOT!$A$30:$N$30</definedName>
    <definedName name="POLOTOTH" localSheetId="26">[27]POLOT!$A$30:$N$30</definedName>
    <definedName name="POLOTOTH">[28]POLOT!$A$30:$N$30</definedName>
    <definedName name="POLOTOTR" localSheetId="25">[27]POLOT!$A$57:$N$57</definedName>
    <definedName name="POLOTOTR" localSheetId="26">[27]POLOT!$A$57:$N$57</definedName>
    <definedName name="POLOTOTR">[28]POLOT!$A$57:$N$57</definedName>
    <definedName name="POLOTQC" localSheetId="25">[27]POLOT!$A$49:$N$49</definedName>
    <definedName name="POLOTQC" localSheetId="26">[27]POLOT!$A$49:$N$49</definedName>
    <definedName name="POLOTQC">[28]POLOT!$A$49:$N$49</definedName>
    <definedName name="POLOTQCV" localSheetId="25">[27]POLOT!$A$51:$N$51</definedName>
    <definedName name="POLOTQCV" localSheetId="26">[27]POLOT!$A$51:$N$51</definedName>
    <definedName name="POLOTQCV">[28]POLOT!$A$51:$N$51</definedName>
    <definedName name="POLOTQP" localSheetId="25">[27]POLOT!$A$9:$N$9</definedName>
    <definedName name="POLOTQP" localSheetId="26">[27]POLOT!$A$9:$N$9</definedName>
    <definedName name="POLOTQP">[28]POLOT!$A$9:$N$9</definedName>
    <definedName name="POLOTQPV" localSheetId="25">[27]POLOT!$A$11:$N$11</definedName>
    <definedName name="POLOTQPV" localSheetId="26">[27]POLOT!$A$11:$N$11</definedName>
    <definedName name="POLOTQPV">[28]POLOT!$A$11:$N$11</definedName>
    <definedName name="POLOTric" localSheetId="25">[27]POLOT!$A$24:$N$24</definedName>
    <definedName name="POLOTric" localSheetId="26">[27]POLOT!$A$24:$N$24</definedName>
    <definedName name="POLOTric">[28]POLOT!$A$24:$N$24</definedName>
    <definedName name="POLOTSNA" localSheetId="25">[27]POLOT!$A$28:$N$28</definedName>
    <definedName name="POLOTSNA" localSheetId="26">[27]POLOT!$A$28:$N$28</definedName>
    <definedName name="POLOTSNA">[28]POLOT!$A$28:$N$28</definedName>
    <definedName name="POLPKDPA" localSheetId="25">[27]POLPK!$A$22:$N$22</definedName>
    <definedName name="POLPKDPA" localSheetId="26">[27]POLPK!$A$22:$N$22</definedName>
    <definedName name="POLPKDPA">[28]POLPK!$A$22:$N$22</definedName>
    <definedName name="polpkfad" localSheetId="25">[27]FEED!$A$67:$O$67</definedName>
    <definedName name="polpkfad" localSheetId="26">[27]FEED!$A$67:$O$67</definedName>
    <definedName name="polpkfad">[28]FEED!$A$67:$O$67</definedName>
    <definedName name="POLPKGSE" localSheetId="25">[27]POLPK!$A$26:$N$26</definedName>
    <definedName name="POLPKGSE" localSheetId="26">[27]POLPK!$A$26:$N$26</definedName>
    <definedName name="POLPKGSE">[28]POLPK!$A$26:$N$26</definedName>
    <definedName name="POLPKLEV" localSheetId="25">[27]POLPK!$A$12:$N$12</definedName>
    <definedName name="POLPKLEV" localSheetId="26">[27]POLPK!$A$12:$N$12</definedName>
    <definedName name="POLPKLEV">[28]POLPK!$A$12:$N$12</definedName>
    <definedName name="POLPKMPS" localSheetId="25">[27]POLPK!$A$18:$N$18</definedName>
    <definedName name="POLPKMPS" localSheetId="26">[27]POLPK!$A$18:$N$18</definedName>
    <definedName name="POLPKMPS">[28]POLPK!$A$18:$N$18</definedName>
    <definedName name="POLPKMTR" localSheetId="25">[27]POLPK!$A$55:$N$55</definedName>
    <definedName name="POLPKMTR" localSheetId="26">[27]POLPK!$A$55:$N$55</definedName>
    <definedName name="POLPKMTR">[28]POLPK!$A$55:$N$55</definedName>
    <definedName name="POLPKOTH" localSheetId="25">[27]POLPK!$A$30:$N$30</definedName>
    <definedName name="POLPKOTH" localSheetId="26">[27]POLPK!$A$30:$N$30</definedName>
    <definedName name="POLPKOTH">[28]POLPK!$A$30:$N$30</definedName>
    <definedName name="POLPKOTR" localSheetId="25">[27]POLPK!$A$57:$N$57</definedName>
    <definedName name="POLPKOTR" localSheetId="26">[27]POLPK!$A$57:$N$57</definedName>
    <definedName name="POLPKOTR">[28]POLPK!$A$57:$N$57</definedName>
    <definedName name="POLPKQC" localSheetId="25">[27]POLPK!$A$49:$N$49</definedName>
    <definedName name="POLPKQC" localSheetId="26">[27]POLPK!$A$49:$N$49</definedName>
    <definedName name="POLPKQC">[28]POLPK!$A$49:$N$49</definedName>
    <definedName name="POLPKQCV" localSheetId="25">[27]POLPK!$A$51:$N$51</definedName>
    <definedName name="POLPKQCV" localSheetId="26">[27]POLPK!$A$51:$N$51</definedName>
    <definedName name="POLPKQCV">[28]POLPK!$A$51:$N$51</definedName>
    <definedName name="POLPKQP" localSheetId="25">[27]POLPK!$A$9:$N$9</definedName>
    <definedName name="POLPKQP" localSheetId="26">[27]POLPK!$A$9:$N$9</definedName>
    <definedName name="POLPKQP">[28]POLPK!$A$9:$N$9</definedName>
    <definedName name="POLPKQPV" localSheetId="25">[27]POLPK!$A$11:$N$11</definedName>
    <definedName name="POLPKQPV" localSheetId="26">[27]POLPK!$A$11:$N$11</definedName>
    <definedName name="POLPKQPV">[28]POLPK!$A$11:$N$11</definedName>
    <definedName name="POLPKRIC" localSheetId="25">[27]POLPK!$A$24:$N$24</definedName>
    <definedName name="POLPKRIC" localSheetId="26">[27]POLPK!$A$24:$N$24</definedName>
    <definedName name="POLPKRIC">[28]POLPK!$A$24:$N$24</definedName>
    <definedName name="POLPKSNA" localSheetId="25">[27]POLPK!$A$28:$N$28</definedName>
    <definedName name="POLPKSNA" localSheetId="26">[27]POLPK!$A$28:$N$28</definedName>
    <definedName name="POLPKSNA">[28]POLPK!$A$28:$N$28</definedName>
    <definedName name="POLPTDPA" localSheetId="25">[27]POLPT!$A$22:$N$22</definedName>
    <definedName name="POLPTDPA" localSheetId="26">[27]POLPT!$A$22:$N$22</definedName>
    <definedName name="POLPTDPA">[28]POLPT!$A$22:$N$22</definedName>
    <definedName name="polptfad" localSheetId="25">[27]FEED!$A$68:$O$68</definedName>
    <definedName name="polptfad" localSheetId="26">[27]FEED!$A$68:$O$68</definedName>
    <definedName name="polptfad">[28]FEED!$A$68:$O$68</definedName>
    <definedName name="POLPTGSE" localSheetId="25">[27]POLPT!$A$26:$N$26</definedName>
    <definedName name="POLPTGSE" localSheetId="26">[27]POLPT!$A$26:$N$26</definedName>
    <definedName name="POLPTGSE">[28]POLPT!$A$26:$N$26</definedName>
    <definedName name="POLPTLEV" localSheetId="25">[27]POLPT!$A$12:$N$12</definedName>
    <definedName name="POLPTLEV" localSheetId="26">[27]POLPT!$A$12:$N$12</definedName>
    <definedName name="POLPTLEV">[28]POLPT!$A$12:$N$12</definedName>
    <definedName name="POLPTMPS" localSheetId="25">[27]POLPT!$A$18:$N$18</definedName>
    <definedName name="POLPTMPS" localSheetId="26">[27]POLPT!$A$18:$N$18</definedName>
    <definedName name="POLPTMPS">[28]POLPT!$A$18:$N$18</definedName>
    <definedName name="POLPTMTR" localSheetId="25">[27]POLPT!$A$55:$N$55</definedName>
    <definedName name="POLPTMTR" localSheetId="26">[27]POLPT!$A$55:$N$55</definedName>
    <definedName name="POLPTMTR">[28]POLPT!$A$55:$N$55</definedName>
    <definedName name="POLPTOTH" localSheetId="25">[27]POLPT!$A$30:$N$30</definedName>
    <definedName name="POLPTOTH" localSheetId="26">[27]POLPT!$A$30:$N$30</definedName>
    <definedName name="POLPTOTH">[28]POLPT!$A$30:$N$30</definedName>
    <definedName name="POLPTOTR" localSheetId="25">[27]POLPT!$A$57:$N$57</definedName>
    <definedName name="POLPTOTR" localSheetId="26">[27]POLPT!$A$57:$N$57</definedName>
    <definedName name="POLPTOTR">[28]POLPT!$A$57:$N$57</definedName>
    <definedName name="POLPTQC" localSheetId="25">[27]POLPT!$A$49:$N$49</definedName>
    <definedName name="POLPTQC" localSheetId="26">[27]POLPT!$A$49:$N$49</definedName>
    <definedName name="POLPTQC">[28]POLPT!$A$49:$N$49</definedName>
    <definedName name="POLPTQCV" localSheetId="25">[27]POLPT!$A$51:$N$51</definedName>
    <definedName name="POLPTQCV" localSheetId="26">[27]POLPT!$A$51:$N$51</definedName>
    <definedName name="POLPTQCV">[28]POLPT!$A$51:$N$51</definedName>
    <definedName name="POLPTQP" localSheetId="25">[27]POLPT!$A$9:$N$9</definedName>
    <definedName name="POLPTQP" localSheetId="26">[27]POLPT!$A$9:$N$9</definedName>
    <definedName name="POLPTQP">[28]POLPT!$A$9:$N$9</definedName>
    <definedName name="POLPTQPV" localSheetId="25">[27]POLPT!$A$11:$N$11</definedName>
    <definedName name="POLPTQPV" localSheetId="26">[27]POLPT!$A$11:$N$11</definedName>
    <definedName name="POLPTQPV">[28]POLPT!$A$11:$N$11</definedName>
    <definedName name="POLPTRIC" localSheetId="25">[27]POLPT!$A$24:$N$24</definedName>
    <definedName name="POLPTRIC" localSheetId="26">[27]POLPT!$A$24:$N$24</definedName>
    <definedName name="POLPTRIC">[28]POLPT!$A$24:$N$24</definedName>
    <definedName name="POLPTSNA" localSheetId="25">[27]POLPT!$A$28:$N$28</definedName>
    <definedName name="POLPTSNA" localSheetId="26">[27]POLPT!$A$28:$N$28</definedName>
    <definedName name="POLPTSNA">[28]POLPT!$A$28:$N$28</definedName>
    <definedName name="POLRIDPA" localSheetId="25">[27]POLRI!$A$22:$N$22</definedName>
    <definedName name="POLRIDPA" localSheetId="26">[27]POLRI!$A$22:$N$22</definedName>
    <definedName name="POLRIDPA">[28]POLRI!$A$22:$N$22</definedName>
    <definedName name="POLRIFAD" localSheetId="25">[27]FEED!$A$71:$N$71</definedName>
    <definedName name="POLRIFAD" localSheetId="26">[27]FEED!$A$71:$N$71</definedName>
    <definedName name="POLRIFAD">[28]FEED!$A$71:$N$71</definedName>
    <definedName name="POLRIGSE" localSheetId="25">[27]POLRI!$A$26:$N$26</definedName>
    <definedName name="POLRIGSE" localSheetId="26">[27]POLRI!$A$26:$N$26</definedName>
    <definedName name="POLRIGSE">[28]POLRI!$A$26:$N$26</definedName>
    <definedName name="POLRILEV" localSheetId="25">[27]POLRI!$A$12:$N$12</definedName>
    <definedName name="POLRILEV" localSheetId="26">[27]POLRI!$A$12:$N$12</definedName>
    <definedName name="POLRILEV">[28]POLRI!$A$12:$N$12</definedName>
    <definedName name="POLRIMPS" localSheetId="25">[27]POLRI!$A$18:$N$18</definedName>
    <definedName name="POLRIMPS" localSheetId="26">[27]POLRI!$A$18:$N$18</definedName>
    <definedName name="POLRIMPS">[28]POLRI!$A$18:$N$18</definedName>
    <definedName name="POLRIMTR" localSheetId="25">[27]POLRI!$A$55:$N$55</definedName>
    <definedName name="POLRIMTR" localSheetId="26">[27]POLRI!$A$55:$N$55</definedName>
    <definedName name="POLRIMTR">[28]POLRI!$A$55:$N$55</definedName>
    <definedName name="POLRIOTH" localSheetId="25">[27]POLRI!$A$30:$N$30</definedName>
    <definedName name="POLRIOTH" localSheetId="26">[27]POLRI!$A$30:$N$30</definedName>
    <definedName name="POLRIOTH">[28]POLRI!$A$30:$N$30</definedName>
    <definedName name="POLRIOTR" localSheetId="25">[27]POLRI!$A$57:$N$57</definedName>
    <definedName name="POLRIOTR" localSheetId="26">[27]POLRI!$A$57:$N$57</definedName>
    <definedName name="POLRIOTR">[28]POLRI!$A$57:$N$57</definedName>
    <definedName name="POLRIQC" localSheetId="25">[27]POLRI!$A$49:$N$49</definedName>
    <definedName name="POLRIQC" localSheetId="26">[27]POLRI!$A$49:$N$49</definedName>
    <definedName name="POLRIQC">[28]POLRI!$A$49:$N$49</definedName>
    <definedName name="POLRIQCV" localSheetId="25">[27]POLRI!$A$51:$N$51</definedName>
    <definedName name="POLRIQCV" localSheetId="26">[27]POLRI!$A$51:$N$51</definedName>
    <definedName name="POLRIQCV">[28]POLRI!$A$51:$N$51</definedName>
    <definedName name="POLRIQP" localSheetId="25">[27]POLRI!$A$9:$N$9</definedName>
    <definedName name="POLRIQP" localSheetId="26">[27]POLRI!$A$9:$N$9</definedName>
    <definedName name="POLRIQP">[28]POLRI!$A$9:$N$9</definedName>
    <definedName name="POLRIQPV" localSheetId="25">[27]POLRI!$A$11:$N$11</definedName>
    <definedName name="POLRIQPV" localSheetId="26">[27]POLRI!$A$11:$N$11</definedName>
    <definedName name="POLRIQPV">[28]POLRI!$A$11:$N$11</definedName>
    <definedName name="POLRIRIC" localSheetId="25">[27]POLRI!$A$24:$N$24</definedName>
    <definedName name="POLRIRIC" localSheetId="26">[27]POLRI!$A$24:$N$24</definedName>
    <definedName name="POLRIRIC">[28]POLRI!$A$24:$N$24</definedName>
    <definedName name="POLRISNA" localSheetId="25">[27]POLRI!$A$28:$N$28</definedName>
    <definedName name="POLRISNA" localSheetId="26">[27]POLRI!$A$28:$N$28</definedName>
    <definedName name="POLRISNA">[28]POLRI!$A$28:$N$28</definedName>
    <definedName name="POLRPDPA" localSheetId="25">[27]POLRP!$A$22:$N$22</definedName>
    <definedName name="POLRPDPA" localSheetId="26">[27]POLRP!$A$22:$N$22</definedName>
    <definedName name="POLRPDPA">[28]POLRP!$A$22:$N$22</definedName>
    <definedName name="POLrpFAD" localSheetId="25">[27]FEED!$A$77:$N$77</definedName>
    <definedName name="POLrpFAD" localSheetId="26">[27]FEED!$A$77:$N$77</definedName>
    <definedName name="POLrpFAD">[28]FEED!$A$77:$N$77</definedName>
    <definedName name="POLRPGSE" localSheetId="25">[27]POLRP!$A$26:$N$26</definedName>
    <definedName name="POLRPGSE" localSheetId="26">[27]POLRP!$A$26:$N$26</definedName>
    <definedName name="POLRPGSE">[28]POLRP!$A$26:$N$26</definedName>
    <definedName name="POLRPLEV" localSheetId="25">[27]POLRP!$A$12:$N$12</definedName>
    <definedName name="POLRPLEV" localSheetId="26">[27]POLRP!$A$12:$N$12</definedName>
    <definedName name="POLRPLEV">[28]POLRP!$A$12:$N$12</definedName>
    <definedName name="POLRPMPS" localSheetId="25">[27]POLRP!$A$18:$N$18</definedName>
    <definedName name="POLRPMPS" localSheetId="26">[27]POLRP!$A$18:$N$18</definedName>
    <definedName name="POLRPMPS">[28]POLRP!$A$18:$N$18</definedName>
    <definedName name="POLRPMTR" localSheetId="25">[27]POLRP!$A$55:$N$55</definedName>
    <definedName name="POLRPMTR" localSheetId="26">[27]POLRP!$A$55:$N$55</definedName>
    <definedName name="POLRPMTR">[28]POLRP!$A$55:$N$55</definedName>
    <definedName name="POLRPOTH" localSheetId="25">[27]POLRP!$A$30:$N$30</definedName>
    <definedName name="POLRPOTH" localSheetId="26">[27]POLRP!$A$30:$N$30</definedName>
    <definedName name="POLRPOTH">[28]POLRP!$A$30:$N$30</definedName>
    <definedName name="POLRPOTR" localSheetId="25">[27]POLRP!$A$57:$N$57</definedName>
    <definedName name="POLRPOTR" localSheetId="26">[27]POLRP!$A$57:$N$57</definedName>
    <definedName name="POLRPOTR">[28]POLRP!$A$57:$N$57</definedName>
    <definedName name="POLRPQC" localSheetId="25">[27]POLRP!$A$49:$N$49</definedName>
    <definedName name="POLRPQC" localSheetId="26">[27]POLRP!$A$49:$N$49</definedName>
    <definedName name="POLRPQC">[28]POLRP!$A$49:$N$49</definedName>
    <definedName name="POLRPQCV" localSheetId="25">[27]POLRP!$A$51:$N$51</definedName>
    <definedName name="POLRPQCV" localSheetId="26">[27]POLRP!$A$51:$N$51</definedName>
    <definedName name="POLRPQCV">[28]POLRP!$A$51:$N$51</definedName>
    <definedName name="POLRPQP" localSheetId="25">[27]POLRP!$A$9:$N$9</definedName>
    <definedName name="POLRPQP" localSheetId="26">[27]POLRP!$A$9:$N$9</definedName>
    <definedName name="POLRPQP">[28]POLRP!$A$9:$N$9</definedName>
    <definedName name="POLRPQPV" localSheetId="25">[27]POLRP!$A$11:$N$11</definedName>
    <definedName name="POLRPQPV" localSheetId="26">[27]POLRP!$A$11:$N$11</definedName>
    <definedName name="POLRPQPV">[28]POLRP!$A$11:$N$11</definedName>
    <definedName name="POLRPRiC" localSheetId="25">[27]POLRP!$A$24:$N$24</definedName>
    <definedName name="POLRPRiC" localSheetId="26">[27]POLRP!$A$24:$N$24</definedName>
    <definedName name="POLRPRiC">[28]POLRP!$A$24:$N$24</definedName>
    <definedName name="POLRPSNA" localSheetId="25">[27]POLRP!$A$28:$N$28</definedName>
    <definedName name="POLRPSNA" localSheetId="26">[27]POLRP!$A$28:$N$28</definedName>
    <definedName name="POLRPSNA">[28]POLRP!$A$28:$N$28</definedName>
    <definedName name="POLRSDPA" localSheetId="25">[27]POLRS!$A$22:$N$22</definedName>
    <definedName name="POLRSDPA" localSheetId="26">[27]POLRS!$A$22:$N$22</definedName>
    <definedName name="POLRSDPA">[28]POLRS!$A$22:$N$22</definedName>
    <definedName name="POLRSFAD" localSheetId="25">[27]FEED!$A$79:$N$79</definedName>
    <definedName name="POLRSFAD" localSheetId="26">[27]FEED!$A$79:$N$79</definedName>
    <definedName name="POLRSFAD">[28]FEED!$A$79:$N$79</definedName>
    <definedName name="POLRSGSE" localSheetId="25">[27]POLRS!$A$26:$N$26</definedName>
    <definedName name="POLRSGSE" localSheetId="26">[27]POLRS!$A$26:$N$26</definedName>
    <definedName name="POLRSGSE">[28]POLRS!$A$26:$N$26</definedName>
    <definedName name="POLRSLEV" localSheetId="25">[27]POLRS!$A$12:$N$12</definedName>
    <definedName name="POLRSLEV" localSheetId="26">[27]POLRS!$A$12:$N$12</definedName>
    <definedName name="POLRSLEV">[28]POLRS!$A$12:$N$12</definedName>
    <definedName name="POLRSMPS" localSheetId="25">[27]POLRS!$A$18:$N$18</definedName>
    <definedName name="POLRSMPS" localSheetId="26">[27]POLRS!$A$18:$N$18</definedName>
    <definedName name="POLRSMPS">[28]POLRS!$A$18:$N$18</definedName>
    <definedName name="POLRSMTR" localSheetId="25">[27]POLRS!$A$55:$N$55</definedName>
    <definedName name="POLRSMTR" localSheetId="26">[27]POLRS!$A$55:$N$55</definedName>
    <definedName name="POLRSMTR">[28]POLRS!$A$55:$N$55</definedName>
    <definedName name="POLRSOTH" localSheetId="25">[27]POLRS!$A$30:$N$30</definedName>
    <definedName name="POLRSOTH" localSheetId="26">[27]POLRS!$A$30:$N$30</definedName>
    <definedName name="POLRSOTH">[28]POLRS!$A$30:$N$30</definedName>
    <definedName name="POLRSOTR" localSheetId="25">[27]POLRS!$A$57:$N$57</definedName>
    <definedName name="POLRSOTR" localSheetId="26">[27]POLRS!$A$57:$N$57</definedName>
    <definedName name="POLRSOTR">[28]POLRS!$A$57:$N$57</definedName>
    <definedName name="POLRSQC" localSheetId="25">[27]POLRS!$A$49:$N$49</definedName>
    <definedName name="POLRSQC" localSheetId="26">[27]POLRS!$A$49:$N$49</definedName>
    <definedName name="POLRSQC">[28]POLRS!$A$49:$N$49</definedName>
    <definedName name="POLRSQCV" localSheetId="25">[27]POLRS!$A$51:$N$51</definedName>
    <definedName name="POLRSQCV" localSheetId="26">[27]POLRS!$A$51:$N$51</definedName>
    <definedName name="POLRSQCV">[28]POLRS!$A$51:$N$51</definedName>
    <definedName name="POLRSQP" localSheetId="25">[27]POLRS!$A$9:$N$9</definedName>
    <definedName name="POLRSQP" localSheetId="26">[27]POLRS!$A$9:$N$9</definedName>
    <definedName name="POLRSQP">[28]POLRS!$A$9:$N$9</definedName>
    <definedName name="POLRSQPV" localSheetId="25">[27]POLRS!$A$11:$N$11</definedName>
    <definedName name="POLRSQPV" localSheetId="26">[27]POLRS!$A$11:$N$11</definedName>
    <definedName name="POLRSQPV">[28]POLRS!$A$11:$N$11</definedName>
    <definedName name="POLRSRIC" localSheetId="25">[27]POLRS!$A$24:$N$24</definedName>
    <definedName name="POLRSRIC" localSheetId="26">[27]POLRS!$A$24:$N$24</definedName>
    <definedName name="POLRSRIC">[28]POLRS!$A$24:$N$24</definedName>
    <definedName name="POLRSSNA" localSheetId="25">[27]POLRS!$A$28:$N$28</definedName>
    <definedName name="POLRSSNA" localSheetId="26">[27]POLRS!$A$28:$N$28</definedName>
    <definedName name="POLRSSNA">[28]POLRS!$A$28:$N$28</definedName>
    <definedName name="POLSFDPA" localSheetId="25">[27]POLSF!$A$22:$N$22</definedName>
    <definedName name="POLSFDPA" localSheetId="26">[27]POLSF!$A$22:$N$22</definedName>
    <definedName name="POLSFDPA">[28]POLSF!$A$22:$N$22</definedName>
    <definedName name="POLSFFAD" localSheetId="25">[27]FEED!$A$74:$N$74</definedName>
    <definedName name="POLSFFAD" localSheetId="26">[27]FEED!$A$74:$N$74</definedName>
    <definedName name="POLSFFAD">[28]FEED!$A$74:$N$74</definedName>
    <definedName name="POLSFGSE" localSheetId="25">[27]POLSF!$A$26:$N$26</definedName>
    <definedName name="POLSFGSE" localSheetId="26">[27]POLSF!$A$26:$N$26</definedName>
    <definedName name="POLSFGSE">[28]POLSF!$A$26:$N$26</definedName>
    <definedName name="POLSFLEV" localSheetId="25">[27]POLSF!$A$12:$N$12</definedName>
    <definedName name="POLSFLEV" localSheetId="26">[27]POLSF!$A$12:$N$12</definedName>
    <definedName name="POLSFLEV">[28]POLSF!$A$12:$N$12</definedName>
    <definedName name="POLSFMPS" localSheetId="25">[27]POLSF!$A$18:$N$18</definedName>
    <definedName name="POLSFMPS" localSheetId="26">[27]POLSF!$A$18:$N$18</definedName>
    <definedName name="POLSFMPS">[28]POLSF!$A$18:$N$18</definedName>
    <definedName name="POLSFMTR" localSheetId="25">[27]POLSF!$A$55:$N$55</definedName>
    <definedName name="POLSFMTR" localSheetId="26">[27]POLSF!$A$55:$N$55</definedName>
    <definedName name="POLSFMTR">[28]POLSF!$A$55:$N$55</definedName>
    <definedName name="POLSFOTH" localSheetId="25">[27]POLSF!$A$30:$N$30</definedName>
    <definedName name="POLSFOTH" localSheetId="26">[27]POLSF!$A$30:$N$30</definedName>
    <definedName name="POLSFOTH">[28]POLSF!$A$30:$N$30</definedName>
    <definedName name="POLSFOTR" localSheetId="25">[27]POLSF!$A$57:$N$57</definedName>
    <definedName name="POLSFOTR" localSheetId="26">[27]POLSF!$A$57:$N$57</definedName>
    <definedName name="POLSFOTR">[28]POLSF!$A$57:$N$57</definedName>
    <definedName name="POLSFQC" localSheetId="25">[27]POLSF!$A$49:$N$49</definedName>
    <definedName name="POLSFQC" localSheetId="26">[27]POLSF!$A$49:$N$49</definedName>
    <definedName name="POLSFQC">[28]POLSF!$A$49:$N$49</definedName>
    <definedName name="POLSFQCV" localSheetId="25">[27]POLSF!$A$51:$N$51</definedName>
    <definedName name="POLSFQCV" localSheetId="26">[27]POLSF!$A$51:$N$51</definedName>
    <definedName name="POLSFQCV">[28]POLSF!$A$51:$N$51</definedName>
    <definedName name="POLSFQP" localSheetId="25">[27]POLSF!$A$9:$N$9</definedName>
    <definedName name="POLSFQP" localSheetId="26">[27]POLSF!$A$9:$N$9</definedName>
    <definedName name="POLSFQP">[28]POLSF!$A$9:$N$9</definedName>
    <definedName name="POLSFQPV" localSheetId="25">[27]POLSF!$A$11:$N$11</definedName>
    <definedName name="POLSFQPV" localSheetId="26">[27]POLSF!$A$11:$N$11</definedName>
    <definedName name="POLSFQPV">[28]POLSF!$A$11:$N$11</definedName>
    <definedName name="POLSFRIC" localSheetId="25">[27]POLSF!$A$24:$N$24</definedName>
    <definedName name="POLSFRIC" localSheetId="26">[27]POLSF!$A$24:$N$24</definedName>
    <definedName name="POLSFRIC">[28]POLSF!$A$24:$N$24</definedName>
    <definedName name="POLSFSNA" localSheetId="25">[27]POLSF!$A$28:$N$28</definedName>
    <definedName name="POLSFSNA" localSheetId="26">[27]POLSF!$A$28:$N$28</definedName>
    <definedName name="POLSFSNA">[28]POLSF!$A$28:$N$28</definedName>
    <definedName name="POLSHDPA" localSheetId="25">[27]POLSH!$A$22:$N$22</definedName>
    <definedName name="POLSHDPA" localSheetId="26">[27]POLSH!$A$22:$N$22</definedName>
    <definedName name="POLSHDPA">[28]POLSH!$A$22:$N$22</definedName>
    <definedName name="polshfad" localSheetId="25">[27]FEED!$A$69:$O$69</definedName>
    <definedName name="polshfad" localSheetId="26">[27]FEED!$A$69:$O$69</definedName>
    <definedName name="polshfad">[28]FEED!$A$69:$O$69</definedName>
    <definedName name="POLSHGSE" localSheetId="25">[27]POLSH!$A$26:$N$26</definedName>
    <definedName name="POLSHGSE" localSheetId="26">[27]POLSH!$A$26:$N$26</definedName>
    <definedName name="POLSHGSE">[28]POLSH!$A$26:$N$26</definedName>
    <definedName name="POLSHLEV" localSheetId="25">[27]POLSH!$A$12:$N$12</definedName>
    <definedName name="POLSHLEV" localSheetId="26">[27]POLSH!$A$12:$N$12</definedName>
    <definedName name="POLSHLEV">[28]POLSH!$A$12:$N$12</definedName>
    <definedName name="POLSHMPS" localSheetId="25">[27]POLSH!$A$18:$N$18</definedName>
    <definedName name="POLSHMPS" localSheetId="26">[27]POLSH!$A$18:$N$18</definedName>
    <definedName name="POLSHMPS">[28]POLSH!$A$18:$N$18</definedName>
    <definedName name="POLSHMTR" localSheetId="25">[27]POLSH!$A$55:$N$55</definedName>
    <definedName name="POLSHMTR" localSheetId="26">[27]POLSH!$A$55:$N$55</definedName>
    <definedName name="POLSHMTR">[28]POLSH!$A$55:$N$55</definedName>
    <definedName name="POLSHOTH" localSheetId="25">[27]POLSH!$A$30:$N$30</definedName>
    <definedName name="POLSHOTH" localSheetId="26">[27]POLSH!$A$30:$N$30</definedName>
    <definedName name="POLSHOTH">[28]POLSH!$A$30:$N$30</definedName>
    <definedName name="POLSHOTR" localSheetId="25">[27]POLSH!$A$57:$N$57</definedName>
    <definedName name="POLSHOTR" localSheetId="26">[27]POLSH!$A$57:$N$57</definedName>
    <definedName name="POLSHOTR">[28]POLSH!$A$57:$N$57</definedName>
    <definedName name="POLSHQC" localSheetId="25">[27]POLSH!$A$49:$N$49</definedName>
    <definedName name="POLSHQC" localSheetId="26">[27]POLSH!$A$49:$N$49</definedName>
    <definedName name="POLSHQC">[28]POLSH!$A$49:$N$49</definedName>
    <definedName name="POLSHQCV" localSheetId="25">[27]POLSH!$A$51:$N$51</definedName>
    <definedName name="POLSHQCV" localSheetId="26">[27]POLSH!$A$51:$N$51</definedName>
    <definedName name="POLSHQCV">[28]POLSH!$A$51:$N$51</definedName>
    <definedName name="POLSHQP" localSheetId="25">[27]POLSH!$A$9:$N$9</definedName>
    <definedName name="POLSHQP" localSheetId="26">[27]POLSH!$A$9:$N$9</definedName>
    <definedName name="POLSHQP">[28]POLSH!$A$9:$N$9</definedName>
    <definedName name="POLSHQPV" localSheetId="25">[27]POLSH!$A$11:$N$11</definedName>
    <definedName name="POLSHQPV" localSheetId="26">[27]POLSH!$A$11:$N$11</definedName>
    <definedName name="POLSHQPV">[28]POLSH!$A$11:$N$11</definedName>
    <definedName name="POLSHRIC" localSheetId="25">[27]POLSH!$A$24:$N$24</definedName>
    <definedName name="POLSHRIC" localSheetId="26">[27]POLSH!$A$24:$N$24</definedName>
    <definedName name="POLSHRIC">[28]POLSH!$A$24:$N$24</definedName>
    <definedName name="POLSHSNA" localSheetId="25">[27]POLSH!$A$28:$N$28</definedName>
    <definedName name="POLSHSNA" localSheetId="26">[27]POLSH!$A$28:$N$28</definedName>
    <definedName name="POLSHSNA">[28]POLSH!$A$28:$N$28</definedName>
    <definedName name="POLWLDPA" localSheetId="25">[27]POLWL!$A$22:$N$22</definedName>
    <definedName name="POLWLDPA" localSheetId="26">[27]POLWL!$A$22:$N$22</definedName>
    <definedName name="POLWLDPA">[28]POLWL!$A$22:$N$22</definedName>
    <definedName name="POLWLFAD" localSheetId="25">[27]FEED!$A$64:$N$64</definedName>
    <definedName name="POLWLFAD" localSheetId="26">[27]FEED!$A$64:$N$64</definedName>
    <definedName name="POLWLFAD">[28]FEED!$A$64:$N$64</definedName>
    <definedName name="POLWLGSE" localSheetId="25">[27]POLWL!$A$26:$N$26</definedName>
    <definedName name="POLWLGSE" localSheetId="26">[27]POLWL!$A$26:$N$26</definedName>
    <definedName name="POLWLGSE">[28]POLWL!$A$26:$N$26</definedName>
    <definedName name="POLWLLEV" localSheetId="25">[27]POLWL!$A$12:$N$12</definedName>
    <definedName name="POLWLLEV" localSheetId="26">[27]POLWL!$A$12:$N$12</definedName>
    <definedName name="POLWLLEV">[28]POLWL!$A$12:$N$12</definedName>
    <definedName name="POLWLMPS" localSheetId="25">[27]POLWL!$A$18:$N$18</definedName>
    <definedName name="POLWLMPS" localSheetId="26">[27]POLWL!$A$18:$N$18</definedName>
    <definedName name="POLWLMPS">[28]POLWL!$A$18:$N$18</definedName>
    <definedName name="POLWLMTR" localSheetId="25">[27]POLWL!$A$55:$N$55</definedName>
    <definedName name="POLWLMTR" localSheetId="26">[27]POLWL!$A$55:$N$55</definedName>
    <definedName name="POLWLMTR">[28]POLWL!$A$55:$N$55</definedName>
    <definedName name="POLWLOTH" localSheetId="25">[27]POLWL!$A$30:$N$30</definedName>
    <definedName name="POLWLOTH" localSheetId="26">[27]POLWL!$A$30:$N$30</definedName>
    <definedName name="POLWLOTH">[28]POLWL!$A$30:$N$30</definedName>
    <definedName name="POLWLOTR" localSheetId="25">[27]POLWL!$A$57:$N$57</definedName>
    <definedName name="POLWLOTR" localSheetId="26">[27]POLWL!$A$57:$N$57</definedName>
    <definedName name="POLWLOTR">[28]POLWL!$A$57:$N$57</definedName>
    <definedName name="POLWLQC" localSheetId="25">[27]POLWL!$A$49:$N$49</definedName>
    <definedName name="POLWLQC" localSheetId="26">[27]POLWL!$A$49:$N$49</definedName>
    <definedName name="POLWLQC">[28]POLWL!$A$49:$N$49</definedName>
    <definedName name="POLWLQCV" localSheetId="25">[27]POLWL!$A$51:$N$51</definedName>
    <definedName name="POLWLQCV" localSheetId="26">[27]POLWL!$A$51:$N$51</definedName>
    <definedName name="POLWLQCV">[28]POLWL!$A$51:$N$51</definedName>
    <definedName name="POLWLQP" localSheetId="25">[27]POLWL!$A$9:$N$9</definedName>
    <definedName name="POLWLQP" localSheetId="26">[27]POLWL!$A$9:$N$9</definedName>
    <definedName name="POLWLQP">[28]POLWL!$A$9:$N$9</definedName>
    <definedName name="POLWLQPV" localSheetId="25">[27]POLWL!$A$11:$N$11</definedName>
    <definedName name="POLWLQPV" localSheetId="26">[27]POLWL!$A$11:$N$11</definedName>
    <definedName name="POLWLQPV">[28]POLWL!$A$11:$N$11</definedName>
    <definedName name="POLWLRIC" localSheetId="25">[27]POLWL!$A$24:$N$24</definedName>
    <definedName name="POLWLRIC" localSheetId="26">[27]POLWL!$A$24:$N$24</definedName>
    <definedName name="POLWLRIC">[28]POLWL!$A$24:$N$24</definedName>
    <definedName name="POLWLSNA" localSheetId="25">[27]POLWL!$A$28:$N$28</definedName>
    <definedName name="POLWLSNA" localSheetId="26">[27]POLWL!$A$28:$N$28</definedName>
    <definedName name="POLWLSNA">[28]POLWL!$A$28:$N$28</definedName>
    <definedName name="POLWTDPA" localSheetId="25">[27]POLWT!$A$22:$N$22</definedName>
    <definedName name="POLWTDPA" localSheetId="26">[27]POLWT!$A$22:$N$22</definedName>
    <definedName name="POLWTDPA">[28]POLWT!$A$22:$N$22</definedName>
    <definedName name="POLWTFAD" localSheetId="25">[27]FEED!$A$82:$N$82</definedName>
    <definedName name="POLWTFAD" localSheetId="26">[27]FEED!$A$82:$N$82</definedName>
    <definedName name="POLWTFAD">[28]FEED!$A$82:$N$82</definedName>
    <definedName name="POLWTGSE" localSheetId="25">[27]POLWT!$A$26:$N$26</definedName>
    <definedName name="POLWTGSE" localSheetId="26">[27]POLWT!$A$26:$N$26</definedName>
    <definedName name="POLWTGSE">[28]POLWT!$A$26:$N$26</definedName>
    <definedName name="POLWTLEV" localSheetId="25">[27]POLWT!$A$12:$N$12</definedName>
    <definedName name="POLWTLEV" localSheetId="26">[27]POLWT!$A$12:$N$12</definedName>
    <definedName name="POLWTLEV">[28]POLWT!$A$12:$N$12</definedName>
    <definedName name="POLWTMPS" localSheetId="25">[27]POLWT!$A$18:$N$18</definedName>
    <definedName name="POLWTMPS" localSheetId="26">[27]POLWT!$A$18:$N$18</definedName>
    <definedName name="POLWTMPS">[28]POLWT!$A$18:$N$18</definedName>
    <definedName name="POLWTMTR" localSheetId="25">[27]POLWT!$A$55:$N$55</definedName>
    <definedName name="POLWTMTR" localSheetId="26">[27]POLWT!$A$55:$N$55</definedName>
    <definedName name="POLWTMTR">[28]POLWT!$A$55:$N$55</definedName>
    <definedName name="POLWTOTH" localSheetId="25">[27]POLWT!$A$30:$N$30</definedName>
    <definedName name="POLWTOTH" localSheetId="26">[27]POLWT!$A$30:$N$30</definedName>
    <definedName name="POLWTOTH">[28]POLWT!$A$30:$N$30</definedName>
    <definedName name="POLWTOTR" localSheetId="25">[27]POLWT!$A$57:$N$57</definedName>
    <definedName name="POLWTOTR" localSheetId="26">[27]POLWT!$A$57:$N$57</definedName>
    <definedName name="POLWTOTR">[28]POLWT!$A$57:$N$57</definedName>
    <definedName name="POLWTQC" localSheetId="25">[27]POLWT!$A$49:$N$49</definedName>
    <definedName name="POLWTQC" localSheetId="26">[27]POLWT!$A$49:$N$49</definedName>
    <definedName name="POLWTQC">[28]POLWT!$A$49:$N$49</definedName>
    <definedName name="POLWTQCV" localSheetId="25">[27]POLWT!$A$51:$N$51</definedName>
    <definedName name="POLWTQCV" localSheetId="26">[27]POLWT!$A$51:$N$51</definedName>
    <definedName name="POLWTQCV">[28]POLWT!$A$51:$N$51</definedName>
    <definedName name="POLWTQP" localSheetId="25">[27]POLWT!$A$9:$N$9</definedName>
    <definedName name="POLWTQP" localSheetId="26">[27]POLWT!$A$9:$N$9</definedName>
    <definedName name="POLWTQP">[28]POLWT!$A$9:$N$9</definedName>
    <definedName name="POLWTQPV" localSheetId="25">[27]POLWT!$A$11:$N$11</definedName>
    <definedName name="POLWTQPV" localSheetId="26">[27]POLWT!$A$11:$N$11</definedName>
    <definedName name="POLWTQPV">[28]POLWT!$A$11:$N$11</definedName>
    <definedName name="POLWTRIC" localSheetId="25">[27]POLWT!$A$24:$N$24</definedName>
    <definedName name="POLWTRIC" localSheetId="26">[27]POLWT!$A$24:$N$24</definedName>
    <definedName name="POLWTRIC">[28]POLWT!$A$24:$N$24</definedName>
    <definedName name="POLWTSNA" localSheetId="25">[27]POLWT!$A$28:$N$28</definedName>
    <definedName name="POLWTSNA" localSheetId="26">[27]POLWT!$A$28:$N$28</definedName>
    <definedName name="POLWTSNA">[28]POLWT!$A$28:$N$28</definedName>
    <definedName name="pop" localSheetId="9">#REF!</definedName>
    <definedName name="pop" localSheetId="27">#REF!</definedName>
    <definedName name="pop">[29]Setup!#REF!</definedName>
    <definedName name="ppp" localSheetId="9">[30]Setup!#REF!</definedName>
    <definedName name="ppp" localSheetId="27">[30]Setup!#REF!</definedName>
    <definedName name="ppp">[31]Setup!#REF!</definedName>
    <definedName name="print" localSheetId="9">#REF!</definedName>
    <definedName name="print">#REF!</definedName>
    <definedName name="_xlnm.Print_Area" localSheetId="9">#REF!</definedName>
    <definedName name="_xlnm.Print_Area" localSheetId="25">#N/A</definedName>
    <definedName name="_xlnm.Print_Area" localSheetId="26">#N/A</definedName>
    <definedName name="_xlnm.Print_Area" localSheetId="27">#REF!</definedName>
    <definedName name="_xlnm.Print_Area">#REF!</definedName>
    <definedName name="Print_Area_MI" localSheetId="9">#REF!</definedName>
    <definedName name="Print_Area_MI" localSheetId="25">#REF!</definedName>
    <definedName name="Print_Area_MI" localSheetId="26">#REF!</definedName>
    <definedName name="Print_Area_MI">#REF!</definedName>
    <definedName name="PrintAr2" localSheetId="9">#REF!</definedName>
    <definedName name="PrintAr2" localSheetId="27">#REF!</definedName>
    <definedName name="PrintAr2">#REF!</definedName>
    <definedName name="ProductRange">OFFSET([19]CtrlS!$A$111,0,0,COUNTA([19]CtrlS!$A$111:$A$135),1)</definedName>
    <definedName name="PSECategoryRange">OFFSET([19]CtrlS!$B$41,0,0,COUNTA([19]CtrlS!$B$41:$B$55),1)</definedName>
    <definedName name="PSEOA">#N/A</definedName>
    <definedName name="regeco98">[10]whoregeco!#REF!</definedName>
    <definedName name="Regions" localSheetId="9">#REF!</definedName>
    <definedName name="Regions">#REF!</definedName>
    <definedName name="rural" localSheetId="9">#REF!</definedName>
    <definedName name="rural">#REF!</definedName>
    <definedName name="sd" localSheetId="25">[1]CONSUMERS!#REF!</definedName>
    <definedName name="sd" localSheetId="26">[1]CONSUMERS!#REF!</definedName>
    <definedName name="sd">[2]CONSUMERS!#REF!</definedName>
    <definedName name="SH">#N/A</definedName>
    <definedName name="SIDSlist">'[22]Group Composition (2023 update)'!$A$690:$A$742</definedName>
    <definedName name="SlopeF" localSheetId="9">#REF!</definedName>
    <definedName name="SlopeF" localSheetId="27">#REF!</definedName>
    <definedName name="SlopeF">#REF!</definedName>
    <definedName name="slopeintercept" localSheetId="9">'[32]intercept+slope projections'!$A$3:$H$29</definedName>
    <definedName name="slopeintercept" localSheetId="27">'[32]intercept+slope projections'!$A$3:$H$29</definedName>
    <definedName name="slopeintercept">'[33]intercept+slope projections'!$A$3:$H$29</definedName>
    <definedName name="slopeM" localSheetId="9">#REF!</definedName>
    <definedName name="slopeM" localSheetId="27">#REF!</definedName>
    <definedName name="slopeM">#REF!</definedName>
    <definedName name="sort1" localSheetId="9">'[32]intercept+slope projections'!$A$3:$B$29</definedName>
    <definedName name="sort1" localSheetId="27">'[32]intercept+slope projections'!$A$3:$B$29</definedName>
    <definedName name="sort1">'[33]intercept+slope projections'!$A$3:$B$29</definedName>
    <definedName name="sort2" localSheetId="9">'[32]intercept+slope projections'!$D$3:$F$29</definedName>
    <definedName name="sort2" localSheetId="27">'[32]intercept+slope projections'!$D$3:$F$29</definedName>
    <definedName name="sort2">'[33]intercept+slope projections'!$D$3:$F$29</definedName>
    <definedName name="sort3" localSheetId="9">'[32]intercept+slope projections'!$E$3:$F$29</definedName>
    <definedName name="sort3" localSheetId="27">'[32]intercept+slope projections'!$E$3:$F$29</definedName>
    <definedName name="sort3">'[33]intercept+slope projections'!$E$3:$F$29</definedName>
    <definedName name="sort4" localSheetId="9">'[32]intercept+slope projections'!$G$3:$H$29</definedName>
    <definedName name="sort4" localSheetId="27">'[32]intercept+slope projections'!$G$3:$H$29</definedName>
    <definedName name="sort4">'[33]intercept+slope projections'!$G$3:$H$29</definedName>
    <definedName name="SPSS" localSheetId="9">#REF!</definedName>
    <definedName name="SPSS" localSheetId="27">#REF!</definedName>
    <definedName name="SPSS">#REF!</definedName>
    <definedName name="TotalTSEy" localSheetId="9">#REF!</definedName>
    <definedName name="TotalTSEy" localSheetId="25">#REF!</definedName>
    <definedName name="TotalTSEy" localSheetId="26">#REF!</definedName>
    <definedName name="TotalTSEy">#REF!</definedName>
    <definedName name="toto" localSheetId="9" hidden="1">{"view1",#N/A,FALSE,"EECDATA";"view2",#N/A,FALSE,"EECDATA"}</definedName>
    <definedName name="toto" localSheetId="25" hidden="1">{"view1",#N/A,FALSE,"EECDATA";"view2",#N/A,FALSE,"EECDATA"}</definedName>
    <definedName name="toto" localSheetId="26" hidden="1">{"view1",#N/A,FALSE,"EECDATA";"view2",#N/A,FALSE,"EECDATA"}</definedName>
    <definedName name="toto" localSheetId="27" hidden="1">{"view1",#N/A,FALSE,"EECDATA";"view2",#N/A,FALSE,"EECDATA"}</definedName>
    <definedName name="toto" hidden="1">{"view1",#N/A,FALSE,"EECDATA";"view2",#N/A,FALSE,"EECDATA"}</definedName>
    <definedName name="toTPT" localSheetId="9">#REF!</definedName>
    <definedName name="toTPT" localSheetId="25">#REF!</definedName>
    <definedName name="toTPT" localSheetId="26">#REF!</definedName>
    <definedName name="toTPT">#REF!</definedName>
    <definedName name="TP" localSheetId="25">[20]CZEWT!#REF!</definedName>
    <definedName name="TP" localSheetId="26">[20]CZEWT!#REF!</definedName>
    <definedName name="TP">[21]CZEWT!#REF!</definedName>
    <definedName name="TPC" localSheetId="9">#REF!</definedName>
    <definedName name="TPC" localSheetId="25">#REF!</definedName>
    <definedName name="TPC" localSheetId="26">#REF!</definedName>
    <definedName name="TPC">#REF!</definedName>
    <definedName name="TransfromCons_y" localSheetId="9">#REF!</definedName>
    <definedName name="TransfromCons_y" localSheetId="25">#REF!</definedName>
    <definedName name="TransfromCons_y" localSheetId="26">#REF!</definedName>
    <definedName name="TransfromCons_y">#REF!</definedName>
    <definedName name="TransfromConsy" localSheetId="9">#REF!</definedName>
    <definedName name="TransfromConsy" localSheetId="25">#REF!</definedName>
    <definedName name="TransfromConsy" localSheetId="26">#REF!</definedName>
    <definedName name="TransfromConsy">#REF!</definedName>
    <definedName name="TransfromTax_y" localSheetId="9">#REF!</definedName>
    <definedName name="TransfromTax_y" localSheetId="25">#REF!</definedName>
    <definedName name="TransfromTax_y" localSheetId="26">#REF!</definedName>
    <definedName name="TransfromTax_y">#REF!</definedName>
    <definedName name="TransfromTaxy" localSheetId="9">#REF!</definedName>
    <definedName name="TransfromTaxy" localSheetId="25">#REF!</definedName>
    <definedName name="TransfromTaxy" localSheetId="26">#REF!</definedName>
    <definedName name="TransfromTaxy">#REF!</definedName>
    <definedName name="TSEy" localSheetId="9">#REF!</definedName>
    <definedName name="TSEy" localSheetId="25">#REF!</definedName>
    <definedName name="TSEy" localSheetId="26">#REF!</definedName>
    <definedName name="TSEy">#REF!</definedName>
    <definedName name="U_1010_AA">'[7]1. Reported Cases'!#REF!</definedName>
    <definedName name="U_1020_AA">'[7]1. Reported Cases'!#REF!</definedName>
    <definedName name="U_1123">'[7]1. Reported Cases'!#REF!</definedName>
    <definedName name="U_1133">'[7]1. Reported Cases'!#REF!</definedName>
    <definedName name="U_2161_A" localSheetId="9">#REF!</definedName>
    <definedName name="U_2161_A">#REF!</definedName>
    <definedName name="U_2161_B" localSheetId="9">#REF!</definedName>
    <definedName name="U_2161_B">#REF!</definedName>
    <definedName name="U_2161_C" localSheetId="9">#REF!</definedName>
    <definedName name="U_2161_C">#REF!</definedName>
    <definedName name="U_2161_D" localSheetId="9">#REF!</definedName>
    <definedName name="U_2161_D">#REF!</definedName>
    <definedName name="U_2161_E" localSheetId="9">#REF!</definedName>
    <definedName name="U_2161_E">#REF!</definedName>
    <definedName name="U_2161_F" localSheetId="9">#REF!</definedName>
    <definedName name="U_2161_F">#REF!</definedName>
    <definedName name="U_2161_HI" localSheetId="9">#REF!</definedName>
    <definedName name="U_2161_HI">#REF!</definedName>
    <definedName name="U_2161_J" localSheetId="9">#REF!</definedName>
    <definedName name="U_2161_J">#REF!</definedName>
    <definedName name="U_2161_K" localSheetId="9">#REF!</definedName>
    <definedName name="U_2161_K">#REF!</definedName>
    <definedName name="U_2161_L" localSheetId="9">#REF!</definedName>
    <definedName name="U_2161_L">#REF!</definedName>
    <definedName name="U_2161_L1" localSheetId="9">#REF!</definedName>
    <definedName name="U_2161_L1">#REF!</definedName>
    <definedName name="U_2161_M" localSheetId="9">#REF!</definedName>
    <definedName name="U_2161_M">#REF!</definedName>
    <definedName name="U_2161_month" localSheetId="9">#REF!</definedName>
    <definedName name="U_2161_month">#REF!</definedName>
    <definedName name="U_2161_N" localSheetId="9">#REF!</definedName>
    <definedName name="U_2161_N">#REF!</definedName>
    <definedName name="U_2161_O" localSheetId="9">#REF!</definedName>
    <definedName name="U_2161_O">#REF!</definedName>
    <definedName name="U_2161_year" localSheetId="9">#REF!</definedName>
    <definedName name="U_2161_year">#REF!</definedName>
    <definedName name="U_2171_A" localSheetId="9">#REF!</definedName>
    <definedName name="U_2171_A">#REF!</definedName>
    <definedName name="U_2171_B" localSheetId="9">#REF!</definedName>
    <definedName name="U_2171_B">#REF!</definedName>
    <definedName name="U_2171_C" localSheetId="9">#REF!</definedName>
    <definedName name="U_2171_C">#REF!</definedName>
    <definedName name="U_2171_D" localSheetId="9">#REF!</definedName>
    <definedName name="U_2171_D">#REF!</definedName>
    <definedName name="U_2171_E" localSheetId="9">#REF!</definedName>
    <definedName name="U_2171_E">#REF!</definedName>
    <definedName name="U_2171_F" localSheetId="9">#REF!</definedName>
    <definedName name="U_2171_F">#REF!</definedName>
    <definedName name="U_2171_HI" localSheetId="9">#REF!</definedName>
    <definedName name="U_2171_HI">#REF!</definedName>
    <definedName name="U_2171_J" localSheetId="9">#REF!</definedName>
    <definedName name="U_2171_J">#REF!</definedName>
    <definedName name="U_2171_K" localSheetId="9">#REF!</definedName>
    <definedName name="U_2171_K">#REF!</definedName>
    <definedName name="U_2171_L" localSheetId="9">#REF!</definedName>
    <definedName name="U_2171_L">#REF!</definedName>
    <definedName name="U_2171_L1" localSheetId="9">#REF!</definedName>
    <definedName name="U_2171_L1">#REF!</definedName>
    <definedName name="U_2171_M" localSheetId="9">#REF!</definedName>
    <definedName name="U_2171_M">#REF!</definedName>
    <definedName name="U_2171_month" localSheetId="9">#REF!</definedName>
    <definedName name="U_2171_month">#REF!</definedName>
    <definedName name="U_2171_N" localSheetId="9">#REF!</definedName>
    <definedName name="U_2171_N">#REF!</definedName>
    <definedName name="U_2171_O" localSheetId="9">#REF!</definedName>
    <definedName name="U_2171_O">#REF!</definedName>
    <definedName name="U_2171_year" localSheetId="9">#REF!</definedName>
    <definedName name="U_2171_year">#REF!</definedName>
    <definedName name="U_2231_A" localSheetId="9">#REF!</definedName>
    <definedName name="U_2231_A">#REF!</definedName>
    <definedName name="U_2231_B" localSheetId="9">#REF!</definedName>
    <definedName name="U_2231_B">#REF!</definedName>
    <definedName name="U_2231_C" localSheetId="9">#REF!</definedName>
    <definedName name="U_2231_C">#REF!</definedName>
    <definedName name="U_2231_D" localSheetId="9">#REF!</definedName>
    <definedName name="U_2231_D">#REF!</definedName>
    <definedName name="U_2231_E" localSheetId="9">#REF!</definedName>
    <definedName name="U_2231_E">#REF!</definedName>
    <definedName name="U_2231_F" localSheetId="9">#REF!</definedName>
    <definedName name="U_2231_F">#REF!</definedName>
    <definedName name="U_2231_HI" localSheetId="9">#REF!</definedName>
    <definedName name="U_2231_HI">#REF!</definedName>
    <definedName name="U_2231_J" localSheetId="9">#REF!</definedName>
    <definedName name="U_2231_J">#REF!</definedName>
    <definedName name="U_2231_K" localSheetId="9">#REF!</definedName>
    <definedName name="U_2231_K">#REF!</definedName>
    <definedName name="U_2231_L" localSheetId="9">#REF!</definedName>
    <definedName name="U_2231_L">#REF!</definedName>
    <definedName name="U_2231_L1" localSheetId="9">#REF!</definedName>
    <definedName name="U_2231_L1">#REF!</definedName>
    <definedName name="U_2231_M" localSheetId="9">#REF!</definedName>
    <definedName name="U_2231_M">#REF!</definedName>
    <definedName name="U_2231_month" localSheetId="9">#REF!</definedName>
    <definedName name="U_2231_month">#REF!</definedName>
    <definedName name="U_2231_N" localSheetId="9">#REF!</definedName>
    <definedName name="U_2231_N">#REF!</definedName>
    <definedName name="U_2231_O" localSheetId="9">#REF!</definedName>
    <definedName name="U_2231_O">#REF!</definedName>
    <definedName name="U_2231_year" localSheetId="9">#REF!</definedName>
    <definedName name="U_2231_year">#REF!</definedName>
    <definedName name="U_6021">'[7]6A. Indicators-1'!#REF!</definedName>
    <definedName name="U_6021_com">'[7]6A. Indicators-1'!#REF!</definedName>
    <definedName name="U_6022">'[7]6A. Indicators-1'!#REF!</definedName>
    <definedName name="U_6022_com">'[7]6A. Indicators-1'!#REF!</definedName>
    <definedName name="U_6023">'[7]6A. Indicators-1'!#REF!</definedName>
    <definedName name="U_6023_com">'[7]6A. Indicators-1'!#REF!</definedName>
    <definedName name="U_6024">'[7]6A. Indicators-1'!#REF!</definedName>
    <definedName name="U_6024_com">'[7]6A. Indicators-1'!#REF!</definedName>
    <definedName name="U_6191_A">'[7]6B. Indicators-2'!#REF!</definedName>
    <definedName name="U_6191_B">'[7]6B. Indicators-2'!#REF!</definedName>
    <definedName name="U_6192_A">'[7]6B. Indicators-2'!#REF!</definedName>
    <definedName name="U_6192_B">'[7]6B. Indicators-2'!#REF!</definedName>
    <definedName name="U_6311">'[7]6B. Indicators-2'!#REF!</definedName>
    <definedName name="U_6312">'[7]6B. Indicators-2'!#REF!</definedName>
    <definedName name="U_6313">'[7]6B. Indicators-2'!#REF!</definedName>
    <definedName name="U_6314">'[7]6B. Indicators-2'!#REF!</definedName>
    <definedName name="U_6315">'[7]6B. Indicators-2'!#REF!</definedName>
    <definedName name="U_6316">'[7]6B. Indicators-2'!#REF!</definedName>
    <definedName name="U_6317">'[7]6B. Indicators-2'!#REF!</definedName>
    <definedName name="U_6318">'[7]6B. Indicators-2'!#REF!</definedName>
    <definedName name="U_6319">'[7]6B. Indicators-2'!#REF!</definedName>
    <definedName name="U_6331">'[7]6B. Indicators-2'!#REF!</definedName>
    <definedName name="Under5" localSheetId="9">#REF!</definedName>
    <definedName name="Under5">#REF!</definedName>
    <definedName name="val_hyg_bas_nat">OFFSET(#REF!,,,COUNT(#REF!))</definedName>
    <definedName name="val_hyg_bas_rur">OFFSET(#REF!,,,COUNT(#REF!))</definedName>
    <definedName name="val_hyg_bas_urb">OFFSET(#REF!,,,COUNT(#REF!))</definedName>
    <definedName name="val_hyg_nfac_nat">OFFSET(#REF!,,,COUNT(#REF!))</definedName>
    <definedName name="val_hyg_nfac_rur">OFFSET(#REF!,,,COUNT(#REF!))</definedName>
    <definedName name="val_hyg_nfac_urb">OFFSET(#REF!,,,COUNT(#REF!))</definedName>
    <definedName name="val_san_bas_nat">OFFSET(#REF!,,,COUNT(#REF!))</definedName>
    <definedName name="val_san_bas_rur">OFFSET(#REF!,,,COUNT(#REF!))</definedName>
    <definedName name="val_san_bas_urb">OFFSET(#REF!,,,COUNT(#REF!))</definedName>
    <definedName name="val_san_sm_nat">OFFSET(#REF!,,,COUNT(#REF!))</definedName>
    <definedName name="val_san_sm_rur">OFFSET(#REF!,,,COUNT(#REF!))</definedName>
    <definedName name="val_san_sm_urb">OFFSET(#REF!,,,COUNT(#REF!))</definedName>
    <definedName name="val_wat_bas_nat">OFFSET(#REF!,,,COUNT(#REF!))</definedName>
    <definedName name="val_wat_bas_rur">OFFSET(#REF!,,,COUNT(#REF!))</definedName>
    <definedName name="val_wat_bas_urb">OFFSET(#REF!,,,COUNT(#REF!))</definedName>
    <definedName name="val_wat_sm_nat">OFFSET(#REF!,,,COUNT(#REF!))</definedName>
    <definedName name="val_wat_sm_rur">OFFSET(#REF!,,,COUNT(#REF!))</definedName>
    <definedName name="val_wat_sm_urb">OFFSET(#REF!,,,COUNT(#REF!))</definedName>
    <definedName name="Violent" localSheetId="9">#REF!</definedName>
    <definedName name="Violent">#REF!</definedName>
    <definedName name="VP" localSheetId="9">#REF!</definedName>
    <definedName name="VP" localSheetId="25">#REF!</definedName>
    <definedName name="VP" localSheetId="26">#REF!</definedName>
    <definedName name="VP">#REF!</definedName>
    <definedName name="WomenDV" localSheetId="9">#REF!</definedName>
    <definedName name="WomenDV">#REF!</definedName>
    <definedName name="World">"Graphique 3"</definedName>
    <definedName name="wrn.eecdata." localSheetId="9" hidden="1">{"view1",#N/A,FALSE,"EECDATA";"view2",#N/A,FALSE,"EECDATA"}</definedName>
    <definedName name="wrn.eecdata." localSheetId="25" hidden="1">{"view1",#N/A,FALSE,"EECDATA";"view2",#N/A,FALSE,"EECDATA"}</definedName>
    <definedName name="wrn.eecdata." localSheetId="26" hidden="1">{"view1",#N/A,FALSE,"EECDATA";"view2",#N/A,FALSE,"EECDATA"}</definedName>
    <definedName name="wrn.eecdata." localSheetId="27" hidden="1">{"view1",#N/A,FALSE,"EECDATA";"view2",#N/A,FALSE,"EECDATA"}</definedName>
    <definedName name="wrn.eecdata." hidden="1">{"view1",#N/A,FALSE,"EECDATA";"view2",#N/A,FALSE,"EECDATA"}</definedName>
    <definedName name="year" localSheetId="9">'[32]intercept+slope projections'!$A$3:$A$29</definedName>
    <definedName name="year" localSheetId="27">'[32]intercept+slope projections'!$A$3:$A$29</definedName>
    <definedName name="year">'[33]intercept+slope projections'!$A$3:$A$29</definedName>
    <definedName name="yll" localSheetId="9">[30]Setup!#REF!</definedName>
    <definedName name="yll" localSheetId="27">[30]Setup!#REF!</definedName>
    <definedName name="yll">[31]Setup!#REF!</definedName>
    <definedName name="yll00" localSheetId="9">[34]Setup!#REF!</definedName>
    <definedName name="yll00" localSheetId="27">[34]Setup!#REF!</definedName>
    <definedName name="yll00">[29]Setup!#REF!</definedName>
    <definedName name="yll13" localSheetId="9">[34]Setup!#REF!</definedName>
    <definedName name="yll13" localSheetId="27">[34]Setup!#REF!</definedName>
    <definedName name="yll13">[29]Setup!#REF!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36" i="72" l="1"/>
  <c r="H36" i="72"/>
  <c r="G36" i="72"/>
  <c r="D36" i="72"/>
  <c r="I35" i="72"/>
  <c r="H35" i="72"/>
  <c r="G35" i="72"/>
  <c r="D35" i="72"/>
  <c r="I34" i="72"/>
  <c r="H34" i="72"/>
  <c r="G34" i="72"/>
  <c r="D34" i="72"/>
  <c r="I33" i="72"/>
  <c r="H33" i="72"/>
  <c r="G33" i="72"/>
  <c r="D33" i="72"/>
  <c r="I32" i="72"/>
  <c r="H32" i="72"/>
  <c r="G32" i="72"/>
  <c r="D32" i="72"/>
  <c r="I31" i="72"/>
  <c r="H31" i="72"/>
  <c r="G31" i="72"/>
  <c r="D31" i="72"/>
  <c r="I30" i="72"/>
  <c r="H30" i="72"/>
  <c r="G30" i="72"/>
  <c r="D30" i="72"/>
  <c r="I29" i="72"/>
  <c r="H29" i="72"/>
  <c r="G29" i="72"/>
  <c r="D29" i="72"/>
  <c r="C31" i="15"/>
  <c r="C32" i="15"/>
  <c r="C33" i="15"/>
  <c r="C34" i="15"/>
  <c r="C35" i="15"/>
  <c r="C36" i="15"/>
  <c r="C37" i="15"/>
  <c r="C38" i="15"/>
  <c r="C39" i="15"/>
  <c r="C30" i="15"/>
  <c r="I31" i="50"/>
  <c r="K17" i="59"/>
  <c r="L17" i="59"/>
  <c r="M17" i="59"/>
  <c r="K18" i="59"/>
  <c r="L18" i="59"/>
  <c r="N18" i="59" s="1"/>
  <c r="M18" i="59"/>
  <c r="K19" i="59"/>
  <c r="L19" i="59"/>
  <c r="M19" i="59"/>
  <c r="K20" i="59"/>
  <c r="L20" i="59"/>
  <c r="M20" i="59"/>
  <c r="K21" i="59"/>
  <c r="N21" i="59" s="1"/>
  <c r="L21" i="59"/>
  <c r="M21" i="59"/>
  <c r="K22" i="59"/>
  <c r="L22" i="59"/>
  <c r="M22" i="59"/>
  <c r="N22" i="59" s="1"/>
  <c r="K23" i="59"/>
  <c r="L23" i="59"/>
  <c r="M23" i="59"/>
  <c r="N23" i="59" s="1"/>
  <c r="B22" i="16"/>
  <c r="C22" i="16"/>
  <c r="B20" i="66"/>
  <c r="C20" i="66" s="1"/>
  <c r="B19" i="66"/>
  <c r="C19" i="66" s="1"/>
  <c r="B18" i="66"/>
  <c r="C18" i="66" s="1"/>
  <c r="B16" i="66"/>
  <c r="C16" i="66" s="1"/>
  <c r="B15" i="66"/>
  <c r="C15" i="66" s="1"/>
  <c r="C14" i="66"/>
  <c r="B14" i="66"/>
  <c r="C12" i="66"/>
  <c r="C11" i="66"/>
  <c r="C10" i="66"/>
  <c r="C9" i="66"/>
  <c r="C8" i="66"/>
  <c r="C7" i="66"/>
  <c r="C6" i="66"/>
  <c r="C5" i="66"/>
  <c r="C4" i="66"/>
  <c r="C15" i="52"/>
  <c r="D15" i="52"/>
  <c r="E15" i="52"/>
  <c r="F15" i="52"/>
  <c r="G15" i="52"/>
  <c r="H15" i="52"/>
  <c r="I15" i="52"/>
  <c r="J15" i="52"/>
  <c r="K15" i="52"/>
  <c r="L15" i="52"/>
  <c r="M15" i="52"/>
  <c r="D16" i="52"/>
  <c r="E16" i="52"/>
  <c r="F16" i="52"/>
  <c r="G16" i="52"/>
  <c r="H16" i="52"/>
  <c r="I16" i="52"/>
  <c r="L16" i="52"/>
  <c r="M16" i="52"/>
  <c r="D17" i="52"/>
  <c r="E17" i="52"/>
  <c r="F17" i="52"/>
  <c r="G17" i="52"/>
  <c r="H17" i="52"/>
  <c r="I17" i="52"/>
  <c r="J17" i="52"/>
  <c r="K17" i="52"/>
  <c r="L17" i="52"/>
  <c r="M17" i="52"/>
  <c r="N20" i="59" l="1"/>
  <c r="L24" i="59"/>
  <c r="M24" i="59"/>
  <c r="N19" i="59"/>
  <c r="K24" i="59"/>
  <c r="N17" i="59"/>
  <c r="N24" i="59"/>
  <c r="J16" i="52"/>
  <c r="K16" i="52"/>
  <c r="O29" i="64"/>
  <c r="P29" i="64"/>
  <c r="Q29" i="64"/>
  <c r="R29" i="64"/>
  <c r="O30" i="64"/>
  <c r="P30" i="64"/>
  <c r="Q30" i="64"/>
  <c r="R30" i="64"/>
  <c r="O31" i="64"/>
  <c r="P31" i="64"/>
  <c r="Q31" i="64"/>
  <c r="R31" i="64"/>
  <c r="S165" i="63"/>
  <c r="B166" i="63"/>
  <c r="B167" i="63"/>
  <c r="S95" i="63"/>
  <c r="S62" i="63"/>
  <c r="S37" i="63"/>
  <c r="M5" i="61"/>
  <c r="A39" i="11"/>
  <c r="V7" i="61" a="1"/>
  <c r="U7" i="61" a="1"/>
  <c r="T7" i="61" a="1"/>
  <c r="S7" i="61" a="1"/>
  <c r="R7" i="61" a="1"/>
  <c r="Q7" i="61" a="1"/>
  <c r="P7" i="61" a="1"/>
  <c r="O7" i="61" a="1"/>
  <c r="N7" i="61" a="1"/>
  <c r="M7" i="61" a="1"/>
  <c r="V6" i="61" a="1"/>
  <c r="U6" i="61" a="1"/>
  <c r="T6" i="61" a="1"/>
  <c r="S6" i="61" a="1"/>
  <c r="R6" i="61" a="1"/>
  <c r="Q6" i="61" a="1"/>
  <c r="P6" i="61" a="1"/>
  <c r="O6" i="61" a="1"/>
  <c r="N6" i="61" a="1"/>
  <c r="M6" i="61" a="1"/>
  <c r="V5" i="61"/>
  <c r="U5" i="61"/>
  <c r="T5" i="61"/>
  <c r="S5" i="61"/>
  <c r="R5" i="61"/>
  <c r="Q5" i="61"/>
  <c r="P5" i="61"/>
  <c r="O5" i="61"/>
  <c r="N5" i="61"/>
  <c r="R11" i="59"/>
  <c r="R12" i="59"/>
  <c r="Q11" i="59"/>
  <c r="Q12" i="59"/>
  <c r="P11" i="59"/>
  <c r="P12" i="59"/>
  <c r="O11" i="59"/>
  <c r="O12" i="59"/>
  <c r="N11" i="59"/>
  <c r="N12" i="59"/>
  <c r="M11" i="59"/>
  <c r="M12" i="59"/>
  <c r="E43" i="12"/>
  <c r="C43" i="12"/>
  <c r="A42" i="12"/>
  <c r="A41" i="12"/>
  <c r="A40" i="12"/>
  <c r="A39" i="12"/>
  <c r="A38" i="12"/>
  <c r="A37" i="12"/>
  <c r="A36" i="12"/>
  <c r="E35" i="12"/>
  <c r="A43" i="12" s="1"/>
  <c r="C35" i="12"/>
  <c r="E40" i="11"/>
  <c r="C40" i="11"/>
  <c r="A38" i="11"/>
  <c r="A37" i="11"/>
  <c r="A36" i="11"/>
  <c r="A35" i="11"/>
  <c r="A34" i="11"/>
  <c r="A33" i="11"/>
  <c r="E32" i="11"/>
  <c r="A40" i="11" s="1"/>
  <c r="C32" i="11"/>
  <c r="M25" i="59" l="1"/>
  <c r="K25" i="59"/>
  <c r="L25" i="59"/>
  <c r="R13" i="59"/>
  <c r="R7" i="59" s="1"/>
  <c r="Q13" i="59"/>
  <c r="Q7" i="59" s="1"/>
  <c r="P13" i="59"/>
  <c r="P7" i="59" s="1"/>
  <c r="P4" i="59" s="1"/>
  <c r="O13" i="59"/>
  <c r="O7" i="59" s="1"/>
  <c r="N13" i="59"/>
  <c r="N7" i="59" s="1"/>
  <c r="N4" i="59" s="1"/>
  <c r="M13" i="59"/>
  <c r="M7" i="59" s="1"/>
  <c r="M4" i="59" s="1"/>
  <c r="L11" i="59"/>
  <c r="L12" i="59"/>
  <c r="L13" i="59"/>
  <c r="I32" i="50"/>
  <c r="I33" i="50"/>
  <c r="I34" i="50"/>
  <c r="I35" i="50"/>
  <c r="I36" i="50"/>
  <c r="I37" i="50"/>
  <c r="I38" i="50"/>
  <c r="B41" i="37"/>
  <c r="N6" i="59" l="1"/>
  <c r="R5" i="59"/>
  <c r="R3" i="59"/>
  <c r="Q5" i="59"/>
  <c r="Q3" i="59"/>
  <c r="P5" i="59"/>
  <c r="P3" i="59"/>
  <c r="O5" i="59"/>
  <c r="O3" i="59"/>
  <c r="N5" i="59"/>
  <c r="N3" i="59"/>
  <c r="M5" i="59"/>
  <c r="M3" i="59"/>
  <c r="K11" i="59"/>
  <c r="L7" i="59"/>
  <c r="K12" i="59"/>
  <c r="K13" i="59"/>
  <c r="M6" i="59"/>
  <c r="P6" i="59"/>
  <c r="R4" i="59"/>
  <c r="R6" i="59"/>
  <c r="Q4" i="59"/>
  <c r="Q6" i="59"/>
  <c r="O4" i="59"/>
  <c r="O6" i="59"/>
  <c r="L6" i="59" l="1"/>
  <c r="L5" i="59"/>
  <c r="K7" i="59"/>
  <c r="K4" i="59" s="1"/>
  <c r="L3" i="59"/>
  <c r="L4" i="59"/>
  <c r="K5" i="59" l="1"/>
  <c r="K6" i="59"/>
  <c r="K3" i="59"/>
  <c r="D28" i="22"/>
  <c r="G28" i="22"/>
  <c r="H28" i="22" s="1"/>
  <c r="D29" i="22"/>
  <c r="G29" i="22"/>
  <c r="D30" i="22"/>
  <c r="G30" i="22"/>
  <c r="H30" i="22"/>
  <c r="D31" i="22"/>
  <c r="G31" i="22"/>
  <c r="H31" i="22"/>
  <c r="D32" i="22"/>
  <c r="G32" i="22"/>
  <c r="H32" i="22"/>
  <c r="D33" i="22"/>
  <c r="G33" i="22"/>
  <c r="D34" i="22"/>
  <c r="G34" i="22"/>
  <c r="H34" i="22" s="1"/>
  <c r="D35" i="22"/>
  <c r="G35" i="22"/>
  <c r="H35" i="22"/>
  <c r="D29" i="20"/>
  <c r="E29" i="20"/>
  <c r="F29" i="20"/>
  <c r="D30" i="20"/>
  <c r="E30" i="20"/>
  <c r="F30" i="20"/>
  <c r="D31" i="20"/>
  <c r="E31" i="20"/>
  <c r="F31" i="20"/>
  <c r="D32" i="20"/>
  <c r="E32" i="20"/>
  <c r="F32" i="20"/>
  <c r="D33" i="20"/>
  <c r="E33" i="20"/>
  <c r="F33" i="20"/>
  <c r="D34" i="20"/>
  <c r="E34" i="20"/>
  <c r="F34" i="20"/>
  <c r="D35" i="20"/>
  <c r="E35" i="20"/>
  <c r="F35" i="20"/>
  <c r="D36" i="20"/>
  <c r="E36" i="20"/>
  <c r="F36" i="20"/>
  <c r="H29" i="22" l="1"/>
  <c r="H33" i="22"/>
  <c r="B8" i="16"/>
  <c r="C43" i="14"/>
  <c r="C44" i="14"/>
  <c r="C45" i="14"/>
  <c r="C46" i="14"/>
  <c r="C47" i="14"/>
  <c r="C48" i="14"/>
  <c r="C49" i="14"/>
  <c r="C50" i="14"/>
  <c r="F28" i="8" l="1"/>
  <c r="G28" i="8"/>
  <c r="F29" i="8"/>
  <c r="G29" i="8"/>
  <c r="F30" i="8"/>
  <c r="G30" i="8"/>
  <c r="F31" i="8"/>
  <c r="G31" i="8"/>
  <c r="F32" i="8"/>
  <c r="G32" i="8"/>
  <c r="F33" i="8"/>
  <c r="G33" i="8"/>
  <c r="I19" i="7"/>
  <c r="J19" i="7"/>
  <c r="K19" i="7"/>
  <c r="I20" i="7"/>
  <c r="J20" i="7"/>
  <c r="K20" i="7"/>
  <c r="I21" i="7"/>
  <c r="J21" i="7"/>
  <c r="K21" i="7"/>
  <c r="I22" i="7"/>
  <c r="J22" i="7"/>
  <c r="K22" i="7"/>
  <c r="I23" i="7"/>
  <c r="J23" i="7"/>
  <c r="K23" i="7"/>
  <c r="I24" i="7"/>
  <c r="J24" i="7"/>
  <c r="K24" i="7"/>
  <c r="I25" i="7"/>
  <c r="J25" i="7"/>
  <c r="K25" i="7"/>
  <c r="I26" i="7"/>
  <c r="J26" i="7"/>
  <c r="K26" i="7"/>
  <c r="I27" i="7"/>
  <c r="J27" i="7"/>
  <c r="K27" i="7"/>
  <c r="I28" i="7"/>
  <c r="J28" i="7"/>
  <c r="K28" i="7"/>
  <c r="D29" i="7" a="1"/>
  <c r="E29" i="7" a="1"/>
  <c r="F29" i="7" a="1"/>
  <c r="I29" i="7"/>
  <c r="J29" i="7"/>
  <c r="K29" i="7"/>
  <c r="I30" i="7"/>
  <c r="J30" i="7"/>
  <c r="K30" i="7"/>
  <c r="I31" i="7"/>
  <c r="J31" i="7"/>
  <c r="K31" i="7"/>
  <c r="I32" i="7"/>
  <c r="J32" i="7"/>
  <c r="K32" i="7"/>
  <c r="I33" i="7"/>
  <c r="J33" i="7"/>
  <c r="K33" i="7"/>
  <c r="I34" i="7"/>
  <c r="J34" i="7"/>
  <c r="K34" i="7"/>
  <c r="V7" i="61"/>
  <c r="U7" i="61"/>
  <c r="T7" i="61"/>
  <c r="S7" i="61"/>
  <c r="R7" i="61"/>
  <c r="Q7" i="61"/>
  <c r="P7" i="61"/>
  <c r="O7" i="61"/>
  <c r="N7" i="61"/>
  <c r="M7" i="61"/>
  <c r="V6" i="61"/>
  <c r="U6" i="61"/>
  <c r="T6" i="61"/>
  <c r="S6" i="61"/>
  <c r="R6" i="61"/>
  <c r="Q6" i="61"/>
  <c r="P6" i="61"/>
  <c r="O6" i="61"/>
  <c r="N6" i="61"/>
  <c r="M6" i="61"/>
  <c r="F29" i="7"/>
  <c r="E29" i="7"/>
  <c r="D2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tc={074223E3-AB6C-46B8-9CE4-7ECFCCD78DC9}</author>
    <author>tc={7243FFFE-2C84-4E1F-BC5C-09BBF31077E7}</author>
    <author>tc={1DE969AB-0448-470E-ADA3-07F51C301DFA}</author>
  </authors>
  <commentList>
    <comment ref="M107" authorId="0" shapeId="0" xr:uid="{074223E3-AB6C-46B8-9CE4-7ECFCCD78DC9}">
      <text>
        <t>[Threaded comment]
Your version of Excel allows you to read this threaded comment; however, any edits to it will get removed if the file is opened in a newer version of Excel. Learn more: https://go.microsoft.com/fwlink/?linkid=870924
Comment:
    Before: =SUMMENPRODUKT(SUMMEWENN(IaDB!$A$5:$A$52;SIDSlist;IaDB!$K$5:$AK$52))
Fix: References wrong line, adding A</t>
      </text>
    </comment>
    <comment ref="N113" authorId="1" shapeId="0" xr:uid="{7243FFFE-2C84-4E1F-BC5C-09BBF31077E7}">
      <text>
        <t xml:space="preserve">[Threaded comment]
Your version of Excel allows you to read this threaded comment; however, any edits to it will get removed if the file is opened in a newer version of Excel. Learn more: https://go.microsoft.com/fwlink/?linkid=870924
Comment:
    Before: =ZÄHLENWENNS(WTO!R6:R169;WAHR;WTO!F6:F169;"developed")/ZÄHLENWENN(WTO!R6:R169;WAHR)
Error: references wrong line F; should reference C
</t>
      </text>
    </comment>
    <comment ref="O113" authorId="2" shapeId="0" xr:uid="{1DE969AB-0448-470E-ADA3-07F51C301DFA}">
      <text>
        <t>[Threaded comment]
Your version of Excel allows you to read this threaded comment; however, any edits to it will get removed if the file is opened in a newer version of Excel. Learn more: https://go.microsoft.com/fwlink/?linkid=870924
Comment:
    Before: =ZÄHLENWENNS(WTO!R6:R169;WAHR;WTO!F6:F169;"developed")/ZÄHLENWENN(WTO!R6:R169;WAHR)
Error: 
1. referenced wrong line F; should reference C
2. did not count 2 countries which were not yet categorized into developed/developing in column C</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<sst xmlns="http://schemas.openxmlformats.org/spreadsheetml/2006/main" count="17498" uniqueCount="1353">
  <si>
    <t>region_name</t>
  </si>
  <si>
    <t>Rate</t>
  </si>
  <si>
    <t>Central and Southern Asia</t>
  </si>
  <si>
    <t>Eastern and South-Eastern Asia</t>
  </si>
  <si>
    <t>Europe and Northern America</t>
  </si>
  <si>
    <t>Latin America and the Caribbean</t>
  </si>
  <si>
    <t>Northern Africa and Western Asia</t>
  </si>
  <si>
    <t>Oceania</t>
  </si>
  <si>
    <t>Sub-Saharan Africa</t>
  </si>
  <si>
    <t xml:space="preserve">Global estimate </t>
  </si>
  <si>
    <t>Source: UNODC estimates based on responses to the United Nations Survey of Crime Trends and Operations of Criminal Justice Systems and data from other sources, such as the WHO Mortality Database, reviewed by Member States.</t>
  </si>
  <si>
    <t>2015-2024 projections</t>
  </si>
  <si>
    <t>Male</t>
  </si>
  <si>
    <t>Female</t>
  </si>
  <si>
    <t>Target both</t>
  </si>
  <si>
    <t>Target male</t>
  </si>
  <si>
    <t>Target female</t>
  </si>
  <si>
    <t>World</t>
  </si>
  <si>
    <t>Note: Projections for the years 2024 to 2030 represent linear extrapolations of trends observed for the years 2015-2023.</t>
  </si>
  <si>
    <t>Male_Hom</t>
  </si>
  <si>
    <t>Male_IPFM</t>
  </si>
  <si>
    <t>Female_Hom</t>
  </si>
  <si>
    <t>Female_IPFM</t>
  </si>
  <si>
    <t>Africa</t>
  </si>
  <si>
    <t>Americas</t>
  </si>
  <si>
    <t>Asia</t>
  </si>
  <si>
    <t>Europe</t>
  </si>
  <si>
    <t xml:space="preserve">Oceania </t>
  </si>
  <si>
    <t>Central Asia and Southern Asia</t>
  </si>
  <si>
    <t xml:space="preserve">Latin America and the Caribbean </t>
  </si>
  <si>
    <t xml:space="preserve">Sub-Saharan Africa </t>
  </si>
  <si>
    <t>Category</t>
  </si>
  <si>
    <t>X position</t>
  </si>
  <si>
    <t>Series 1</t>
  </si>
  <si>
    <t>Series 2</t>
  </si>
  <si>
    <t>Series 3</t>
  </si>
  <si>
    <t>Series 6</t>
  </si>
  <si>
    <t>Series 7</t>
  </si>
  <si>
    <t>Series 8</t>
  </si>
  <si>
    <t>Min</t>
  </si>
  <si>
    <t>Max</t>
  </si>
  <si>
    <t>start</t>
  </si>
  <si>
    <t>end</t>
  </si>
  <si>
    <t>Women HRDs</t>
  </si>
  <si>
    <t>Youth HRDs</t>
  </si>
  <si>
    <t>Indigenous &amp; minority HRDs</t>
  </si>
  <si>
    <t>Environmental HRDs</t>
  </si>
  <si>
    <t>iso3</t>
  </si>
  <si>
    <t>country</t>
  </si>
  <si>
    <t>year</t>
  </si>
  <si>
    <t>sub_region_name</t>
  </si>
  <si>
    <t>sdg_region</t>
  </si>
  <si>
    <t>variable</t>
  </si>
  <si>
    <t>question_number</t>
  </si>
  <si>
    <t>source_name</t>
  </si>
  <si>
    <t>population</t>
  </si>
  <si>
    <t>count</t>
  </si>
  <si>
    <t>comment_from_country</t>
  </si>
  <si>
    <t xml:space="preserve">Region Label </t>
  </si>
  <si>
    <t>Order</t>
  </si>
  <si>
    <t>Order 2</t>
  </si>
  <si>
    <t>ARG</t>
  </si>
  <si>
    <t>Argentina</t>
  </si>
  <si>
    <t>South America</t>
  </si>
  <si>
    <t>Latin America and the Caribbean (MDG=M49)</t>
  </si>
  <si>
    <t>Prevalence Rate of Robbery, Males and Females</t>
  </si>
  <si>
    <t>7.1.7</t>
  </si>
  <si>
    <t>CTS</t>
  </si>
  <si>
    <t>BOL</t>
  </si>
  <si>
    <t>Bolivia (Plurinational State of)</t>
  </si>
  <si>
    <t>CHL</t>
  </si>
  <si>
    <t>Chile</t>
  </si>
  <si>
    <t>Considera Robo con violencia e intimidación y robo por sorpresa a nivel de personas.</t>
  </si>
  <si>
    <t>COL</t>
  </si>
  <si>
    <t>Colombia</t>
  </si>
  <si>
    <t>Region</t>
  </si>
  <si>
    <t>Median</t>
  </si>
  <si>
    <t xml:space="preserve">Max </t>
  </si>
  <si>
    <t>DOM</t>
  </si>
  <si>
    <t>Dominican Republic</t>
  </si>
  <si>
    <t>Caribbean</t>
  </si>
  <si>
    <t>JAM</t>
  </si>
  <si>
    <t>Jamaica</t>
  </si>
  <si>
    <t>7.1.8</t>
  </si>
  <si>
    <t>LCA</t>
  </si>
  <si>
    <t>Saint Lucia</t>
  </si>
  <si>
    <t>MEX</t>
  </si>
  <si>
    <t>Mexico</t>
  </si>
  <si>
    <t>Central America</t>
  </si>
  <si>
    <t>Fuente: Encuesta Nacional de Victimización y Percepción de Seguridad Pública (ENVIPE), 2022, 2023, 2024 y 2025.</t>
  </si>
  <si>
    <t>PAN</t>
  </si>
  <si>
    <t>Panama</t>
  </si>
  <si>
    <t>NSO</t>
  </si>
  <si>
    <t>Source: National Integrated System of Criminal Statistics (SIEC), Panama's National Crime Victim Survey (ENVI) 2017. Does not include attempts</t>
  </si>
  <si>
    <t>PER</t>
  </si>
  <si>
    <t>Peru</t>
  </si>
  <si>
    <t>En la encuesta no se diferencian los robos de hurtos, el indicador incluye robos y hurtos.
Fuente: Encuesta Nacional de Programas Presupuestales.</t>
  </si>
  <si>
    <t>PRY</t>
  </si>
  <si>
    <t>Paraguay</t>
  </si>
  <si>
    <t>SLV</t>
  </si>
  <si>
    <t>El Salvador</t>
  </si>
  <si>
    <t>TTO</t>
  </si>
  <si>
    <t>Trinidad and Tobago</t>
  </si>
  <si>
    <t>Prevalence Rate of Physical assault, Males and Females</t>
  </si>
  <si>
    <t>Personas que fueron victimas de lesiones fisicas.</t>
  </si>
  <si>
    <t>En la encuesta no se diferencia entre Maltrato físico y/o psicológico de algún miembro del hogar.
Asimismo, este indicador incluye también las ofensas sexuales (acoso, abuso, violación, entre otros).
Fuente: Encuesta Nacional de Programas Presupuestales.</t>
  </si>
  <si>
    <t>CAN</t>
  </si>
  <si>
    <t>Canada</t>
  </si>
  <si>
    <t>Northern America</t>
  </si>
  <si>
    <t>Northern America (M49) and Europe (M49)</t>
  </si>
  <si>
    <t>SDG</t>
  </si>
  <si>
    <t>Northern America and Europe</t>
  </si>
  <si>
    <t>CHE</t>
  </si>
  <si>
    <t>Switzerland</t>
  </si>
  <si>
    <t>Western Europe</t>
  </si>
  <si>
    <t>DEU</t>
  </si>
  <si>
    <t>Germany</t>
  </si>
  <si>
    <t>EST</t>
  </si>
  <si>
    <t>Estonia</t>
  </si>
  <si>
    <t>Northern Europe</t>
  </si>
  <si>
    <t>FRA</t>
  </si>
  <si>
    <t>France</t>
  </si>
  <si>
    <t>GBR_E_W</t>
  </si>
  <si>
    <t>United Kingdom (England and Wales)</t>
  </si>
  <si>
    <t>GBR_NI</t>
  </si>
  <si>
    <t>United Kingdom (Northern Ireland)</t>
  </si>
  <si>
    <t>GBR_S</t>
  </si>
  <si>
    <t>United Kingdom (Scotland)</t>
  </si>
  <si>
    <t>IRL</t>
  </si>
  <si>
    <t>Ireland</t>
  </si>
  <si>
    <t>ITA</t>
  </si>
  <si>
    <t>Italy</t>
  </si>
  <si>
    <t>Southern Europe</t>
  </si>
  <si>
    <t>POL</t>
  </si>
  <si>
    <t>Poland</t>
  </si>
  <si>
    <t>Eastern Europe</t>
  </si>
  <si>
    <t>Data from Polish Victimisation Survey 2024 - not comparable to data 2021-2023</t>
  </si>
  <si>
    <t>PRT</t>
  </si>
  <si>
    <t>Portugal</t>
  </si>
  <si>
    <t>SVN</t>
  </si>
  <si>
    <t>Slovenia</t>
  </si>
  <si>
    <t>SWE</t>
  </si>
  <si>
    <t>Sweden</t>
  </si>
  <si>
    <t>USA</t>
  </si>
  <si>
    <t>United States of America</t>
  </si>
  <si>
    <t>CV23 table 14</t>
  </si>
  <si>
    <t>AUS</t>
  </si>
  <si>
    <t>Australia</t>
  </si>
  <si>
    <t>Australia and New Zealand</t>
  </si>
  <si>
    <t>Australia and New Zealand (M49)</t>
  </si>
  <si>
    <t>Other</t>
  </si>
  <si>
    <t>IDN</t>
  </si>
  <si>
    <t>Indonesia</t>
  </si>
  <si>
    <t>South-Eastern Asia</t>
  </si>
  <si>
    <t>Eastern Asia (M49) and South-eastern Asia (MDG=M49)</t>
  </si>
  <si>
    <t>ISR</t>
  </si>
  <si>
    <t>Israel</t>
  </si>
  <si>
    <t>Western Asia</t>
  </si>
  <si>
    <t>Western Asia (M49) and Northern Africa (M49)</t>
  </si>
  <si>
    <t>KGZ</t>
  </si>
  <si>
    <t>Kyrgyzstan</t>
  </si>
  <si>
    <t>Central Asia</t>
  </si>
  <si>
    <t>Central Asia (M49) and Southern Asia (MDG=M49)</t>
  </si>
  <si>
    <t>KOR</t>
  </si>
  <si>
    <t>Republic of Korea</t>
  </si>
  <si>
    <t>Eastern Asia</t>
  </si>
  <si>
    <t>PSE</t>
  </si>
  <si>
    <t>State of Palestine</t>
  </si>
  <si>
    <t>SAU</t>
  </si>
  <si>
    <t>Saudi Arabia</t>
  </si>
  <si>
    <t>THA</t>
  </si>
  <si>
    <t>Thailand</t>
  </si>
  <si>
    <t>CPV</t>
  </si>
  <si>
    <t>Cabo Verde</t>
  </si>
  <si>
    <t>Western Africa</t>
  </si>
  <si>
    <t>Sub-Saharan Africa (M49)</t>
  </si>
  <si>
    <t>NGA</t>
  </si>
  <si>
    <t>Nigeria</t>
  </si>
  <si>
    <t>UNODC Research</t>
  </si>
  <si>
    <t>Source: UNODC Estimate based on National Surveys on Quality and Integrity of Public Services (2016, 2019, 2023)</t>
  </si>
  <si>
    <t>UGA</t>
  </si>
  <si>
    <t>Uganda</t>
  </si>
  <si>
    <t>Eastern Africa</t>
  </si>
  <si>
    <t>MICS</t>
  </si>
  <si>
    <t>Source: Justice Needs and Satisfaction in Uganda Survey 2024</t>
  </si>
  <si>
    <t>ZAF</t>
  </si>
  <si>
    <t>South Africa</t>
  </si>
  <si>
    <t>Southern Africa</t>
  </si>
  <si>
    <t>sex</t>
  </si>
  <si>
    <t xml:space="preserve">Order </t>
  </si>
  <si>
    <t>Prevalence Rate of Physical violence Males</t>
  </si>
  <si>
    <t>7.1.6</t>
  </si>
  <si>
    <t>male</t>
  </si>
  <si>
    <t>BEL</t>
  </si>
  <si>
    <t>Belgium</t>
  </si>
  <si>
    <t>BEN</t>
  </si>
  <si>
    <t>Benin</t>
  </si>
  <si>
    <t>Survey sample covers women and men aged 15-49</t>
  </si>
  <si>
    <t>BLR</t>
  </si>
  <si>
    <t>Belarus</t>
  </si>
  <si>
    <t>Survey sample covers women aged 15-49 and men aged 15-59</t>
  </si>
  <si>
    <t>BRA</t>
  </si>
  <si>
    <t>Brazil</t>
  </si>
  <si>
    <t xml:space="preserve">Median </t>
  </si>
  <si>
    <t>CAF</t>
  </si>
  <si>
    <t>Central African Republic</t>
  </si>
  <si>
    <t>Middle Africa</t>
  </si>
  <si>
    <t>CMR</t>
  </si>
  <si>
    <t>Cameroon</t>
  </si>
  <si>
    <t>COD</t>
  </si>
  <si>
    <t>Democratic Republic of the Congo</t>
  </si>
  <si>
    <t>COM</t>
  </si>
  <si>
    <t>Comoros</t>
  </si>
  <si>
    <t>CUB</t>
  </si>
  <si>
    <t>Cuba</t>
  </si>
  <si>
    <t>FJI</t>
  </si>
  <si>
    <t>Fiji</t>
  </si>
  <si>
    <t>Melanesia</t>
  </si>
  <si>
    <t>Oceania (M49) excluding Australia and New Zealand (M49)</t>
  </si>
  <si>
    <t>GEO</t>
  </si>
  <si>
    <t>Georgia</t>
  </si>
  <si>
    <t>GUY</t>
  </si>
  <si>
    <t>Guyana</t>
  </si>
  <si>
    <t>HND</t>
  </si>
  <si>
    <t>Honduras</t>
  </si>
  <si>
    <t>KIR</t>
  </si>
  <si>
    <t>Kiribati</t>
  </si>
  <si>
    <t>Micronesia</t>
  </si>
  <si>
    <t>LSO</t>
  </si>
  <si>
    <t>Lesotho</t>
  </si>
  <si>
    <t>LUX</t>
  </si>
  <si>
    <t>Luxembourg</t>
  </si>
  <si>
    <t>LVA</t>
  </si>
  <si>
    <t>Latvia</t>
  </si>
  <si>
    <t>MDG</t>
  </si>
  <si>
    <t>Madagascar</t>
  </si>
  <si>
    <t>MNE</t>
  </si>
  <si>
    <t>Montenegro</t>
  </si>
  <si>
    <t>MNG</t>
  </si>
  <si>
    <t>Mongolia</t>
  </si>
  <si>
    <t>MWI</t>
  </si>
  <si>
    <t>Malawi</t>
  </si>
  <si>
    <t>NZL</t>
  </si>
  <si>
    <t>New Zealand</t>
  </si>
  <si>
    <t>PAK</t>
  </si>
  <si>
    <t>Pakistan</t>
  </si>
  <si>
    <t>Southern Asia</t>
  </si>
  <si>
    <t>SUR</t>
  </si>
  <si>
    <t>Suriname</t>
  </si>
  <si>
    <t>SWZ</t>
  </si>
  <si>
    <t>Eswatini</t>
  </si>
  <si>
    <t>TCA</t>
  </si>
  <si>
    <t>Turks and Caicos Islands</t>
  </si>
  <si>
    <t>TCD</t>
  </si>
  <si>
    <t>Chad</t>
  </si>
  <si>
    <t>TON</t>
  </si>
  <si>
    <t>Tonga</t>
  </si>
  <si>
    <t>Polynesia</t>
  </si>
  <si>
    <t>TUN</t>
  </si>
  <si>
    <t>Tunisia</t>
  </si>
  <si>
    <t>Northern Africa</t>
  </si>
  <si>
    <t>TUV</t>
  </si>
  <si>
    <t>Tuvalu</t>
  </si>
  <si>
    <t>VNM</t>
  </si>
  <si>
    <t>Viet Nam</t>
  </si>
  <si>
    <t>WSM</t>
  </si>
  <si>
    <t>Samoa</t>
  </si>
  <si>
    <t>ZWE</t>
  </si>
  <si>
    <t>Zimbabwe</t>
  </si>
  <si>
    <t>Prevalence Rate of Physical violence Females</t>
  </si>
  <si>
    <t>female</t>
  </si>
  <si>
    <t>Prevalence Rate of Sexual violence Males</t>
  </si>
  <si>
    <t>7.1.9</t>
  </si>
  <si>
    <t>FIN</t>
  </si>
  <si>
    <t>Finland</t>
  </si>
  <si>
    <t>GTM</t>
  </si>
  <si>
    <t>Guatemala</t>
  </si>
  <si>
    <t>VCT</t>
  </si>
  <si>
    <t>Saint Vincent and the Grenadines</t>
  </si>
  <si>
    <t>Prevalence Rate of Sexual violence Females</t>
  </si>
  <si>
    <t>Prevalence Rate of Psychological violence Males</t>
  </si>
  <si>
    <t>7.1.12</t>
  </si>
  <si>
    <t>HRV</t>
  </si>
  <si>
    <t>Croatia</t>
  </si>
  <si>
    <t>Prevalence Rate of Psychological violence Females</t>
  </si>
  <si>
    <t>sdg_reporting</t>
  </si>
  <si>
    <t>period</t>
  </si>
  <si>
    <t>w_average_period</t>
  </si>
  <si>
    <t>average_period</t>
  </si>
  <si>
    <t>nr_countries</t>
  </si>
  <si>
    <t>nr_countries_sdg</t>
  </si>
  <si>
    <t>average_world</t>
  </si>
  <si>
    <t>2016-2020</t>
  </si>
  <si>
    <t>Eastern Asia and South-eastern Asia</t>
  </si>
  <si>
    <t>Western Asia and Northern Africa</t>
  </si>
  <si>
    <t>2021-2025</t>
  </si>
  <si>
    <t xml:space="preserve">World </t>
  </si>
  <si>
    <t>Azerbaijan</t>
  </si>
  <si>
    <t>Czechia</t>
  </si>
  <si>
    <t>Iceland</t>
  </si>
  <si>
    <t>Russian Federation</t>
  </si>
  <si>
    <t>Türkiye</t>
  </si>
  <si>
    <t>Uzbekistan</t>
  </si>
  <si>
    <t>Oceania, excluding Australia and New Zealand</t>
  </si>
  <si>
    <t>Girls</t>
  </si>
  <si>
    <t>Women</t>
  </si>
  <si>
    <t>Boys</t>
  </si>
  <si>
    <t>Men</t>
  </si>
  <si>
    <t>Forced Labour</t>
  </si>
  <si>
    <t>Sexual Exploitation</t>
  </si>
  <si>
    <t>Other Forms of Exploitation</t>
  </si>
  <si>
    <t>analytical_region</t>
  </si>
  <si>
    <t>order</t>
  </si>
  <si>
    <t>Reporting Rate of Robbery, Males and Females</t>
  </si>
  <si>
    <t>7.2.3</t>
  </si>
  <si>
    <t>other</t>
  </si>
  <si>
    <t>Source: Crime Survey 2022
Reporting rates refer to the last incident in the last five years, yearly calculation is not possible.</t>
  </si>
  <si>
    <t>Denuncia  de robo violencia+ robo por sorpresa con respecto al total de personas víctimas</t>
  </si>
  <si>
    <t>CRI</t>
  </si>
  <si>
    <t>Costa Rica</t>
  </si>
  <si>
    <t>Porcentaje de denuncias ante el OIJ, Ministerio Público o Policía  registradas por el  hogar, sin contemplar la cantidad de eventos que indicó el informante sobre el delito. El dato esta por hogar.</t>
  </si>
  <si>
    <t>proportions of incidents reported to Police (cells not filled indicate the figures are suppressed)</t>
  </si>
  <si>
    <t>A partir del año 2017, se adicionó una pregunta que actualmente forma parte del indicador denuncia, por lo cual se actualizaron los resultados para los años 2017-2022.
Se considera la denuncia del hecho delictivo robo e intento de robo de dinero, cartera, celular, etc. manifestada a la Policía Nacional del Perú (Comisaría)
Fuente: Encuesta Nacional de Programas Presupuestales.</t>
  </si>
  <si>
    <t>CV23 table 4</t>
  </si>
  <si>
    <t>Reporting Rate of Physical assault, Males and Females</t>
  </si>
  <si>
    <t>7.2.4</t>
  </si>
  <si>
    <t>Denuncia de lesiones respecto del total de personas víctimas</t>
  </si>
  <si>
    <t>ISL</t>
  </si>
  <si>
    <t>LKA</t>
  </si>
  <si>
    <t>Sri Lanka</t>
  </si>
  <si>
    <t>Source: National Integrated System of Criminal Statistics (SIEC), Panama's National Crime Victim Survey (ENVI) 2017</t>
  </si>
  <si>
    <t>Source: The Swedish Crime Survey. The reporting period is the calendar year prior to the interview.</t>
  </si>
  <si>
    <t>Assault. CV23 table 4</t>
  </si>
  <si>
    <t>Reporting Rate of Sexual assault, Males and Females</t>
  </si>
  <si>
    <t>7.2.6</t>
  </si>
  <si>
    <t>Source: NSO. Refers to the police reporting rate for sexual violence</t>
  </si>
  <si>
    <t>Source: Victimization survey (French Ministerial Statistical Department for Internal Security (SSMSI))</t>
  </si>
  <si>
    <t>Las cifras para los años 2021, 2022, 2023 y 2024 presentan un coeficiente de variación (%) en el rango de [15, 30].
Fuente: Encuesta Nacional de Victimización y Percepción de Seguridad Pública (ENVIPE), 2022, 2023, 2024 y 2025.</t>
  </si>
  <si>
    <t>Los datos corresponden al Sistema Integrado de Estadísticas de la Criminalidad y Seguridad Ciudadana - http://datacrim.inei.gob.pe/</t>
  </si>
  <si>
    <t>Rape and sexual assault</t>
  </si>
  <si>
    <t>average</t>
  </si>
  <si>
    <t>median</t>
  </si>
  <si>
    <t>countries</t>
  </si>
  <si>
    <t>max</t>
  </si>
  <si>
    <t>Global</t>
  </si>
  <si>
    <t xml:space="preserve">Order -- Global </t>
  </si>
  <si>
    <t>Reporting Rate of Physical assault, Females</t>
  </si>
  <si>
    <t>Reporting Rate of Physical assault, Males</t>
  </si>
  <si>
    <t>Las cifra para 2023 y 2024 presenta un coeficiente de variación (%) en el rango de [15, 30].
Fuente: Encuesta Nacional de Victimización y Percepción de Seguridad Pública (ENVIPE), 2022, 2023, 2024 y 2025.</t>
  </si>
  <si>
    <t>N-DASH download tables (combined agg assault and simple assault)</t>
  </si>
  <si>
    <t>Data sourced from National Socio-Economic Survey. Reporting rate is calculated by dividing the number of victims who report the crime by the number of victims.</t>
  </si>
  <si>
    <t>Latin America and the Caribbean (12 countries)</t>
  </si>
  <si>
    <t>Northern America and Europe  (12 countries)</t>
  </si>
  <si>
    <t>Sub-Saharan Africa (12 countries</t>
  </si>
  <si>
    <t>Other regions (16 countries)</t>
  </si>
  <si>
    <t>Regions</t>
  </si>
  <si>
    <t>Counts (2024)</t>
  </si>
  <si>
    <t>Counts (2015)</t>
  </si>
  <si>
    <t>Rate of detainees per 100,000 population</t>
  </si>
  <si>
    <t>Total persons held in detention</t>
  </si>
  <si>
    <t>Unsentenced detainees</t>
  </si>
  <si>
    <t>Sentenced detainees</t>
  </si>
  <si>
    <t>Note: Regions are ranked in ascending order of the rate of detainees per 100,000 population in 2024.</t>
  </si>
  <si>
    <t>Source: UNODC estimates, based on responses to the United Nations Survey of Crime Trends and Operations of Criminal Justice Systems, data from the World Prison Brief (Institute for Crime &amp; Justice Policy Research) and national sources reviewed by Member States</t>
  </si>
  <si>
    <t>Share of unsentenced detainees</t>
  </si>
  <si>
    <t>Total</t>
  </si>
  <si>
    <t>Unsentenced male</t>
  </si>
  <si>
    <t>Total male</t>
  </si>
  <si>
    <t>Share unsentenced males</t>
  </si>
  <si>
    <t>Unsentenced Female</t>
  </si>
  <si>
    <t>Total Female</t>
  </si>
  <si>
    <t>Share unsentenced female</t>
  </si>
  <si>
    <t>Percentage point diff</t>
  </si>
  <si>
    <t>region_sdg</t>
  </si>
  <si>
    <t>average_seizures_yearly</t>
  </si>
  <si>
    <t>average_SDG</t>
  </si>
  <si>
    <t>ALB</t>
  </si>
  <si>
    <t>Europe and Northern America (M49)</t>
  </si>
  <si>
    <t>AND</t>
  </si>
  <si>
    <t>x</t>
  </si>
  <si>
    <t>BGR</t>
  </si>
  <si>
    <t>ESP</t>
  </si>
  <si>
    <t>GBR</t>
  </si>
  <si>
    <t>GRC</t>
  </si>
  <si>
    <t>HUN</t>
  </si>
  <si>
    <t>LTU</t>
  </si>
  <si>
    <t>MDA</t>
  </si>
  <si>
    <t>ROU</t>
  </si>
  <si>
    <t>Latin America and the Caribbean (M49)</t>
  </si>
  <si>
    <t>ATG</t>
  </si>
  <si>
    <t>BHS</t>
  </si>
  <si>
    <t>GRD</t>
  </si>
  <si>
    <t>NIC</t>
  </si>
  <si>
    <t>ARM</t>
  </si>
  <si>
    <t>Northern Africa and Western Asia (M49)</t>
  </si>
  <si>
    <t>AZE</t>
  </si>
  <si>
    <t>CYP</t>
  </si>
  <si>
    <t>MAR</t>
  </si>
  <si>
    <t>QAT</t>
  </si>
  <si>
    <t>Oceania (M49)</t>
  </si>
  <si>
    <t>KEN</t>
  </si>
  <si>
    <t>MUS</t>
  </si>
  <si>
    <t>TGO</t>
  </si>
  <si>
    <t>Average_SDG</t>
  </si>
  <si>
    <t>Average_seizures</t>
  </si>
  <si>
    <t>country_count</t>
  </si>
  <si>
    <t>below average</t>
  </si>
  <si>
    <t>reg_average _2026</t>
  </si>
  <si>
    <t>Average_seizures_2026</t>
  </si>
  <si>
    <t>Country_count</t>
  </si>
  <si>
    <t>Below average</t>
  </si>
  <si>
    <t>Grand Total</t>
  </si>
  <si>
    <t>year_value</t>
  </si>
  <si>
    <t>bar_order</t>
  </si>
  <si>
    <t>question_text</t>
  </si>
  <si>
    <t>m49_region</t>
  </si>
  <si>
    <t>m49_subregion</t>
  </si>
  <si>
    <t>m49_intermediate_region</t>
  </si>
  <si>
    <t>description</t>
  </si>
  <si>
    <t>comment</t>
  </si>
  <si>
    <t>SDG region names</t>
  </si>
  <si>
    <t>Count</t>
  </si>
  <si>
    <t>7.1.4</t>
  </si>
  <si>
    <t>Prevalence Rate of Bribery Males and Females</t>
  </si>
  <si>
    <t>KAZ</t>
  </si>
  <si>
    <t>Kazakhstan</t>
  </si>
  <si>
    <t>ASI</t>
  </si>
  <si>
    <t>CAS</t>
  </si>
  <si>
    <t/>
  </si>
  <si>
    <t>ACS</t>
  </si>
  <si>
    <t>GCB UNODC Adjusted</t>
  </si>
  <si>
    <t>UNODC estimate based on the Global Corruption Barometer</t>
  </si>
  <si>
    <t>The data source is Transparency International's Global Corruption Barometer. The data were not provided by the Member State. The value provided by the original source was adjusted to reflect personal experience of bribery only and not at the household level</t>
  </si>
  <si>
    <t>TJK</t>
  </si>
  <si>
    <t>Tajikistan</t>
  </si>
  <si>
    <t>UZB</t>
  </si>
  <si>
    <t>BGD</t>
  </si>
  <si>
    <t>Bangladesh</t>
  </si>
  <si>
    <t>SAS</t>
  </si>
  <si>
    <t>GCB</t>
  </si>
  <si>
    <t>Global Corruption Barrometer</t>
  </si>
  <si>
    <t>The data source is Transparency International's Global Corruption Barometer. The data were not provided by the Member State.</t>
  </si>
  <si>
    <t>IND</t>
  </si>
  <si>
    <t>India</t>
  </si>
  <si>
    <t>MDV</t>
  </si>
  <si>
    <t>Maldives</t>
  </si>
  <si>
    <t>NPL</t>
  </si>
  <si>
    <t>Nepal</t>
  </si>
  <si>
    <t>AMS</t>
  </si>
  <si>
    <t>ALC</t>
  </si>
  <si>
    <t>ALC_C</t>
  </si>
  <si>
    <t>National Criminal Justice Data as Collected through the United Nations Surveys on Crime Trends and the Operations of Criminal Justice Systems (UN-CTS)</t>
  </si>
  <si>
    <t>Fuente: Encuesta Nacional de Calidad e Impacto Gubernamental, 2021 y 2023</t>
  </si>
  <si>
    <t>Nicaragua</t>
  </si>
  <si>
    <t>Bahamas</t>
  </si>
  <si>
    <t>ALC_I</t>
  </si>
  <si>
    <t>BRB</t>
  </si>
  <si>
    <t>Barbados</t>
  </si>
  <si>
    <t>National Statistical Office</t>
  </si>
  <si>
    <t>Percentage of households</t>
  </si>
  <si>
    <t>PRI</t>
  </si>
  <si>
    <t>Puerto Rico</t>
  </si>
  <si>
    <t>Data revised by national authorities in response to the Pre-Publication of Sustainable Development Goals indicators (SDG-PrePub)</t>
  </si>
  <si>
    <t>ALC_S</t>
  </si>
  <si>
    <t>ECU</t>
  </si>
  <si>
    <t>Ecuador</t>
  </si>
  <si>
    <t>URY</t>
  </si>
  <si>
    <t>Uruguay</t>
  </si>
  <si>
    <t>VEN</t>
  </si>
  <si>
    <t>Venezuela (Bolivarian Republic of)</t>
  </si>
  <si>
    <t>OCE</t>
  </si>
  <si>
    <t>ANZ</t>
  </si>
  <si>
    <t>Kenya</t>
  </si>
  <si>
    <t>AFR</t>
  </si>
  <si>
    <t>ASS</t>
  </si>
  <si>
    <t>ASS_E</t>
  </si>
  <si>
    <t>MOZ</t>
  </si>
  <si>
    <t>Mozambique</t>
  </si>
  <si>
    <t>Mauritius</t>
  </si>
  <si>
    <t>TZA</t>
  </si>
  <si>
    <t>United Republic of Tanzania</t>
  </si>
  <si>
    <t>The National Governance Peace and Security Survey 2017</t>
  </si>
  <si>
    <t>ZMB</t>
  </si>
  <si>
    <t>Zambia</t>
  </si>
  <si>
    <t>ASS_M</t>
  </si>
  <si>
    <t>GAB</t>
  </si>
  <si>
    <t>Gabon</t>
  </si>
  <si>
    <t>STP</t>
  </si>
  <si>
    <t>Sao Tome and Principe</t>
  </si>
  <si>
    <t>BWA</t>
  </si>
  <si>
    <t>Botswana</t>
  </si>
  <si>
    <t>ASS_S</t>
  </si>
  <si>
    <t>NAM</t>
  </si>
  <si>
    <t>Namibia</t>
  </si>
  <si>
    <t>ASS_W</t>
  </si>
  <si>
    <t>BFA</t>
  </si>
  <si>
    <t>Burkina Faso</t>
  </si>
  <si>
    <t>CIV</t>
  </si>
  <si>
    <t>Côte d'Ivoire</t>
  </si>
  <si>
    <t>GHA</t>
  </si>
  <si>
    <t>Ghana</t>
  </si>
  <si>
    <t>UNODC/NSO</t>
  </si>
  <si>
    <t>United Nations Office on Drugs and Crime (UNODC) and National Statistical Institute</t>
  </si>
  <si>
    <t>GIN</t>
  </si>
  <si>
    <t>Guinea</t>
  </si>
  <si>
    <t>GMB</t>
  </si>
  <si>
    <t>Gambia</t>
  </si>
  <si>
    <t>LBR</t>
  </si>
  <si>
    <t>Liberia</t>
  </si>
  <si>
    <t>MLI</t>
  </si>
  <si>
    <t>Mali</t>
  </si>
  <si>
    <t>NER</t>
  </si>
  <si>
    <t>Niger</t>
  </si>
  <si>
    <t>Data based on original research by UNODC</t>
  </si>
  <si>
    <t>Source: UNODC Estimate based on National Surveys on Quality and Integrity of Public Services (2016, 2019, 2023). Note: The prevalence of bribery without refusals refers to the proportion of the adult population who paid at least one bribe to a public offi</t>
  </si>
  <si>
    <t>SEN</t>
  </si>
  <si>
    <t>Senegal</t>
  </si>
  <si>
    <t>SLE</t>
  </si>
  <si>
    <t>Sierra Leone</t>
  </si>
  <si>
    <t>Togo</t>
  </si>
  <si>
    <t>Bulgaria</t>
  </si>
  <si>
    <t>EUR</t>
  </si>
  <si>
    <t>EEU</t>
  </si>
  <si>
    <t>ENA</t>
  </si>
  <si>
    <t>CZE</t>
  </si>
  <si>
    <t>Hungary</t>
  </si>
  <si>
    <t>Republic of Moldova</t>
  </si>
  <si>
    <t>Romania</t>
  </si>
  <si>
    <t>RUS</t>
  </si>
  <si>
    <t>SVK</t>
  </si>
  <si>
    <t>Slovakia</t>
  </si>
  <si>
    <t>UKR</t>
  </si>
  <si>
    <t>Ukraine</t>
  </si>
  <si>
    <t>DNK</t>
  </si>
  <si>
    <t>Denmark</t>
  </si>
  <si>
    <t>NEU</t>
  </si>
  <si>
    <t>Lithuania</t>
  </si>
  <si>
    <t>Albania</t>
  </si>
  <si>
    <t>SEU</t>
  </si>
  <si>
    <t>BIH</t>
  </si>
  <si>
    <t>Bosnia and Herzegovina</t>
  </si>
  <si>
    <t>Spain</t>
  </si>
  <si>
    <t>Greece</t>
  </si>
  <si>
    <t>MKD</t>
  </si>
  <si>
    <t>North Macedonia</t>
  </si>
  <si>
    <t>MLT</t>
  </si>
  <si>
    <t>Malta</t>
  </si>
  <si>
    <t>SRB</t>
  </si>
  <si>
    <t>Serbia</t>
  </si>
  <si>
    <t>XKX</t>
  </si>
  <si>
    <t>Kosovo under UNSCR 1244</t>
  </si>
  <si>
    <t>AUT</t>
  </si>
  <si>
    <t>Austria</t>
  </si>
  <si>
    <t>WEU</t>
  </si>
  <si>
    <t>NLD</t>
  </si>
  <si>
    <t>Netherlands</t>
  </si>
  <si>
    <t>HKG</t>
  </si>
  <si>
    <t>China, Hong Kong SAR</t>
  </si>
  <si>
    <t>EAA</t>
  </si>
  <si>
    <t>ESA</t>
  </si>
  <si>
    <t>JPN</t>
  </si>
  <si>
    <t>Japan</t>
  </si>
  <si>
    <t>TWN</t>
  </si>
  <si>
    <t>China, Taiwan Province of China</t>
  </si>
  <si>
    <t>SEA</t>
  </si>
  <si>
    <t>Data sourced from Anti-corruption Behaviour Survey. Data related to this variable hadn't been developed before 2020.</t>
  </si>
  <si>
    <t>KHM</t>
  </si>
  <si>
    <t>Cambodia</t>
  </si>
  <si>
    <t>MMR</t>
  </si>
  <si>
    <t>Myanmar</t>
  </si>
  <si>
    <t>MYS</t>
  </si>
  <si>
    <t>Malaysia</t>
  </si>
  <si>
    <t>PHL</t>
  </si>
  <si>
    <t>Philippines</t>
  </si>
  <si>
    <t>PSA/POO</t>
  </si>
  <si>
    <t>Philippine Statistics Authority and Office of the Ombudsman</t>
  </si>
  <si>
    <t>DZA</t>
  </si>
  <si>
    <t>Algeria</t>
  </si>
  <si>
    <t>NAF</t>
  </si>
  <si>
    <t>NAW</t>
  </si>
  <si>
    <t>EGY</t>
  </si>
  <si>
    <t>Egypt</t>
  </si>
  <si>
    <t>Morocco</t>
  </si>
  <si>
    <t>SDN</t>
  </si>
  <si>
    <t>Sudan</t>
  </si>
  <si>
    <t>Armenia</t>
  </si>
  <si>
    <t>WAS</t>
  </si>
  <si>
    <t>Cyprus</t>
  </si>
  <si>
    <t>JOR</t>
  </si>
  <si>
    <t>Jordan</t>
  </si>
  <si>
    <t>LBN</t>
  </si>
  <si>
    <t>Lebanon</t>
  </si>
  <si>
    <t>TUR</t>
  </si>
  <si>
    <t>FSM</t>
  </si>
  <si>
    <t>Micronesia (Federated States of)</t>
  </si>
  <si>
    <t>MCN</t>
  </si>
  <si>
    <t>OCA</t>
  </si>
  <si>
    <t>Oceania (including Australia)</t>
  </si>
  <si>
    <t>MEL</t>
  </si>
  <si>
    <t>NCL</t>
  </si>
  <si>
    <t>New Caledonia</t>
  </si>
  <si>
    <t>PNG</t>
  </si>
  <si>
    <t>Papua New Guinea</t>
  </si>
  <si>
    <t>SLB</t>
  </si>
  <si>
    <t>Solomon Islands</t>
  </si>
  <si>
    <t>VUT</t>
  </si>
  <si>
    <t>Vanuatu</t>
  </si>
  <si>
    <t>PYF</t>
  </si>
  <si>
    <t>French Polynesia</t>
  </si>
  <si>
    <t>PLY</t>
  </si>
  <si>
    <t>Mean</t>
  </si>
  <si>
    <t xml:space="preserve">Summary Table </t>
  </si>
  <si>
    <t>Metric</t>
  </si>
  <si>
    <t xml:space="preserve">Europe </t>
  </si>
  <si>
    <t xml:space="preserve">Eastern and South-Eastern Asia </t>
  </si>
  <si>
    <t>mean</t>
  </si>
  <si>
    <t>min</t>
  </si>
  <si>
    <t xml:space="preserve">order </t>
  </si>
  <si>
    <t>Low income</t>
  </si>
  <si>
    <t>Lower middle income</t>
  </si>
  <si>
    <t>Upper middle income</t>
  </si>
  <si>
    <t>High income</t>
  </si>
  <si>
    <t>Oceania (11 countries)</t>
  </si>
  <si>
    <t>Sub-Saharan Africa (10 countries)</t>
  </si>
  <si>
    <t>Central Asia and Southern Asia (32 countries)</t>
  </si>
  <si>
    <t>Western Asia and Northern Africa (13 countries)</t>
  </si>
  <si>
    <t>Latin America and the Caribbean (24 countries)</t>
  </si>
  <si>
    <t>Eastern Asia and South-eastern Asia (11 countries)</t>
  </si>
  <si>
    <t>Europe and Northern America (37 countries)</t>
  </si>
  <si>
    <t>Country</t>
  </si>
  <si>
    <t>2010-2016</t>
  </si>
  <si>
    <t>2017-2024</t>
  </si>
  <si>
    <t xml:space="preserve">Central and Southern Asia </t>
  </si>
  <si>
    <t>Afghanistan</t>
  </si>
  <si>
    <t xml:space="preserve">Europe and Northern America </t>
  </si>
  <si>
    <t>All</t>
  </si>
  <si>
    <t>AFG</t>
  </si>
  <si>
    <t>Goal</t>
  </si>
  <si>
    <t>Target</t>
  </si>
  <si>
    <t>Indicator</t>
  </si>
  <si>
    <t>SeriesCode</t>
  </si>
  <si>
    <t>SeriesDescription</t>
  </si>
  <si>
    <t>GeoAreaCode</t>
  </si>
  <si>
    <t>GeoAreaName</t>
  </si>
  <si>
    <t>TimePeriod</t>
  </si>
  <si>
    <t>Value</t>
  </si>
  <si>
    <t>Time_Detail</t>
  </si>
  <si>
    <t>Source</t>
  </si>
  <si>
    <t>GeoInfoUrl</t>
  </si>
  <si>
    <t>FootNote</t>
  </si>
  <si>
    <t>Nature</t>
  </si>
  <si>
    <t>Reporting Type</t>
  </si>
  <si>
    <t>Units</t>
  </si>
  <si>
    <t>Period</t>
  </si>
  <si>
    <t>income_level</t>
  </si>
  <si>
    <t>Subregion</t>
  </si>
  <si>
    <t>Intermediate Region</t>
  </si>
  <si>
    <t>Column Order</t>
  </si>
  <si>
    <t>16.5</t>
  </si>
  <si>
    <t>16.5.2</t>
  </si>
  <si>
    <t>IC_FRM_BRIB</t>
  </si>
  <si>
    <t>Bribery incidence (% of firms experiencing at least one bribe payment request)</t>
  </si>
  <si>
    <t>2016</t>
  </si>
  <si>
    <t>WDI</t>
  </si>
  <si>
    <t>E</t>
  </si>
  <si>
    <t>G</t>
  </si>
  <si>
    <t>PERCENT</t>
  </si>
  <si>
    <t>L</t>
  </si>
  <si>
    <t>Subsaharan Africa</t>
  </si>
  <si>
    <t>2023</t>
  </si>
  <si>
    <t>2021-2026</t>
  </si>
  <si>
    <t>UM</t>
  </si>
  <si>
    <t>2024</t>
  </si>
  <si>
    <t>LM</t>
  </si>
  <si>
    <t>Congo</t>
  </si>
  <si>
    <t>COG</t>
  </si>
  <si>
    <t>Congo, Rep.</t>
  </si>
  <si>
    <t>Gambia, The</t>
  </si>
  <si>
    <t>2018</t>
  </si>
  <si>
    <t>2017</t>
  </si>
  <si>
    <t>2022</t>
  </si>
  <si>
    <t>Rwanda</t>
  </si>
  <si>
    <t>RWA</t>
  </si>
  <si>
    <t>Seychelles</t>
  </si>
  <si>
    <t>SYC</t>
  </si>
  <si>
    <t>H</t>
  </si>
  <si>
    <t>2020</t>
  </si>
  <si>
    <t>Tanzania</t>
  </si>
  <si>
    <t>2019</t>
  </si>
  <si>
    <t>China, Hong Kong Special Administrative Region</t>
  </si>
  <si>
    <t>Hong Kong SAR, China</t>
  </si>
  <si>
    <t>South-eastern Asia</t>
  </si>
  <si>
    <t>Lao People's Democratic Republic</t>
  </si>
  <si>
    <t>LAO</t>
  </si>
  <si>
    <t>Lao PDR</t>
  </si>
  <si>
    <t>Singapore</t>
  </si>
  <si>
    <t>SGP</t>
  </si>
  <si>
    <t>Timor-Leste</t>
  </si>
  <si>
    <t>2021</t>
  </si>
  <si>
    <t>TLS</t>
  </si>
  <si>
    <t>Bhutan</t>
  </si>
  <si>
    <t>BTN</t>
  </si>
  <si>
    <t>Egypt, Arab Rep.</t>
  </si>
  <si>
    <t>Iraq</t>
  </si>
  <si>
    <t>IRQ</t>
  </si>
  <si>
    <t>West Bank and Gaza</t>
  </si>
  <si>
    <t>Latin America</t>
  </si>
  <si>
    <t>Bolivia</t>
  </si>
  <si>
    <t xml:space="preserve">Eastern Europe </t>
  </si>
  <si>
    <t>Moldova</t>
  </si>
  <si>
    <t>Slovak Republic</t>
  </si>
  <si>
    <t>Kosovo</t>
  </si>
  <si>
    <t>KXK</t>
  </si>
  <si>
    <t>Netherlands (Kingdom of the)</t>
  </si>
  <si>
    <t xml:space="preserve">Melanesia </t>
  </si>
  <si>
    <t xml:space="preserve">Polynesia </t>
  </si>
  <si>
    <t xml:space="preserve">Region </t>
  </si>
  <si>
    <t>Sub-Saharan Africa (28 Countries)</t>
  </si>
  <si>
    <t>Central and Southern Asia (9 Countries)</t>
  </si>
  <si>
    <t>Latin America &amp; the Caribbean (16 Countries)</t>
  </si>
  <si>
    <t>Europe and Northern America (36 Countries)</t>
  </si>
  <si>
    <t>2010</t>
  </si>
  <si>
    <t>Burundi</t>
  </si>
  <si>
    <t>BDI</t>
  </si>
  <si>
    <t>Ethiopia</t>
  </si>
  <si>
    <t>2015</t>
  </si>
  <si>
    <t>ETH</t>
  </si>
  <si>
    <t>South Sudan</t>
  </si>
  <si>
    <t>SSD</t>
  </si>
  <si>
    <t>Angola</t>
  </si>
  <si>
    <t>AGO</t>
  </si>
  <si>
    <t>Belize</t>
  </si>
  <si>
    <t>BLZ</t>
  </si>
  <si>
    <t>Djibouti</t>
  </si>
  <si>
    <t>DJI</t>
  </si>
  <si>
    <t>Kyrgyz Republic</t>
  </si>
  <si>
    <t>Mauritania</t>
  </si>
  <si>
    <t>MRT</t>
  </si>
  <si>
    <t>Yemen</t>
  </si>
  <si>
    <t>YEM</t>
  </si>
  <si>
    <t>Antigua and Barbuda</t>
  </si>
  <si>
    <t>China</t>
  </si>
  <si>
    <t>CHN</t>
  </si>
  <si>
    <t>Dominica</t>
  </si>
  <si>
    <t>DMA</t>
  </si>
  <si>
    <t>Grenada</t>
  </si>
  <si>
    <t>Saint Kitts and Nevis</t>
  </si>
  <si>
    <t>KNA</t>
  </si>
  <si>
    <t>Year</t>
  </si>
  <si>
    <t>Number of countries with fully compliant NHRIs (A status)</t>
  </si>
  <si>
    <t>Number of countries with partially compliant NHRIs (B status)</t>
  </si>
  <si>
    <t>A status</t>
  </si>
  <si>
    <t>B Status</t>
  </si>
  <si>
    <t>TOTAL</t>
  </si>
  <si>
    <t>Avg Absolute Deviation (%)</t>
  </si>
  <si>
    <t>Low-Income</t>
  </si>
  <si>
    <t>Lower-Middle Income</t>
  </si>
  <si>
    <t>Upper-Middle Income</t>
  </si>
  <si>
    <t>High-Income</t>
  </si>
  <si>
    <t>Government Services</t>
  </si>
  <si>
    <t>Healthacre</t>
  </si>
  <si>
    <t>Primary Education</t>
  </si>
  <si>
    <t>Secondary Education</t>
  </si>
  <si>
    <t>Bahrain</t>
  </si>
  <si>
    <t>Norway</t>
  </si>
  <si>
    <t>United Kingdom of Great Britain and Northern Ireland</t>
  </si>
  <si>
    <t>Haiti</t>
  </si>
  <si>
    <t>Iran (Islamic Republic of)</t>
  </si>
  <si>
    <t>Kosovo (as per UNSCR 1244)</t>
  </si>
  <si>
    <t>Kuwait</t>
  </si>
  <si>
    <t>Libya</t>
  </si>
  <si>
    <t>Oman</t>
  </si>
  <si>
    <t>Somalia</t>
  </si>
  <si>
    <t>Syrian Arab Republic</t>
  </si>
  <si>
    <t>United Arab Emirates</t>
  </si>
  <si>
    <t>RegionName</t>
  </si>
  <si>
    <t>BOTHSEX</t>
  </si>
  <si>
    <t>SP_PSR_OSATIS_HLTH</t>
  </si>
  <si>
    <t>2015/2019</t>
  </si>
  <si>
    <t>2020/2025</t>
  </si>
  <si>
    <t>Committee</t>
  </si>
  <si>
    <t>MPs aged ≤40 in various leadership roles within parliament (%)</t>
  </si>
  <si>
    <t>Representation of women MPs</t>
  </si>
  <si>
    <t>World Population 18-40</t>
  </si>
  <si>
    <t>World Population (women)</t>
  </si>
  <si>
    <t>Foreign Affairs Committee Chairs</t>
  </si>
  <si>
    <t>6.7</t>
  </si>
  <si>
    <t>24.8</t>
  </si>
  <si>
    <t>Defence Committee Chairs</t>
  </si>
  <si>
    <t>3.8</t>
  </si>
  <si>
    <t>18.4</t>
  </si>
  <si>
    <t>Finance Committee Chairs</t>
  </si>
  <si>
    <t>17.2</t>
  </si>
  <si>
    <t>Human Rights Committee Chairs</t>
  </si>
  <si>
    <t>29.2</t>
  </si>
  <si>
    <t>Gender Equality Committee Chairs</t>
  </si>
  <si>
    <t>68.5</t>
  </si>
  <si>
    <t>Youth Committee Chairs</t>
  </si>
  <si>
    <t>18.3</t>
  </si>
  <si>
    <t>46.6</t>
  </si>
  <si>
    <t>Members</t>
  </si>
  <si>
    <t>27.5</t>
  </si>
  <si>
    <t>Speakers</t>
  </si>
  <si>
    <t>4.1</t>
  </si>
  <si>
    <t>19.9</t>
  </si>
  <si>
    <t>MPs ≤40 (%)</t>
  </si>
  <si>
    <t>Women MPs (%)</t>
  </si>
  <si>
    <t>Youth Benchmark (18-40)</t>
  </si>
  <si>
    <t>Women Benchmark</t>
  </si>
  <si>
    <t>Defence chairs</t>
  </si>
  <si>
    <t>Finance chairs</t>
  </si>
  <si>
    <t>Foreign Affairs chairs</t>
  </si>
  <si>
    <t>Human rights chairs</t>
  </si>
  <si>
    <t>Youth chairs</t>
  </si>
  <si>
    <t>Gender equality  chairs</t>
  </si>
  <si>
    <t>MPs</t>
  </si>
  <si>
    <t>Defence committee chairs</t>
  </si>
  <si>
    <t>Finance committee chairs</t>
  </si>
  <si>
    <t>Foreign Affairs committee chairs</t>
  </si>
  <si>
    <t>Public service</t>
  </si>
  <si>
    <t>avarage_value</t>
  </si>
  <si>
    <t>Judiciary</t>
  </si>
  <si>
    <t xml:space="preserve">Australia and New Zealand </t>
  </si>
  <si>
    <t xml:space="preserve">Oceania  excluding Australia and New Zealand </t>
  </si>
  <si>
    <t>Representative</t>
  </si>
  <si>
    <t>Typeofoccupation</t>
  </si>
  <si>
    <t>SG_DMK_PSRVC</t>
  </si>
  <si>
    <t>SG_DMK_JDC</t>
  </si>
  <si>
    <t>Senior Government Officials</t>
  </si>
  <si>
    <t>Other managers</t>
  </si>
  <si>
    <t>Business, Administration, Associate Professionals</t>
  </si>
  <si>
    <t>Administration Professionals</t>
  </si>
  <si>
    <t>General and Keyboard Clerks</t>
  </si>
  <si>
    <t>JUDGES</t>
  </si>
  <si>
    <t>Constitutional/Supreme courts</t>
  </si>
  <si>
    <t>SG_DMK_JDC_CNS</t>
  </si>
  <si>
    <t>High-level courts</t>
  </si>
  <si>
    <t>SG_DMK_JDC_HGR</t>
  </si>
  <si>
    <t>Low-level courts</t>
  </si>
  <si>
    <t>SG_DMK_JDC_LWR</t>
  </si>
  <si>
    <t>Sex</t>
  </si>
  <si>
    <t>IU_DMK_INCL</t>
  </si>
  <si>
    <t>MALE</t>
  </si>
  <si>
    <t>FEMALE</t>
  </si>
  <si>
    <t xml:space="preserve">Western Africa </t>
  </si>
  <si>
    <t xml:space="preserve">Southern Asia </t>
  </si>
  <si>
    <t xml:space="preserve">Northern Africa and Western Asia </t>
  </si>
  <si>
    <t xml:space="preserve">Oceania excluding Australia and New Zealand </t>
  </si>
  <si>
    <t>Total # of children under 5</t>
  </si>
  <si>
    <t># registered</t>
  </si>
  <si>
    <t># of children registered, certificate</t>
  </si>
  <si>
    <t># children registered, no certificate</t>
  </si>
  <si>
    <t># children unregistered</t>
  </si>
  <si>
    <t># no certificate</t>
  </si>
  <si>
    <t>Better off group</t>
  </si>
  <si>
    <t>Worse off group</t>
  </si>
  <si>
    <t>Sexual orientation</t>
  </si>
  <si>
    <t>Gender identity</t>
  </si>
  <si>
    <t>Status</t>
  </si>
  <si>
    <t>SoC</t>
  </si>
  <si>
    <t>2025</t>
  </si>
  <si>
    <t>CIVILIAN</t>
  </si>
  <si>
    <t>NONCIVILIAN</t>
  </si>
  <si>
    <t>_U</t>
  </si>
  <si>
    <t>Civilian + unknown</t>
  </si>
  <si>
    <t>Trend civilian + unknown</t>
  </si>
  <si>
    <t>Trend civilian</t>
  </si>
  <si>
    <r>
      <t>Note 1: </t>
    </r>
    <r>
      <rPr>
        <sz val="11"/>
        <color rgb="FF333333"/>
        <rFont val="Roboto"/>
      </rPr>
      <t>Determining the victims’ status is not always possible, especially during intense hostilities. In 2025, it was not possible to determine the status of 13,165 victims. Thus, the number of documented civilians deaths could be much higher. </t>
    </r>
  </si>
  <si>
    <r>
      <t>Note 2: </t>
    </r>
    <r>
      <rPr>
        <sz val="11"/>
        <color rgb="FF333333"/>
        <rFont val="Roboto"/>
      </rPr>
      <t>The increase in 2024 is partly attributable to newly accessible records following the change in regime in the Syrian Arab Republic. Although further verification is pending, it is likely that a significant proportion of the deaths recorded in 2024 took place in preceding years.</t>
    </r>
  </si>
  <si>
    <t>Civilians only</t>
  </si>
  <si>
    <t>Adult Male</t>
  </si>
  <si>
    <t>Adult Female</t>
  </si>
  <si>
    <t>Adult (Unknown Sex)</t>
  </si>
  <si>
    <t>Boy</t>
  </si>
  <si>
    <t xml:space="preserve"> Girl</t>
  </si>
  <si>
    <t>Child (Unknown Sex)</t>
  </si>
  <si>
    <t>Male (Unknown Age)</t>
  </si>
  <si>
    <t>Female (Unknown Age)</t>
  </si>
  <si>
    <t>Unknown (Age and Sex)</t>
  </si>
  <si>
    <t>Adult</t>
  </si>
  <si>
    <t>Child</t>
  </si>
  <si>
    <t>Unknown Age</t>
  </si>
  <si>
    <t>Unknown sex</t>
  </si>
  <si>
    <t>Group</t>
  </si>
  <si>
    <t>Enquête nationale sur la perception de la population tunisienne en matière de sécurité, de libertés et de gouvernance locale, 2021</t>
  </si>
  <si>
    <t>Household Survey (The rule of law and access to justice survey 2023)</t>
  </si>
  <si>
    <t xml:space="preserve">Source: UNODC Estimate based on National Surveys on Quality and Integrity of Public Services (2016, 2019, 2023). </t>
  </si>
  <si>
    <t>Source: UNODC Estimate based on Ghana Integrity of Public Service Survey (GIPSS)</t>
  </si>
  <si>
    <t>Instituto Nacional de Estadística e Informática (INEI) - Encuesta Nacional de Hogares (ENAHO). Módulo de opinión sobre "Gobernabilidad, Democracia y Transparencia".</t>
  </si>
  <si>
    <t>Canadian Legal Problems Survey, 2021</t>
  </si>
  <si>
    <t>Acceso a justicia y resolución no violenta de conflictos en el Salvador (2023)</t>
  </si>
  <si>
    <t>Encuesta de convivencia y seguridad ciudadana - ECSC- Capítulo de problemas, desacuerdos, conflictos o disputas</t>
  </si>
  <si>
    <t>South Africa*</t>
  </si>
  <si>
    <t>Governance, Public Safety and Justice Survey (GPSJS) 2021/22</t>
  </si>
  <si>
    <t>The Gambia - 2025 SDGs Monitoring Survey</t>
  </si>
  <si>
    <t>LESOTHO JUSTICE NEEDS SURVEY 2025</t>
  </si>
  <si>
    <t>Figure 3: Trends in and projections of the global homicide rate (per 100,000 population) by sex, 2000–2030</t>
  </si>
  <si>
    <t>Figure 5: Share of victims of intimate partner/family member homicide among all victims of homicide by region and sex, 2024</t>
  </si>
  <si>
    <t>16.10</t>
  </si>
  <si>
    <t>16.10.2</t>
  </si>
  <si>
    <t>SG_INF_ACCSS</t>
  </si>
  <si>
    <t>Countries that adopt and implement constitutional, statutory and/or policy guarantees for public access to information</t>
  </si>
  <si>
    <t>NUMBER</t>
  </si>
  <si>
    <t>1</t>
  </si>
  <si>
    <t>Andorra</t>
  </si>
  <si>
    <t>2</t>
  </si>
  <si>
    <t>12</t>
  </si>
  <si>
    <t>Cook Islands</t>
  </si>
  <si>
    <t>9</t>
  </si>
  <si>
    <t>48</t>
  </si>
  <si>
    <t>Landlocked developing countries (LLDCs)</t>
  </si>
  <si>
    <t>22</t>
  </si>
  <si>
    <t>27</t>
  </si>
  <si>
    <t>Least Developed Countries (LDCs)</t>
  </si>
  <si>
    <t>25</t>
  </si>
  <si>
    <t>Liechtenstein</t>
  </si>
  <si>
    <t>Monaco</t>
  </si>
  <si>
    <t>Oceania (exc. Australia and New Zealand)</t>
  </si>
  <si>
    <t>4</t>
  </si>
  <si>
    <t>Palau</t>
  </si>
  <si>
    <t>Qatar</t>
  </si>
  <si>
    <t>San Marino</t>
  </si>
  <si>
    <t>Small island developing States (SIDS)</t>
  </si>
  <si>
    <t>17</t>
  </si>
  <si>
    <t>source: SDG database 2025 data on 16.10.2</t>
  </si>
  <si>
    <t>Developing Countries</t>
  </si>
  <si>
    <t>UN General Assembly vote &amp; member share</t>
  </si>
  <si>
    <t>UN ECOSOC vote &amp; member share</t>
  </si>
  <si>
    <t>UN Security Council vote &amp; member share</t>
  </si>
  <si>
    <t>WTO vote &amp; member share</t>
  </si>
  <si>
    <t>IMF vote share</t>
  </si>
  <si>
    <t>IMF member share</t>
  </si>
  <si>
    <t>IBRD vote share</t>
  </si>
  <si>
    <t>IBRD member share</t>
  </si>
  <si>
    <t>IFC vote share</t>
  </si>
  <si>
    <t>IFC member share</t>
  </si>
  <si>
    <t>FSB share of plenary seats</t>
  </si>
  <si>
    <t>FSB member share</t>
  </si>
  <si>
    <t>ADB vote share</t>
  </si>
  <si>
    <t>ADB member share</t>
  </si>
  <si>
    <t>AfDB vote share</t>
  </si>
  <si>
    <t>AfDB member share</t>
  </si>
  <si>
    <t>IaDB vote share</t>
  </si>
  <si>
    <t>IaDB member share</t>
  </si>
  <si>
    <t>LDCs</t>
  </si>
  <si>
    <t>FSB vote share</t>
  </si>
  <si>
    <t>LLDCs</t>
  </si>
  <si>
    <t>SIDS</t>
  </si>
  <si>
    <t>Developed Countries</t>
  </si>
  <si>
    <t>Baseline (Heterosexual)</t>
  </si>
  <si>
    <t>NSO, The 2020 General Social Survey (GSS) </t>
  </si>
  <si>
    <t>Average non-heterosexual</t>
  </si>
  <si>
    <t>NSO, Institute for the Equality of Women and Men, 2024</t>
  </si>
  <si>
    <t>Baseline (Total)</t>
  </si>
  <si>
    <t>Transgender</t>
  </si>
  <si>
    <t>NSO (INEGI), National Survey on Discrimination in México 2022</t>
  </si>
  <si>
    <t>NSO (INEGI), National Survey on Discrimination in México 2023</t>
  </si>
  <si>
    <t>NSO (INEGI), National Survey on Discrimination in México 2024</t>
  </si>
  <si>
    <t>NSO (INEGI), National Survey on Discrimination in México 2025</t>
  </si>
  <si>
    <t>NSO, Safety Monitor, experience of discrimination, 2025</t>
  </si>
  <si>
    <t>NSO,  General Social Survey  2023</t>
  </si>
  <si>
    <t>NSO, Livskvalitetsundersøkelsen 2025</t>
  </si>
  <si>
    <t>NSO,  National Public Health Survey HLV 2024</t>
  </si>
  <si>
    <t>United Kingdom</t>
  </si>
  <si>
    <t>NSO, Equality and Human Rights Commission, Barometer of prejudice and discrimination 2018</t>
  </si>
  <si>
    <t>SDG Regions</t>
  </si>
  <si>
    <t>M49Code</t>
  </si>
  <si>
    <t>ISOCode</t>
  </si>
  <si>
    <t>CountryName</t>
  </si>
  <si>
    <t>Alternative country name</t>
  </si>
  <si>
    <t>Name of National Human Rights Institution</t>
  </si>
  <si>
    <t>2000</t>
  </si>
  <si>
    <t>2005</t>
  </si>
  <si>
    <t>M49Code2</t>
  </si>
  <si>
    <t>M49Code3</t>
  </si>
  <si>
    <t>M49 Level-1 Region</t>
  </si>
  <si>
    <t>M49Code4</t>
  </si>
  <si>
    <t>M49 Level-2 Region</t>
  </si>
  <si>
    <t>M49Code5</t>
  </si>
  <si>
    <t>MDGRegions</t>
  </si>
  <si>
    <t>M49Code6</t>
  </si>
  <si>
    <t>M49Code7</t>
  </si>
  <si>
    <t>LLDCs-SIDS</t>
  </si>
  <si>
    <t>Independent Human Rights Commission</t>
  </si>
  <si>
    <t>D</t>
  </si>
  <si>
    <t>A</t>
  </si>
  <si>
    <t>Asia (M49)</t>
  </si>
  <si>
    <t>Southern Asia (MDG=M49)</t>
  </si>
  <si>
    <t>Developing regions (MDG)</t>
  </si>
  <si>
    <t xml:space="preserve">People’s Advocate </t>
  </si>
  <si>
    <t>Europe (M49)</t>
  </si>
  <si>
    <t>Southern Europe (M49)</t>
  </si>
  <si>
    <t>Developed regions (MDG)</t>
  </si>
  <si>
    <t xml:space="preserve">Commission Nationale des Droits de l’homme </t>
  </si>
  <si>
    <t>B</t>
  </si>
  <si>
    <t>Northern Africa (M49)</t>
  </si>
  <si>
    <t>Ombudsman Institution</t>
  </si>
  <si>
    <t>Provedor di Justiça di direitos</t>
  </si>
  <si>
    <t>Middle Africa (M49)</t>
  </si>
  <si>
    <t xml:space="preserve">Office of the Ombudsman </t>
  </si>
  <si>
    <t>Caribbean (M49)</t>
  </si>
  <si>
    <t xml:space="preserve">Defensoría del Pueblo de la Nación Argentina </t>
  </si>
  <si>
    <t>South America (M49)</t>
  </si>
  <si>
    <t xml:space="preserve">Human Rights Defender of Armenia </t>
  </si>
  <si>
    <t>Western Asia (M49)</t>
  </si>
  <si>
    <t>Australian Human Rights Commission</t>
  </si>
  <si>
    <t>The Austrian Ombudsman Board</t>
  </si>
  <si>
    <t>Western Europe (M49)</t>
  </si>
  <si>
    <t xml:space="preserve">Human Rights Commissioner (Ombudsman) </t>
  </si>
  <si>
    <t>BHR</t>
  </si>
  <si>
    <t>National Institution for Human Rights</t>
  </si>
  <si>
    <t>National Human Rights Commission of Bangladesh</t>
  </si>
  <si>
    <t>Eastern Europe (M49)</t>
  </si>
  <si>
    <t xml:space="preserve">Transformed into two separate institutions - The Interfederal Centre for Equal Opportunities and Opposition to Discrimination and Racism; The Federal Centre for the Analysis of Migration Flows  </t>
  </si>
  <si>
    <t>Office of the Ombudsman</t>
  </si>
  <si>
    <t>Central America (M49)</t>
  </si>
  <si>
    <t xml:space="preserve">Commission béninoise des droits de l’homme </t>
  </si>
  <si>
    <t>Western Africa (M49)</t>
  </si>
  <si>
    <t>Defensor del Pueblo</t>
  </si>
  <si>
    <t>Institute of Human Rights Ombudsman</t>
  </si>
  <si>
    <t>Southern Africa (M49)</t>
  </si>
  <si>
    <t>BRN</t>
  </si>
  <si>
    <t>Brunei Darussalam</t>
  </si>
  <si>
    <t>South-eastern Asia (MDG=M49)</t>
  </si>
  <si>
    <t>The Ombudsman of the Republic of Bulgaria</t>
  </si>
  <si>
    <t xml:space="preserve">Commission Nationale des Droits de L’homme </t>
  </si>
  <si>
    <t xml:space="preserve">Commission nationale indépendante des droits de l’homme </t>
  </si>
  <si>
    <t>Eastern Africa (M49)</t>
  </si>
  <si>
    <t>National Commission for Human Rights and Citizenship; Ombudsman</t>
  </si>
  <si>
    <t xml:space="preserve">National Commission on Human Rights and Freedoms </t>
  </si>
  <si>
    <t xml:space="preserve">Canadian Human Rights Commission </t>
  </si>
  <si>
    <t>Northern America (M49)</t>
  </si>
  <si>
    <t xml:space="preserve">Instituto Nacional de derechos Humanos </t>
  </si>
  <si>
    <t>Eastern Asia (M49)</t>
  </si>
  <si>
    <t xml:space="preserve">Defensoría del Pueblo </t>
  </si>
  <si>
    <t xml:space="preserve">Commission Nationale des Droits de l’Homme (CNDH)  </t>
  </si>
  <si>
    <t>Defensoría de los Habitantes</t>
  </si>
  <si>
    <t>Côte d’Ivoire</t>
  </si>
  <si>
    <t>National Human Rights Commission</t>
  </si>
  <si>
    <t xml:space="preserve">Ombudsman of the Republic of Croatia </t>
  </si>
  <si>
    <t xml:space="preserve">Commissioner for Administration and Human Rights </t>
  </si>
  <si>
    <t>Czech Republic</t>
  </si>
  <si>
    <t>Ombudsman</t>
  </si>
  <si>
    <t>PRK</t>
  </si>
  <si>
    <t>Democratic People's Republic of Korea</t>
  </si>
  <si>
    <t xml:space="preserve">Danish Institute for Human Rights </t>
  </si>
  <si>
    <t>Northern Europe (M49)</t>
  </si>
  <si>
    <t>Ombudsperson</t>
  </si>
  <si>
    <t xml:space="preserve">Defensor del Pueblo </t>
  </si>
  <si>
    <t xml:space="preserve">National Council for Human Rights </t>
  </si>
  <si>
    <t xml:space="preserve">Procuraduría para la Defense de los Derechos Humanos </t>
  </si>
  <si>
    <t>GNQ</t>
  </si>
  <si>
    <t>Equatorial Guinea</t>
  </si>
  <si>
    <t>National Commission for Human Rights</t>
  </si>
  <si>
    <t>ERI</t>
  </si>
  <si>
    <t>Eritrea</t>
  </si>
  <si>
    <t>Chancellor of Justice</t>
  </si>
  <si>
    <t xml:space="preserve">Ethiopian Human Rights Commission </t>
  </si>
  <si>
    <t xml:space="preserve">Fiji Human Rights Commission </t>
  </si>
  <si>
    <t>Melanesia (M49)</t>
  </si>
  <si>
    <t>Finnish National Human Rights Institution</t>
  </si>
  <si>
    <t xml:space="preserve">Commission Nationale Consultative des Droits de L’homme </t>
  </si>
  <si>
    <t xml:space="preserve">Public Defender's Office </t>
  </si>
  <si>
    <t>German Institute of Human Rights</t>
  </si>
  <si>
    <t xml:space="preserve">Commission on Human Rights and Administrative Justice </t>
  </si>
  <si>
    <t xml:space="preserve">National Commission for Human Rights </t>
  </si>
  <si>
    <t xml:space="preserve">Procuraduría de los Derechos Humanos de Guatemala </t>
  </si>
  <si>
    <t>GNB</t>
  </si>
  <si>
    <t>Guinea-Bissau</t>
  </si>
  <si>
    <t>HTI</t>
  </si>
  <si>
    <t xml:space="preserve">Office for the Protection of Citizens (OPC) </t>
  </si>
  <si>
    <t>VAT</t>
  </si>
  <si>
    <t>Holy See</t>
  </si>
  <si>
    <t xml:space="preserve">Comisionado Nacional de los Derechos Humanos de Honduras </t>
  </si>
  <si>
    <t xml:space="preserve">Commissioner for Fundamental Rights </t>
  </si>
  <si>
    <t xml:space="preserve">National Human Rights Commission of India </t>
  </si>
  <si>
    <t>National Commission on Human Rights (Komnas HAM)</t>
  </si>
  <si>
    <t>IRN</t>
  </si>
  <si>
    <t>Iran</t>
  </si>
  <si>
    <t xml:space="preserve">Commission Islamique des Droits de L’homme </t>
  </si>
  <si>
    <t xml:space="preserve">High Commission for Human Rights </t>
  </si>
  <si>
    <t xml:space="preserve">Irish Human Rights and Equality Commission </t>
  </si>
  <si>
    <t>Commissione per i Diritti Umani - Présidence du Conseil des Ministres</t>
  </si>
  <si>
    <t>Office of the Public Defender</t>
  </si>
  <si>
    <t xml:space="preserve">National Centre for Human Rights </t>
  </si>
  <si>
    <t xml:space="preserve">The Commissioner for Human Rights (CHR) </t>
  </si>
  <si>
    <t>Central Asia (M49)</t>
  </si>
  <si>
    <t xml:space="preserve">Kenya National Commission on Human Rights </t>
  </si>
  <si>
    <t>Micronesia (M49)</t>
  </si>
  <si>
    <t>KWT</t>
  </si>
  <si>
    <t xml:space="preserve">The Ombudsman of the Kyrgyz Republic (OKR) </t>
  </si>
  <si>
    <t>Ombudsman of the Republic of Latvia</t>
  </si>
  <si>
    <t>Independent National Commission on Human Rights</t>
  </si>
  <si>
    <t>LBY</t>
  </si>
  <si>
    <t>Libyan Arab Jamahiriya</t>
  </si>
  <si>
    <t xml:space="preserve">National Council for Civil Liberties and Human Rights </t>
  </si>
  <si>
    <t>LIE</t>
  </si>
  <si>
    <t>Seimas Ombudsmen Office</t>
  </si>
  <si>
    <t xml:space="preserve">Commission Consultative des Droits de L’homme du Grand-Duché de Luxembourg </t>
  </si>
  <si>
    <t>Commission Nationale Indépendante des Droits de l’Homme</t>
  </si>
  <si>
    <t xml:space="preserve">Malawi Human Rights Commission </t>
  </si>
  <si>
    <t xml:space="preserve">Human Rights Commission of Malaysia (SUHAKAM) </t>
  </si>
  <si>
    <t xml:space="preserve">Human Rights Commission </t>
  </si>
  <si>
    <t xml:space="preserve">Commission nationale des droits de l’homme </t>
  </si>
  <si>
    <t>National Commission for the Promotion of Equality</t>
  </si>
  <si>
    <t>MHL</t>
  </si>
  <si>
    <t>Marshall Islands</t>
  </si>
  <si>
    <t xml:space="preserve">Commission nationale des Droits de l’Homme </t>
  </si>
  <si>
    <t xml:space="preserve">Commision Nationale des Droits de L'homme </t>
  </si>
  <si>
    <t xml:space="preserve">Comisión Nacional de los Derechos Humanos </t>
  </si>
  <si>
    <t xml:space="preserve">Micronesia, Federated States of </t>
  </si>
  <si>
    <t>MCO</t>
  </si>
  <si>
    <t xml:space="preserve">National Human Rights Commission of Mongolia </t>
  </si>
  <si>
    <t>Protector of Human Rights and Freedoms</t>
  </si>
  <si>
    <t>Conseil national des droits de d'homme</t>
  </si>
  <si>
    <t>Myanmar National Human Rights Commission</t>
  </si>
  <si>
    <t>NRU</t>
  </si>
  <si>
    <t>Nauru</t>
  </si>
  <si>
    <t xml:space="preserve">National Human Rights Commission of Nepal </t>
  </si>
  <si>
    <t xml:space="preserve">Netherlands Institute for Human Rights </t>
  </si>
  <si>
    <t xml:space="preserve">New Zealand Human Rights Commission </t>
  </si>
  <si>
    <t xml:space="preserve">Procuraduría para la Defensa de los Derechos Humanos de Nicaragua </t>
  </si>
  <si>
    <t>Commission Nationale des Droits Humains</t>
  </si>
  <si>
    <t xml:space="preserve">National Human Rights Commission </t>
  </si>
  <si>
    <t>The Ombudsman of the Republic of Macedonia</t>
  </si>
  <si>
    <t>NOR</t>
  </si>
  <si>
    <t>Norwegian National Human Rights Institution</t>
  </si>
  <si>
    <t>OMN</t>
  </si>
  <si>
    <t>PLW</t>
  </si>
  <si>
    <t xml:space="preserve">Defensoría del Pueblo de la República de Panamá </t>
  </si>
  <si>
    <t xml:space="preserve">Defensoria del Pueblo de la República del Paraguay </t>
  </si>
  <si>
    <t>Defensoría del Pueblo</t>
  </si>
  <si>
    <t xml:space="preserve">Philippines Commission on Human Rights </t>
  </si>
  <si>
    <t xml:space="preserve">Human Rights Defender </t>
  </si>
  <si>
    <t xml:space="preserve">Provedor de Justiça </t>
  </si>
  <si>
    <t>National Human Rights Committee</t>
  </si>
  <si>
    <t xml:space="preserve">National Human Rights Commission of the Republic of Korea </t>
  </si>
  <si>
    <t>Human Rights Centre</t>
  </si>
  <si>
    <t xml:space="preserve">Romanian Institute for Human Rights </t>
  </si>
  <si>
    <t xml:space="preserve">Commissioner for Human Rights in the Russian Federation </t>
  </si>
  <si>
    <t>Office of the Parliamentary Commissioner</t>
  </si>
  <si>
    <t>The Office of the Ombudsman</t>
  </si>
  <si>
    <t>Polynesia (M49)</t>
  </si>
  <si>
    <t>SMR</t>
  </si>
  <si>
    <t>Comité Sénégalais des Droits de L’homme</t>
  </si>
  <si>
    <t xml:space="preserve">Protector of Citizens of the Republic of Serbia </t>
  </si>
  <si>
    <t xml:space="preserve">Sierra Leone Human Rights Commission </t>
  </si>
  <si>
    <t xml:space="preserve">National Centre for Human Rights (SNCHR)  </t>
  </si>
  <si>
    <t>Republic of Slovenia Human Rights Ombudsman</t>
  </si>
  <si>
    <t>SOM</t>
  </si>
  <si>
    <t xml:space="preserve">South African Human Rights Commission </t>
  </si>
  <si>
    <t xml:space="preserve">El Defensor del Pueblo </t>
  </si>
  <si>
    <t xml:space="preserve">The Human Rights Commission of Sri Lanka </t>
  </si>
  <si>
    <t xml:space="preserve"> Independent Commission for Human Rights</t>
  </si>
  <si>
    <t>Equality Ombudsman</t>
  </si>
  <si>
    <t xml:space="preserve">Commission fédérale pour les questions féminines (CFQF) (Mar 2009); Federal Commission against Racism (FCR) </t>
  </si>
  <si>
    <t>SYR</t>
  </si>
  <si>
    <t>The Human Rights Ombudsman of the Republic of Tajikistan (HROT)</t>
  </si>
  <si>
    <t>Timor Leste</t>
  </si>
  <si>
    <t>Provedoria for Human Rights and Justice</t>
  </si>
  <si>
    <t>Commission nationale des droits de l’homme</t>
  </si>
  <si>
    <t>Office of the Ombudsman of Trinidad and Tobago</t>
  </si>
  <si>
    <t xml:space="preserve">Comité Supérieur des Droits de l’Homme et des Libertés Fondamentales </t>
  </si>
  <si>
    <t>Turkiye</t>
  </si>
  <si>
    <t>Human Rights Institution of Turkey</t>
  </si>
  <si>
    <t>TKM</t>
  </si>
  <si>
    <t>Turkmenistan</t>
  </si>
  <si>
    <t>Uganda Human Rights Commission</t>
  </si>
  <si>
    <t xml:space="preserve">Ukrainian Parliament Commisioner for Human Rights </t>
  </si>
  <si>
    <t>ARE</t>
  </si>
  <si>
    <t>Great Britain - Equality and Human Rights Commission; Northern Ireland - human Rights Commission; Scotland - Scottish Human Rights Commission</t>
  </si>
  <si>
    <t>Tanzania, United Republic of</t>
  </si>
  <si>
    <t>Commission for Human Rights and Good Governance</t>
  </si>
  <si>
    <t>Institución National de Derechos Humanos y Defensoría del Pueblo de Uruguay</t>
  </si>
  <si>
    <t>There are two institutions with a human rights related mandate – the Human Rights Commissioner of the Oily Majlis (Ombudsman) and the National Centre for Human Rights</t>
  </si>
  <si>
    <t xml:space="preserve">Zambian Human Rights Commission </t>
  </si>
  <si>
    <t>Zimbabwe Human Rights Commission</t>
  </si>
  <si>
    <t>No_overcrowding</t>
  </si>
  <si>
    <t>Medium</t>
  </si>
  <si>
    <t>High</t>
  </si>
  <si>
    <t>&gt;150%</t>
  </si>
  <si>
    <t>&gt;100-150%</t>
  </si>
  <si>
    <t>Lower than capacity or 100%</t>
  </si>
  <si>
    <t>SDG_region_name</t>
  </si>
  <si>
    <t>prisoners_all</t>
  </si>
  <si>
    <t>capacity_all</t>
  </si>
  <si>
    <t>overcrowing_rate</t>
  </si>
  <si>
    <t>overcrowding_category</t>
  </si>
  <si>
    <t>capacity_adults</t>
  </si>
  <si>
    <t>prisoners_adults</t>
  </si>
  <si>
    <t>VGB</t>
  </si>
  <si>
    <t>British Virgin Islands</t>
  </si>
  <si>
    <t>GUF</t>
  </si>
  <si>
    <t>French Guiana</t>
  </si>
  <si>
    <t>BMU</t>
  </si>
  <si>
    <t>Bermuda</t>
  </si>
  <si>
    <t>GLP</t>
  </si>
  <si>
    <t>Guadeloupe</t>
  </si>
  <si>
    <t>MYT</t>
  </si>
  <si>
    <t>Mayotte</t>
  </si>
  <si>
    <t>MAC</t>
  </si>
  <si>
    <t>China Macao SAR</t>
  </si>
  <si>
    <t>REU</t>
  </si>
  <si>
    <t>Réunion</t>
  </si>
  <si>
    <t>ABW</t>
  </si>
  <si>
    <t>Aruba</t>
  </si>
  <si>
    <t>FRO</t>
  </si>
  <si>
    <t>Faroe Islands</t>
  </si>
  <si>
    <t>GIB</t>
  </si>
  <si>
    <t>Gibraltar</t>
  </si>
  <si>
    <t>GRL</t>
  </si>
  <si>
    <t>Greenland</t>
  </si>
  <si>
    <t>CYM</t>
  </si>
  <si>
    <t>Cayman Islands</t>
  </si>
  <si>
    <t>GUM</t>
  </si>
  <si>
    <t>Guam</t>
  </si>
  <si>
    <t>GGY</t>
  </si>
  <si>
    <t>Guernsey</t>
  </si>
  <si>
    <t>IMN</t>
  </si>
  <si>
    <t>Isle of Man</t>
  </si>
  <si>
    <t>JEY</t>
  </si>
  <si>
    <t>Jersey</t>
  </si>
  <si>
    <t>MNP</t>
  </si>
  <si>
    <t>Northern Mariana Islands</t>
  </si>
  <si>
    <t>MAF</t>
  </si>
  <si>
    <t>Saint Martin (French part)</t>
  </si>
  <si>
    <t>AIA</t>
  </si>
  <si>
    <t>Anguilla</t>
  </si>
  <si>
    <t>CUW</t>
  </si>
  <si>
    <t>Curaçao</t>
  </si>
  <si>
    <t>SXM</t>
  </si>
  <si>
    <t>Sint Maarten (Dutch part)</t>
  </si>
  <si>
    <t>VIR</t>
  </si>
  <si>
    <t>United States Virgin Islands</t>
  </si>
  <si>
    <t>*Removed as people sentenced for more than 2 years are sent to Austria.</t>
  </si>
  <si>
    <t>Summary table</t>
  </si>
  <si>
    <t>Average</t>
  </si>
  <si>
    <t xml:space="preserve">Eastern Asia and South-Eastern Asia </t>
  </si>
  <si>
    <t>Europe and Northern America (M49)(M49) and Europe (M49)</t>
  </si>
  <si>
    <t>Eastern and South-Eastern Asia (10 Countries)</t>
  </si>
  <si>
    <t xml:space="preserve"> Northern Africa and Western Asia  (13 Countries)</t>
  </si>
  <si>
    <t xml:space="preserve">Northern Africa and Western Asia   </t>
  </si>
  <si>
    <t xml:space="preserve">Eastern and South-eastern Asia </t>
  </si>
  <si>
    <t xml:space="preserve">Central  and Southern Asia </t>
  </si>
  <si>
    <t>Northern Africa and Western Asia </t>
  </si>
  <si>
    <t xml:space="preserve">Europe and Northern America  </t>
  </si>
  <si>
    <t xml:space="preserve">Centraland Southern Asia </t>
  </si>
  <si>
    <t xml:space="preserve">Central Southern Asia </t>
  </si>
  <si>
    <t xml:space="preserve">Northern Africa and Western Asia  </t>
  </si>
  <si>
    <t xml:space="preserve"> Europe and Northern America </t>
  </si>
  <si>
    <t>≈</t>
  </si>
  <si>
    <t>High income (39 countries)</t>
  </si>
  <si>
    <t>Figure 1: Number of documented cpnflict-related deaths and annual change in civilian deaths, 2015-2025</t>
  </si>
  <si>
    <t xml:space="preserve">Figure 2: Documented civilian conflict-related deaths by age and sex, 2025 </t>
  </si>
  <si>
    <t>Number of deaths</t>
  </si>
  <si>
    <t>Figure 4: Rate of intentional homicide per 100,000 population by regions, 2024</t>
  </si>
  <si>
    <t>Figure 6: Number of verified killings of human rights defenders, journalists and trade unionists worldwide,
2015 – 2025 (2025 figures projected)</t>
  </si>
  <si>
    <t xml:space="preserve">Figure 7: Share of Killed or Disappeared Human Rights Defenders Belonging to Seleccted Group, by region (2025) </t>
  </si>
  <si>
    <t>Footnote: Each dot represents the share of defenders killed or disappeared in that region who belonged to the specified group. Categories are not mutually exclusive; an individual may be included in more than one group. Northern America and Europe are excluded due to small case numbers, and Oceania due to insufficient data availability.</t>
  </si>
  <si>
    <t>Figure 8: Proportion of the population subjected to robbery and physical assault in the previous twelve</t>
  </si>
  <si>
    <t>months, by region (latest available year since 2015)</t>
  </si>
  <si>
    <t>Figure 9: Proportion of the population subjected to violence in the previous twelve months, by sex (latest</t>
  </si>
  <si>
    <t>available year between 2016 - 2024)</t>
  </si>
  <si>
    <t>Figure 10: Percentage (bar) and global share (pie) of children experiencing violent discipline in the past</t>
  </si>
  <si>
    <t>month, by region (2010-2024)</t>
  </si>
  <si>
    <t xml:space="preserve">Percentage </t>
  </si>
  <si>
    <t xml:space="preserve">Prevalence of violence within each region </t>
  </si>
  <si>
    <t xml:space="preserve">Regional share of the global prevelance of violence </t>
  </si>
  <si>
    <t xml:space="preserve">Number </t>
  </si>
  <si>
    <t>≈Nearest million</t>
  </si>
  <si>
    <t>Figure 11: Share of detected victims of trafficking, by victim sex and age (2024 or most recent year available)</t>
  </si>
  <si>
    <t>Figure 12: Share of detected victims of trafficking, by form of exploitation (2024 or most recent year</t>
  </si>
  <si>
    <t>available)</t>
  </si>
  <si>
    <t>Figure 13: Proportion of the population that feel safe walking alone at night around the area they live in, by</t>
  </si>
  <si>
    <t>region and period (2016–2020 and 2021-2025)</t>
  </si>
  <si>
    <t>Figure 14: Proportion of the population that feel safe walking alone at night around the area they live in, by</t>
  </si>
  <si>
    <t>region and sex (2021-2025)</t>
  </si>
  <si>
    <t xml:space="preserve">Variable </t>
  </si>
  <si>
    <t>Countries</t>
  </si>
  <si>
    <t>Question_number</t>
  </si>
  <si>
    <t xml:space="preserve">Global overview </t>
  </si>
  <si>
    <t>Figure 15: Proportion of victims of violence in the previous 12 months who reported their victimization, by</t>
  </si>
  <si>
    <t>type of crime (2025 or latest available year since 2015)</t>
  </si>
  <si>
    <t xml:space="preserve">Summary numbers for visualisation </t>
  </si>
  <si>
    <t>Figure 16: Proportion of victims of physical assault in the previous 12 months who reported their</t>
  </si>
  <si>
    <t>victimization, by sex and region (2024 or latest available year since 2016)</t>
  </si>
  <si>
    <t>Figure 17: Proportion of the population who have experienced a dispute in the past two years who accessed</t>
  </si>
  <si>
    <t>a formal or informal dispute resolution mechanism, across different countries (2025 or latest available year).</t>
  </si>
  <si>
    <t xml:space="preserve">Regional label </t>
  </si>
  <si>
    <t>Figure 18: Number of persons held in detention per 100.000 population (2015 and 2024)</t>
  </si>
  <si>
    <t>Figure 19: Unsentenced detainees as a proportion of overall prison population (2015 and 2024)</t>
  </si>
  <si>
    <r>
      <rPr>
        <sz val="11"/>
        <color rgb="FF000000"/>
        <rFont val="Aptos Narrow"/>
        <family val="2"/>
      </rPr>
      <t>≈</t>
    </r>
    <r>
      <rPr>
        <sz val="11"/>
        <color rgb="FF000000"/>
        <rFont val="Calibri"/>
        <family val="2"/>
        <scheme val="minor"/>
      </rPr>
      <t>2015</t>
    </r>
  </si>
  <si>
    <t>Figur 20: Unsentenced prisoners as a proportion of the overall prison population, by sex and region (2024)</t>
  </si>
  <si>
    <t>Figure21: Percentage of countries where prisoners outnumber the prison capacity (2024 or latest year</t>
  </si>
  <si>
    <t xml:space="preserve">% of countries </t>
  </si>
  <si>
    <t>Total # of cuntries</t>
  </si>
  <si>
    <t xml:space="preserve">Regional and global calculations of overcrowding </t>
  </si>
  <si>
    <t>Figure 23: Proportion of population that experienced bribery when in contact with public officials in the previous 12 months, by region, 2024 or latest year available since 2015</t>
  </si>
  <si>
    <t>Figure 24: Proportion of population that experienced bribery when in contact with public officials in the previous 12 months, by country income level, 2024 or latest year available since 2015</t>
  </si>
  <si>
    <t xml:space="preserve">Lower middle income </t>
  </si>
  <si>
    <t xml:space="preserve">Upper middle income </t>
  </si>
  <si>
    <t xml:space="preserve">Low income </t>
  </si>
  <si>
    <t>Figure 22: Firearm tracing success relative to average seizure volumes, by country (2016–2024)</t>
  </si>
  <si>
    <t>Figure 25: Proportion of businesses that experienced bribery by region (2024 or latest available year</t>
  </si>
  <si>
    <t>since-2015)</t>
  </si>
  <si>
    <t>Figure 26: Proportion of businesses that experienced bribery by income level (2010-2016 and 2017-2024)</t>
  </si>
  <si>
    <t xml:space="preserve">Regional summary table </t>
  </si>
  <si>
    <t>Projected 2030</t>
  </si>
  <si>
    <t>Figure 27 and 28 data</t>
  </si>
  <si>
    <t>Proportion of countries with independent NHRIs in compliance with the Paris Principles in 2025 (A</t>
  </si>
  <si>
    <t>and B status), by region</t>
  </si>
  <si>
    <t>and Proportion of countries with fully compliant NHRIs by region, (2000-2030)</t>
  </si>
  <si>
    <t>Figure 29: Number of countries with fully and partially compliant NHRIs, 2000 – 2025</t>
  </si>
  <si>
    <t>Percentage of children under 5 whose births are not registered</t>
  </si>
  <si>
    <t>≈ # children unregistered</t>
  </si>
  <si>
    <t xml:space="preserve">% </t>
  </si>
  <si>
    <t xml:space="preserve">Million </t>
  </si>
  <si>
    <t>Figure 30: Number of children under age 5 whose births are not registered, by region (2014-2023)</t>
  </si>
  <si>
    <t>Figure 31: Women and young MPs remain underrepresented in parliamentary leadership (as of January 2026)</t>
  </si>
  <si>
    <t>Figure 32: Women representation in parliaments and committees (as of January 2026)</t>
  </si>
  <si>
    <t>Figure 33: Ratio of women’s representation in public service and the judiciary relative to their share of the working age population, by region (2025 or latest data available)</t>
  </si>
  <si>
    <t xml:space="preserve">Summary table </t>
  </si>
  <si>
    <t>Figure 37: Percentage of population reporting having been discriminated against (2025 or latest available year)</t>
  </si>
  <si>
    <t>Figure 38: Global Average Absolute Deviation Between Approved and Actual Government Expenditure</t>
  </si>
  <si>
    <t>Figure 39: Average Absolute Deviation Between Approved and Actual Government Expenditure, by Income</t>
  </si>
  <si>
    <t>group (2019-2024)</t>
  </si>
  <si>
    <t>Figure 44: Countries with constitutional, statutory and/or policy guarantees for access to information (2025)</t>
  </si>
  <si>
    <t>Avarage_value</t>
  </si>
  <si>
    <t xml:space="preserve">Women </t>
  </si>
  <si>
    <t>Figure 43: Proportion of the population who believe decision-making is inclusive, by sex (2025 or latest year</t>
  </si>
  <si>
    <t>available).</t>
  </si>
  <si>
    <t>Figure 42: Proportion of the population who believe decision-making is inclusive, by region (2025 or latest</t>
  </si>
  <si>
    <t>year available)</t>
  </si>
  <si>
    <t>Figure 41: Proportion of the population who say that they are satisfied with the availability of quality</t>
  </si>
  <si>
    <t>healthcare, (2015 and 2025 or latest year available)</t>
  </si>
  <si>
    <t>Figure 40: Distribution of satisfaction with public services across countries for quality of healthcare services,</t>
  </si>
  <si>
    <t>primary education services, secondary education services, government services (2025 or latest year</t>
  </si>
  <si>
    <t>Figure 45: Vote shares of developing countries in some of the main international financial and economic</t>
  </si>
  <si>
    <t>institutions</t>
  </si>
  <si>
    <t>Figure 34: Ratio of women’s representation in public service and the judiciary relative to their share of the working age population, by income (2025 or latest data available)</t>
  </si>
  <si>
    <t>Figure 35: Ratio of women’s representation in public service relative to their share of the working age</t>
  </si>
  <si>
    <t>population, by occupation (2025 or latest data available)</t>
  </si>
  <si>
    <t>Figure 36: Ratio of women’s representation in the judiciary relative to their share of the working age</t>
  </si>
  <si>
    <t>population, by level of court (2025 or latest data available)</t>
  </si>
  <si>
    <t>e</t>
  </si>
  <si>
    <t>Population</t>
  </si>
  <si>
    <t>Europe (37 countries)</t>
  </si>
  <si>
    <t>Eastern and South-Eastern Asia (10 countries)</t>
  </si>
  <si>
    <t>Northern Africa and Western Asia(13 countries)</t>
  </si>
  <si>
    <t>Latin America and the Caribbean (25 countries)</t>
  </si>
  <si>
    <t>Oceania (including Australia)(11 countries)</t>
  </si>
  <si>
    <t>Central and Southern Asia (10 countries)</t>
  </si>
  <si>
    <t>Sub-Saharan Africa (32 countries)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</si>
</sst>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00_-;\-* #,##0.00_-;_-* &quot;-&quot;??_-;_-@_-"/>
    <numFmt numFmtId="165" formatCode="&quot;£&quot;#,##0.00_);[Red]\(&quot;£&quot;#,##0.00\)"/>
    <numFmt numFmtId="166" formatCode="0.0"/>
    <numFmt numFmtId="167" formatCode="0.000"/>
    <numFmt numFmtId="168" formatCode="_-* #,##0_-;\-* #,##0_-;_-* &quot;-&quot;??_-;_-@_-"/>
    <numFmt numFmtId="169" formatCode="_(* #,##0_);_(* \(#,##0\);_(* &quot;-&quot;??_);_(@_)"/>
    <numFmt numFmtId="170" formatCode="0.0%"/>
    <numFmt numFmtId="171" formatCode="0.0\%"/>
    <numFmt numFmtId="172" formatCode="0.00000000000000%"/>
    <numFmt numFmtId="173" formatCode="_ * #,##0.00_ ;_ * \-#,##0.00_ ;_ * &quot;-&quot;??_ ;_ @_ "/>
    <numFmt numFmtId="174" formatCode="_ * #,##0_ ;_ * \-#,##0_ ;_ * &quot;-&quot;??_ ;_ @_ "/>
    <numFmt numFmtId="175" formatCode="0.000%"/>
  </numFmts>
  <fonts count="60">
    <font>
      <sz val="11"/>
      <color theme="1"/>
      <name val="Calibri"/>
      <family val="2"/>
      <scheme val="minor"/>
    </font>
    <font>
      <sz val="11"/>
      <color indexed="8"/>
      <name val="Calibri"/>
      <family val="2"/>
      <scheme val="minor"/>
    </font>
    <font>
      <b/>
      <sz val="11"/>
      <color theme="1"/>
      <name val="Calibri"/>
      <family val="2"/>
      <scheme val="minor"/>
    </font>
    <font>
      <sz val="10"/>
      <color theme="1"/>
      <name val="Aptos"/>
      <family val="2"/>
    </font>
    <font>
      <b/>
      <sz val="12"/>
      <color rgb="FF000000"/>
      <name val="Calibri"/>
      <family val="2"/>
    </font>
    <font>
      <sz val="11"/>
      <color rgb="FF000000"/>
      <name val="Calibri"/>
      <family val="2"/>
      <scheme val="minor"/>
    </font>
    <font>
      <b/>
      <sz val="11"/>
      <color indexed="8"/>
      <name val="Calibri"/>
      <family val="2"/>
      <scheme val="minor"/>
    </font>
    <font>
      <sz val="11"/>
      <color rgb="FF000000"/>
      <name val="Calibri"/>
      <family val="2"/>
    </font>
    <font>
      <sz val="11"/>
      <color theme="1"/>
      <name val="Calibri"/>
      <family val="2"/>
      <scheme val="minor"/>
    </font>
    <font>
      <b/>
      <sz val="11"/>
      <color theme="0"/>
      <name val="Calibri"/>
      <family val="2"/>
      <scheme val="minor"/>
    </font>
    <font>
      <sz val="11"/>
      <color rgb="FFFF0000"/>
      <name val="Calibri"/>
      <family val="2"/>
      <scheme val="minor"/>
    </font>
    <font>
      <sz val="10"/>
      <color rgb="FF000000"/>
      <name val="Calibri"/>
      <family val="2"/>
      <scheme val="minor"/>
    </font>
    <font>
      <b/>
      <sz val="11"/>
      <color rgb="FF000000"/>
      <name val="Univers Condensed Light"/>
    </font>
    <font>
      <sz val="12"/>
      <color theme="1"/>
      <name val="Calibri"/>
      <family val="2"/>
      <scheme val="minor"/>
    </font>
    <font>
      <sz val="12"/>
      <color theme="1"/>
      <name val="Times New Roman"/>
      <family val="2"/>
    </font>
    <font>
      <b/>
      <sz val="12"/>
      <color theme="1"/>
      <name val="Times New Roman"/>
      <family val="1"/>
    </font>
    <font>
      <b/>
      <sz val="11"/>
      <color rgb="FF000000"/>
      <name val="Calibri"/>
      <family val="2"/>
      <scheme val="minor"/>
    </font>
    <font>
      <b/>
      <sz val="12"/>
      <color rgb="FF000000"/>
      <name val="Calibri"/>
      <family val="2"/>
    </font>
    <font>
      <sz val="11"/>
      <name val="Aptos Narrow"/>
      <family val="2"/>
    </font>
    <font>
      <u/>
      <sz val="11"/>
      <color theme="10"/>
      <name val="Calibri"/>
      <family val="2"/>
      <scheme val="minor"/>
    </font>
    <font>
      <sz val="11"/>
      <name val="Calibri"/>
      <family val="2"/>
      <scheme val="minor"/>
    </font>
    <font>
      <sz val="11"/>
      <color theme="1"/>
      <name val="Calibri"/>
      <family val="2"/>
      <charset val="1"/>
    </font>
    <font>
      <sz val="10"/>
      <name val="Arial"/>
      <family val="2"/>
    </font>
    <font>
      <b/>
      <sz val="11"/>
      <color rgb="FFFFFFFF"/>
      <name val="Arial"/>
      <family val="2"/>
    </font>
    <font>
      <b/>
      <sz val="10"/>
      <name val="Arial"/>
      <family val="2"/>
    </font>
    <font>
      <sz val="11"/>
      <name val="Calibri"/>
      <family val="2"/>
    </font>
    <font>
      <i/>
      <sz val="9"/>
      <color rgb="FF0E2841"/>
      <name val="Aptos"/>
      <family val="2"/>
    </font>
    <font>
      <i/>
      <sz val="11"/>
      <name val="Calibri"/>
      <family val="2"/>
    </font>
    <font>
      <sz val="11"/>
      <name val="Calibri"/>
      <family val="2"/>
    </font>
    <font>
      <i/>
      <sz val="9"/>
      <name val="Calibri"/>
      <family val="2"/>
    </font>
    <font>
      <sz val="10"/>
      <name val="Arial"/>
      <family val="2"/>
    </font>
    <font>
      <i/>
      <sz val="11"/>
      <color theme="1"/>
      <name val="Calibri"/>
      <family val="2"/>
      <scheme val="minor"/>
    </font>
    <font>
      <sz val="10"/>
      <color indexed="8"/>
      <name val="Arial"/>
      <family val="2"/>
    </font>
    <font>
      <sz val="11"/>
      <color indexed="8"/>
      <name val="Calibri"/>
      <family val="2"/>
    </font>
    <font>
      <b/>
      <sz val="11"/>
      <color theme="1"/>
      <name val="Calibri"/>
      <family val="2"/>
    </font>
    <font>
      <b/>
      <sz val="11"/>
      <color rgb="FF333333"/>
      <name val="Roboto"/>
    </font>
    <font>
      <sz val="11"/>
      <color rgb="FF333333"/>
      <name val="Roboto"/>
    </font>
    <font>
      <b/>
      <sz val="11"/>
      <name val="Calibri"/>
      <family val="2"/>
    </font>
    <font>
      <b/>
      <sz val="14"/>
      <name val="Calibri"/>
      <family val="2"/>
      <scheme val="minor"/>
    </font>
    <font>
      <b/>
      <sz val="11"/>
      <name val="Calibri"/>
      <family val="2"/>
      <scheme val="minor"/>
    </font>
    <font>
      <sz val="11"/>
      <color rgb="FF990BC5"/>
      <name val="Calibri"/>
      <family val="2"/>
      <scheme val="minor"/>
    </font>
    <font>
      <b/>
      <sz val="14"/>
      <color rgb="FF0070C0"/>
      <name val="Calibri"/>
      <family val="2"/>
      <scheme val="minor"/>
    </font>
    <font>
      <sz val="11"/>
      <color rgb="FF0070C0"/>
      <name val="Calibri"/>
      <family val="3"/>
      <charset val="134"/>
      <scheme val="minor"/>
    </font>
    <font>
      <b/>
      <sz val="14"/>
      <color theme="1"/>
      <name val="Calibri"/>
      <family val="2"/>
      <scheme val="minor"/>
    </font>
    <font>
      <sz val="11"/>
      <color rgb="FF0070C0"/>
      <name val="Calibri"/>
      <family val="2"/>
      <scheme val="minor"/>
    </font>
    <font>
      <sz val="11"/>
      <color rgb="FF000000"/>
      <name val="Calibri"/>
      <family val="2"/>
    </font>
    <font>
      <sz val="8"/>
      <color theme="1"/>
      <name val="Segoe UI"/>
    </font>
    <font>
      <sz val="12"/>
      <color theme="1"/>
      <name val="Times New Roman"/>
      <family val="1"/>
    </font>
    <font>
      <sz val="11"/>
      <color rgb="FF000000"/>
      <name val="Aptos Narrow"/>
      <family val="2"/>
    </font>
    <font>
      <b/>
      <sz val="11"/>
      <color rgb="FF000000"/>
      <name val="Calibri"/>
      <family val="2"/>
    </font>
    <font>
      <sz val="11"/>
      <color theme="1"/>
      <name val="Aptos Narrow"/>
      <family val="2"/>
    </font>
    <font>
      <sz val="9"/>
      <color rgb="FF0E2841"/>
      <name val="Aptos"/>
      <family val="2"/>
    </font>
    <font>
      <b/>
      <sz val="11"/>
      <color theme="1"/>
      <name val="Calibri Light"/>
      <family val="2"/>
      <scheme val="major"/>
    </font>
    <font>
      <sz val="11"/>
      <color theme="1"/>
      <name val="Calibri Light"/>
      <family val="2"/>
      <scheme val="major"/>
    </font>
    <font>
      <b/>
      <sz val="12"/>
      <color theme="1"/>
      <name val="Calibri Light"/>
      <family val="2"/>
      <scheme val="major"/>
    </font>
    <font>
      <b/>
      <sz val="8"/>
      <color theme="1"/>
      <name val="Calibri Light"/>
      <family val="2"/>
      <scheme val="major"/>
    </font>
    <font>
      <sz val="12"/>
      <color theme="1"/>
      <name val="Calibri Light"/>
      <family val="2"/>
      <scheme val="major"/>
    </font>
    <font>
      <sz val="8"/>
      <color theme="1"/>
      <name val="Calibri Light"/>
      <family val="2"/>
      <scheme val="major"/>
    </font>
    <font>
      <b/>
      <sz val="11"/>
      <color rgb="FF000000"/>
      <name val="Calibri Light"/>
      <family val="2"/>
      <scheme val="major"/>
    </font>
    <font>
      <sz val="11"/>
      <color rgb="FF000000"/>
      <name val="Calibri Light"/>
      <family val="2"/>
      <scheme val="major"/>
    </font>
  </fonts>
  <fills count="31">
    <fill>
      <patternFill patternType="none"/>
    </fill>
    <fill>
      <patternFill patternType="gray125"/>
    </fill>
    <fill>
      <patternFill patternType="solid">
        <fgColor rgb="FFC1CDCD"/>
      </patternFill>
    </fill>
    <fill>
      <patternFill patternType="solid">
        <fgColor rgb="FFFFFF00"/>
        <bgColor indexed="64"/>
      </patternFill>
    </fill>
    <fill>
      <patternFill patternType="solid">
        <fgColor theme="0" tint="-4.9989318521683403E-2"/>
        <bgColor indexed="64"/>
      </patternFill>
    </fill>
    <fill>
      <patternFill patternType="solid">
        <fgColor theme="4" tint="0.39997558519241921"/>
        <bgColor indexed="65"/>
      </patternFill>
    </fill>
    <fill>
      <patternFill patternType="solid">
        <fgColor theme="8" tint="0.59999389629810485"/>
        <bgColor indexed="65"/>
      </patternFill>
    </fill>
    <fill>
      <patternFill patternType="solid">
        <fgColor theme="4" tint="0.79998168889431442"/>
        <bgColor theme="4" tint="0.79998168889431442"/>
      </patternFill>
    </fill>
    <fill>
      <patternFill patternType="solid">
        <fgColor theme="4"/>
        <bgColor theme="4"/>
      </patternFill>
    </fill>
    <fill>
      <patternFill patternType="solid">
        <fgColor theme="9"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rgb="FFA7CBF7"/>
        <bgColor indexed="64"/>
      </patternFill>
    </fill>
    <fill>
      <patternFill patternType="solid">
        <fgColor rgb="FFEBF3FB"/>
        <bgColor rgb="FFF2F2F2"/>
      </patternFill>
    </fill>
    <fill>
      <patternFill patternType="solid">
        <fgColor rgb="FF1F4E79"/>
        <bgColor rgb="FF003366"/>
      </patternFill>
    </fill>
    <fill>
      <patternFill patternType="solid">
        <fgColor rgb="FFF2F2F2"/>
        <bgColor rgb="FFEBF3FB"/>
      </patternFill>
    </fill>
    <fill>
      <patternFill patternType="solid">
        <fgColor rgb="FF375623"/>
        <bgColor rgb="FF333300"/>
      </patternFill>
    </fill>
    <fill>
      <patternFill patternType="solid">
        <fgColor rgb="FFE36C09"/>
        <bgColor rgb="FFFF7F0E"/>
      </patternFill>
    </fill>
    <fill>
      <patternFill patternType="solid">
        <fgColor rgb="FFC00000"/>
        <bgColor rgb="FFD62728"/>
      </patternFill>
    </fill>
    <fill>
      <patternFill patternType="solid">
        <fgColor theme="4" tint="0.59999389629810485"/>
        <bgColor indexed="64"/>
      </patternFill>
    </fill>
    <fill>
      <patternFill patternType="solid">
        <fgColor theme="6" tint="0.59999389629810485"/>
        <bgColor indexed="64"/>
      </patternFill>
    </fill>
    <fill>
      <patternFill patternType="solid">
        <fgColor rgb="FF00B0F0"/>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1"/>
        <bgColor indexed="64"/>
      </patternFill>
    </fill>
    <fill>
      <patternFill patternType="solid">
        <fgColor theme="2" tint="-0.249977111117893"/>
        <bgColor indexed="64"/>
      </patternFill>
    </fill>
    <fill>
      <patternFill patternType="solid">
        <fgColor theme="8"/>
        <bgColor indexed="64"/>
      </patternFill>
    </fill>
  </fills>
  <borders count="37">
    <border>
      <left/>
      <right/>
      <top/>
      <bottom/>
      <diagonal/>
    </border>
    <border>
      <left style="thin">
        <color rgb="FF000000"/>
      </left>
      <right style="thin">
        <color rgb="FF000000"/>
      </right>
      <top style="thin">
        <color rgb="FF000000"/>
      </top>
      <bottom style="thin">
        <color rgb="FF000000"/>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1" tint="0.499984740745262"/>
      </left>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bottom style="thin">
        <color indexed="64"/>
      </bottom>
      <diagonal/>
    </border>
    <border>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style="thin">
        <color indexed="64"/>
      </top>
      <bottom style="thin">
        <color indexed="64"/>
      </bottom>
      <diagonal/>
    </border>
    <border>
      <left/>
      <right/>
      <top style="thin">
        <color rgb="FF4472C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top style="thin">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thin">
        <color theme="4" tint="0.39997558519241921"/>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theme="4" tint="0.39997558519241921"/>
      </right>
      <top style="thin">
        <color indexed="64"/>
      </top>
      <bottom style="thin">
        <color theme="4" tint="0.39997558519241921"/>
      </bottom>
      <diagonal/>
    </border>
  </borders>
  <cellStyleXfs count="26">
    <xf numFmtId="0" fontId="0" fillId="0" borderId="0"/>
    <xf numFmtId="0" fontId="1" fillId="0" borderId="0"/>
    <xf numFmtId="0" fontId="5" fillId="0" borderId="0"/>
    <xf numFmtId="164" fontId="5" fillId="0" borderId="0" applyFont="0" applyFill="0" applyBorder="0" applyAlignment="0" applyProtection="0"/>
    <xf numFmtId="43" fontId="8" fillId="0" borderId="0" applyFont="0" applyFill="0" applyBorder="0" applyAlignment="0" applyProtection="0"/>
    <xf numFmtId="9" fontId="8" fillId="0" borderId="0" applyFont="0" applyFill="0" applyBorder="0" applyAlignment="0" applyProtection="0"/>
    <xf numFmtId="0" fontId="13" fillId="0" borderId="0"/>
    <xf numFmtId="0" fontId="14" fillId="0" borderId="0"/>
    <xf numFmtId="43" fontId="14" fillId="0" borderId="0" applyFont="0" applyFill="0" applyBorder="0" applyAlignment="0" applyProtection="0"/>
    <xf numFmtId="9" fontId="5" fillId="0" borderId="0" applyFont="0" applyFill="0" applyBorder="0" applyAlignment="0" applyProtection="0"/>
    <xf numFmtId="0" fontId="19" fillId="0" borderId="0" applyNumberFormat="0" applyFill="0" applyBorder="0" applyAlignment="0" applyProtection="0"/>
    <xf numFmtId="0" fontId="8" fillId="0" borderId="0"/>
    <xf numFmtId="9" fontId="8" fillId="0" borderId="0" applyFont="0" applyFill="0" applyBorder="0" applyAlignment="0" applyProtection="0"/>
    <xf numFmtId="9" fontId="1" fillId="0" borderId="0" applyFont="0" applyFill="0" applyBorder="0" applyAlignment="0" applyProtection="0"/>
    <xf numFmtId="0" fontId="5" fillId="0" borderId="0"/>
    <xf numFmtId="0" fontId="13" fillId="6" borderId="0" applyNumberFormat="0" applyBorder="0" applyAlignment="0" applyProtection="0"/>
    <xf numFmtId="0" fontId="13" fillId="5" borderId="0" applyNumberFormat="0" applyBorder="0" applyAlignment="0" applyProtection="0"/>
    <xf numFmtId="0" fontId="21" fillId="0" borderId="0"/>
    <xf numFmtId="0" fontId="25" fillId="0" borderId="0"/>
    <xf numFmtId="0" fontId="28" fillId="0" borderId="0"/>
    <xf numFmtId="0" fontId="30" fillId="0" borderId="0"/>
    <xf numFmtId="0" fontId="5" fillId="0" borderId="0"/>
    <xf numFmtId="9" fontId="22" fillId="0" borderId="0" applyFont="0" applyFill="0" applyBorder="0" applyAlignment="0" applyProtection="0"/>
    <xf numFmtId="0" fontId="32" fillId="0" borderId="0"/>
    <xf numFmtId="173" fontId="8" fillId="0" borderId="0" applyFont="0" applyFill="0" applyBorder="0" applyAlignment="0" applyProtection="0"/>
    <xf numFmtId="43" fontId="8" fillId="0" borderId="0" applyFont="0" applyFill="0" applyBorder="0" applyAlignment="0" applyProtection="0"/>
  </cellStyleXfs>
  <cellXfs count="349">
    <xf numFmtId="0" fontId="0" fillId="0" borderId="0" xfId="0"/>
    <xf numFmtId="0" fontId="3" fillId="0" borderId="0" xfId="0" applyFont="1" applyAlignment="1">
      <alignment vertical="center"/>
    </xf>
    <xf numFmtId="166" fontId="0" fillId="0" borderId="0" xfId="0" applyNumberFormat="1"/>
    <xf numFmtId="0" fontId="4" fillId="2" borderId="1" xfId="0" applyFont="1" applyFill="1" applyBorder="1" applyAlignment="1">
      <alignment horizontal="center" vertical="center" wrapText="1"/>
    </xf>
    <xf numFmtId="0" fontId="1" fillId="0" borderId="0" xfId="1"/>
    <xf numFmtId="0" fontId="5" fillId="0" borderId="0" xfId="0" applyFont="1"/>
    <xf numFmtId="0" fontId="1" fillId="4" borderId="0" xfId="1" applyFill="1"/>
    <xf numFmtId="167" fontId="1" fillId="0" borderId="0" xfId="1" applyNumberFormat="1"/>
    <xf numFmtId="0" fontId="5" fillId="0" borderId="0" xfId="2"/>
    <xf numFmtId="0" fontId="7" fillId="0" borderId="0" xfId="2" applyFont="1" applyAlignment="1">
      <alignment vertical="center"/>
    </xf>
    <xf numFmtId="1" fontId="5" fillId="0" borderId="0" xfId="2" applyNumberFormat="1"/>
    <xf numFmtId="168" fontId="0" fillId="0" borderId="0" xfId="3" applyNumberFormat="1" applyFont="1"/>
    <xf numFmtId="0" fontId="2" fillId="0" borderId="0" xfId="0" applyFont="1" applyAlignment="1">
      <alignment horizontal="center"/>
    </xf>
    <xf numFmtId="0" fontId="13" fillId="0" borderId="0" xfId="6"/>
    <xf numFmtId="0" fontId="14" fillId="0" borderId="0" xfId="7"/>
    <xf numFmtId="1" fontId="14" fillId="0" borderId="0" xfId="7" applyNumberFormat="1"/>
    <xf numFmtId="0" fontId="8" fillId="0" borderId="0" xfId="7" applyFont="1"/>
    <xf numFmtId="1" fontId="8" fillId="0" borderId="0" xfId="7" applyNumberFormat="1" applyFont="1"/>
    <xf numFmtId="0" fontId="15" fillId="0" borderId="0" xfId="7" applyFont="1"/>
    <xf numFmtId="169" fontId="8" fillId="0" borderId="0" xfId="8" applyNumberFormat="1" applyFont="1"/>
    <xf numFmtId="3" fontId="8" fillId="0" borderId="0" xfId="7" applyNumberFormat="1" applyFont="1"/>
    <xf numFmtId="0" fontId="2" fillId="0" borderId="0" xfId="7" applyFont="1"/>
    <xf numFmtId="169" fontId="0" fillId="0" borderId="0" xfId="4" applyNumberFormat="1" applyFont="1"/>
    <xf numFmtId="9" fontId="0" fillId="0" borderId="0" xfId="0" applyNumberFormat="1"/>
    <xf numFmtId="9" fontId="0" fillId="0" borderId="0" xfId="5" applyFont="1"/>
    <xf numFmtId="3" fontId="5" fillId="0" borderId="5" xfId="2" applyNumberFormat="1" applyBorder="1"/>
    <xf numFmtId="1" fontId="5" fillId="0" borderId="5" xfId="2" applyNumberFormat="1" applyBorder="1"/>
    <xf numFmtId="3" fontId="5" fillId="0" borderId="6" xfId="2" applyNumberFormat="1" applyBorder="1"/>
    <xf numFmtId="0" fontId="5" fillId="9" borderId="7" xfId="2" applyFill="1" applyBorder="1"/>
    <xf numFmtId="3" fontId="5" fillId="0" borderId="0" xfId="2" applyNumberFormat="1"/>
    <xf numFmtId="1" fontId="5" fillId="10" borderId="5" xfId="2" applyNumberFormat="1" applyFill="1" applyBorder="1"/>
    <xf numFmtId="1" fontId="5" fillId="11" borderId="5" xfId="2" applyNumberFormat="1" applyFill="1" applyBorder="1" applyAlignment="1">
      <alignment horizontal="center" vertical="center" wrapText="1"/>
    </xf>
    <xf numFmtId="0" fontId="5" fillId="12" borderId="6" xfId="2" applyFill="1" applyBorder="1" applyAlignment="1">
      <alignment horizontal="center" vertical="center" wrapText="1"/>
    </xf>
    <xf numFmtId="0" fontId="5" fillId="12" borderId="7" xfId="2" applyFill="1" applyBorder="1" applyAlignment="1">
      <alignment horizontal="center" vertical="center" wrapText="1"/>
    </xf>
    <xf numFmtId="0" fontId="5" fillId="9" borderId="7" xfId="2" applyFill="1" applyBorder="1" applyAlignment="1">
      <alignment vertical="center"/>
    </xf>
    <xf numFmtId="0" fontId="16" fillId="0" borderId="0" xfId="2" applyFont="1"/>
    <xf numFmtId="2" fontId="5" fillId="0" borderId="0" xfId="2" applyNumberFormat="1"/>
    <xf numFmtId="0" fontId="18" fillId="0" borderId="0" xfId="0" applyFont="1"/>
    <xf numFmtId="1" fontId="0" fillId="0" borderId="0" xfId="0" applyNumberFormat="1"/>
    <xf numFmtId="0" fontId="19" fillId="0" borderId="0" xfId="10" applyBorder="1"/>
    <xf numFmtId="0" fontId="8" fillId="0" borderId="0" xfId="11"/>
    <xf numFmtId="3" fontId="8" fillId="0" borderId="0" xfId="11" applyNumberFormat="1"/>
    <xf numFmtId="10" fontId="0" fillId="13" borderId="0" xfId="13" applyNumberFormat="1" applyFont="1" applyFill="1" applyBorder="1"/>
    <xf numFmtId="10" fontId="20" fillId="13" borderId="0" xfId="13" applyNumberFormat="1" applyFont="1" applyFill="1" applyBorder="1"/>
    <xf numFmtId="10" fontId="8" fillId="13" borderId="0" xfId="1" applyNumberFormat="1" applyFont="1" applyFill="1"/>
    <xf numFmtId="170" fontId="0" fillId="0" borderId="0" xfId="13" applyNumberFormat="1" applyFont="1"/>
    <xf numFmtId="3" fontId="1" fillId="0" borderId="0" xfId="1" applyNumberFormat="1"/>
    <xf numFmtId="1" fontId="0" fillId="3" borderId="0" xfId="0" applyNumberFormat="1" applyFill="1"/>
    <xf numFmtId="0" fontId="0" fillId="0" borderId="8" xfId="0" applyBorder="1"/>
    <xf numFmtId="1" fontId="0" fillId="0" borderId="8" xfId="0" applyNumberFormat="1" applyBorder="1"/>
    <xf numFmtId="0" fontId="0" fillId="0" borderId="13" xfId="0" applyBorder="1"/>
    <xf numFmtId="1" fontId="0" fillId="0" borderId="13" xfId="0" applyNumberFormat="1" applyBorder="1"/>
    <xf numFmtId="0" fontId="7" fillId="0" borderId="0" xfId="0" applyFont="1"/>
    <xf numFmtId="0" fontId="7" fillId="0" borderId="14" xfId="0" applyFont="1" applyBorder="1"/>
    <xf numFmtId="0" fontId="5" fillId="0" borderId="0" xfId="14"/>
    <xf numFmtId="0" fontId="5" fillId="0" borderId="8" xfId="14" applyBorder="1"/>
    <xf numFmtId="49" fontId="5" fillId="0" borderId="0" xfId="14" applyNumberFormat="1"/>
    <xf numFmtId="2" fontId="5" fillId="0" borderId="0" xfId="14" applyNumberFormat="1"/>
    <xf numFmtId="0" fontId="5" fillId="0" borderId="15" xfId="14" applyBorder="1"/>
    <xf numFmtId="0" fontId="5" fillId="0" borderId="16" xfId="14" applyBorder="1"/>
    <xf numFmtId="0" fontId="5" fillId="0" borderId="18" xfId="14" applyBorder="1"/>
    <xf numFmtId="0" fontId="5" fillId="0" borderId="5" xfId="14" applyBorder="1"/>
    <xf numFmtId="0" fontId="5" fillId="0" borderId="13" xfId="14" applyBorder="1"/>
    <xf numFmtId="0" fontId="5" fillId="0" borderId="20" xfId="14" applyBorder="1"/>
    <xf numFmtId="0" fontId="5" fillId="0" borderId="21" xfId="14" applyBorder="1"/>
    <xf numFmtId="167" fontId="5" fillId="0" borderId="8" xfId="14" applyNumberFormat="1" applyBorder="1"/>
    <xf numFmtId="0" fontId="13" fillId="5" borderId="18" xfId="16" applyBorder="1"/>
    <xf numFmtId="0" fontId="13" fillId="5" borderId="5" xfId="16" applyBorder="1"/>
    <xf numFmtId="0" fontId="13" fillId="5" borderId="19" xfId="16" applyBorder="1"/>
    <xf numFmtId="0" fontId="21" fillId="0" borderId="0" xfId="17"/>
    <xf numFmtId="171" fontId="22" fillId="0" borderId="23" xfId="17" applyNumberFormat="1" applyFont="1" applyBorder="1" applyAlignment="1">
      <alignment horizontal="center"/>
    </xf>
    <xf numFmtId="0" fontId="22" fillId="0" borderId="23" xfId="17" applyFont="1" applyBorder="1" applyAlignment="1">
      <alignment horizontal="center"/>
    </xf>
    <xf numFmtId="171" fontId="22" fillId="15" borderId="23" xfId="17" applyNumberFormat="1" applyFont="1" applyFill="1" applyBorder="1" applyAlignment="1">
      <alignment horizontal="center"/>
    </xf>
    <xf numFmtId="0" fontId="22" fillId="15" borderId="23" xfId="17" applyFont="1" applyFill="1" applyBorder="1" applyAlignment="1">
      <alignment horizontal="center"/>
    </xf>
    <xf numFmtId="0" fontId="23" fillId="16" borderId="23" xfId="17" applyFont="1" applyFill="1" applyBorder="1" applyAlignment="1">
      <alignment horizontal="center"/>
    </xf>
    <xf numFmtId="171" fontId="21" fillId="0" borderId="0" xfId="17" applyNumberFormat="1"/>
    <xf numFmtId="0" fontId="24" fillId="0" borderId="23" xfId="17" applyFont="1" applyBorder="1" applyAlignment="1">
      <alignment horizontal="center"/>
    </xf>
    <xf numFmtId="171" fontId="22" fillId="17" borderId="23" xfId="17" applyNumberFormat="1" applyFont="1" applyFill="1" applyBorder="1" applyAlignment="1">
      <alignment horizontal="center"/>
    </xf>
    <xf numFmtId="0" fontId="23" fillId="18" borderId="23" xfId="17" applyFont="1" applyFill="1" applyBorder="1" applyAlignment="1">
      <alignment horizontal="center"/>
    </xf>
    <xf numFmtId="0" fontId="23" fillId="19" borderId="23" xfId="17" applyFont="1" applyFill="1" applyBorder="1" applyAlignment="1">
      <alignment horizontal="center"/>
    </xf>
    <xf numFmtId="0" fontId="23" fillId="20" borderId="23" xfId="17" applyFont="1" applyFill="1" applyBorder="1" applyAlignment="1">
      <alignment horizontal="center"/>
    </xf>
    <xf numFmtId="0" fontId="25" fillId="0" borderId="0" xfId="18"/>
    <xf numFmtId="0" fontId="28" fillId="0" borderId="0" xfId="19"/>
    <xf numFmtId="166" fontId="28" fillId="0" borderId="0" xfId="19" applyNumberFormat="1"/>
    <xf numFmtId="170" fontId="0" fillId="0" borderId="0" xfId="5" applyNumberFormat="1" applyFont="1"/>
    <xf numFmtId="0" fontId="2" fillId="0" borderId="0" xfId="0" applyFont="1"/>
    <xf numFmtId="0" fontId="0" fillId="0" borderId="0" xfId="0" applyAlignment="1">
      <alignment horizontal="left"/>
    </xf>
    <xf numFmtId="2" fontId="28" fillId="0" borderId="0" xfId="19" applyNumberFormat="1"/>
    <xf numFmtId="0" fontId="26" fillId="0" borderId="0" xfId="19" applyFont="1" applyAlignment="1">
      <alignment vertical="center"/>
    </xf>
    <xf numFmtId="167" fontId="28" fillId="0" borderId="0" xfId="19" applyNumberFormat="1"/>
    <xf numFmtId="0" fontId="26" fillId="0" borderId="0" xfId="19" applyFont="1" applyAlignment="1">
      <alignment horizontal="justify" vertical="center"/>
    </xf>
    <xf numFmtId="0" fontId="30" fillId="0" borderId="0" xfId="20"/>
    <xf numFmtId="0" fontId="5" fillId="0" borderId="0" xfId="21"/>
    <xf numFmtId="0" fontId="30" fillId="0" borderId="0" xfId="20" applyAlignment="1">
      <alignment horizontal="center" vertical="center"/>
    </xf>
    <xf numFmtId="0" fontId="2" fillId="0" borderId="0" xfId="20" applyFont="1" applyAlignment="1">
      <alignment vertical="center" wrapText="1"/>
    </xf>
    <xf numFmtId="0" fontId="2" fillId="0" borderId="25" xfId="20" applyFont="1" applyBorder="1" applyAlignment="1">
      <alignment vertical="center" wrapText="1"/>
    </xf>
    <xf numFmtId="0" fontId="31" fillId="0" borderId="25" xfId="20" applyFont="1" applyBorder="1" applyAlignment="1">
      <alignment vertical="center" wrapText="1"/>
    </xf>
    <xf numFmtId="0" fontId="33" fillId="0" borderId="0" xfId="23" applyFont="1" applyAlignment="1">
      <alignment horizontal="left" wrapText="1" indent="1"/>
    </xf>
    <xf numFmtId="10" fontId="22" fillId="0" borderId="0" xfId="20" applyNumberFormat="1" applyFont="1" applyAlignment="1">
      <alignment horizontal="center" vertical="center"/>
    </xf>
    <xf numFmtId="10" fontId="30" fillId="0" borderId="0" xfId="20" applyNumberFormat="1" applyAlignment="1">
      <alignment horizontal="center" vertical="center"/>
    </xf>
    <xf numFmtId="0" fontId="22" fillId="0" borderId="0" xfId="20" applyFont="1"/>
    <xf numFmtId="166" fontId="30" fillId="0" borderId="0" xfId="20" applyNumberFormat="1" applyAlignment="1">
      <alignment horizontal="center" vertical="center"/>
    </xf>
    <xf numFmtId="172" fontId="30" fillId="0" borderId="0" xfId="20" applyNumberFormat="1"/>
    <xf numFmtId="0" fontId="34" fillId="0" borderId="0" xfId="20" applyFont="1" applyAlignment="1">
      <alignment horizontal="left" vertical="center"/>
    </xf>
    <xf numFmtId="2" fontId="0" fillId="0" borderId="0" xfId="0" applyNumberFormat="1"/>
    <xf numFmtId="0" fontId="35" fillId="0" borderId="0" xfId="0" applyFont="1"/>
    <xf numFmtId="43" fontId="0" fillId="0" borderId="0" xfId="0" applyNumberFormat="1"/>
    <xf numFmtId="9" fontId="2" fillId="21" borderId="0" xfId="5" applyFont="1" applyFill="1"/>
    <xf numFmtId="0" fontId="2" fillId="21" borderId="0" xfId="0" applyFont="1" applyFill="1"/>
    <xf numFmtId="174" fontId="0" fillId="0" borderId="0" xfId="24" applyNumberFormat="1" applyFont="1"/>
    <xf numFmtId="167" fontId="0" fillId="0" borderId="0" xfId="0" applyNumberFormat="1"/>
    <xf numFmtId="0" fontId="0" fillId="21" borderId="26" xfId="0" applyFill="1" applyBorder="1"/>
    <xf numFmtId="0" fontId="0" fillId="21" borderId="27" xfId="0" applyFill="1" applyBorder="1"/>
    <xf numFmtId="0" fontId="0" fillId="21" borderId="28" xfId="0" applyFill="1" applyBorder="1"/>
    <xf numFmtId="0" fontId="0" fillId="0" borderId="29" xfId="0" applyBorder="1"/>
    <xf numFmtId="0" fontId="0" fillId="0" borderId="30" xfId="0" applyBorder="1"/>
    <xf numFmtId="0" fontId="0" fillId="21" borderId="29" xfId="0" applyFill="1" applyBorder="1"/>
    <xf numFmtId="0" fontId="0" fillId="21" borderId="0" xfId="0" applyFill="1"/>
    <xf numFmtId="0" fontId="0" fillId="21" borderId="30" xfId="0" applyFill="1" applyBorder="1"/>
    <xf numFmtId="0" fontId="2" fillId="0" borderId="31" xfId="0" applyFont="1" applyBorder="1" applyAlignment="1">
      <alignment horizontal="center"/>
    </xf>
    <xf numFmtId="0" fontId="2" fillId="0" borderId="32" xfId="0" applyFont="1" applyBorder="1" applyAlignment="1">
      <alignment horizontal="center"/>
    </xf>
    <xf numFmtId="0" fontId="2" fillId="0" borderId="33" xfId="0" applyFont="1" applyBorder="1" applyAlignment="1">
      <alignment horizontal="center"/>
    </xf>
    <xf numFmtId="0" fontId="0" fillId="22" borderId="0" xfId="0" applyFill="1"/>
    <xf numFmtId="169" fontId="0" fillId="0" borderId="0" xfId="25" applyNumberFormat="1" applyFont="1" applyFill="1"/>
    <xf numFmtId="9" fontId="0" fillId="0" borderId="0" xfId="5" applyFont="1" applyAlignment="1">
      <alignment horizontal="left"/>
    </xf>
    <xf numFmtId="9" fontId="0" fillId="22" borderId="0" xfId="5" applyFont="1" applyFill="1" applyAlignment="1">
      <alignment horizontal="left"/>
    </xf>
    <xf numFmtId="0" fontId="2" fillId="22" borderId="0" xfId="0" applyFont="1" applyFill="1"/>
    <xf numFmtId="0" fontId="37" fillId="0" borderId="0" xfId="0" applyFont="1"/>
    <xf numFmtId="169" fontId="0" fillId="0" borderId="0" xfId="0" applyNumberFormat="1"/>
    <xf numFmtId="0" fontId="38" fillId="23" borderId="0" xfId="0" applyFont="1" applyFill="1"/>
    <xf numFmtId="0" fontId="2" fillId="23" borderId="0" xfId="0" applyFont="1" applyFill="1"/>
    <xf numFmtId="0" fontId="2" fillId="23" borderId="0" xfId="0" applyFont="1" applyFill="1" applyAlignment="1">
      <alignment horizontal="center"/>
    </xf>
    <xf numFmtId="0" fontId="39" fillId="23" borderId="0" xfId="0" applyFont="1" applyFill="1" applyAlignment="1">
      <alignment horizontal="center"/>
    </xf>
    <xf numFmtId="0" fontId="39" fillId="23" borderId="0" xfId="0" applyFont="1" applyFill="1"/>
    <xf numFmtId="10" fontId="0" fillId="0" borderId="0" xfId="5" applyNumberFormat="1" applyFont="1"/>
    <xf numFmtId="10" fontId="0" fillId="0" borderId="0" xfId="5" applyNumberFormat="1" applyFont="1" applyFill="1"/>
    <xf numFmtId="10" fontId="20" fillId="0" borderId="0" xfId="0" applyNumberFormat="1" applyFont="1"/>
    <xf numFmtId="10" fontId="10" fillId="0" borderId="0" xfId="5" applyNumberFormat="1" applyFont="1"/>
    <xf numFmtId="10" fontId="20" fillId="0" borderId="0" xfId="4" applyNumberFormat="1" applyFont="1"/>
    <xf numFmtId="10" fontId="0" fillId="0" borderId="0" xfId="0" applyNumberFormat="1"/>
    <xf numFmtId="10" fontId="8" fillId="0" borderId="0" xfId="5" applyNumberFormat="1" applyFont="1"/>
    <xf numFmtId="0" fontId="40" fillId="0" borderId="0" xfId="0" applyFont="1"/>
    <xf numFmtId="0" fontId="41" fillId="0" borderId="0" xfId="0" applyFont="1"/>
    <xf numFmtId="10" fontId="20" fillId="0" borderId="0" xfId="5" applyNumberFormat="1" applyFont="1" applyFill="1"/>
    <xf numFmtId="0" fontId="42" fillId="0" borderId="0" xfId="0" applyFont="1"/>
    <xf numFmtId="10" fontId="20" fillId="0" borderId="0" xfId="5" applyNumberFormat="1" applyFont="1"/>
    <xf numFmtId="10" fontId="20" fillId="0" borderId="0" xfId="4" applyNumberFormat="1" applyFont="1" applyFill="1"/>
    <xf numFmtId="0" fontId="43" fillId="23" borderId="0" xfId="0" applyFont="1" applyFill="1"/>
    <xf numFmtId="175" fontId="20" fillId="0" borderId="0" xfId="0" applyNumberFormat="1" applyFont="1"/>
    <xf numFmtId="10" fontId="44" fillId="0" borderId="0" xfId="0" applyNumberFormat="1" applyFont="1"/>
    <xf numFmtId="10" fontId="10" fillId="0" borderId="0" xfId="5" applyNumberFormat="1" applyFont="1" applyFill="1"/>
    <xf numFmtId="0" fontId="9" fillId="8" borderId="3" xfId="6" applyFont="1" applyFill="1" applyBorder="1"/>
    <xf numFmtId="0" fontId="9" fillId="8" borderId="2" xfId="6" applyFont="1" applyFill="1" applyBorder="1"/>
    <xf numFmtId="0" fontId="8" fillId="7" borderId="3" xfId="6" applyFont="1" applyFill="1" applyBorder="1"/>
    <xf numFmtId="0" fontId="8" fillId="7" borderId="2" xfId="6" applyFont="1" applyFill="1" applyBorder="1"/>
    <xf numFmtId="1" fontId="45" fillId="0" borderId="0" xfId="6" applyNumberFormat="1" applyFont="1"/>
    <xf numFmtId="0" fontId="45" fillId="0" borderId="0" xfId="6" applyFont="1"/>
    <xf numFmtId="0" fontId="8" fillId="0" borderId="3" xfId="6" applyFont="1" applyBorder="1"/>
    <xf numFmtId="0" fontId="12" fillId="0" borderId="0" xfId="6" applyFont="1" applyAlignment="1">
      <alignment vertical="center"/>
    </xf>
    <xf numFmtId="1" fontId="8" fillId="0" borderId="2" xfId="6" applyNumberFormat="1" applyFont="1" applyBorder="1"/>
    <xf numFmtId="0" fontId="8" fillId="0" borderId="2" xfId="6" applyFont="1" applyBorder="1"/>
    <xf numFmtId="0" fontId="9" fillId="8" borderId="4" xfId="6" applyFont="1" applyFill="1" applyBorder="1"/>
    <xf numFmtId="0" fontId="8" fillId="0" borderId="4" xfId="6" applyFont="1" applyBorder="1"/>
    <xf numFmtId="1" fontId="8" fillId="7" borderId="2" xfId="6" applyNumberFormat="1" applyFont="1" applyFill="1" applyBorder="1"/>
    <xf numFmtId="0" fontId="8" fillId="7" borderId="4" xfId="6" applyFont="1" applyFill="1" applyBorder="1"/>
    <xf numFmtId="0" fontId="5" fillId="0" borderId="0" xfId="1" applyFont="1"/>
    <xf numFmtId="0" fontId="16" fillId="0" borderId="0" xfId="1" applyFont="1" applyAlignment="1">
      <alignment horizontal="center"/>
    </xf>
    <xf numFmtId="0" fontId="2" fillId="0" borderId="0" xfId="1" applyFont="1" applyAlignment="1">
      <alignment horizontal="center"/>
    </xf>
    <xf numFmtId="0" fontId="25" fillId="0" borderId="0" xfId="19" applyFont="1"/>
    <xf numFmtId="165" fontId="5" fillId="0" borderId="0" xfId="2" applyNumberFormat="1"/>
    <xf numFmtId="0" fontId="46" fillId="0" borderId="0" xfId="0" applyFont="1" applyAlignment="1">
      <alignment vertical="center"/>
    </xf>
    <xf numFmtId="170" fontId="0" fillId="0" borderId="0" xfId="5" applyNumberFormat="1" applyFont="1" applyFill="1"/>
    <xf numFmtId="166" fontId="5" fillId="0" borderId="0" xfId="2" applyNumberFormat="1"/>
    <xf numFmtId="166" fontId="45" fillId="0" borderId="0" xfId="6" applyNumberFormat="1" applyFont="1"/>
    <xf numFmtId="166" fontId="0" fillId="0" borderId="8" xfId="0" applyNumberFormat="1" applyBorder="1"/>
    <xf numFmtId="166" fontId="0" fillId="0" borderId="13" xfId="0" applyNumberFormat="1" applyBorder="1"/>
    <xf numFmtId="0" fontId="27" fillId="0" borderId="0" xfId="18" applyFont="1" applyAlignment="1">
      <alignment horizontal="center" wrapText="1"/>
    </xf>
    <xf numFmtId="0" fontId="26" fillId="0" borderId="0" xfId="18" applyFont="1" applyAlignment="1">
      <alignment horizontal="center" vertical="center"/>
    </xf>
    <xf numFmtId="0" fontId="26" fillId="0" borderId="0" xfId="18" applyFont="1" applyAlignment="1">
      <alignment horizontal="center" vertical="center" wrapText="1"/>
    </xf>
    <xf numFmtId="0" fontId="26" fillId="0" borderId="0" xfId="19" applyFont="1" applyAlignment="1">
      <alignment horizontal="center" vertical="center" wrapText="1"/>
    </xf>
    <xf numFmtId="0" fontId="26" fillId="0" borderId="0" xfId="19" applyFont="1" applyAlignment="1">
      <alignment horizontal="center" vertical="center"/>
    </xf>
    <xf numFmtId="0" fontId="27" fillId="0" borderId="0" xfId="19" applyFont="1" applyAlignment="1">
      <alignment horizontal="left" vertical="center" wrapText="1"/>
    </xf>
    <xf numFmtId="0" fontId="0" fillId="25" borderId="0" xfId="0" applyFill="1"/>
    <xf numFmtId="0" fontId="1" fillId="25" borderId="0" xfId="1" applyFill="1"/>
    <xf numFmtId="0" fontId="6" fillId="26" borderId="0" xfId="1" applyFont="1" applyFill="1"/>
    <xf numFmtId="0" fontId="16" fillId="26" borderId="0" xfId="0" applyFont="1" applyFill="1"/>
    <xf numFmtId="0" fontId="6" fillId="0" borderId="0" xfId="1" applyFont="1"/>
    <xf numFmtId="0" fontId="5" fillId="25" borderId="0" xfId="2" applyFill="1"/>
    <xf numFmtId="0" fontId="0" fillId="0" borderId="0" xfId="0" applyAlignment="1">
      <alignment wrapText="1"/>
    </xf>
    <xf numFmtId="170" fontId="0" fillId="0" borderId="0" xfId="0" applyNumberFormat="1"/>
    <xf numFmtId="0" fontId="47" fillId="0" borderId="0" xfId="7" applyFont="1"/>
    <xf numFmtId="0" fontId="47" fillId="25" borderId="0" xfId="7" applyFont="1" applyFill="1"/>
    <xf numFmtId="1" fontId="47" fillId="0" borderId="0" xfId="7" applyNumberFormat="1" applyFont="1"/>
    <xf numFmtId="0" fontId="47" fillId="26" borderId="0" xfId="7" applyFont="1" applyFill="1"/>
    <xf numFmtId="166" fontId="47" fillId="0" borderId="0" xfId="7" applyNumberFormat="1" applyFont="1"/>
    <xf numFmtId="0" fontId="47" fillId="13" borderId="0" xfId="7" applyFont="1" applyFill="1"/>
    <xf numFmtId="1" fontId="47" fillId="13" borderId="0" xfId="7" applyNumberFormat="1" applyFont="1" applyFill="1"/>
    <xf numFmtId="166" fontId="47" fillId="13" borderId="0" xfId="7" applyNumberFormat="1" applyFont="1" applyFill="1"/>
    <xf numFmtId="0" fontId="8" fillId="25" borderId="3" xfId="6" applyFont="1" applyFill="1" applyBorder="1"/>
    <xf numFmtId="0" fontId="45" fillId="25" borderId="0" xfId="6" applyFont="1" applyFill="1"/>
    <xf numFmtId="166" fontId="8" fillId="25" borderId="2" xfId="6" applyNumberFormat="1" applyFont="1" applyFill="1" applyBorder="1"/>
    <xf numFmtId="1" fontId="8" fillId="25" borderId="2" xfId="6" applyNumberFormat="1" applyFont="1" applyFill="1" applyBorder="1"/>
    <xf numFmtId="0" fontId="8" fillId="25" borderId="2" xfId="6" applyFont="1" applyFill="1" applyBorder="1"/>
    <xf numFmtId="0" fontId="13" fillId="25" borderId="0" xfId="6" applyFill="1"/>
    <xf numFmtId="0" fontId="0" fillId="27" borderId="0" xfId="0" applyFill="1"/>
    <xf numFmtId="0" fontId="2" fillId="27" borderId="0" xfId="0" applyFont="1" applyFill="1" applyAlignment="1">
      <alignment horizontal="center"/>
    </xf>
    <xf numFmtId="0" fontId="2" fillId="27" borderId="0" xfId="0" applyFont="1" applyFill="1"/>
    <xf numFmtId="0" fontId="0" fillId="26" borderId="0" xfId="0" applyFill="1"/>
    <xf numFmtId="0" fontId="2" fillId="26" borderId="0" xfId="0" applyFont="1" applyFill="1" applyAlignment="1">
      <alignment horizontal="center"/>
    </xf>
    <xf numFmtId="166" fontId="0" fillId="26" borderId="0" xfId="0" applyNumberFormat="1" applyFill="1"/>
    <xf numFmtId="0" fontId="2" fillId="26" borderId="0" xfId="0" applyFont="1" applyFill="1"/>
    <xf numFmtId="0" fontId="18" fillId="26" borderId="0" xfId="0" applyFont="1" applyFill="1"/>
    <xf numFmtId="0" fontId="0" fillId="26" borderId="0" xfId="0" applyFill="1" applyAlignment="1">
      <alignment wrapText="1"/>
    </xf>
    <xf numFmtId="0" fontId="18" fillId="0" borderId="0" xfId="0" applyFont="1" applyAlignment="1">
      <alignment wrapText="1"/>
    </xf>
    <xf numFmtId="170" fontId="0" fillId="26" borderId="0" xfId="0" applyNumberFormat="1" applyFill="1"/>
    <xf numFmtId="0" fontId="5" fillId="11" borderId="5" xfId="2" applyFill="1" applyBorder="1"/>
    <xf numFmtId="0" fontId="5" fillId="0" borderId="5" xfId="2" applyBorder="1"/>
    <xf numFmtId="1" fontId="5" fillId="28" borderId="5" xfId="2" applyNumberFormat="1" applyFill="1" applyBorder="1"/>
    <xf numFmtId="0" fontId="5" fillId="26" borderId="0" xfId="2" applyFill="1"/>
    <xf numFmtId="0" fontId="17" fillId="2" borderId="5" xfId="2" applyFont="1" applyFill="1" applyBorder="1" applyAlignment="1">
      <alignment horizontal="center" vertical="center" wrapText="1"/>
    </xf>
    <xf numFmtId="166" fontId="5" fillId="0" borderId="5" xfId="2" applyNumberFormat="1" applyBorder="1"/>
    <xf numFmtId="0" fontId="5" fillId="26" borderId="5" xfId="2" applyFill="1" applyBorder="1"/>
    <xf numFmtId="3" fontId="5" fillId="26" borderId="5" xfId="2" applyNumberFormat="1" applyFill="1" applyBorder="1"/>
    <xf numFmtId="166" fontId="5" fillId="26" borderId="5" xfId="2" applyNumberFormat="1" applyFill="1" applyBorder="1"/>
    <xf numFmtId="1" fontId="5" fillId="26" borderId="5" xfId="2" applyNumberFormat="1" applyFill="1" applyBorder="1"/>
    <xf numFmtId="0" fontId="6" fillId="26" borderId="5" xfId="1" applyFont="1" applyFill="1" applyBorder="1"/>
    <xf numFmtId="0" fontId="13" fillId="13" borderId="5" xfId="6" applyFill="1" applyBorder="1"/>
    <xf numFmtId="1" fontId="1" fillId="13" borderId="5" xfId="1" applyNumberFormat="1" applyFill="1" applyBorder="1"/>
    <xf numFmtId="1" fontId="1" fillId="0" borderId="5" xfId="1" applyNumberFormat="1" applyBorder="1"/>
    <xf numFmtId="0" fontId="1" fillId="26" borderId="5" xfId="1" applyFill="1" applyBorder="1"/>
    <xf numFmtId="0" fontId="1" fillId="0" borderId="5" xfId="1" applyBorder="1"/>
    <xf numFmtId="0" fontId="16" fillId="26" borderId="5" xfId="1" applyFont="1" applyFill="1" applyBorder="1"/>
    <xf numFmtId="1" fontId="1" fillId="26" borderId="5" xfId="1" applyNumberFormat="1" applyFill="1" applyBorder="1"/>
    <xf numFmtId="0" fontId="1" fillId="13" borderId="5" xfId="1" applyFill="1" applyBorder="1"/>
    <xf numFmtId="0" fontId="5" fillId="26" borderId="5" xfId="1" applyFont="1" applyFill="1" applyBorder="1"/>
    <xf numFmtId="0" fontId="2" fillId="0" borderId="5" xfId="1" applyFont="1" applyBorder="1" applyAlignment="1">
      <alignment horizontal="center"/>
    </xf>
    <xf numFmtId="9" fontId="0" fillId="13" borderId="5" xfId="9" applyFont="1" applyFill="1" applyBorder="1"/>
    <xf numFmtId="0" fontId="6" fillId="29" borderId="5" xfId="1" applyFont="1" applyFill="1" applyBorder="1"/>
    <xf numFmtId="1" fontId="6" fillId="29" borderId="5" xfId="1" applyNumberFormat="1" applyFont="1" applyFill="1" applyBorder="1"/>
    <xf numFmtId="0" fontId="0" fillId="13" borderId="0" xfId="0" applyFill="1"/>
    <xf numFmtId="166" fontId="0" fillId="13" borderId="0" xfId="0" applyNumberFormat="1" applyFill="1"/>
    <xf numFmtId="1" fontId="0" fillId="13" borderId="0" xfId="0" applyNumberFormat="1" applyFill="1"/>
    <xf numFmtId="0" fontId="7" fillId="26" borderId="0" xfId="0" applyFont="1" applyFill="1"/>
    <xf numFmtId="0" fontId="49" fillId="26" borderId="0" xfId="0" applyFont="1" applyFill="1"/>
    <xf numFmtId="0" fontId="49" fillId="26" borderId="14" xfId="0" applyFont="1" applyFill="1" applyBorder="1"/>
    <xf numFmtId="0" fontId="7" fillId="25" borderId="0" xfId="0" applyFont="1" applyFill="1"/>
    <xf numFmtId="0" fontId="8" fillId="26" borderId="0" xfId="11" applyFill="1"/>
    <xf numFmtId="10" fontId="8" fillId="26" borderId="0" xfId="11" applyNumberFormat="1" applyFill="1"/>
    <xf numFmtId="170" fontId="0" fillId="26" borderId="0" xfId="13" applyNumberFormat="1" applyFont="1" applyFill="1"/>
    <xf numFmtId="166" fontId="0" fillId="25" borderId="0" xfId="0" applyNumberFormat="1" applyFill="1"/>
    <xf numFmtId="0" fontId="0" fillId="25" borderId="2" xfId="0" applyFill="1" applyBorder="1"/>
    <xf numFmtId="166" fontId="7" fillId="25" borderId="0" xfId="0" applyNumberFormat="1" applyFont="1" applyFill="1"/>
    <xf numFmtId="0" fontId="5" fillId="25" borderId="0" xfId="14" applyFill="1"/>
    <xf numFmtId="0" fontId="39" fillId="8" borderId="34" xfId="11" applyFont="1" applyFill="1" applyBorder="1" applyAlignment="1">
      <alignment horizontal="left" vertical="center"/>
    </xf>
    <xf numFmtId="0" fontId="39" fillId="8" borderId="35" xfId="11" applyFont="1" applyFill="1" applyBorder="1" applyAlignment="1">
      <alignment horizontal="left" vertical="center"/>
    </xf>
    <xf numFmtId="0" fontId="39" fillId="8" borderId="35" xfId="11" applyFont="1" applyFill="1" applyBorder="1" applyAlignment="1">
      <alignment horizontal="left" vertical="center" wrapText="1"/>
    </xf>
    <xf numFmtId="0" fontId="39" fillId="8" borderId="19" xfId="11" applyFont="1" applyFill="1" applyBorder="1" applyAlignment="1">
      <alignment horizontal="left" vertical="center" wrapText="1"/>
    </xf>
    <xf numFmtId="0" fontId="39" fillId="8" borderId="18" xfId="11" applyFont="1" applyFill="1" applyBorder="1" applyAlignment="1">
      <alignment horizontal="left" vertical="center"/>
    </xf>
    <xf numFmtId="0" fontId="39" fillId="8" borderId="36" xfId="11" applyFont="1" applyFill="1" applyBorder="1" applyAlignment="1">
      <alignment horizontal="left" vertical="center"/>
    </xf>
    <xf numFmtId="0" fontId="0" fillId="7" borderId="3" xfId="11" applyFont="1" applyFill="1" applyBorder="1" applyAlignment="1">
      <alignment horizontal="left" vertical="center"/>
    </xf>
    <xf numFmtId="0" fontId="0" fillId="7" borderId="2" xfId="11" applyFont="1" applyFill="1" applyBorder="1" applyAlignment="1">
      <alignment horizontal="left" vertical="center"/>
    </xf>
    <xf numFmtId="0" fontId="20" fillId="7" borderId="2" xfId="11" applyFont="1" applyFill="1" applyBorder="1" applyAlignment="1">
      <alignment horizontal="left" vertical="center"/>
    </xf>
    <xf numFmtId="0" fontId="0" fillId="7" borderId="4" xfId="11" applyFont="1" applyFill="1" applyBorder="1" applyAlignment="1">
      <alignment horizontal="left" vertical="center"/>
    </xf>
    <xf numFmtId="0" fontId="0" fillId="0" borderId="3" xfId="11" applyFont="1" applyBorder="1" applyAlignment="1">
      <alignment horizontal="left" vertical="center"/>
    </xf>
    <xf numFmtId="0" fontId="0" fillId="0" borderId="2" xfId="11" applyFont="1" applyBorder="1" applyAlignment="1">
      <alignment horizontal="left" vertical="center"/>
    </xf>
    <xf numFmtId="0" fontId="20" fillId="0" borderId="2" xfId="11" applyFont="1" applyBorder="1" applyAlignment="1">
      <alignment horizontal="left" vertical="center"/>
    </xf>
    <xf numFmtId="0" fontId="0" fillId="0" borderId="4" xfId="11" applyFont="1" applyBorder="1" applyAlignment="1">
      <alignment horizontal="left" vertical="center"/>
    </xf>
    <xf numFmtId="0" fontId="0" fillId="7" borderId="2" xfId="0" applyFill="1" applyBorder="1" applyAlignment="1">
      <alignment horizontal="left" vertical="center"/>
    </xf>
    <xf numFmtId="0" fontId="0" fillId="7" borderId="4" xfId="0" applyFill="1" applyBorder="1" applyAlignment="1">
      <alignment horizontal="left" vertical="center"/>
    </xf>
    <xf numFmtId="0" fontId="34" fillId="24" borderId="5" xfId="20" applyFont="1" applyFill="1" applyBorder="1" applyAlignment="1">
      <alignment horizontal="center" vertical="center"/>
    </xf>
    <xf numFmtId="0" fontId="24" fillId="24" borderId="5" xfId="20" applyFont="1" applyFill="1" applyBorder="1"/>
    <xf numFmtId="0" fontId="30" fillId="24" borderId="5" xfId="20" applyFill="1" applyBorder="1"/>
    <xf numFmtId="10" fontId="30" fillId="24" borderId="5" xfId="20" applyNumberFormat="1" applyFill="1" applyBorder="1" applyAlignment="1">
      <alignment horizontal="center" vertical="center"/>
    </xf>
    <xf numFmtId="10" fontId="22" fillId="24" borderId="5" xfId="20" applyNumberFormat="1" applyFont="1" applyFill="1" applyBorder="1" applyAlignment="1">
      <alignment horizontal="center" vertical="center"/>
    </xf>
    <xf numFmtId="10" fontId="30" fillId="24" borderId="5" xfId="20" applyNumberFormat="1" applyFill="1" applyBorder="1"/>
    <xf numFmtId="9" fontId="0" fillId="24" borderId="5" xfId="22" applyFont="1" applyFill="1" applyBorder="1" applyAlignment="1">
      <alignment horizontal="left"/>
    </xf>
    <xf numFmtId="0" fontId="22" fillId="25" borderId="0" xfId="20" applyFont="1" applyFill="1"/>
    <xf numFmtId="0" fontId="30" fillId="25" borderId="0" xfId="20" applyFill="1" applyAlignment="1">
      <alignment horizontal="center" vertical="center"/>
    </xf>
    <xf numFmtId="0" fontId="30" fillId="25" borderId="0" xfId="20" applyFill="1"/>
    <xf numFmtId="0" fontId="8" fillId="25" borderId="0" xfId="7" applyFont="1" applyFill="1"/>
    <xf numFmtId="1" fontId="8" fillId="25" borderId="0" xfId="7" applyNumberFormat="1" applyFont="1" applyFill="1"/>
    <xf numFmtId="0" fontId="8" fillId="26" borderId="0" xfId="7" applyFont="1" applyFill="1"/>
    <xf numFmtId="0" fontId="8" fillId="26" borderId="0" xfId="7" applyFont="1" applyFill="1" applyAlignment="1">
      <alignment wrapText="1"/>
    </xf>
    <xf numFmtId="0" fontId="8" fillId="30" borderId="0" xfId="7" applyFont="1" applyFill="1"/>
    <xf numFmtId="0" fontId="50" fillId="26" borderId="0" xfId="7" applyFont="1" applyFill="1"/>
    <xf numFmtId="3" fontId="8" fillId="25" borderId="0" xfId="7" applyNumberFormat="1" applyFont="1" applyFill="1"/>
    <xf numFmtId="0" fontId="51" fillId="25" borderId="0" xfId="19" applyFont="1" applyFill="1" applyAlignment="1">
      <alignment vertical="center"/>
    </xf>
    <xf numFmtId="0" fontId="25" fillId="25" borderId="0" xfId="19" applyFont="1" applyFill="1"/>
    <xf numFmtId="0" fontId="52" fillId="0" borderId="0" xfId="0" applyFont="1"/>
    <xf numFmtId="0" fontId="53" fillId="0" borderId="0" xfId="0" applyFont="1"/>
    <xf numFmtId="0" fontId="54" fillId="0" borderId="0" xfId="0" applyFont="1" applyAlignment="1">
      <alignment vertical="center"/>
    </xf>
    <xf numFmtId="0" fontId="55" fillId="0" borderId="0" xfId="0" applyFont="1" applyAlignment="1">
      <alignment vertical="center"/>
    </xf>
    <xf numFmtId="2" fontId="54" fillId="0" borderId="0" xfId="0" applyNumberFormat="1" applyFont="1"/>
    <xf numFmtId="2" fontId="56" fillId="0" borderId="0" xfId="0" applyNumberFormat="1" applyFont="1"/>
    <xf numFmtId="0" fontId="56" fillId="0" borderId="0" xfId="0" applyFont="1"/>
    <xf numFmtId="2" fontId="57" fillId="0" borderId="0" xfId="0" applyNumberFormat="1" applyFont="1" applyAlignment="1">
      <alignment vertical="center"/>
    </xf>
    <xf numFmtId="166" fontId="56" fillId="0" borderId="0" xfId="0" applyNumberFormat="1" applyFont="1"/>
    <xf numFmtId="0" fontId="58" fillId="0" borderId="0" xfId="0" applyFont="1"/>
    <xf numFmtId="0" fontId="58" fillId="0" borderId="0" xfId="0" applyFont="1" applyAlignment="1">
      <alignment horizontal="left"/>
    </xf>
    <xf numFmtId="0" fontId="59" fillId="0" borderId="0" xfId="0" applyFont="1" applyAlignment="1">
      <alignment horizontal="left"/>
    </xf>
    <xf numFmtId="0" fontId="59" fillId="0" borderId="0" xfId="0" applyFont="1"/>
    <xf numFmtId="2" fontId="59" fillId="0" borderId="0" xfId="0" applyNumberFormat="1" applyFont="1" applyAlignment="1">
      <alignment horizontal="left"/>
    </xf>
    <xf numFmtId="2" fontId="59" fillId="0" borderId="0" xfId="0" applyNumberFormat="1" applyFont="1"/>
    <xf numFmtId="0" fontId="53" fillId="25" borderId="0" xfId="0" applyFont="1" applyFill="1"/>
    <xf numFmtId="0" fontId="21" fillId="25" borderId="0" xfId="17" applyFill="1"/>
    <xf numFmtId="171" fontId="22" fillId="0" borderId="24" xfId="17" applyNumberFormat="1" applyFont="1" applyBorder="1" applyAlignment="1">
      <alignment horizontal="center"/>
    </xf>
    <xf numFmtId="166" fontId="28" fillId="25" borderId="0" xfId="19" applyNumberFormat="1" applyFill="1"/>
    <xf numFmtId="0" fontId="28" fillId="25" borderId="0" xfId="19" applyFill="1"/>
    <xf numFmtId="0" fontId="25" fillId="26" borderId="0" xfId="19" applyFont="1" applyFill="1"/>
    <xf numFmtId="0" fontId="25" fillId="25" borderId="0" xfId="18" applyFill="1"/>
    <xf numFmtId="0" fontId="5" fillId="12" borderId="0" xfId="2" applyFill="1" applyAlignment="1">
      <alignment horizontal="center" vertical="center" wrapText="1"/>
    </xf>
    <xf numFmtId="0" fontId="26" fillId="0" borderId="0" xfId="18" applyFont="1" applyAlignment="1">
      <alignment vertical="center" wrapText="1"/>
    </xf>
    <xf numFmtId="0" fontId="26" fillId="0" borderId="0" xfId="19" applyFont="1" applyAlignment="1">
      <alignment vertical="center" wrapText="1"/>
    </xf>
    <xf numFmtId="0" fontId="58" fillId="0" borderId="0" xfId="0" applyFont="1" applyAlignment="1">
      <alignment horizontal="left"/>
    </xf>
    <xf numFmtId="0" fontId="59" fillId="0" borderId="0" xfId="0" applyFont="1" applyAlignment="1">
      <alignment horizontal="left"/>
    </xf>
    <xf numFmtId="0" fontId="11" fillId="0" borderId="0" xfId="6" applyFont="1" applyAlignment="1">
      <alignment horizontal="left" vertical="top"/>
    </xf>
    <xf numFmtId="0" fontId="11" fillId="0" borderId="0" xfId="6" applyFont="1" applyAlignment="1">
      <alignment horizontal="left" vertical="top" wrapText="1"/>
    </xf>
    <xf numFmtId="0" fontId="0" fillId="26" borderId="0" xfId="0" applyFill="1" applyAlignment="1">
      <alignment horizontal="center"/>
    </xf>
    <xf numFmtId="0" fontId="5" fillId="12" borderId="7" xfId="2" applyFill="1" applyBorder="1" applyAlignment="1">
      <alignment horizontal="center"/>
    </xf>
    <xf numFmtId="0" fontId="5" fillId="11" borderId="10" xfId="2" applyFill="1" applyBorder="1" applyAlignment="1">
      <alignment horizontal="center" vertical="center" wrapText="1"/>
    </xf>
    <xf numFmtId="0" fontId="5" fillId="11" borderId="9" xfId="2" applyFill="1" applyBorder="1" applyAlignment="1">
      <alignment horizontal="center" vertical="center" wrapText="1"/>
    </xf>
    <xf numFmtId="0" fontId="5" fillId="12" borderId="6" xfId="2" applyFill="1" applyBorder="1" applyAlignment="1">
      <alignment horizontal="center"/>
    </xf>
    <xf numFmtId="0" fontId="5" fillId="12" borderId="12" xfId="2" applyFill="1" applyBorder="1" applyAlignment="1">
      <alignment horizontal="center"/>
    </xf>
    <xf numFmtId="0" fontId="5" fillId="12" borderId="11" xfId="2" applyFill="1" applyBorder="1" applyAlignment="1">
      <alignment horizontal="center"/>
    </xf>
    <xf numFmtId="0" fontId="5" fillId="0" borderId="8" xfId="2" applyBorder="1" applyAlignment="1">
      <alignment horizontal="center"/>
    </xf>
    <xf numFmtId="0" fontId="5" fillId="11" borderId="5" xfId="2" applyFill="1" applyBorder="1" applyAlignment="1">
      <alignment horizontal="center" vertical="center" wrapText="1"/>
    </xf>
    <xf numFmtId="0" fontId="13" fillId="14" borderId="17" xfId="15" applyFill="1" applyBorder="1" applyAlignment="1"/>
    <xf numFmtId="0" fontId="13" fillId="14" borderId="8" xfId="15" applyFill="1" applyBorder="1" applyAlignment="1"/>
    <xf numFmtId="0" fontId="13" fillId="14" borderId="15" xfId="15" applyFill="1" applyBorder="1" applyAlignment="1"/>
    <xf numFmtId="0" fontId="13" fillId="5" borderId="19" xfId="16" applyBorder="1" applyAlignment="1"/>
    <xf numFmtId="0" fontId="13" fillId="5" borderId="13" xfId="16" applyBorder="1" applyAlignment="1"/>
    <xf numFmtId="0" fontId="13" fillId="5" borderId="18" xfId="16" applyBorder="1" applyAlignment="1"/>
    <xf numFmtId="0" fontId="13" fillId="14" borderId="22" xfId="15" applyFill="1" applyBorder="1" applyAlignment="1"/>
    <xf numFmtId="0" fontId="13" fillId="14" borderId="0" xfId="15" applyFill="1" applyBorder="1" applyAlignment="1"/>
    <xf numFmtId="0" fontId="13" fillId="14" borderId="20" xfId="15" applyFill="1" applyBorder="1" applyAlignment="1"/>
    <xf numFmtId="0" fontId="13" fillId="14" borderId="19" xfId="15" applyFill="1" applyBorder="1" applyAlignment="1"/>
    <xf numFmtId="0" fontId="13" fillId="14" borderId="13" xfId="15" applyFill="1" applyBorder="1" applyAlignment="1"/>
    <xf numFmtId="0" fontId="13" fillId="14" borderId="18" xfId="15" applyFill="1" applyBorder="1" applyAlignment="1"/>
    <xf numFmtId="0" fontId="24" fillId="25" borderId="0" xfId="20" applyFont="1" applyFill="1" applyAlignment="1">
      <alignment horizontal="center" vertical="center"/>
    </xf>
    <xf numFmtId="0" fontId="2" fillId="0" borderId="25" xfId="20" applyFont="1" applyBorder="1" applyAlignment="1">
      <alignment horizontal="center" vertical="center" wrapText="1"/>
    </xf>
    <xf numFmtId="0" fontId="2" fillId="0" borderId="8" xfId="20" applyFont="1" applyBorder="1" applyAlignment="1">
      <alignment horizontal="center" vertical="center" wrapText="1"/>
    </xf>
    <xf numFmtId="0" fontId="2" fillId="24" borderId="5" xfId="20" applyFont="1" applyFill="1" applyBorder="1" applyAlignment="1">
      <alignment horizontal="center" vertical="center" wrapText="1"/>
    </xf>
    <xf numFmtId="0" fontId="31" fillId="0" borderId="25" xfId="20" applyFont="1" applyBorder="1" applyAlignment="1">
      <alignment vertical="center" wrapText="1"/>
    </xf>
    <xf numFmtId="0" fontId="31" fillId="0" borderId="8" xfId="20" applyFont="1" applyBorder="1" applyAlignment="1">
      <alignment vertical="center" wrapText="1"/>
    </xf>
    <xf numFmtId="0" fontId="26" fillId="0" borderId="0" xfId="19" applyFont="1" applyAlignment="1">
      <alignment horizontal="center" vertical="center"/>
    </xf>
    <xf numFmtId="0" fontId="26" fillId="0" borderId="0" xfId="19" applyFont="1" applyAlignment="1">
      <alignment horizontal="center" vertical="center" wrapText="1"/>
    </xf>
    <xf numFmtId="0" fontId="27" fillId="0" borderId="0" xfId="19" applyFont="1" applyAlignment="1">
      <alignment horizontal="center" wrapText="1"/>
    </xf>
    <xf numFmtId="0" fontId="29" fillId="0" borderId="0" xfId="19" applyFont="1" applyAlignment="1">
      <alignment horizontal="center" wrapText="1"/>
    </xf>
    <xf numFmtId="0" fontId="26" fillId="0" borderId="0" xfId="19" applyFont="1" applyAlignment="1">
      <alignment horizontal="left" vertical="center"/>
    </xf>
  </cellXfs>
  <cellStyles count="26">
    <cellStyle name="40% - Accent5 2" xfId="15" xr:uid="{60C29032-6649-4022-8360-CE7DDE780CEE}"/>
    <cellStyle name="60% - Accent1 2" xfId="16" xr:uid="{200F2A90-CAF2-43F2-9E71-3CC89F38C899}"/>
    <cellStyle name="Comma" xfId="4" builtinId="3"/>
    <cellStyle name="Comma 2" xfId="3" xr:uid="{A14076C1-958D-4BFE-8529-2E43DF229F87}"/>
    <cellStyle name="Comma 2 2" xfId="8" xr:uid="{ADA609A9-50B4-4D51-AA23-ED0D36BA2ED5}"/>
    <cellStyle name="Comma 2 3" xfId="25" xr:uid="{D20EB638-69B2-483F-AF82-91EBC04B708D}"/>
    <cellStyle name="Comma 3" xfId="24" xr:uid="{CB6C2CF9-244C-4C84-BC5F-28E7A22D6F00}"/>
    <cellStyle name="Hyperlink" xfId="10" builtinId="8"/>
    <cellStyle name="Normal" xfId="0" builtinId="0"/>
    <cellStyle name="Normal 2" xfId="6" xr:uid="{44B9198A-FBE5-480F-B129-A2AE322302B0}"/>
    <cellStyle name="Normal 2 2" xfId="11" xr:uid="{16DC89FE-72CC-4C91-826D-7359104CAB48}"/>
    <cellStyle name="Normal 2 3" xfId="19" xr:uid="{CBE18A80-2963-4D35-BE9E-4AC616440444}"/>
    <cellStyle name="Normal 3" xfId="7" xr:uid="{3787A494-C954-49BD-9897-5D4B7EAA6928}"/>
    <cellStyle name="Normal 3 2" xfId="1" xr:uid="{DA13C0BE-AE56-4DA6-94DC-0B41B1F78A5D}"/>
    <cellStyle name="Normal 3 3" xfId="14" xr:uid="{C96C37F0-E716-43BA-A70E-E7ACE0EEBF50}"/>
    <cellStyle name="Normal 4" xfId="2" xr:uid="{B7515C17-3C62-4141-B39E-09F8D0714279}"/>
    <cellStyle name="Normal 5" xfId="17" xr:uid="{25F1262C-E58B-4CDE-9513-A418E37AD5EF}"/>
    <cellStyle name="Normal 5 2" xfId="21" xr:uid="{D1AFE56E-90E4-490D-9DFF-DA29AE63F5A7}"/>
    <cellStyle name="Normal 6" xfId="18" xr:uid="{A08181B5-F51D-4999-8D29-6CEA58B368C4}"/>
    <cellStyle name="Normal 7" xfId="20" xr:uid="{F9C9C2A7-1180-4B26-AA09-619F03574F9C}"/>
    <cellStyle name="Normal_Sheet1" xfId="23" xr:uid="{5A49BA67-3A3B-4672-9155-686DC8C5868C}"/>
    <cellStyle name="Percent" xfId="5" builtinId="5"/>
    <cellStyle name="Percent 2" xfId="9" xr:uid="{DAB2A7D0-BDA2-4F04-90B0-EEBA59E4BAE7}"/>
    <cellStyle name="Percent 2 2" xfId="12" xr:uid="{2F6C70AF-5997-48CC-B543-31C3C7CB9D63}"/>
    <cellStyle name="Percent 3" xfId="13" xr:uid="{C6041434-3337-4341-BF76-BA1BDA79A6C7}"/>
    <cellStyle name="Percent 4" xfId="22" xr:uid="{E78CC85B-C1E8-4124-BDF7-EB94A2566B12}"/>
  </cellStyles>
  <dxfs count="3">
    <dxf>
      <numFmt numFmtId="1" formatCode="0"/>
    </dxf>
    <dxf>
      <numFmt numFmtId="1" formatCode="0"/>
    </dxf>
    <dxf>
      <numFmt numFmtId="1" formatCode="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externalLink" Target="externalLinks/externalLink4.xml"/><Relationship Id="rId63" Type="http://schemas.openxmlformats.org/officeDocument/2006/relationships/externalLink" Target="externalLinks/externalLink20.xml"/><Relationship Id="rId68" Type="http://schemas.openxmlformats.org/officeDocument/2006/relationships/externalLink" Target="externalLinks/externalLink25.xml"/><Relationship Id="rId84" Type="http://schemas.openxmlformats.org/officeDocument/2006/relationships/customXml" Target="../customXml/item1.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externalLink" Target="externalLinks/externalLink10.xml"/><Relationship Id="rId58" Type="http://schemas.openxmlformats.org/officeDocument/2006/relationships/externalLink" Target="externalLinks/externalLink15.xml"/><Relationship Id="rId74" Type="http://schemas.openxmlformats.org/officeDocument/2006/relationships/externalLink" Target="externalLinks/externalLink31.xml"/><Relationship Id="rId79"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5.xml"/><Relationship Id="rId56" Type="http://schemas.openxmlformats.org/officeDocument/2006/relationships/externalLink" Target="externalLinks/externalLink13.xml"/><Relationship Id="rId64" Type="http://schemas.openxmlformats.org/officeDocument/2006/relationships/externalLink" Target="externalLinks/externalLink21.xml"/><Relationship Id="rId69" Type="http://schemas.openxmlformats.org/officeDocument/2006/relationships/externalLink" Target="externalLinks/externalLink26.xml"/><Relationship Id="rId77" Type="http://schemas.openxmlformats.org/officeDocument/2006/relationships/externalLink" Target="externalLinks/externalLink34.xml"/><Relationship Id="rId8" Type="http://schemas.openxmlformats.org/officeDocument/2006/relationships/worksheet" Target="worksheets/sheet8.xml"/><Relationship Id="rId51" Type="http://schemas.openxmlformats.org/officeDocument/2006/relationships/externalLink" Target="externalLinks/externalLink8.xml"/><Relationship Id="rId72" Type="http://schemas.openxmlformats.org/officeDocument/2006/relationships/externalLink" Target="externalLinks/externalLink29.xml"/><Relationship Id="rId80" Type="http://schemas.openxmlformats.org/officeDocument/2006/relationships/sharedStrings" Target="sharedStrings.xml"/><Relationship Id="rId85"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3.xml"/><Relationship Id="rId59" Type="http://schemas.openxmlformats.org/officeDocument/2006/relationships/externalLink" Target="externalLinks/externalLink16.xml"/><Relationship Id="rId67" Type="http://schemas.openxmlformats.org/officeDocument/2006/relationships/externalLink" Target="externalLinks/externalLink2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1.xml"/><Relationship Id="rId62" Type="http://schemas.openxmlformats.org/officeDocument/2006/relationships/externalLink" Target="externalLinks/externalLink19.xml"/><Relationship Id="rId70" Type="http://schemas.openxmlformats.org/officeDocument/2006/relationships/externalLink" Target="externalLinks/externalLink27.xml"/><Relationship Id="rId75" Type="http://schemas.openxmlformats.org/officeDocument/2006/relationships/externalLink" Target="externalLinks/externalLink32.xml"/><Relationship Id="rId83"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6.xml"/><Relationship Id="rId57" Type="http://schemas.openxmlformats.org/officeDocument/2006/relationships/externalLink" Target="externalLinks/externalLink1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1.xml"/><Relationship Id="rId52" Type="http://schemas.openxmlformats.org/officeDocument/2006/relationships/externalLink" Target="externalLinks/externalLink9.xml"/><Relationship Id="rId60" Type="http://schemas.openxmlformats.org/officeDocument/2006/relationships/externalLink" Target="externalLinks/externalLink17.xml"/><Relationship Id="rId65" Type="http://schemas.openxmlformats.org/officeDocument/2006/relationships/externalLink" Target="externalLinks/externalLink22.xml"/><Relationship Id="rId73" Type="http://schemas.openxmlformats.org/officeDocument/2006/relationships/externalLink" Target="externalLinks/externalLink30.xml"/><Relationship Id="rId78" Type="http://schemas.openxmlformats.org/officeDocument/2006/relationships/theme" Target="theme/theme1.xml"/><Relationship Id="rId81" Type="http://schemas.openxmlformats.org/officeDocument/2006/relationships/sheetMetadata" Target="metadata.xml"/><Relationship Id="rId86"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externalLink" Target="externalLinks/externalLink7.xml"/><Relationship Id="rId55" Type="http://schemas.openxmlformats.org/officeDocument/2006/relationships/externalLink" Target="externalLinks/externalLink12.xml"/><Relationship Id="rId76" Type="http://schemas.openxmlformats.org/officeDocument/2006/relationships/externalLink" Target="externalLinks/externalLink33.xml"/><Relationship Id="rId7" Type="http://schemas.openxmlformats.org/officeDocument/2006/relationships/worksheet" Target="worksheets/sheet7.xml"/><Relationship Id="rId71" Type="http://schemas.openxmlformats.org/officeDocument/2006/relationships/externalLink" Target="externalLinks/externalLink28.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externalLink" Target="externalLinks/externalLink2.xml"/><Relationship Id="rId66" Type="http://schemas.openxmlformats.org/officeDocument/2006/relationships/externalLink" Target="externalLinks/externalLink23.xml"/><Relationship Id="rId61" Type="http://schemas.openxmlformats.org/officeDocument/2006/relationships/externalLink" Target="externalLinks/externalLink18.xml"/><Relationship Id="rId8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j-lt"/>
                <a:ea typeface="+mn-ea"/>
                <a:cs typeface="+mn-cs"/>
              </a:defRPr>
            </a:pPr>
            <a:r>
              <a:rPr lang="en-GB" sz="2400"/>
              <a:t>Women representation</a:t>
            </a:r>
            <a:r>
              <a:rPr lang="en-GB" sz="2400" baseline="0"/>
              <a:t> in parliaments and committees</a:t>
            </a:r>
            <a:endParaRPr lang="en-GB" sz="2400"/>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j-lt"/>
              <a:ea typeface="+mn-ea"/>
              <a:cs typeface="+mn-cs"/>
            </a:defRPr>
          </a:pPr>
          <a:endParaRPr lang="en-GB"/>
        </a:p>
      </c:txPr>
    </c:title>
    <c:autoTitleDeleted val="0"/>
    <c:plotArea>
      <c:layout/>
      <c:lineChart>
        <c:grouping val="standard"/>
        <c:varyColors val="0"/>
        <c:ser>
          <c:idx val="1"/>
          <c:order val="0"/>
          <c:tx>
            <c:strRef>
              <c:f>'Figure32_16.7.1a'!$B$27</c:f>
              <c:strCache>
                <c:ptCount val="1"/>
                <c:pt idx="0">
                  <c:v>MPs</c:v>
                </c:pt>
              </c:strCache>
            </c:strRef>
          </c:tx>
          <c:spPr>
            <a:ln w="28575" cap="rnd">
              <a:solidFill>
                <a:srgbClr val="96158A"/>
              </a:solidFill>
              <a:round/>
            </a:ln>
            <a:effectLst/>
          </c:spPr>
          <c:marker>
            <c:symbol val="diamond"/>
            <c:size val="6"/>
            <c:spPr>
              <a:solidFill>
                <a:srgbClr val="96158A"/>
              </a:solidFill>
              <a:ln w="9525">
                <a:solidFill>
                  <a:srgbClr val="96158A"/>
                </a:solidFill>
              </a:ln>
              <a:effectLst/>
            </c:spPr>
          </c:marker>
          <c:cat>
            <c:numRef>
              <c:f>'Figure32_16.7.1a'!$A$28:$A$34</c:f>
              <c:numCache>
                <c:formatCode>General</c:formatCode>
                <c:ptCount val="7"/>
                <c:pt idx="0">
                  <c:v>2020</c:v>
                </c:pt>
                <c:pt idx="1">
                  <c:v>2021</c:v>
                </c:pt>
                <c:pt idx="2">
                  <c:v>2022</c:v>
                </c:pt>
                <c:pt idx="3">
                  <c:v>2023</c:v>
                </c:pt>
                <c:pt idx="4">
                  <c:v>2024</c:v>
                </c:pt>
                <c:pt idx="5">
                  <c:v>2025</c:v>
                </c:pt>
                <c:pt idx="6">
                  <c:v>2026</c:v>
                </c:pt>
              </c:numCache>
            </c:numRef>
          </c:cat>
          <c:val>
            <c:numRef>
              <c:f>'Figure32_16.7.1a'!$B$28:$B$34</c:f>
              <c:numCache>
                <c:formatCode>0.0%</c:formatCode>
                <c:ptCount val="7"/>
                <c:pt idx="0">
                  <c:v>0.249</c:v>
                </c:pt>
                <c:pt idx="1">
                  <c:v>0.255</c:v>
                </c:pt>
                <c:pt idx="2">
                  <c:v>0.26100000000000001</c:v>
                </c:pt>
                <c:pt idx="3">
                  <c:v>0.26500000000000001</c:v>
                </c:pt>
                <c:pt idx="4">
                  <c:v>0.26900000000000002</c:v>
                </c:pt>
                <c:pt idx="5">
                  <c:v>0.27200000000000002</c:v>
                </c:pt>
                <c:pt idx="6">
                  <c:v>0.27500000000000002</c:v>
                </c:pt>
              </c:numCache>
            </c:numRef>
          </c:val>
          <c:smooth val="0"/>
          <c:extLst>
            <c:ext xmlns:c16="http://schemas.microsoft.com/office/drawing/2014/chart" uri="{C3380CC4-5D6E-409C-BE32-E72D297353CC}">
              <c16:uniqueId val="{00000000-B8D5-44C3-990C-629E109D5258}"/>
            </c:ext>
          </c:extLst>
        </c:ser>
        <c:ser>
          <c:idx val="2"/>
          <c:order val="1"/>
          <c:tx>
            <c:strRef>
              <c:f>'Figure32_16.7.1a'!$C$27</c:f>
              <c:strCache>
                <c:ptCount val="1"/>
                <c:pt idx="0">
                  <c:v>Speakers</c:v>
                </c:pt>
              </c:strCache>
            </c:strRef>
          </c:tx>
          <c:spPr>
            <a:ln w="28575" cap="rnd">
              <a:solidFill>
                <a:srgbClr val="96158A">
                  <a:alpha val="70000"/>
                </a:srgbClr>
              </a:solidFill>
              <a:round/>
            </a:ln>
            <a:effectLst/>
          </c:spPr>
          <c:marker>
            <c:symbol val="diamond"/>
            <c:size val="6"/>
            <c:spPr>
              <a:solidFill>
                <a:srgbClr val="96158A">
                  <a:alpha val="70000"/>
                </a:srgbClr>
              </a:solidFill>
              <a:ln w="9525">
                <a:solidFill>
                  <a:srgbClr val="96158A">
                    <a:alpha val="70000"/>
                  </a:srgbClr>
                </a:solidFill>
              </a:ln>
              <a:effectLst/>
            </c:spPr>
          </c:marker>
          <c:cat>
            <c:numRef>
              <c:f>'Figure32_16.7.1a'!$A$28:$A$34</c:f>
              <c:numCache>
                <c:formatCode>General</c:formatCode>
                <c:ptCount val="7"/>
                <c:pt idx="0">
                  <c:v>2020</c:v>
                </c:pt>
                <c:pt idx="1">
                  <c:v>2021</c:v>
                </c:pt>
                <c:pt idx="2">
                  <c:v>2022</c:v>
                </c:pt>
                <c:pt idx="3">
                  <c:v>2023</c:v>
                </c:pt>
                <c:pt idx="4">
                  <c:v>2024</c:v>
                </c:pt>
                <c:pt idx="5">
                  <c:v>2025</c:v>
                </c:pt>
                <c:pt idx="6">
                  <c:v>2026</c:v>
                </c:pt>
              </c:numCache>
            </c:numRef>
          </c:cat>
          <c:val>
            <c:numRef>
              <c:f>'Figure32_16.7.1a'!$C$28:$C$34</c:f>
              <c:numCache>
                <c:formatCode>0.0%</c:formatCode>
                <c:ptCount val="7"/>
                <c:pt idx="0">
                  <c:v>0.20499999999999999</c:v>
                </c:pt>
                <c:pt idx="1">
                  <c:v>0.20899999999999999</c:v>
                </c:pt>
                <c:pt idx="2">
                  <c:v>0.22</c:v>
                </c:pt>
                <c:pt idx="3">
                  <c:v>0.22700000000000001</c:v>
                </c:pt>
                <c:pt idx="4">
                  <c:v>0.23799999999999999</c:v>
                </c:pt>
                <c:pt idx="5">
                  <c:v>0.23699999999999999</c:v>
                </c:pt>
                <c:pt idx="6">
                  <c:v>0.19900000000000001</c:v>
                </c:pt>
              </c:numCache>
            </c:numRef>
          </c:val>
          <c:smooth val="0"/>
          <c:extLst>
            <c:ext xmlns:c16="http://schemas.microsoft.com/office/drawing/2014/chart" uri="{C3380CC4-5D6E-409C-BE32-E72D297353CC}">
              <c16:uniqueId val="{00000001-B8D5-44C3-990C-629E109D5258}"/>
            </c:ext>
          </c:extLst>
        </c:ser>
        <c:ser>
          <c:idx val="3"/>
          <c:order val="2"/>
          <c:tx>
            <c:strRef>
              <c:f>'Figure32_16.7.1a'!$D$27</c:f>
              <c:strCache>
                <c:ptCount val="1"/>
                <c:pt idx="0">
                  <c:v>Defence committee chairs</c:v>
                </c:pt>
              </c:strCache>
            </c:strRef>
          </c:tx>
          <c:spPr>
            <a:ln w="25400" cap="rnd">
              <a:solidFill>
                <a:srgbClr val="00A8B4"/>
              </a:solidFill>
              <a:prstDash val="sysDash"/>
              <a:round/>
            </a:ln>
            <a:effectLst/>
          </c:spPr>
          <c:marker>
            <c:symbol val="circle"/>
            <c:size val="5"/>
            <c:spPr>
              <a:solidFill>
                <a:srgbClr val="00A8B4"/>
              </a:solidFill>
              <a:ln w="9525">
                <a:solidFill>
                  <a:srgbClr val="00A8B4"/>
                </a:solidFill>
              </a:ln>
              <a:effectLst/>
            </c:spPr>
          </c:marker>
          <c:cat>
            <c:numRef>
              <c:f>'Figure32_16.7.1a'!$A$28:$A$34</c:f>
              <c:numCache>
                <c:formatCode>General</c:formatCode>
                <c:ptCount val="7"/>
                <c:pt idx="0">
                  <c:v>2020</c:v>
                </c:pt>
                <c:pt idx="1">
                  <c:v>2021</c:v>
                </c:pt>
                <c:pt idx="2">
                  <c:v>2022</c:v>
                </c:pt>
                <c:pt idx="3">
                  <c:v>2023</c:v>
                </c:pt>
                <c:pt idx="4">
                  <c:v>2024</c:v>
                </c:pt>
                <c:pt idx="5">
                  <c:v>2025</c:v>
                </c:pt>
                <c:pt idx="6">
                  <c:v>2026</c:v>
                </c:pt>
              </c:numCache>
            </c:numRef>
          </c:cat>
          <c:val>
            <c:numRef>
              <c:f>'Figure32_16.7.1a'!$D$28:$D$34</c:f>
              <c:numCache>
                <c:formatCode>0.0%</c:formatCode>
                <c:ptCount val="7"/>
                <c:pt idx="0">
                  <c:v>0.10400000000000001</c:v>
                </c:pt>
                <c:pt idx="1">
                  <c:v>0.12</c:v>
                </c:pt>
                <c:pt idx="2">
                  <c:v>0.124</c:v>
                </c:pt>
                <c:pt idx="3">
                  <c:v>0.122</c:v>
                </c:pt>
                <c:pt idx="4">
                  <c:v>0.13200000000000001</c:v>
                </c:pt>
                <c:pt idx="5">
                  <c:v>0.14800000000000002</c:v>
                </c:pt>
                <c:pt idx="6">
                  <c:v>0.184</c:v>
                </c:pt>
              </c:numCache>
            </c:numRef>
          </c:val>
          <c:smooth val="0"/>
          <c:extLst>
            <c:ext xmlns:c16="http://schemas.microsoft.com/office/drawing/2014/chart" uri="{C3380CC4-5D6E-409C-BE32-E72D297353CC}">
              <c16:uniqueId val="{00000002-B8D5-44C3-990C-629E109D5258}"/>
            </c:ext>
          </c:extLst>
        </c:ser>
        <c:ser>
          <c:idx val="4"/>
          <c:order val="3"/>
          <c:tx>
            <c:strRef>
              <c:f>'Figure32_16.7.1a'!$E$27</c:f>
              <c:strCache>
                <c:ptCount val="1"/>
                <c:pt idx="0">
                  <c:v>Finance committee chairs</c:v>
                </c:pt>
              </c:strCache>
            </c:strRef>
          </c:tx>
          <c:spPr>
            <a:ln w="25400" cap="rnd">
              <a:solidFill>
                <a:srgbClr val="703D29"/>
              </a:solidFill>
              <a:prstDash val="sysDash"/>
              <a:round/>
            </a:ln>
            <a:effectLst/>
          </c:spPr>
          <c:marker>
            <c:symbol val="circle"/>
            <c:size val="5"/>
            <c:spPr>
              <a:solidFill>
                <a:srgbClr val="703D29"/>
              </a:solidFill>
              <a:ln w="9525">
                <a:solidFill>
                  <a:srgbClr val="703D29"/>
                </a:solidFill>
                <a:prstDash val="sysDash"/>
              </a:ln>
              <a:effectLst/>
            </c:spPr>
          </c:marker>
          <c:cat>
            <c:numRef>
              <c:f>'Figure32_16.7.1a'!$A$28:$A$34</c:f>
              <c:numCache>
                <c:formatCode>General</c:formatCode>
                <c:ptCount val="7"/>
                <c:pt idx="0">
                  <c:v>2020</c:v>
                </c:pt>
                <c:pt idx="1">
                  <c:v>2021</c:v>
                </c:pt>
                <c:pt idx="2">
                  <c:v>2022</c:v>
                </c:pt>
                <c:pt idx="3">
                  <c:v>2023</c:v>
                </c:pt>
                <c:pt idx="4">
                  <c:v>2024</c:v>
                </c:pt>
                <c:pt idx="5">
                  <c:v>2025</c:v>
                </c:pt>
                <c:pt idx="6">
                  <c:v>2026</c:v>
                </c:pt>
              </c:numCache>
            </c:numRef>
          </c:cat>
          <c:val>
            <c:numRef>
              <c:f>'Figure32_16.7.1a'!$E$28:$E$34</c:f>
              <c:numCache>
                <c:formatCode>0.0%</c:formatCode>
                <c:ptCount val="7"/>
                <c:pt idx="0">
                  <c:v>0.13100000000000001</c:v>
                </c:pt>
                <c:pt idx="1">
                  <c:v>0.16</c:v>
                </c:pt>
                <c:pt idx="2">
                  <c:v>0.152</c:v>
                </c:pt>
                <c:pt idx="3">
                  <c:v>0.13100000000000001</c:v>
                </c:pt>
                <c:pt idx="4">
                  <c:v>0.13400000000000001</c:v>
                </c:pt>
                <c:pt idx="5">
                  <c:v>0.14499999999999999</c:v>
                </c:pt>
                <c:pt idx="6">
                  <c:v>0.17199999999999999</c:v>
                </c:pt>
              </c:numCache>
            </c:numRef>
          </c:val>
          <c:smooth val="0"/>
          <c:extLst>
            <c:ext xmlns:c16="http://schemas.microsoft.com/office/drawing/2014/chart" uri="{C3380CC4-5D6E-409C-BE32-E72D297353CC}">
              <c16:uniqueId val="{00000003-B8D5-44C3-990C-629E109D5258}"/>
            </c:ext>
          </c:extLst>
        </c:ser>
        <c:ser>
          <c:idx val="5"/>
          <c:order val="4"/>
          <c:tx>
            <c:strRef>
              <c:f>'Figure32_16.7.1a'!$F$27</c:f>
              <c:strCache>
                <c:ptCount val="1"/>
                <c:pt idx="0">
                  <c:v>Foreign Affairs committee chairs</c:v>
                </c:pt>
              </c:strCache>
            </c:strRef>
          </c:tx>
          <c:spPr>
            <a:ln w="25400" cap="rnd">
              <a:solidFill>
                <a:srgbClr val="E98300"/>
              </a:solidFill>
              <a:prstDash val="sysDash"/>
              <a:round/>
            </a:ln>
            <a:effectLst/>
          </c:spPr>
          <c:marker>
            <c:symbol val="circle"/>
            <c:size val="5"/>
            <c:spPr>
              <a:solidFill>
                <a:srgbClr val="E98300"/>
              </a:solidFill>
              <a:ln w="9525">
                <a:solidFill>
                  <a:srgbClr val="E98300"/>
                </a:solidFill>
              </a:ln>
              <a:effectLst/>
            </c:spPr>
          </c:marker>
          <c:cat>
            <c:numRef>
              <c:f>'Figure32_16.7.1a'!$A$28:$A$34</c:f>
              <c:numCache>
                <c:formatCode>General</c:formatCode>
                <c:ptCount val="7"/>
                <c:pt idx="0">
                  <c:v>2020</c:v>
                </c:pt>
                <c:pt idx="1">
                  <c:v>2021</c:v>
                </c:pt>
                <c:pt idx="2">
                  <c:v>2022</c:v>
                </c:pt>
                <c:pt idx="3">
                  <c:v>2023</c:v>
                </c:pt>
                <c:pt idx="4">
                  <c:v>2024</c:v>
                </c:pt>
                <c:pt idx="5">
                  <c:v>2025</c:v>
                </c:pt>
                <c:pt idx="6">
                  <c:v>2026</c:v>
                </c:pt>
              </c:numCache>
            </c:numRef>
          </c:cat>
          <c:val>
            <c:numRef>
              <c:f>'Figure32_16.7.1a'!$F$28:$F$34</c:f>
              <c:numCache>
                <c:formatCode>0.0%</c:formatCode>
                <c:ptCount val="7"/>
                <c:pt idx="0">
                  <c:v>0.2</c:v>
                </c:pt>
                <c:pt idx="1">
                  <c:v>0.18</c:v>
                </c:pt>
                <c:pt idx="2">
                  <c:v>0.17800000000000002</c:v>
                </c:pt>
                <c:pt idx="3">
                  <c:v>0.215</c:v>
                </c:pt>
                <c:pt idx="4">
                  <c:v>0.20100000000000001</c:v>
                </c:pt>
                <c:pt idx="5">
                  <c:v>0.20699999999999999</c:v>
                </c:pt>
                <c:pt idx="6">
                  <c:v>0.248</c:v>
                </c:pt>
              </c:numCache>
            </c:numRef>
          </c:val>
          <c:smooth val="0"/>
          <c:extLst>
            <c:ext xmlns:c16="http://schemas.microsoft.com/office/drawing/2014/chart" uri="{C3380CC4-5D6E-409C-BE32-E72D297353CC}">
              <c16:uniqueId val="{00000004-B8D5-44C3-990C-629E109D5258}"/>
            </c:ext>
          </c:extLst>
        </c:ser>
        <c:dLbls>
          <c:showLegendKey val="0"/>
          <c:showVal val="0"/>
          <c:showCatName val="0"/>
          <c:showSerName val="0"/>
          <c:showPercent val="0"/>
          <c:showBubbleSize val="0"/>
        </c:dLbls>
        <c:marker val="1"/>
        <c:smooth val="0"/>
        <c:axId val="1665273648"/>
        <c:axId val="1665272208"/>
      </c:lineChart>
      <c:catAx>
        <c:axId val="1665273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j-lt"/>
                <a:ea typeface="+mn-ea"/>
                <a:cs typeface="+mn-cs"/>
              </a:defRPr>
            </a:pPr>
            <a:endParaRPr lang="en-US"/>
          </a:p>
        </c:txPr>
        <c:crossAx val="1665272208"/>
        <c:crosses val="autoZero"/>
        <c:auto val="1"/>
        <c:lblAlgn val="ctr"/>
        <c:lblOffset val="100"/>
        <c:noMultiLvlLbl val="0"/>
      </c:catAx>
      <c:valAx>
        <c:axId val="1665272208"/>
        <c:scaling>
          <c:orientation val="minMax"/>
          <c:max val="0.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j-lt"/>
                <a:ea typeface="+mn-ea"/>
                <a:cs typeface="+mn-cs"/>
              </a:defRPr>
            </a:pPr>
            <a:endParaRPr lang="en-US"/>
          </a:p>
        </c:txPr>
        <c:crossAx val="1665273648"/>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j-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mj-lt"/>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9821156067940551E-2"/>
          <c:y val="4.8143459915611815E-2"/>
          <c:w val="0.90812370956940236"/>
          <c:h val="0.83047775673610424"/>
        </c:manualLayout>
      </c:layout>
      <c:barChart>
        <c:barDir val="col"/>
        <c:grouping val="clustered"/>
        <c:varyColors val="0"/>
        <c:dLbls>
          <c:dLblPos val="outEnd"/>
          <c:showLegendKey val="0"/>
          <c:showVal val="1"/>
          <c:showCatName val="0"/>
          <c:showSerName val="0"/>
          <c:showPercent val="0"/>
          <c:showBubbleSize val="0"/>
        </c:dLbls>
        <c:gapWidth val="145"/>
        <c:axId val="917723727"/>
        <c:axId val="917725167"/>
      </c:barChart>
      <c:catAx>
        <c:axId val="917723727"/>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917725167"/>
        <c:crosses val="autoZero"/>
        <c:auto val="1"/>
        <c:lblAlgn val="ctr"/>
        <c:lblOffset val="100"/>
        <c:noMultiLvlLbl val="0"/>
      </c:catAx>
      <c:valAx>
        <c:axId val="91772516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ysClr val="windowText" lastClr="000000"/>
                </a:solidFill>
                <a:latin typeface="+mn-lt"/>
                <a:ea typeface="+mn-ea"/>
                <a:cs typeface="+mn-cs"/>
              </a:defRPr>
            </a:pPr>
            <a:endParaRPr lang="en-US"/>
          </a:p>
        </c:txPr>
        <c:crossAx val="917723727"/>
        <c:crosses val="max"/>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Global Avg Absolute Deviation- All Countries (2005-2024)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spPr>
            <a:ln w="28575" cap="rnd">
              <a:solidFill>
                <a:schemeClr val="tx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'Figure38_16.6.1'!$A$28:$A$47</c:f>
              <c:numCache>
                <c:formatCode>General</c:formatCode>
                <c:ptCount val="20"/>
                <c:pt idx="0">
                  <c:v>2005</c:v>
                </c:pt>
                <c:pt idx="1">
                  <c:v>2006</c:v>
                </c:pt>
                <c:pt idx="2">
                  <c:v>2007</c:v>
                </c:pt>
                <c:pt idx="3">
                  <c:v>2008</c:v>
                </c:pt>
                <c:pt idx="4">
                  <c:v>2009</c:v>
                </c:pt>
                <c:pt idx="5">
                  <c:v>2010</c:v>
                </c:pt>
                <c:pt idx="6">
                  <c:v>2011</c:v>
                </c:pt>
                <c:pt idx="7">
                  <c:v>2012</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numCache>
            </c:numRef>
          </c:cat>
          <c:val>
            <c:numRef>
              <c:f>'Figure38_16.6.1'!$B$28:$B$47</c:f>
              <c:numCache>
                <c:formatCode>0.0\%</c:formatCode>
                <c:ptCount val="20"/>
                <c:pt idx="0">
                  <c:v>7.4</c:v>
                </c:pt>
                <c:pt idx="1">
                  <c:v>7.6</c:v>
                </c:pt>
                <c:pt idx="2">
                  <c:v>9.6</c:v>
                </c:pt>
                <c:pt idx="3">
                  <c:v>11.3</c:v>
                </c:pt>
                <c:pt idx="4">
                  <c:v>10.9</c:v>
                </c:pt>
                <c:pt idx="5">
                  <c:v>9.1</c:v>
                </c:pt>
                <c:pt idx="6">
                  <c:v>9.6</c:v>
                </c:pt>
                <c:pt idx="7">
                  <c:v>10.1</c:v>
                </c:pt>
                <c:pt idx="8">
                  <c:v>10.8</c:v>
                </c:pt>
                <c:pt idx="9">
                  <c:v>9.5</c:v>
                </c:pt>
                <c:pt idx="10">
                  <c:v>9.1</c:v>
                </c:pt>
                <c:pt idx="11">
                  <c:v>10.199999999999999</c:v>
                </c:pt>
                <c:pt idx="12">
                  <c:v>8.3000000000000007</c:v>
                </c:pt>
                <c:pt idx="13">
                  <c:v>9.8000000000000007</c:v>
                </c:pt>
                <c:pt idx="14">
                  <c:v>9.3000000000000007</c:v>
                </c:pt>
                <c:pt idx="15">
                  <c:v>12.6</c:v>
                </c:pt>
                <c:pt idx="16">
                  <c:v>12.2</c:v>
                </c:pt>
                <c:pt idx="17">
                  <c:v>11.4</c:v>
                </c:pt>
                <c:pt idx="18">
                  <c:v>9.9</c:v>
                </c:pt>
                <c:pt idx="19">
                  <c:v>10.199999999999999</c:v>
                </c:pt>
              </c:numCache>
            </c:numRef>
          </c:val>
          <c:smooth val="0"/>
          <c:extLst>
            <c:ext xmlns:c16="http://schemas.microsoft.com/office/drawing/2014/chart" uri="{C3380CC4-5D6E-409C-BE32-E72D297353CC}">
              <c16:uniqueId val="{00000000-EC59-4FB6-88C3-B9EEB9AAC00F}"/>
            </c:ext>
          </c:extLst>
        </c:ser>
        <c:dLbls>
          <c:showLegendKey val="0"/>
          <c:showVal val="0"/>
          <c:showCatName val="0"/>
          <c:showSerName val="0"/>
          <c:showPercent val="0"/>
          <c:showBubbleSize val="0"/>
        </c:dLbls>
        <c:smooth val="0"/>
        <c:axId val="1231783984"/>
        <c:axId val="239963360"/>
      </c:lineChart>
      <c:catAx>
        <c:axId val="1231783984"/>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9963360"/>
        <c:crosses val="autoZero"/>
        <c:auto val="1"/>
        <c:lblAlgn val="ctr"/>
        <c:lblOffset val="100"/>
        <c:noMultiLvlLbl val="0"/>
      </c:catAx>
      <c:valAx>
        <c:axId val="239963360"/>
        <c:scaling>
          <c:orientation val="minMax"/>
          <c:max val="14"/>
        </c:scaling>
        <c:delete val="0"/>
        <c:axPos val="l"/>
        <c:numFmt formatCode="0.0\%"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78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dLbls>
          <c:dLblPos val="outEnd"/>
          <c:showLegendKey val="0"/>
          <c:showVal val="1"/>
          <c:showCatName val="0"/>
          <c:showSerName val="0"/>
          <c:showPercent val="0"/>
          <c:showBubbleSize val="0"/>
        </c:dLbls>
        <c:gapWidth val="145"/>
        <c:axId val="917723727"/>
        <c:axId val="917725167"/>
      </c:barChart>
      <c:catAx>
        <c:axId val="917723727"/>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917725167"/>
        <c:crosses val="autoZero"/>
        <c:auto val="1"/>
        <c:lblAlgn val="ctr"/>
        <c:lblOffset val="100"/>
        <c:noMultiLvlLbl val="0"/>
      </c:catAx>
      <c:valAx>
        <c:axId val="917725167"/>
        <c:scaling>
          <c:orientation val="minMax"/>
          <c:max val="90"/>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ysClr val="windowText" lastClr="000000"/>
                </a:solidFill>
                <a:latin typeface="+mn-lt"/>
                <a:ea typeface="+mn-ea"/>
                <a:cs typeface="+mn-cs"/>
              </a:defRPr>
            </a:pPr>
            <a:endParaRPr lang="en-US"/>
          </a:p>
        </c:txPr>
        <c:crossAx val="917723727"/>
        <c:crosses val="max"/>
        <c:crossBetween val="between"/>
      </c:valAx>
      <c:spPr>
        <a:noFill/>
        <a:ln>
          <a:noFill/>
        </a:ln>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0.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2.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4.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6.png"/></Relationships>
</file>

<file path=xl/drawings/_rels/drawing2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27.xml.rels><?xml version="1.0" encoding="UTF-8" standalone="yes"?>
<Relationships xmlns="http://schemas.openxmlformats.org/package/2006/relationships"><Relationship Id="rId1" Type="http://schemas.openxmlformats.org/officeDocument/2006/relationships/image" Target="../media/image28.png"/></Relationships>
</file>

<file path=xl/drawings/_rels/drawing28.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0.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1.png"/></Relationships>
</file>

<file path=xl/drawings/_rels/drawing32.xml.rels><?xml version="1.0" encoding="UTF-8" standalone="yes"?>
<Relationships xmlns="http://schemas.openxmlformats.org/package/2006/relationships"><Relationship Id="rId1" Type="http://schemas.openxmlformats.org/officeDocument/2006/relationships/image" Target="../media/image32.png"/></Relationships>
</file>

<file path=xl/drawings/_rels/drawing33.xml.rels><?xml version="1.0" encoding="UTF-8" standalone="yes"?>
<Relationships xmlns="http://schemas.openxmlformats.org/package/2006/relationships"><Relationship Id="rId1" Type="http://schemas.openxmlformats.org/officeDocument/2006/relationships/image" Target="../media/image33.png"/></Relationships>
</file>

<file path=xl/drawings/_rels/drawing34.xml.rels><?xml version="1.0" encoding="UTF-8" standalone="yes"?>
<Relationships xmlns="http://schemas.openxmlformats.org/package/2006/relationships"><Relationship Id="rId2" Type="http://schemas.openxmlformats.org/officeDocument/2006/relationships/image" Target="../media/image34.png"/><Relationship Id="rId1" Type="http://schemas.openxmlformats.org/officeDocument/2006/relationships/chart" Target="../charts/chart2.xml"/></Relationships>
</file>

<file path=xl/drawings/_rels/drawing35.xml.rels><?xml version="1.0" encoding="UTF-8" standalone="yes"?>
<Relationships xmlns="http://schemas.openxmlformats.org/package/2006/relationships"><Relationship Id="rId1" Type="http://schemas.openxmlformats.org/officeDocument/2006/relationships/image" Target="../media/image35.png"/></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7.xml.rels><?xml version="1.0" encoding="UTF-8" standalone="yes"?>
<Relationships xmlns="http://schemas.openxmlformats.org/package/2006/relationships"><Relationship Id="rId1" Type="http://schemas.openxmlformats.org/officeDocument/2006/relationships/image" Target="../media/image36.png"/></Relationships>
</file>

<file path=xl/drawings/_rels/drawing38.xml.rels><?xml version="1.0" encoding="UTF-8" standalone="yes"?>
<Relationships xmlns="http://schemas.openxmlformats.org/package/2006/relationships"><Relationship Id="rId1" Type="http://schemas.openxmlformats.org/officeDocument/2006/relationships/image" Target="../media/image3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38.png"/></Relationships>
</file>

<file path=xl/drawings/_rels/drawing40.xml.rels><?xml version="1.0" encoding="UTF-8" standalone="yes"?>
<Relationships xmlns="http://schemas.openxmlformats.org/package/2006/relationships"><Relationship Id="rId2" Type="http://schemas.openxmlformats.org/officeDocument/2006/relationships/image" Target="../media/image39.png"/><Relationship Id="rId1" Type="http://schemas.openxmlformats.org/officeDocument/2006/relationships/chart" Target="../charts/chart4.xml"/></Relationships>
</file>

<file path=xl/drawings/_rels/drawing41.xml.rels><?xml version="1.0" encoding="UTF-8" standalone="yes"?>
<Relationships xmlns="http://schemas.openxmlformats.org/package/2006/relationships"><Relationship Id="rId1" Type="http://schemas.openxmlformats.org/officeDocument/2006/relationships/image" Target="../media/image40.png"/></Relationships>
</file>

<file path=xl/drawings/_rels/drawing42.xml.rels><?xml version="1.0" encoding="UTF-8" standalone="yes"?>
<Relationships xmlns="http://schemas.openxmlformats.org/package/2006/relationships"><Relationship Id="rId1" Type="http://schemas.openxmlformats.org/officeDocument/2006/relationships/image" Target="../media/image4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19</xdr:row>
      <xdr:rowOff>0</xdr:rowOff>
    </xdr:from>
    <xdr:to>
      <xdr:col>8</xdr:col>
      <xdr:colOff>515129</xdr:colOff>
      <xdr:row>33</xdr:row>
      <xdr:rowOff>6665</xdr:rowOff>
    </xdr:to>
    <xdr:pic>
      <xdr:nvPicPr>
        <xdr:cNvPr id="3" name="Bilde 2">
          <a:extLst>
            <a:ext uri="{FF2B5EF4-FFF2-40B4-BE49-F238E27FC236}">
              <a16:creationId xmlns:a16="http://schemas.microsoft.com/office/drawing/2014/main" id="{79BDAECA-CC3A-FCA1-0882-9CCBC0C7B8E5}"/>
            </a:ext>
          </a:extLst>
        </xdr:cNvPr>
        <xdr:cNvPicPr>
          <a:picLocks noChangeAspect="1"/>
        </xdr:cNvPicPr>
      </xdr:nvPicPr>
      <xdr:blipFill>
        <a:blip xmlns:r="http://schemas.openxmlformats.org/officeDocument/2006/relationships" r:embed="rId1"/>
        <a:stretch>
          <a:fillRect/>
        </a:stretch>
      </xdr:blipFill>
      <xdr:spPr>
        <a:xfrm>
          <a:off x="1" y="3712806"/>
          <a:ext cx="5938546" cy="2728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390526</xdr:colOff>
      <xdr:row>5</xdr:row>
      <xdr:rowOff>44042</xdr:rowOff>
    </xdr:from>
    <xdr:to>
      <xdr:col>10</xdr:col>
      <xdr:colOff>295276</xdr:colOff>
      <xdr:row>20</xdr:row>
      <xdr:rowOff>499</xdr:rowOff>
    </xdr:to>
    <xdr:pic>
      <xdr:nvPicPr>
        <xdr:cNvPr id="2" name="Bilde 1">
          <a:extLst>
            <a:ext uri="{FF2B5EF4-FFF2-40B4-BE49-F238E27FC236}">
              <a16:creationId xmlns:a16="http://schemas.microsoft.com/office/drawing/2014/main" id="{5A628F7F-456E-4BC3-8B25-16874A0FFCB3}"/>
            </a:ext>
          </a:extLst>
        </xdr:cNvPr>
        <xdr:cNvPicPr>
          <a:picLocks noChangeAspect="1"/>
        </xdr:cNvPicPr>
      </xdr:nvPicPr>
      <xdr:blipFill>
        <a:blip xmlns:r="http://schemas.openxmlformats.org/officeDocument/2006/relationships" r:embed="rId1"/>
        <a:stretch>
          <a:fillRect/>
        </a:stretch>
      </xdr:blipFill>
      <xdr:spPr>
        <a:xfrm>
          <a:off x="3752851" y="996542"/>
          <a:ext cx="5238750" cy="281395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89647</xdr:colOff>
      <xdr:row>33</xdr:row>
      <xdr:rowOff>168089</xdr:rowOff>
    </xdr:from>
    <xdr:to>
      <xdr:col>8</xdr:col>
      <xdr:colOff>963756</xdr:colOff>
      <xdr:row>63</xdr:row>
      <xdr:rowOff>168131</xdr:rowOff>
    </xdr:to>
    <xdr:pic>
      <xdr:nvPicPr>
        <xdr:cNvPr id="4" name="Bilde 3">
          <a:extLst>
            <a:ext uri="{FF2B5EF4-FFF2-40B4-BE49-F238E27FC236}">
              <a16:creationId xmlns:a16="http://schemas.microsoft.com/office/drawing/2014/main" id="{57FF6501-F864-9F8E-A77F-DC36D9607D9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94765" y="6454589"/>
          <a:ext cx="6858050" cy="571504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38100</xdr:colOff>
      <xdr:row>0</xdr:row>
      <xdr:rowOff>167640</xdr:rowOff>
    </xdr:from>
    <xdr:to>
      <xdr:col>4</xdr:col>
      <xdr:colOff>495655</xdr:colOff>
      <xdr:row>14</xdr:row>
      <xdr:rowOff>99095</xdr:rowOff>
    </xdr:to>
    <xdr:pic>
      <xdr:nvPicPr>
        <xdr:cNvPr id="4" name="Bilde 3">
          <a:extLst>
            <a:ext uri="{FF2B5EF4-FFF2-40B4-BE49-F238E27FC236}">
              <a16:creationId xmlns:a16="http://schemas.microsoft.com/office/drawing/2014/main" id="{16A31478-6092-968E-4031-6127B3729C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 y="167640"/>
          <a:ext cx="3741775" cy="25984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xdr:row>
      <xdr:rowOff>152401</xdr:rowOff>
    </xdr:from>
    <xdr:to>
      <xdr:col>6</xdr:col>
      <xdr:colOff>448437</xdr:colOff>
      <xdr:row>23</xdr:row>
      <xdr:rowOff>76201</xdr:rowOff>
    </xdr:to>
    <xdr:pic>
      <xdr:nvPicPr>
        <xdr:cNvPr id="4" name="Bilde 3">
          <a:extLst>
            <a:ext uri="{FF2B5EF4-FFF2-40B4-BE49-F238E27FC236}">
              <a16:creationId xmlns:a16="http://schemas.microsoft.com/office/drawing/2014/main" id="{DD3D82A8-607A-1E2E-FF58-4AFCD05C56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342901"/>
          <a:ext cx="5925312" cy="41148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169333</xdr:colOff>
      <xdr:row>5</xdr:row>
      <xdr:rowOff>169334</xdr:rowOff>
    </xdr:from>
    <xdr:to>
      <xdr:col>7</xdr:col>
      <xdr:colOff>285800</xdr:colOff>
      <xdr:row>31</xdr:row>
      <xdr:rowOff>16969</xdr:rowOff>
    </xdr:to>
    <xdr:pic>
      <xdr:nvPicPr>
        <xdr:cNvPr id="4" name="Bilde 3">
          <a:extLst>
            <a:ext uri="{FF2B5EF4-FFF2-40B4-BE49-F238E27FC236}">
              <a16:creationId xmlns:a16="http://schemas.microsoft.com/office/drawing/2014/main" id="{A81467D5-9343-B334-9ABB-4142B1571E2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333" y="1121834"/>
          <a:ext cx="6858050" cy="480063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81716</xdr:colOff>
      <xdr:row>8</xdr:row>
      <xdr:rowOff>166033</xdr:rowOff>
    </xdr:from>
    <xdr:to>
      <xdr:col>4</xdr:col>
      <xdr:colOff>803945</xdr:colOff>
      <xdr:row>29</xdr:row>
      <xdr:rowOff>155210</xdr:rowOff>
    </xdr:to>
    <xdr:pic>
      <xdr:nvPicPr>
        <xdr:cNvPr id="5" name="Bilde 4">
          <a:extLst>
            <a:ext uri="{FF2B5EF4-FFF2-40B4-BE49-F238E27FC236}">
              <a16:creationId xmlns:a16="http://schemas.microsoft.com/office/drawing/2014/main" id="{F6B1AD42-B29F-E171-54C8-49A3E465FB7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1716" y="2079772"/>
          <a:ext cx="4392412" cy="402637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57151</xdr:colOff>
      <xdr:row>4</xdr:row>
      <xdr:rowOff>39247</xdr:rowOff>
    </xdr:from>
    <xdr:to>
      <xdr:col>7</xdr:col>
      <xdr:colOff>600075</xdr:colOff>
      <xdr:row>24</xdr:row>
      <xdr:rowOff>73550</xdr:rowOff>
    </xdr:to>
    <xdr:pic>
      <xdr:nvPicPr>
        <xdr:cNvPr id="3" name="Bilde 2">
          <a:extLst>
            <a:ext uri="{FF2B5EF4-FFF2-40B4-BE49-F238E27FC236}">
              <a16:creationId xmlns:a16="http://schemas.microsoft.com/office/drawing/2014/main" id="{FB974891-2250-896B-2D1E-58625D53C590}"/>
            </a:ext>
          </a:extLst>
        </xdr:cNvPr>
        <xdr:cNvPicPr>
          <a:picLocks noChangeAspect="1"/>
        </xdr:cNvPicPr>
      </xdr:nvPicPr>
      <xdr:blipFill>
        <a:blip xmlns:r="http://schemas.openxmlformats.org/officeDocument/2006/relationships" r:embed="rId1"/>
        <a:stretch>
          <a:fillRect/>
        </a:stretch>
      </xdr:blipFill>
      <xdr:spPr>
        <a:xfrm>
          <a:off x="57151" y="801247"/>
          <a:ext cx="5876924" cy="384430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3</xdr:row>
      <xdr:rowOff>28576</xdr:rowOff>
    </xdr:from>
    <xdr:to>
      <xdr:col>5</xdr:col>
      <xdr:colOff>388620</xdr:colOff>
      <xdr:row>31</xdr:row>
      <xdr:rowOff>85726</xdr:rowOff>
    </xdr:to>
    <xdr:pic>
      <xdr:nvPicPr>
        <xdr:cNvPr id="3" name="Bilde 2">
          <a:extLst>
            <a:ext uri="{FF2B5EF4-FFF2-40B4-BE49-F238E27FC236}">
              <a16:creationId xmlns:a16="http://schemas.microsoft.com/office/drawing/2014/main" id="{EE65A8CF-11DD-F422-A46A-E2590298CC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600076"/>
          <a:ext cx="4198620" cy="53911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261676</xdr:colOff>
      <xdr:row>4</xdr:row>
      <xdr:rowOff>0</xdr:rowOff>
    </xdr:from>
    <xdr:to>
      <xdr:col>5</xdr:col>
      <xdr:colOff>271895</xdr:colOff>
      <xdr:row>23</xdr:row>
      <xdr:rowOff>31934</xdr:rowOff>
    </xdr:to>
    <xdr:pic>
      <xdr:nvPicPr>
        <xdr:cNvPr id="4" name="Bilde 3">
          <a:extLst>
            <a:ext uri="{FF2B5EF4-FFF2-40B4-BE49-F238E27FC236}">
              <a16:creationId xmlns:a16="http://schemas.microsoft.com/office/drawing/2014/main" id="{61838230-C19A-4378-29AA-09F42D0A3A9D}"/>
            </a:ext>
          </a:extLst>
        </xdr:cNvPr>
        <xdr:cNvPicPr>
          <a:picLocks noChangeAspect="1"/>
        </xdr:cNvPicPr>
      </xdr:nvPicPr>
      <xdr:blipFill>
        <a:blip xmlns:r="http://schemas.openxmlformats.org/officeDocument/2006/relationships" r:embed="rId1"/>
        <a:stretch>
          <a:fillRect/>
        </a:stretch>
      </xdr:blipFill>
      <xdr:spPr>
        <a:xfrm>
          <a:off x="261676" y="795495"/>
          <a:ext cx="6468378" cy="3810532"/>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288873</xdr:colOff>
      <xdr:row>16</xdr:row>
      <xdr:rowOff>156147</xdr:rowOff>
    </xdr:from>
    <xdr:to>
      <xdr:col>9</xdr:col>
      <xdr:colOff>76847</xdr:colOff>
      <xdr:row>31</xdr:row>
      <xdr:rowOff>34303</xdr:rowOff>
    </xdr:to>
    <xdr:pic>
      <xdr:nvPicPr>
        <xdr:cNvPr id="6" name="Bilde 5">
          <a:extLst>
            <a:ext uri="{FF2B5EF4-FFF2-40B4-BE49-F238E27FC236}">
              <a16:creationId xmlns:a16="http://schemas.microsoft.com/office/drawing/2014/main" id="{259139A8-09EB-F63D-315B-AF2B8EEEC51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15799" y="3154180"/>
          <a:ext cx="3519900" cy="2688812"/>
        </a:xfrm>
        <a:prstGeom prst="rect">
          <a:avLst/>
        </a:prstGeom>
      </xdr:spPr>
    </xdr:pic>
    <xdr:clientData/>
  </xdr:twoCellAnchor>
  <xdr:twoCellAnchor editAs="oneCell">
    <xdr:from>
      <xdr:col>3</xdr:col>
      <xdr:colOff>152869</xdr:colOff>
      <xdr:row>1</xdr:row>
      <xdr:rowOff>148340</xdr:rowOff>
    </xdr:from>
    <xdr:to>
      <xdr:col>8</xdr:col>
      <xdr:colOff>135897</xdr:colOff>
      <xdr:row>14</xdr:row>
      <xdr:rowOff>93688</xdr:rowOff>
    </xdr:to>
    <xdr:pic>
      <xdr:nvPicPr>
        <xdr:cNvPr id="7" name="Bilde 6">
          <a:extLst>
            <a:ext uri="{FF2B5EF4-FFF2-40B4-BE49-F238E27FC236}">
              <a16:creationId xmlns:a16="http://schemas.microsoft.com/office/drawing/2014/main" id="{44B47074-1D1D-B2AC-D4E5-AE7DA872AD0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79795" y="335717"/>
          <a:ext cx="3105979" cy="23812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165652</xdr:colOff>
      <xdr:row>5</xdr:row>
      <xdr:rowOff>66261</xdr:rowOff>
    </xdr:from>
    <xdr:to>
      <xdr:col>3</xdr:col>
      <xdr:colOff>207065</xdr:colOff>
      <xdr:row>18</xdr:row>
      <xdr:rowOff>28638</xdr:rowOff>
    </xdr:to>
    <xdr:pic>
      <xdr:nvPicPr>
        <xdr:cNvPr id="5" name="Bilde 4">
          <a:extLst>
            <a:ext uri="{FF2B5EF4-FFF2-40B4-BE49-F238E27FC236}">
              <a16:creationId xmlns:a16="http://schemas.microsoft.com/office/drawing/2014/main" id="{00B0C00C-9623-6D46-657E-8E1B7E7241BC}"/>
            </a:ext>
          </a:extLst>
        </xdr:cNvPr>
        <xdr:cNvPicPr>
          <a:picLocks noChangeAspect="1"/>
        </xdr:cNvPicPr>
      </xdr:nvPicPr>
      <xdr:blipFill>
        <a:blip xmlns:r="http://schemas.openxmlformats.org/officeDocument/2006/relationships" r:embed="rId1"/>
        <a:stretch>
          <a:fillRect/>
        </a:stretch>
      </xdr:blipFill>
      <xdr:spPr>
        <a:xfrm>
          <a:off x="165652" y="1060174"/>
          <a:ext cx="4820478" cy="254655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161925</xdr:colOff>
      <xdr:row>4</xdr:row>
      <xdr:rowOff>190500</xdr:rowOff>
    </xdr:from>
    <xdr:to>
      <xdr:col>5</xdr:col>
      <xdr:colOff>257976</xdr:colOff>
      <xdr:row>24</xdr:row>
      <xdr:rowOff>47625</xdr:rowOff>
    </xdr:to>
    <xdr:pic>
      <xdr:nvPicPr>
        <xdr:cNvPr id="3" name="Bilde 2">
          <a:extLst>
            <a:ext uri="{FF2B5EF4-FFF2-40B4-BE49-F238E27FC236}">
              <a16:creationId xmlns:a16="http://schemas.microsoft.com/office/drawing/2014/main" id="{1694F81F-3205-5F09-8D39-C76445411E0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1925" y="990600"/>
          <a:ext cx="4668051" cy="38576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390526</xdr:colOff>
      <xdr:row>4</xdr:row>
      <xdr:rowOff>171450</xdr:rowOff>
    </xdr:from>
    <xdr:to>
      <xdr:col>7</xdr:col>
      <xdr:colOff>180976</xdr:colOff>
      <xdr:row>24</xdr:row>
      <xdr:rowOff>105374</xdr:rowOff>
    </xdr:to>
    <xdr:pic>
      <xdr:nvPicPr>
        <xdr:cNvPr id="2" name="Bilde 1">
          <a:extLst>
            <a:ext uri="{FF2B5EF4-FFF2-40B4-BE49-F238E27FC236}">
              <a16:creationId xmlns:a16="http://schemas.microsoft.com/office/drawing/2014/main" id="{DE901B4B-197B-3511-239A-67757043D331}"/>
            </a:ext>
          </a:extLst>
        </xdr:cNvPr>
        <xdr:cNvPicPr>
          <a:picLocks noChangeAspect="1"/>
        </xdr:cNvPicPr>
      </xdr:nvPicPr>
      <xdr:blipFill>
        <a:blip xmlns:r="http://schemas.openxmlformats.org/officeDocument/2006/relationships" r:embed="rId1"/>
        <a:stretch>
          <a:fillRect/>
        </a:stretch>
      </xdr:blipFill>
      <xdr:spPr>
        <a:xfrm>
          <a:off x="390526" y="933450"/>
          <a:ext cx="5124450" cy="374392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335388</xdr:colOff>
      <xdr:row>3</xdr:row>
      <xdr:rowOff>107324</xdr:rowOff>
    </xdr:from>
    <xdr:to>
      <xdr:col>9</xdr:col>
      <xdr:colOff>147571</xdr:colOff>
      <xdr:row>24</xdr:row>
      <xdr:rowOff>179768</xdr:rowOff>
    </xdr:to>
    <xdr:pic>
      <xdr:nvPicPr>
        <xdr:cNvPr id="2" name="Bilde 1">
          <a:extLst>
            <a:ext uri="{FF2B5EF4-FFF2-40B4-BE49-F238E27FC236}">
              <a16:creationId xmlns:a16="http://schemas.microsoft.com/office/drawing/2014/main" id="{5BC9E3E7-C387-6688-F51B-5C1F6D16CA18}"/>
            </a:ext>
          </a:extLst>
        </xdr:cNvPr>
        <xdr:cNvPicPr>
          <a:picLocks noChangeAspect="1"/>
        </xdr:cNvPicPr>
      </xdr:nvPicPr>
      <xdr:blipFill>
        <a:blip xmlns:r="http://schemas.openxmlformats.org/officeDocument/2006/relationships" r:embed="rId1"/>
        <a:stretch>
          <a:fillRect/>
        </a:stretch>
      </xdr:blipFill>
      <xdr:spPr>
        <a:xfrm>
          <a:off x="335388" y="670775"/>
          <a:ext cx="6694331" cy="4016599"/>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188407</xdr:colOff>
      <xdr:row>7</xdr:row>
      <xdr:rowOff>125604</xdr:rowOff>
    </xdr:from>
    <xdr:to>
      <xdr:col>7</xdr:col>
      <xdr:colOff>38931</xdr:colOff>
      <xdr:row>14</xdr:row>
      <xdr:rowOff>111865</xdr:rowOff>
    </xdr:to>
    <xdr:pic>
      <xdr:nvPicPr>
        <xdr:cNvPr id="2" name="Bilde 1">
          <a:extLst>
            <a:ext uri="{FF2B5EF4-FFF2-40B4-BE49-F238E27FC236}">
              <a16:creationId xmlns:a16="http://schemas.microsoft.com/office/drawing/2014/main" id="{E5868635-C54F-CFF0-CA56-42986784CC1E}"/>
            </a:ext>
          </a:extLst>
        </xdr:cNvPr>
        <xdr:cNvPicPr>
          <a:picLocks noChangeAspect="1"/>
        </xdr:cNvPicPr>
      </xdr:nvPicPr>
      <xdr:blipFill>
        <a:blip xmlns:r="http://schemas.openxmlformats.org/officeDocument/2006/relationships" r:embed="rId1"/>
        <a:stretch>
          <a:fillRect/>
        </a:stretch>
      </xdr:blipFill>
      <xdr:spPr>
        <a:xfrm>
          <a:off x="188407" y="1444450"/>
          <a:ext cx="7449590" cy="1305107"/>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3</xdr:row>
      <xdr:rowOff>0</xdr:rowOff>
    </xdr:from>
    <xdr:to>
      <xdr:col>5</xdr:col>
      <xdr:colOff>695325</xdr:colOff>
      <xdr:row>20</xdr:row>
      <xdr:rowOff>6193</xdr:rowOff>
    </xdr:to>
    <xdr:pic>
      <xdr:nvPicPr>
        <xdr:cNvPr id="2" name="Bilde 1">
          <a:extLst>
            <a:ext uri="{FF2B5EF4-FFF2-40B4-BE49-F238E27FC236}">
              <a16:creationId xmlns:a16="http://schemas.microsoft.com/office/drawing/2014/main" id="{1FE74057-64E3-CF65-FEED-ECE6C6CC9714}"/>
            </a:ext>
          </a:extLst>
        </xdr:cNvPr>
        <xdr:cNvPicPr>
          <a:picLocks noChangeAspect="1"/>
        </xdr:cNvPicPr>
      </xdr:nvPicPr>
      <xdr:blipFill>
        <a:blip xmlns:r="http://schemas.openxmlformats.org/officeDocument/2006/relationships" r:embed="rId1"/>
        <a:stretch>
          <a:fillRect/>
        </a:stretch>
      </xdr:blipFill>
      <xdr:spPr>
        <a:xfrm>
          <a:off x="0" y="571500"/>
          <a:ext cx="4505325" cy="3244693"/>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510760</xdr:colOff>
      <xdr:row>3</xdr:row>
      <xdr:rowOff>0</xdr:rowOff>
    </xdr:from>
    <xdr:to>
      <xdr:col>6</xdr:col>
      <xdr:colOff>341187</xdr:colOff>
      <xdr:row>24</xdr:row>
      <xdr:rowOff>114054</xdr:rowOff>
    </xdr:to>
    <xdr:pic>
      <xdr:nvPicPr>
        <xdr:cNvPr id="4" name="Bilde 3">
          <a:extLst>
            <a:ext uri="{FF2B5EF4-FFF2-40B4-BE49-F238E27FC236}">
              <a16:creationId xmlns:a16="http://schemas.microsoft.com/office/drawing/2014/main" id="{D12423EC-7A00-DE62-4896-FD59910D0962}"/>
            </a:ext>
          </a:extLst>
        </xdr:cNvPr>
        <xdr:cNvPicPr>
          <a:picLocks noChangeAspect="1"/>
        </xdr:cNvPicPr>
      </xdr:nvPicPr>
      <xdr:blipFill>
        <a:blip xmlns:r="http://schemas.openxmlformats.org/officeDocument/2006/relationships" r:embed="rId1"/>
        <a:stretch>
          <a:fillRect/>
        </a:stretch>
      </xdr:blipFill>
      <xdr:spPr>
        <a:xfrm>
          <a:off x="510760" y="1118152"/>
          <a:ext cx="6525536" cy="4172532"/>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257175</xdr:colOff>
      <xdr:row>4</xdr:row>
      <xdr:rowOff>38100</xdr:rowOff>
    </xdr:from>
    <xdr:to>
      <xdr:col>8</xdr:col>
      <xdr:colOff>485775</xdr:colOff>
      <xdr:row>20</xdr:row>
      <xdr:rowOff>177494</xdr:rowOff>
    </xdr:to>
    <xdr:pic>
      <xdr:nvPicPr>
        <xdr:cNvPr id="3" name="Bilde 2">
          <a:extLst>
            <a:ext uri="{FF2B5EF4-FFF2-40B4-BE49-F238E27FC236}">
              <a16:creationId xmlns:a16="http://schemas.microsoft.com/office/drawing/2014/main" id="{8AFA7280-B1C9-7F08-F42F-61FB24865EB5}"/>
            </a:ext>
          </a:extLst>
        </xdr:cNvPr>
        <xdr:cNvPicPr>
          <a:picLocks noChangeAspect="1"/>
        </xdr:cNvPicPr>
      </xdr:nvPicPr>
      <xdr:blipFill>
        <a:blip xmlns:r="http://schemas.openxmlformats.org/officeDocument/2006/relationships" r:embed="rId1"/>
        <a:stretch>
          <a:fillRect/>
        </a:stretch>
      </xdr:blipFill>
      <xdr:spPr>
        <a:xfrm>
          <a:off x="257175" y="800100"/>
          <a:ext cx="5362575" cy="3187394"/>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466329</xdr:colOff>
      <xdr:row>7</xdr:row>
      <xdr:rowOff>69453</xdr:rowOff>
    </xdr:from>
    <xdr:to>
      <xdr:col>7</xdr:col>
      <xdr:colOff>833438</xdr:colOff>
      <xdr:row>18</xdr:row>
      <xdr:rowOff>172237</xdr:rowOff>
    </xdr:to>
    <xdr:pic>
      <xdr:nvPicPr>
        <xdr:cNvPr id="2" name="Bilde 1">
          <a:extLst>
            <a:ext uri="{FF2B5EF4-FFF2-40B4-BE49-F238E27FC236}">
              <a16:creationId xmlns:a16="http://schemas.microsoft.com/office/drawing/2014/main" id="{A466FBDA-55ED-A0F7-0401-7804CFA5AF01}"/>
            </a:ext>
          </a:extLst>
        </xdr:cNvPr>
        <xdr:cNvPicPr>
          <a:picLocks noChangeAspect="1"/>
        </xdr:cNvPicPr>
      </xdr:nvPicPr>
      <xdr:blipFill>
        <a:blip xmlns:r="http://schemas.openxmlformats.org/officeDocument/2006/relationships" r:embed="rId1"/>
        <a:stretch>
          <a:fillRect/>
        </a:stretch>
      </xdr:blipFill>
      <xdr:spPr>
        <a:xfrm>
          <a:off x="466329" y="1418828"/>
          <a:ext cx="5715000" cy="2176456"/>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266700</xdr:colOff>
      <xdr:row>2</xdr:row>
      <xdr:rowOff>9526</xdr:rowOff>
    </xdr:from>
    <xdr:to>
      <xdr:col>6</xdr:col>
      <xdr:colOff>338545</xdr:colOff>
      <xdr:row>25</xdr:row>
      <xdr:rowOff>142876</xdr:rowOff>
    </xdr:to>
    <xdr:pic>
      <xdr:nvPicPr>
        <xdr:cNvPr id="3" name="Bilde 2">
          <a:extLst>
            <a:ext uri="{FF2B5EF4-FFF2-40B4-BE49-F238E27FC236}">
              <a16:creationId xmlns:a16="http://schemas.microsoft.com/office/drawing/2014/main" id="{C45C0866-60A2-51B8-D481-C22411818A4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6700" y="390526"/>
          <a:ext cx="4643845" cy="451485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116417</xdr:colOff>
      <xdr:row>3</xdr:row>
      <xdr:rowOff>42334</xdr:rowOff>
    </xdr:from>
    <xdr:to>
      <xdr:col>7</xdr:col>
      <xdr:colOff>358783</xdr:colOff>
      <xdr:row>23</xdr:row>
      <xdr:rowOff>158330</xdr:rowOff>
    </xdr:to>
    <xdr:pic>
      <xdr:nvPicPr>
        <xdr:cNvPr id="5" name="Bilde 4">
          <a:extLst>
            <a:ext uri="{FF2B5EF4-FFF2-40B4-BE49-F238E27FC236}">
              <a16:creationId xmlns:a16="http://schemas.microsoft.com/office/drawing/2014/main" id="{8C920EC8-3B10-3683-EAEB-02D93C64B54E}"/>
            </a:ext>
          </a:extLst>
        </xdr:cNvPr>
        <xdr:cNvPicPr>
          <a:picLocks noChangeAspect="1"/>
        </xdr:cNvPicPr>
      </xdr:nvPicPr>
      <xdr:blipFill>
        <a:blip xmlns:r="http://schemas.openxmlformats.org/officeDocument/2006/relationships" r:embed="rId1"/>
        <a:stretch>
          <a:fillRect/>
        </a:stretch>
      </xdr:blipFill>
      <xdr:spPr>
        <a:xfrm>
          <a:off x="116417" y="613834"/>
          <a:ext cx="5798616" cy="3925996"/>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12</xdr:col>
      <xdr:colOff>228600</xdr:colOff>
      <xdr:row>5</xdr:row>
      <xdr:rowOff>76200</xdr:rowOff>
    </xdr:from>
    <xdr:to>
      <xdr:col>17</xdr:col>
      <xdr:colOff>686802</xdr:colOff>
      <xdr:row>20</xdr:row>
      <xdr:rowOff>57546</xdr:rowOff>
    </xdr:to>
    <xdr:pic>
      <xdr:nvPicPr>
        <xdr:cNvPr id="3" name="Bilde 2">
          <a:extLst>
            <a:ext uri="{FF2B5EF4-FFF2-40B4-BE49-F238E27FC236}">
              <a16:creationId xmlns:a16="http://schemas.microsoft.com/office/drawing/2014/main" id="{2C0B6DC8-437D-95D8-7404-B75263329399}"/>
            </a:ext>
          </a:extLst>
        </xdr:cNvPr>
        <xdr:cNvPicPr>
          <a:picLocks noChangeAspect="1"/>
        </xdr:cNvPicPr>
      </xdr:nvPicPr>
      <xdr:blipFill>
        <a:blip xmlns:r="http://schemas.openxmlformats.org/officeDocument/2006/relationships" r:embed="rId1"/>
        <a:stretch>
          <a:fillRect/>
        </a:stretch>
      </xdr:blipFill>
      <xdr:spPr>
        <a:xfrm>
          <a:off x="228600" y="1028700"/>
          <a:ext cx="7182852" cy="2838846"/>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152400</xdr:colOff>
      <xdr:row>3</xdr:row>
      <xdr:rowOff>19050</xdr:rowOff>
    </xdr:from>
    <xdr:to>
      <xdr:col>5</xdr:col>
      <xdr:colOff>430557</xdr:colOff>
      <xdr:row>25</xdr:row>
      <xdr:rowOff>141949</xdr:rowOff>
    </xdr:to>
    <xdr:pic>
      <xdr:nvPicPr>
        <xdr:cNvPr id="3" name="Bilde 2">
          <a:extLst>
            <a:ext uri="{FF2B5EF4-FFF2-40B4-BE49-F238E27FC236}">
              <a16:creationId xmlns:a16="http://schemas.microsoft.com/office/drawing/2014/main" id="{637552D9-E96A-0D67-D580-A98D1D5DFBF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590550"/>
          <a:ext cx="4088157" cy="4380574"/>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10</xdr:col>
      <xdr:colOff>583406</xdr:colOff>
      <xdr:row>12</xdr:row>
      <xdr:rowOff>107157</xdr:rowOff>
    </xdr:from>
    <xdr:to>
      <xdr:col>21</xdr:col>
      <xdr:colOff>11956</xdr:colOff>
      <xdr:row>52</xdr:row>
      <xdr:rowOff>31012</xdr:rowOff>
    </xdr:to>
    <xdr:pic>
      <xdr:nvPicPr>
        <xdr:cNvPr id="3" name="Bilde 2">
          <a:extLst>
            <a:ext uri="{FF2B5EF4-FFF2-40B4-BE49-F238E27FC236}">
              <a16:creationId xmlns:a16="http://schemas.microsoft.com/office/drawing/2014/main" id="{BD47CE03-6294-817C-19EB-BA22135B2CE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655594" y="2393157"/>
          <a:ext cx="6858050" cy="7543855"/>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150890</xdr:colOff>
      <xdr:row>7</xdr:row>
      <xdr:rowOff>9431</xdr:rowOff>
    </xdr:from>
    <xdr:to>
      <xdr:col>7</xdr:col>
      <xdr:colOff>17820</xdr:colOff>
      <xdr:row>26</xdr:row>
      <xdr:rowOff>13443</xdr:rowOff>
    </xdr:to>
    <xdr:pic>
      <xdr:nvPicPr>
        <xdr:cNvPr id="4" name="Bilde 3">
          <a:extLst>
            <a:ext uri="{FF2B5EF4-FFF2-40B4-BE49-F238E27FC236}">
              <a16:creationId xmlns:a16="http://schemas.microsoft.com/office/drawing/2014/main" id="{1B5C2AAF-59D6-E8C7-D410-B0008B2DE063}"/>
            </a:ext>
          </a:extLst>
        </xdr:cNvPr>
        <xdr:cNvPicPr>
          <a:picLocks noChangeAspect="1"/>
        </xdr:cNvPicPr>
      </xdr:nvPicPr>
      <xdr:blipFill>
        <a:blip xmlns:r="http://schemas.openxmlformats.org/officeDocument/2006/relationships" r:embed="rId1"/>
        <a:stretch>
          <a:fillRect/>
        </a:stretch>
      </xdr:blipFill>
      <xdr:spPr>
        <a:xfrm>
          <a:off x="150890" y="867624"/>
          <a:ext cx="5978019" cy="3135002"/>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0</xdr:colOff>
      <xdr:row>3</xdr:row>
      <xdr:rowOff>33131</xdr:rowOff>
    </xdr:from>
    <xdr:to>
      <xdr:col>10</xdr:col>
      <xdr:colOff>189419</xdr:colOff>
      <xdr:row>24</xdr:row>
      <xdr:rowOff>115616</xdr:rowOff>
    </xdr:to>
    <xdr:pic>
      <xdr:nvPicPr>
        <xdr:cNvPr id="4" name="Bilde 3">
          <a:extLst>
            <a:ext uri="{FF2B5EF4-FFF2-40B4-BE49-F238E27FC236}">
              <a16:creationId xmlns:a16="http://schemas.microsoft.com/office/drawing/2014/main" id="{F76BE8E9-5D2F-E343-D394-D5B3A2990C50}"/>
            </a:ext>
          </a:extLst>
        </xdr:cNvPr>
        <xdr:cNvPicPr>
          <a:picLocks noChangeAspect="1"/>
        </xdr:cNvPicPr>
      </xdr:nvPicPr>
      <xdr:blipFill>
        <a:blip xmlns:r="http://schemas.openxmlformats.org/officeDocument/2006/relationships" r:embed="rId1"/>
        <a:stretch>
          <a:fillRect/>
        </a:stretch>
      </xdr:blipFill>
      <xdr:spPr>
        <a:xfrm>
          <a:off x="0" y="530088"/>
          <a:ext cx="6567028" cy="356118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352425</xdr:colOff>
      <xdr:row>3</xdr:row>
      <xdr:rowOff>57150</xdr:rowOff>
    </xdr:from>
    <xdr:to>
      <xdr:col>6</xdr:col>
      <xdr:colOff>410581</xdr:colOff>
      <xdr:row>18</xdr:row>
      <xdr:rowOff>124253</xdr:rowOff>
    </xdr:to>
    <xdr:pic>
      <xdr:nvPicPr>
        <xdr:cNvPr id="3" name="Bilde 2">
          <a:extLst>
            <a:ext uri="{FF2B5EF4-FFF2-40B4-BE49-F238E27FC236}">
              <a16:creationId xmlns:a16="http://schemas.microsoft.com/office/drawing/2014/main" id="{B1B67B38-EDC3-119F-9CE7-626D97ED9C97}"/>
            </a:ext>
          </a:extLst>
        </xdr:cNvPr>
        <xdr:cNvPicPr>
          <a:picLocks noChangeAspect="1"/>
        </xdr:cNvPicPr>
      </xdr:nvPicPr>
      <xdr:blipFill>
        <a:blip xmlns:r="http://schemas.openxmlformats.org/officeDocument/2006/relationships" r:embed="rId1"/>
        <a:stretch>
          <a:fillRect/>
        </a:stretch>
      </xdr:blipFill>
      <xdr:spPr>
        <a:xfrm>
          <a:off x="352425" y="657225"/>
          <a:ext cx="7211431" cy="3067478"/>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40821</xdr:colOff>
      <xdr:row>4</xdr:row>
      <xdr:rowOff>27214</xdr:rowOff>
    </xdr:from>
    <xdr:to>
      <xdr:col>9</xdr:col>
      <xdr:colOff>565726</xdr:colOff>
      <xdr:row>25</xdr:row>
      <xdr:rowOff>65878</xdr:rowOff>
    </xdr:to>
    <xdr:pic>
      <xdr:nvPicPr>
        <xdr:cNvPr id="4" name="Bilde 3">
          <a:extLst>
            <a:ext uri="{FF2B5EF4-FFF2-40B4-BE49-F238E27FC236}">
              <a16:creationId xmlns:a16="http://schemas.microsoft.com/office/drawing/2014/main" id="{FB61CBDD-626F-CF17-F084-67D16C745A21}"/>
            </a:ext>
          </a:extLst>
        </xdr:cNvPr>
        <xdr:cNvPicPr>
          <a:picLocks noChangeAspect="1"/>
        </xdr:cNvPicPr>
      </xdr:nvPicPr>
      <xdr:blipFill>
        <a:blip xmlns:r="http://schemas.openxmlformats.org/officeDocument/2006/relationships" r:embed="rId1"/>
        <a:stretch>
          <a:fillRect/>
        </a:stretch>
      </xdr:blipFill>
      <xdr:spPr>
        <a:xfrm>
          <a:off x="40821" y="789214"/>
          <a:ext cx="7382905" cy="4039164"/>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0</xdr:col>
      <xdr:colOff>95249</xdr:colOff>
      <xdr:row>4</xdr:row>
      <xdr:rowOff>156562</xdr:rowOff>
    </xdr:from>
    <xdr:to>
      <xdr:col>12</xdr:col>
      <xdr:colOff>336016</xdr:colOff>
      <xdr:row>21</xdr:row>
      <xdr:rowOff>108858</xdr:rowOff>
    </xdr:to>
    <xdr:graphicFrame macro="">
      <xdr:nvGraphicFramePr>
        <xdr:cNvPr id="2" name="Chart 1">
          <a:extLst>
            <a:ext uri="{FF2B5EF4-FFF2-40B4-BE49-F238E27FC236}">
              <a16:creationId xmlns:a16="http://schemas.microsoft.com/office/drawing/2014/main" id="{6C6243C5-D70B-4361-BDBD-DD978A9AA0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428625</xdr:colOff>
      <xdr:row>3</xdr:row>
      <xdr:rowOff>57150</xdr:rowOff>
    </xdr:from>
    <xdr:to>
      <xdr:col>6</xdr:col>
      <xdr:colOff>515486</xdr:colOff>
      <xdr:row>25</xdr:row>
      <xdr:rowOff>0</xdr:rowOff>
    </xdr:to>
    <xdr:pic>
      <xdr:nvPicPr>
        <xdr:cNvPr id="2" name="Bilde 1">
          <a:extLst>
            <a:ext uri="{FF2B5EF4-FFF2-40B4-BE49-F238E27FC236}">
              <a16:creationId xmlns:a16="http://schemas.microsoft.com/office/drawing/2014/main" id="{551D241E-0A26-700B-05F4-4F47CBD5EF2A}"/>
            </a:ext>
          </a:extLst>
        </xdr:cNvPr>
        <xdr:cNvPicPr>
          <a:picLocks noChangeAspect="1"/>
        </xdr:cNvPicPr>
      </xdr:nvPicPr>
      <xdr:blipFill>
        <a:blip xmlns:r="http://schemas.openxmlformats.org/officeDocument/2006/relationships" r:embed="rId1"/>
        <a:stretch>
          <a:fillRect/>
        </a:stretch>
      </xdr:blipFill>
      <xdr:spPr>
        <a:xfrm>
          <a:off x="428625" y="628650"/>
          <a:ext cx="6230486" cy="413385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563724</xdr:colOff>
      <xdr:row>4</xdr:row>
      <xdr:rowOff>174948</xdr:rowOff>
    </xdr:from>
    <xdr:to>
      <xdr:col>4</xdr:col>
      <xdr:colOff>256264</xdr:colOff>
      <xdr:row>20</xdr:row>
      <xdr:rowOff>122696</xdr:rowOff>
    </xdr:to>
    <xdr:pic>
      <xdr:nvPicPr>
        <xdr:cNvPr id="3" name="Bilde 2">
          <a:extLst>
            <a:ext uri="{FF2B5EF4-FFF2-40B4-BE49-F238E27FC236}">
              <a16:creationId xmlns:a16="http://schemas.microsoft.com/office/drawing/2014/main" id="{90A1B756-7A2C-9636-38C3-414455745F10}"/>
            </a:ext>
          </a:extLst>
        </xdr:cNvPr>
        <xdr:cNvPicPr>
          <a:picLocks noChangeAspect="1"/>
        </xdr:cNvPicPr>
      </xdr:nvPicPr>
      <xdr:blipFill>
        <a:blip xmlns:r="http://schemas.openxmlformats.org/officeDocument/2006/relationships" r:embed="rId1"/>
        <a:stretch>
          <a:fillRect/>
        </a:stretch>
      </xdr:blipFill>
      <xdr:spPr>
        <a:xfrm>
          <a:off x="563724" y="952499"/>
          <a:ext cx="4620270" cy="3057952"/>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0</xdr:colOff>
      <xdr:row>1</xdr:row>
      <xdr:rowOff>123825</xdr:rowOff>
    </xdr:from>
    <xdr:to>
      <xdr:col>6</xdr:col>
      <xdr:colOff>181025</xdr:colOff>
      <xdr:row>25</xdr:row>
      <xdr:rowOff>119096</xdr:rowOff>
    </xdr:to>
    <xdr:pic>
      <xdr:nvPicPr>
        <xdr:cNvPr id="4" name="Bilde 3">
          <a:extLst>
            <a:ext uri="{FF2B5EF4-FFF2-40B4-BE49-F238E27FC236}">
              <a16:creationId xmlns:a16="http://schemas.microsoft.com/office/drawing/2014/main" id="{13B383E6-9DF6-4A86-8CD4-985FAE5240A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314325"/>
          <a:ext cx="6858050" cy="4567271"/>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xdr:from>
      <xdr:col>0</xdr:col>
      <xdr:colOff>152399</xdr:colOff>
      <xdr:row>7</xdr:row>
      <xdr:rowOff>9525</xdr:rowOff>
    </xdr:from>
    <xdr:to>
      <xdr:col>8</xdr:col>
      <xdr:colOff>19050</xdr:colOff>
      <xdr:row>22</xdr:row>
      <xdr:rowOff>161925</xdr:rowOff>
    </xdr:to>
    <xdr:graphicFrame macro="">
      <xdr:nvGraphicFramePr>
        <xdr:cNvPr id="2" name="Chart 1">
          <a:extLst>
            <a:ext uri="{FF2B5EF4-FFF2-40B4-BE49-F238E27FC236}">
              <a16:creationId xmlns:a16="http://schemas.microsoft.com/office/drawing/2014/main" id="{65585476-C883-4A98-8906-C348BA0C9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19050</xdr:colOff>
      <xdr:row>4</xdr:row>
      <xdr:rowOff>57150</xdr:rowOff>
    </xdr:from>
    <xdr:to>
      <xdr:col>8</xdr:col>
      <xdr:colOff>409625</xdr:colOff>
      <xdr:row>22</xdr:row>
      <xdr:rowOff>433415</xdr:rowOff>
    </xdr:to>
    <xdr:pic>
      <xdr:nvPicPr>
        <xdr:cNvPr id="6" name="Bilde 5">
          <a:extLst>
            <a:ext uri="{FF2B5EF4-FFF2-40B4-BE49-F238E27FC236}">
              <a16:creationId xmlns:a16="http://schemas.microsoft.com/office/drawing/2014/main" id="{1624979C-9176-D486-1568-C5ADF42EBB1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 y="819150"/>
          <a:ext cx="6858050" cy="3805265"/>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171450</xdr:colOff>
      <xdr:row>2</xdr:row>
      <xdr:rowOff>57150</xdr:rowOff>
    </xdr:from>
    <xdr:to>
      <xdr:col>5</xdr:col>
      <xdr:colOff>207776</xdr:colOff>
      <xdr:row>23</xdr:row>
      <xdr:rowOff>28608</xdr:rowOff>
    </xdr:to>
    <xdr:pic>
      <xdr:nvPicPr>
        <xdr:cNvPr id="3" name="Bilde 2">
          <a:extLst>
            <a:ext uri="{FF2B5EF4-FFF2-40B4-BE49-F238E27FC236}">
              <a16:creationId xmlns:a16="http://schemas.microsoft.com/office/drawing/2014/main" id="{041D26C1-DCC5-076E-EE4C-331AF81F43A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1450" y="438150"/>
          <a:ext cx="6084701" cy="3971958"/>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xdr:from>
      <xdr:col>0</xdr:col>
      <xdr:colOff>0</xdr:colOff>
      <xdr:row>4</xdr:row>
      <xdr:rowOff>0</xdr:rowOff>
    </xdr:from>
    <xdr:to>
      <xdr:col>8</xdr:col>
      <xdr:colOff>342900</xdr:colOff>
      <xdr:row>19</xdr:row>
      <xdr:rowOff>26987</xdr:rowOff>
    </xdr:to>
    <xdr:graphicFrame macro="">
      <xdr:nvGraphicFramePr>
        <xdr:cNvPr id="3" name="Chart 1">
          <a:extLst>
            <a:ext uri="{FF2B5EF4-FFF2-40B4-BE49-F238E27FC236}">
              <a16:creationId xmlns:a16="http://schemas.microsoft.com/office/drawing/2014/main" id="{DB0B7DF6-8FC2-44A3-93E6-772FBCB85E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990650</xdr:colOff>
      <xdr:row>27</xdr:row>
      <xdr:rowOff>35</xdr:rowOff>
    </xdr:to>
    <xdr:pic>
      <xdr:nvPicPr>
        <xdr:cNvPr id="3" name="Bilde 2">
          <a:extLst>
            <a:ext uri="{FF2B5EF4-FFF2-40B4-BE49-F238E27FC236}">
              <a16:creationId xmlns:a16="http://schemas.microsoft.com/office/drawing/2014/main" id="{42BB6159-9E6B-1EA1-661B-FFA4C7CF508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381000"/>
          <a:ext cx="6858050" cy="476253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2</xdr:col>
      <xdr:colOff>314325</xdr:colOff>
      <xdr:row>4</xdr:row>
      <xdr:rowOff>180976</xdr:rowOff>
    </xdr:from>
    <xdr:to>
      <xdr:col>5</xdr:col>
      <xdr:colOff>714375</xdr:colOff>
      <xdr:row>23</xdr:row>
      <xdr:rowOff>5518</xdr:rowOff>
    </xdr:to>
    <xdr:pic>
      <xdr:nvPicPr>
        <xdr:cNvPr id="3" name="Bilde 2">
          <a:extLst>
            <a:ext uri="{FF2B5EF4-FFF2-40B4-BE49-F238E27FC236}">
              <a16:creationId xmlns:a16="http://schemas.microsoft.com/office/drawing/2014/main" id="{C5936E27-8EAE-645E-F4ED-9C0B8ABF05F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743200" y="942976"/>
          <a:ext cx="5133975" cy="3444042"/>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457200</xdr:colOff>
      <xdr:row>4</xdr:row>
      <xdr:rowOff>142875</xdr:rowOff>
    </xdr:from>
    <xdr:to>
      <xdr:col>5</xdr:col>
      <xdr:colOff>505649</xdr:colOff>
      <xdr:row>23</xdr:row>
      <xdr:rowOff>38591</xdr:rowOff>
    </xdr:to>
    <xdr:pic>
      <xdr:nvPicPr>
        <xdr:cNvPr id="2" name="Bilde 1">
          <a:extLst>
            <a:ext uri="{FF2B5EF4-FFF2-40B4-BE49-F238E27FC236}">
              <a16:creationId xmlns:a16="http://schemas.microsoft.com/office/drawing/2014/main" id="{16CC5B92-0E03-ACD5-6693-0FE48F78C821}"/>
            </a:ext>
          </a:extLst>
        </xdr:cNvPr>
        <xdr:cNvPicPr>
          <a:picLocks noChangeAspect="1"/>
        </xdr:cNvPicPr>
      </xdr:nvPicPr>
      <xdr:blipFill>
        <a:blip xmlns:r="http://schemas.openxmlformats.org/officeDocument/2006/relationships" r:embed="rId1"/>
        <a:stretch>
          <a:fillRect/>
        </a:stretch>
      </xdr:blipFill>
      <xdr:spPr>
        <a:xfrm>
          <a:off x="457200" y="904875"/>
          <a:ext cx="5906324" cy="3515216"/>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xdr:from>
      <xdr:col>0</xdr:col>
      <xdr:colOff>0</xdr:colOff>
      <xdr:row>5</xdr:row>
      <xdr:rowOff>0</xdr:rowOff>
    </xdr:from>
    <xdr:to>
      <xdr:col>5</xdr:col>
      <xdr:colOff>299723</xdr:colOff>
      <xdr:row>23</xdr:row>
      <xdr:rowOff>173863</xdr:rowOff>
    </xdr:to>
    <xdr:graphicFrame macro="">
      <xdr:nvGraphicFramePr>
        <xdr:cNvPr id="3" name="Chart 1">
          <a:extLst>
            <a:ext uri="{FF2B5EF4-FFF2-40B4-BE49-F238E27FC236}">
              <a16:creationId xmlns:a16="http://schemas.microsoft.com/office/drawing/2014/main" id="{94FAB689-D064-4C79-84A7-5163BD0AA9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xdr:row>
      <xdr:rowOff>70556</xdr:rowOff>
    </xdr:from>
    <xdr:to>
      <xdr:col>6</xdr:col>
      <xdr:colOff>366939</xdr:colOff>
      <xdr:row>25</xdr:row>
      <xdr:rowOff>29429</xdr:rowOff>
    </xdr:to>
    <xdr:pic>
      <xdr:nvPicPr>
        <xdr:cNvPr id="4" name="Bilde 3">
          <a:extLst>
            <a:ext uri="{FF2B5EF4-FFF2-40B4-BE49-F238E27FC236}">
              <a16:creationId xmlns:a16="http://schemas.microsoft.com/office/drawing/2014/main" id="{A479E2E3-B77B-F066-0C5E-20AEC44187E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446852"/>
          <a:ext cx="6858050" cy="4286281"/>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2</xdr:col>
      <xdr:colOff>124238</xdr:colOff>
      <xdr:row>6</xdr:row>
      <xdr:rowOff>173935</xdr:rowOff>
    </xdr:from>
    <xdr:to>
      <xdr:col>6</xdr:col>
      <xdr:colOff>255571</xdr:colOff>
      <xdr:row>12</xdr:row>
      <xdr:rowOff>116937</xdr:rowOff>
    </xdr:to>
    <xdr:pic>
      <xdr:nvPicPr>
        <xdr:cNvPr id="2" name="Bilde 1">
          <a:extLst>
            <a:ext uri="{FF2B5EF4-FFF2-40B4-BE49-F238E27FC236}">
              <a16:creationId xmlns:a16="http://schemas.microsoft.com/office/drawing/2014/main" id="{1477EDCC-57C8-20B0-8960-43CEC36B4185}"/>
            </a:ext>
          </a:extLst>
        </xdr:cNvPr>
        <xdr:cNvPicPr>
          <a:picLocks noChangeAspect="1"/>
        </xdr:cNvPicPr>
      </xdr:nvPicPr>
      <xdr:blipFill>
        <a:blip xmlns:r="http://schemas.openxmlformats.org/officeDocument/2006/relationships" r:embed="rId1"/>
        <a:stretch>
          <a:fillRect/>
        </a:stretch>
      </xdr:blipFill>
      <xdr:spPr>
        <a:xfrm>
          <a:off x="2410238" y="1316935"/>
          <a:ext cx="3353268" cy="1086002"/>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0</xdr:col>
      <xdr:colOff>247650</xdr:colOff>
      <xdr:row>4</xdr:row>
      <xdr:rowOff>123826</xdr:rowOff>
    </xdr:from>
    <xdr:to>
      <xdr:col>5</xdr:col>
      <xdr:colOff>28575</xdr:colOff>
      <xdr:row>23</xdr:row>
      <xdr:rowOff>136492</xdr:rowOff>
    </xdr:to>
    <xdr:pic>
      <xdr:nvPicPr>
        <xdr:cNvPr id="2" name="Bilde 1">
          <a:extLst>
            <a:ext uri="{FF2B5EF4-FFF2-40B4-BE49-F238E27FC236}">
              <a16:creationId xmlns:a16="http://schemas.microsoft.com/office/drawing/2014/main" id="{5B646910-1EA3-32DA-F464-69F632DC0496}"/>
            </a:ext>
          </a:extLst>
        </xdr:cNvPr>
        <xdr:cNvPicPr>
          <a:picLocks noChangeAspect="1"/>
        </xdr:cNvPicPr>
      </xdr:nvPicPr>
      <xdr:blipFill>
        <a:blip xmlns:r="http://schemas.openxmlformats.org/officeDocument/2006/relationships" r:embed="rId1"/>
        <a:stretch>
          <a:fillRect/>
        </a:stretch>
      </xdr:blipFill>
      <xdr:spPr>
        <a:xfrm>
          <a:off x="247650" y="885826"/>
          <a:ext cx="5095875" cy="363216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LS6/sdataAGR/TRANSFER/TRANSFER.XLS" TargetMode="External"/><Relationship Id="rId1" Type="http://schemas.openxmlformats.org/officeDocument/2006/relationships/externalLinkPath" Target="/LS6/sdataAGR/TRANSFER/TRANSFE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cef-my.sharepoint.com/LS6/sdataAGR/TRANSFER/TRANSFER.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LS6/sdataAGR/DATA/FRANCOIS/MON98/CZEPSE.XLS" TargetMode="External"/><Relationship Id="rId1" Type="http://schemas.openxmlformats.org/officeDocument/2006/relationships/externalLinkPath" Target="/LS6/sdataAGR/DATA/FRANCOIS/MON98/CZEPSE.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icef-my.sharepoint.com/LS6/sdataAGR/DATA/FRANCOIS/MON98/CZEPSE.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LS6/sdataAGR/MSOFFICE/EXCEL/ECPSE/EU1PSE95.XLS" TargetMode="External"/><Relationship Id="rId1" Type="http://schemas.openxmlformats.org/officeDocument/2006/relationships/externalLinkPath" Target="/LS6/sdataAGR/MSOFFICE/EXCEL/ECPSE/EU1PSE95.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unicef-my.sharepoint.com/LS6/sdataAGR/MSOFFICE/EXCEL/ECPSE/EU1PSE95.XLS" TargetMode="External"/></Relationships>
</file>

<file path=xl/externalLinks/_rels/externalLink7.xml.rels><?xml version="1.0" encoding="UTF-8" standalone="yes"?>
<Relationships xmlns="http://schemas.openxmlformats.org/package/2006/relationships"><Relationship Id="rId2" Type="http://schemas.microsoft.com/office/2019/04/relationships/externalLinkLongPath" Target="https://unicef-my.sharepoint.com/Docs/_DATA_WARE/VPD_DATAWARE/Application_and_Data/WHO_UNICEF_Joint_Reporting_Form/2011/Docs/_DATA_WARE/VPD_DATAWARE/Application_and_Data/WHO_UNICEF_Joint_Reporting_Form/2010/Data_original_from_regions/EURO/CROATIA.xls?0971A895" TargetMode="External"/><Relationship Id="rId1" Type="http://schemas.openxmlformats.org/officeDocument/2006/relationships/externalLinkPath" Target="file:///\\0971A895\CROATIA.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GVA1SWWILLOW/SecureD/MI/table/DATA98/TARGETS.XLS" TargetMode="External"/><Relationship Id="rId1" Type="http://schemas.openxmlformats.org/officeDocument/2006/relationships/externalLinkPath" Target="/GVA1SWWILLOW/SecureD/MI/table/DATA98/TARGET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unicef-my.sharepoint.com/DATA98/TARGET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www.who.int/whr/1999/en/excel/popgbdage.xls"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GVA1SWWILLOW/SecureD/MI/table/TEMP/Estimating%20adult%20mortality/Relational/BaseYearUN/RegionalLifeTable.xls" TargetMode="External"/><Relationship Id="rId1" Type="http://schemas.openxmlformats.org/officeDocument/2006/relationships/externalLinkPath" Target="/GVA1SWWILLOW/SecureD/MI/table/TEMP/Estimating%20adult%20mortality/Relational/BaseYearUN/RegionalLifeTable.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unicef-my.sharepoint.com/TEMP/Estimating%20adult%20mortality/Relational/BaseYearUN/RegionalLifeTable.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unicef-my.sharepoint.com/Users/Nicole%20Tai/Desktop/UNICEF%20work/FGMC/FGMC%20projection%20calculation%20file_26Jan2016.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s://unicef-my.sharepoint.com/C/Documents%20and%20Settings/ajg/Local%20Settings/Temporary%20Internet%20Files/OLK47/JRF_data_for_2008_english_with_changes_14_nov.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unitednations-my.sharepoint.com/Users/Paul.Pacheco2/Desktop/SDG%20Report%202016/SDG%20Database/SDG%20Data%20Entry.Countr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Paul.Pacheco2\Desktop\SDG%20Report%202016\SDG%20Database\SDG%20Data%20Entry.Country.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ABC%20R2K\Disk%201\WPP2000_Excel_Files\DB02_Stock_Indicators\WPP2000_DB2_F1_TOTAL_POPULATION_BOTH_SEXES.xls" TargetMode="External"/></Relationships>
</file>

<file path=xl/externalLinks/_rels/externalLink18.xml.rels><?xml version="1.0" encoding="UTF-8" standalone="yes"?>
<Relationships xmlns="http://schemas.openxmlformats.org/package/2006/relationships"><Relationship Id="rId3" Type="http://schemas.openxmlformats.org/officeDocument/2006/relationships/externalLinkPath" Target="../../../../../../../../Users/anastasiabalagurova/Library/Group%20Containers/UBF8T346G9.Office/User%20Content.localized/Startup.localized/Excel/WPP-DATA-NEW/DB4_Population_ByAgeSex_Annual/WPP2000_DB4_F1_AGE_ANNUAL_BOTH_2001-2050.xls" TargetMode="External"/><Relationship Id="rId2" Type="http://schemas.microsoft.com/office/2019/04/relationships/externalLinkLongPath" Target="/Users/anastasiabalagurova/Library/Group%20Containers/UBF8T346G9.Office/User%20Content.localized/Startup.localized/Excel/WPP-DATA-NEW/DB4_Population_ByAgeSex_Annual/WPP2000_DB4_F1_AGE_ANNUAL_BOTH_2001-2050.xls?DA323A50" TargetMode="External"/><Relationship Id="rId1" Type="http://schemas.openxmlformats.org/officeDocument/2006/relationships/externalLinkPath" Target="file:///\\DA323A50\WPP2000_DB4_F1_AGE_ANNUAL_BOTH_2001-205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M:\Dereje%20Ketema\Data\Monit\decomp\86tree00.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LS6/sdataAGR/DATA/LENOUVEL/DATA/CZE97.XLS" TargetMode="External"/><Relationship Id="rId1" Type="http://schemas.openxmlformats.org/officeDocument/2006/relationships/externalLinkPath" Target="/LS6/sdataAGR/DATA/LENOUVEL/DATA/CZE97.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s://unicef-my.sharepoint.com/LS6/sdataAGR/DATA/LENOUVEL/DATA/CZE97.XLS" TargetMode="External"/></Relationships>
</file>

<file path=xl/externalLinks/_rels/externalLink22.xml.rels><?xml version="1.0" encoding="UTF-8" standalone="yes"?>
<Relationships xmlns="http://schemas.openxmlformats.org/package/2006/relationships"><Relationship Id="rId3" Type="http://schemas.openxmlformats.org/officeDocument/2006/relationships/externalLinkPath" Target="../16.8/Governance_of_international_organisations_working_2026-incl_RDB-corrected.xlsx" TargetMode="External"/><Relationship Id="rId2" Type="http://schemas.openxmlformats.org/officeDocument/2006/relationships/externalLinkPath" Target="https://undp.sharepoint.com/sites/GPCGovernance/Shared%20Documents/GDA/SDG16%20Analytics/4th%20Global%20Progress%20Report/Contributions/16.8/Governance_of_international_organisations_working_2026-incl_RDB-corrected.xlsx" TargetMode="External"/><Relationship Id="rId1" Type="http://schemas.openxmlformats.org/officeDocument/2006/relationships/externalLinkPath" Target="/sites/GPCGovernance/Shared%20Documents/GDA/SDG16%20Analytics/4th%20Global%20Progress%20Report/Contributions/16.8/Governance_of_international_organisations_working_2026-incl_RDB-corrected.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M:\Dereje%20Ketema\~Sun\Amy\tab6_2withMRYbf0.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www.who.int/whr/1999/en/excel/D95a.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unicef-my.sharepoint.com/Users/cmisunas/Desktop/SOWC%202017%20Tables/Population.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M:\Dereje%20Ketema\DOCUME~1\wb194655\LOCALS~1\Temp\notes81B5BE\Section6.xls"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LS6/sdataAGR/DATA/GUILLOT/MONIT/POLPSE96.XLS" TargetMode="External"/><Relationship Id="rId1" Type="http://schemas.openxmlformats.org/officeDocument/2006/relationships/externalLinkPath" Target="/LS6/sdataAGR/DATA/GUILLOT/MONIT/POLPSE96.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unicef-my.sharepoint.com/LS6/sdataAGR/DATA/GUILLOT/MONIT/POLPSE9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unicef-my.sharepoint.com/WHR2003/GBD/NBD/Templates%20v2/Singapore/DALYs%20country%203350%20year%202002.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GVA1SWWILLOW/SecureD/WHR2003/GBD/NBD/Templates%20v2/Italy/DALYs%20country%204180%20year%202002.xls" TargetMode="External"/><Relationship Id="rId1" Type="http://schemas.openxmlformats.org/officeDocument/2006/relationships/externalLinkPath" Target="/GVA1SWWILLOW/SecureD/WHR2003/GBD/NBD/Templates%20v2/Italy/DALYs%20country%204180%20year%202002.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unicef-my.sharepoint.com/WHR2003/GBD/NBD/Templates%20v2/Italy/DALYs%20country%204180%20year%202002.xls" TargetMode="External"/></Relationships>
</file>

<file path=xl/externalLinks/_rels/externalLink32.xml.rels><?xml version="1.0" encoding="UTF-8" standalone="yes"?>
<Relationships xmlns="http://schemas.openxmlformats.org/package/2006/relationships"><Relationship Id="rId2" Type="http://schemas.openxmlformats.org/officeDocument/2006/relationships/externalLinkPath" Target="../../../../../../../../GVA1SWWILLOW/SecureD/MI/table/Estimating%20adult%20mortality/Relational/New%20Stand-WHO/Country/AUSTRIA.xls" TargetMode="External"/><Relationship Id="rId1" Type="http://schemas.openxmlformats.org/officeDocument/2006/relationships/externalLinkPath" Target="/GVA1SWWILLOW/SecureD/MI/table/Estimating%20adult%20mortality/Relational/New%20Stand-WHO/Country/AUSTRIA.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unicef-my.sharepoint.com/Estimating%20adult%20mortality/Relational/New%20Stand-WHO/Country/AUSTRIA.xls" TargetMode="External"/></Relationships>
</file>

<file path=xl/externalLinks/_rels/externalLink34.xml.rels><?xml version="1.0" encoding="UTF-8" standalone="yes"?>
<Relationships xmlns="http://schemas.openxmlformats.org/package/2006/relationships"><Relationship Id="rId2" Type="http://schemas.openxmlformats.org/officeDocument/2006/relationships/externalLinkPath" Target="../../../../../../../../GVA1SWWILLOW/SecureD/WHR2003/GBD/NBD/Templates%20v2/Singapore/DALYs%20country%203350%20year%202002.xls" TargetMode="External"/><Relationship Id="rId1" Type="http://schemas.openxmlformats.org/officeDocument/2006/relationships/externalLinkPath" Target="/GVA1SWWILLOW/SecureD/WHR2003/GBD/NBD/Templates%20v2/Singapore/DALYs%20country%203350%20year%20200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NSUMERS"/>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S"/>
      <sheetName val="Figure 1"/>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ZEWT"/>
    </sheetNames>
    <sheetDataSet>
      <sheetData sheetId="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ZEWT"/>
      <sheetName val="Figure 1"/>
    </sheetNames>
    <sheetDataSet>
      <sheetData sheetId="0"/>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CEFC"/>
    </sheetNames>
    <sheetDataSet>
      <sheetData sheetId="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CEFC"/>
    </sheetNames>
    <sheetDataSet>
      <sheetData sheetId="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Page"/>
      <sheetName val="1. Reported Cases"/>
      <sheetName val="1B. Specific incidence"/>
      <sheetName val="1C. Measles Rubella"/>
      <sheetName val="3.School_and_Add_Imm_delivery_"/>
      <sheetName val="4A. Routine Coverage"/>
      <sheetName val="4B. Coverage Surveys"/>
      <sheetName val="4C. Subnational Coverage "/>
      <sheetName val="5. Official Estimates"/>
      <sheetName val="6A. Indicators-1"/>
      <sheetName val="6B. Indicators-2"/>
      <sheetName val="6C. Serious AEFI"/>
      <sheetName val="8. Supplementary"/>
      <sheetName val="Instructions"/>
      <sheetName val="Instr_Schedule"/>
      <sheetName val="drop_down_lists"/>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row r="3">
          <cell r="C3" t="str">
            <v>Jan</v>
          </cell>
          <cell r="E3" t="str">
            <v>Whole cell</v>
          </cell>
          <cell r="G3" t="str">
            <v>[CROATIA.xls]</v>
          </cell>
        </row>
        <row r="4">
          <cell r="C4" t="str">
            <v>Feb</v>
          </cell>
          <cell r="E4" t="str">
            <v>Acellular</v>
          </cell>
        </row>
        <row r="5">
          <cell r="C5" t="str">
            <v>Mar</v>
          </cell>
        </row>
        <row r="6">
          <cell r="C6" t="str">
            <v>Apr</v>
          </cell>
        </row>
        <row r="7">
          <cell r="C7" t="str">
            <v>May</v>
          </cell>
          <cell r="E7" t="str">
            <v>National</v>
          </cell>
        </row>
        <row r="8">
          <cell r="C8" t="str">
            <v>Jun</v>
          </cell>
          <cell r="E8" t="str">
            <v>Subnational</v>
          </cell>
        </row>
        <row r="9">
          <cell r="C9" t="str">
            <v>Jul</v>
          </cell>
        </row>
        <row r="10">
          <cell r="C10" t="str">
            <v>Aug</v>
          </cell>
        </row>
        <row r="11">
          <cell r="C11" t="str">
            <v>Sep</v>
          </cell>
        </row>
        <row r="12">
          <cell r="C12" t="str">
            <v>Oct</v>
          </cell>
          <cell r="E12" t="str">
            <v>government agency</v>
          </cell>
        </row>
        <row r="13">
          <cell r="C13" t="str">
            <v>Nov</v>
          </cell>
          <cell r="E13" t="str">
            <v>UNICEF, WHO, or PAHO</v>
          </cell>
        </row>
        <row r="14">
          <cell r="C14" t="str">
            <v>Dec</v>
          </cell>
          <cell r="E14" t="str">
            <v>donating agency</v>
          </cell>
        </row>
        <row r="15">
          <cell r="E15" t="str">
            <v>other</v>
          </cell>
        </row>
        <row r="40">
          <cell r="D40">
            <v>2009</v>
          </cell>
        </row>
        <row r="41">
          <cell r="D41">
            <v>2010</v>
          </cell>
        </row>
        <row r="42">
          <cell r="D42">
            <v>2011</v>
          </cell>
        </row>
        <row r="43">
          <cell r="D43">
            <v>2012</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under5"/>
      <sheetName val="Sheet1"/>
      <sheetName val="summary-targets"/>
    </sheetNames>
    <sheetDataSet>
      <sheetData sheetId="0" refreshError="1"/>
      <sheetData sheetId="1" refreshError="1"/>
      <sheetData sheetId="2"/>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der5"/>
      <sheetName val="Sheet1"/>
      <sheetName val="summary-targets"/>
    </sheetNames>
    <sheetDataSet>
      <sheetData sheetId="0" refreshError="1"/>
      <sheetData sheetId="1" refreshError="1"/>
      <sheetData sheetId="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horeg"/>
      <sheetName val="whoregeco"/>
    </sheetNames>
    <sheetDataSet>
      <sheetData sheetId="0"/>
      <sheetData sheetId="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x"/>
      <sheetName val="Adj lx"/>
      <sheetName val="slop-inter"/>
      <sheetName val="DB"/>
      <sheetName val="Sheet1"/>
      <sheetName val="Global"/>
      <sheetName val="EurA"/>
      <sheetName val="EurB"/>
      <sheetName val="EurC"/>
      <sheetName val="AmrA"/>
      <sheetName val="AmrB"/>
      <sheetName val="SearD"/>
      <sheetName val="WprA"/>
      <sheetName val="WprB"/>
      <sheetName val="AmrD"/>
      <sheetName val="EmrB"/>
      <sheetName val="EmrD"/>
      <sheetName val="SearB"/>
      <sheetName val="EurA-M"/>
      <sheetName val="Chart2"/>
      <sheetName val="EurA-F"/>
      <sheetName val="Sheet2"/>
      <sheetName val="Sheet3"/>
      <sheetName val="Sheet3 (2)"/>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x"/>
      <sheetName val="Adj lx"/>
      <sheetName val="slop-inter"/>
      <sheetName val="DB"/>
      <sheetName val="Sheet1"/>
      <sheetName val="Global"/>
      <sheetName val="EurA"/>
      <sheetName val="EurB"/>
      <sheetName val="EurC"/>
      <sheetName val="AmrA"/>
      <sheetName val="AmrB"/>
      <sheetName val="SearD"/>
      <sheetName val="WprA"/>
      <sheetName val="WprB"/>
      <sheetName val="AmrD"/>
      <sheetName val="EmrB"/>
      <sheetName val="EmrD"/>
      <sheetName val="SearB"/>
      <sheetName val="EurA-M"/>
      <sheetName val="Chart2"/>
      <sheetName val="EurA-F"/>
      <sheetName val="Sheet2"/>
      <sheetName val="Sheet3"/>
      <sheetName val="Sheet3 (2)"/>
    </sheetNames>
    <sheetDataSet>
      <sheetData sheetId="0">
        <row r="1788">
          <cell r="D1788" t="str">
            <v>MALES</v>
          </cell>
          <cell r="E1788">
            <v>0</v>
          </cell>
        </row>
        <row r="1789">
          <cell r="D1789" t="str">
            <v>MALES</v>
          </cell>
          <cell r="E1789">
            <v>1</v>
          </cell>
        </row>
        <row r="1790">
          <cell r="D1790" t="str">
            <v>MALES</v>
          </cell>
          <cell r="E1790">
            <v>5</v>
          </cell>
        </row>
        <row r="1791">
          <cell r="D1791" t="str">
            <v>MALES</v>
          </cell>
          <cell r="E1791">
            <v>10</v>
          </cell>
        </row>
        <row r="1792">
          <cell r="D1792" t="str">
            <v>MALES</v>
          </cell>
          <cell r="E1792">
            <v>15</v>
          </cell>
        </row>
        <row r="1793">
          <cell r="D1793" t="str">
            <v>MALES</v>
          </cell>
          <cell r="E1793">
            <v>20</v>
          </cell>
        </row>
        <row r="1794">
          <cell r="D1794" t="str">
            <v>MALES</v>
          </cell>
          <cell r="E1794">
            <v>25</v>
          </cell>
        </row>
        <row r="1795">
          <cell r="D1795" t="str">
            <v>MALES</v>
          </cell>
          <cell r="E1795">
            <v>30</v>
          </cell>
        </row>
        <row r="1796">
          <cell r="D1796" t="str">
            <v>MALES</v>
          </cell>
          <cell r="E1796">
            <v>35</v>
          </cell>
        </row>
        <row r="1797">
          <cell r="D1797" t="str">
            <v>MALES</v>
          </cell>
          <cell r="E1797">
            <v>40</v>
          </cell>
        </row>
        <row r="1798">
          <cell r="D1798" t="str">
            <v>MALES</v>
          </cell>
          <cell r="E1798">
            <v>45</v>
          </cell>
        </row>
        <row r="1799">
          <cell r="D1799" t="str">
            <v>MALES</v>
          </cell>
          <cell r="E1799">
            <v>50</v>
          </cell>
        </row>
        <row r="1800">
          <cell r="D1800" t="str">
            <v>MALES</v>
          </cell>
          <cell r="E1800">
            <v>55</v>
          </cell>
        </row>
        <row r="1801">
          <cell r="D1801" t="str">
            <v>MALES</v>
          </cell>
          <cell r="E1801">
            <v>60</v>
          </cell>
        </row>
        <row r="1802">
          <cell r="D1802" t="str">
            <v>MALES</v>
          </cell>
          <cell r="E1802">
            <v>65</v>
          </cell>
        </row>
        <row r="1803">
          <cell r="D1803" t="str">
            <v>MALES</v>
          </cell>
          <cell r="E1803">
            <v>70</v>
          </cell>
        </row>
        <row r="1804">
          <cell r="D1804" t="str">
            <v>MALES</v>
          </cell>
          <cell r="E1804">
            <v>75</v>
          </cell>
        </row>
        <row r="1805">
          <cell r="D1805" t="str">
            <v>MALES</v>
          </cell>
          <cell r="E1805">
            <v>80</v>
          </cell>
        </row>
        <row r="1806">
          <cell r="D1806" t="str">
            <v>MALES</v>
          </cell>
          <cell r="E1806">
            <v>85</v>
          </cell>
        </row>
        <row r="1807">
          <cell r="D1807" t="str">
            <v>FEMALES</v>
          </cell>
          <cell r="E1807">
            <v>0</v>
          </cell>
        </row>
        <row r="1808">
          <cell r="D1808" t="str">
            <v>FEMALES</v>
          </cell>
          <cell r="E1808">
            <v>1</v>
          </cell>
        </row>
        <row r="1809">
          <cell r="D1809" t="str">
            <v>FEMALES</v>
          </cell>
          <cell r="E1809">
            <v>5</v>
          </cell>
        </row>
        <row r="1810">
          <cell r="D1810" t="str">
            <v>FEMALES</v>
          </cell>
          <cell r="E1810">
            <v>10</v>
          </cell>
        </row>
        <row r="1811">
          <cell r="D1811" t="str">
            <v>FEMALES</v>
          </cell>
          <cell r="E1811">
            <v>15</v>
          </cell>
        </row>
        <row r="1812">
          <cell r="D1812" t="str">
            <v>FEMALES</v>
          </cell>
          <cell r="E1812">
            <v>20</v>
          </cell>
        </row>
        <row r="1813">
          <cell r="D1813" t="str">
            <v>FEMALES</v>
          </cell>
          <cell r="E1813">
            <v>25</v>
          </cell>
        </row>
        <row r="1814">
          <cell r="D1814" t="str">
            <v>FEMALES</v>
          </cell>
          <cell r="E1814">
            <v>30</v>
          </cell>
        </row>
        <row r="1815">
          <cell r="D1815" t="str">
            <v>FEMALES</v>
          </cell>
          <cell r="E1815">
            <v>35</v>
          </cell>
        </row>
        <row r="1816">
          <cell r="D1816" t="str">
            <v>FEMALES</v>
          </cell>
          <cell r="E1816">
            <v>40</v>
          </cell>
        </row>
        <row r="1817">
          <cell r="D1817" t="str">
            <v>FEMALES</v>
          </cell>
          <cell r="E1817">
            <v>45</v>
          </cell>
        </row>
        <row r="1818">
          <cell r="D1818" t="str">
            <v>FEMALES</v>
          </cell>
          <cell r="E1818">
            <v>50</v>
          </cell>
        </row>
        <row r="1819">
          <cell r="D1819" t="str">
            <v>FEMALES</v>
          </cell>
          <cell r="E1819">
            <v>55</v>
          </cell>
        </row>
        <row r="1820">
          <cell r="D1820" t="str">
            <v>FEMALES</v>
          </cell>
          <cell r="E1820">
            <v>60</v>
          </cell>
        </row>
        <row r="1821">
          <cell r="D1821" t="str">
            <v>FEMALES</v>
          </cell>
          <cell r="E1821">
            <v>65</v>
          </cell>
        </row>
        <row r="1822">
          <cell r="D1822" t="str">
            <v>FEMALES</v>
          </cell>
          <cell r="E1822">
            <v>70</v>
          </cell>
        </row>
        <row r="1823">
          <cell r="D1823" t="str">
            <v>FEMALES</v>
          </cell>
          <cell r="E1823">
            <v>75</v>
          </cell>
        </row>
        <row r="1824">
          <cell r="D1824" t="str">
            <v>FEMALES</v>
          </cell>
          <cell r="E1824">
            <v>80</v>
          </cell>
        </row>
        <row r="1825">
          <cell r="D1825" t="str">
            <v>FEMALES</v>
          </cell>
          <cell r="E1825">
            <v>85</v>
          </cell>
        </row>
      </sheetData>
      <sheetData sheetId="1" refreshError="1"/>
      <sheetData sheetId="2">
        <row r="45">
          <cell r="A45">
            <v>3350</v>
          </cell>
          <cell r="B45" t="str">
            <v>SINGAPORE</v>
          </cell>
          <cell r="C45" t="str">
            <v>slope</v>
          </cell>
          <cell r="D45" t="str">
            <v>M</v>
          </cell>
          <cell r="E45">
            <v>0.92907723090646332</v>
          </cell>
          <cell r="F45">
            <v>0.9726291217792149</v>
          </cell>
          <cell r="G45">
            <v>0.94807665791612961</v>
          </cell>
          <cell r="H45">
            <v>0.93923159322195715</v>
          </cell>
          <cell r="I45">
            <v>0.98307654438077763</v>
          </cell>
          <cell r="J45">
            <v>1.0345509019934083</v>
          </cell>
          <cell r="K45">
            <v>1.0264115781044727</v>
          </cell>
          <cell r="L45">
            <v>1.0375525553320615</v>
          </cell>
          <cell r="M45">
            <v>0.99139473843277581</v>
          </cell>
          <cell r="N45">
            <v>1.0150676435807644</v>
          </cell>
          <cell r="O45">
            <v>1.0326143945712434</v>
          </cell>
          <cell r="P45">
            <v>1.0601860528220253</v>
          </cell>
          <cell r="Q45">
            <v>1.0082616749230897</v>
          </cell>
          <cell r="R45">
            <v>1.0737311185184544</v>
          </cell>
          <cell r="S45">
            <v>1.0634108443217154</v>
          </cell>
          <cell r="T45">
            <v>1.0626655849320432</v>
          </cell>
          <cell r="U45">
            <v>1.0562592114062257</v>
          </cell>
          <cell r="V45">
            <v>1.0401280061131593</v>
          </cell>
          <cell r="W45">
            <v>1.0756131198949326</v>
          </cell>
          <cell r="X45">
            <v>1.1195196873331612</v>
          </cell>
          <cell r="Y45">
            <v>1.0572364001947208</v>
          </cell>
          <cell r="Z45">
            <v>1.1161806648123604</v>
          </cell>
          <cell r="AA45">
            <v>1.1044937968777109</v>
          </cell>
          <cell r="AB45">
            <v>1.1156589789809499</v>
          </cell>
          <cell r="AC45">
            <v>1.1373970370876185</v>
          </cell>
          <cell r="AD45">
            <v>1.1281482122827089</v>
          </cell>
          <cell r="AE45">
            <v>1.1489790388558383</v>
          </cell>
          <cell r="AF45">
            <v>1.1152291079741574</v>
          </cell>
          <cell r="AG45" t="str">
            <v/>
          </cell>
        </row>
        <row r="46">
          <cell r="A46">
            <v>3350</v>
          </cell>
          <cell r="B46" t="str">
            <v>SINGAPORE</v>
          </cell>
          <cell r="C46" t="str">
            <v>intercept</v>
          </cell>
          <cell r="D46" t="str">
            <v>M</v>
          </cell>
          <cell r="E46">
            <v>0.48822078638460709</v>
          </cell>
          <cell r="F46">
            <v>0.53465310115286635</v>
          </cell>
          <cell r="G46">
            <v>0.48391656620727552</v>
          </cell>
          <cell r="H46">
            <v>0.48085810577519439</v>
          </cell>
          <cell r="I46">
            <v>0.48028861196330097</v>
          </cell>
          <cell r="J46">
            <v>0.51430865574765572</v>
          </cell>
          <cell r="K46">
            <v>0.47871725747371308</v>
          </cell>
          <cell r="L46">
            <v>0.472813105791279</v>
          </cell>
          <cell r="M46">
            <v>0.42280594531848892</v>
          </cell>
          <cell r="N46">
            <v>0.42342479940472844</v>
          </cell>
          <cell r="O46">
            <v>0.43803257698906162</v>
          </cell>
          <cell r="P46">
            <v>0.46412064042382495</v>
          </cell>
          <cell r="Q46">
            <v>0.40200301601480359</v>
          </cell>
          <cell r="R46">
            <v>0.44701940116006722</v>
          </cell>
          <cell r="S46">
            <v>0.43247464566239358</v>
          </cell>
          <cell r="T46">
            <v>0.39648868976386709</v>
          </cell>
          <cell r="U46">
            <v>0.34848308055124222</v>
          </cell>
          <cell r="V46">
            <v>0.31066971609285066</v>
          </cell>
          <cell r="W46">
            <v>0.34343637926589299</v>
          </cell>
          <cell r="X46">
            <v>0.38637933019703197</v>
          </cell>
          <cell r="Y46">
            <v>0.29982125460255649</v>
          </cell>
          <cell r="Z46">
            <v>0.33971474154837944</v>
          </cell>
          <cell r="AA46">
            <v>0.33365550585674497</v>
          </cell>
          <cell r="AB46">
            <v>0.31210207020634084</v>
          </cell>
          <cell r="AC46">
            <v>0.3470551975406917</v>
          </cell>
          <cell r="AD46">
            <v>0.32772299104861013</v>
          </cell>
          <cell r="AE46">
            <v>0.3418503400499262</v>
          </cell>
          <cell r="AF46">
            <v>0.27654006494243011</v>
          </cell>
          <cell r="AG46" t="str">
            <v/>
          </cell>
        </row>
        <row r="47">
          <cell r="A47">
            <v>3350</v>
          </cell>
          <cell r="B47" t="str">
            <v>SINGAPORE</v>
          </cell>
          <cell r="C47" t="str">
            <v>slope</v>
          </cell>
          <cell r="D47" t="str">
            <v>F</v>
          </cell>
          <cell r="E47">
            <v>0.90053210931392869</v>
          </cell>
          <cell r="F47">
            <v>0.95901062940412485</v>
          </cell>
          <cell r="G47">
            <v>0.97621557152946037</v>
          </cell>
          <cell r="H47">
            <v>0.96662212736929121</v>
          </cell>
          <cell r="I47">
            <v>1.0100005099199116</v>
          </cell>
          <cell r="J47">
            <v>1.0391160543129312</v>
          </cell>
          <cell r="K47">
            <v>1.0764834383618378</v>
          </cell>
          <cell r="L47">
            <v>1.0941255343910061</v>
          </cell>
          <cell r="M47">
            <v>1.0595686980705281</v>
          </cell>
          <cell r="N47">
            <v>1.0172091108974974</v>
          </cell>
          <cell r="O47">
            <v>0.99601859736581255</v>
          </cell>
          <cell r="P47">
            <v>1.0626442300840344</v>
          </cell>
          <cell r="Q47">
            <v>1.0754185135592416</v>
          </cell>
          <cell r="R47">
            <v>1.0731642188692434</v>
          </cell>
          <cell r="S47">
            <v>1.0547151017279017</v>
          </cell>
          <cell r="T47">
            <v>1.0877195180102848</v>
          </cell>
          <cell r="U47">
            <v>1.0771444071546934</v>
          </cell>
          <cell r="V47">
            <v>1.1187449944104657</v>
          </cell>
          <cell r="W47">
            <v>1.0727970543655949</v>
          </cell>
          <cell r="X47">
            <v>1.1262822839870867</v>
          </cell>
          <cell r="Y47">
            <v>1.1099578085691246</v>
          </cell>
          <cell r="Z47">
            <v>1.1453166675783055</v>
          </cell>
          <cell r="AA47">
            <v>1.155800275632777</v>
          </cell>
          <cell r="AB47">
            <v>1.170349105509745</v>
          </cell>
          <cell r="AC47">
            <v>1.1732623719009996</v>
          </cell>
          <cell r="AD47">
            <v>1.2078011431317033</v>
          </cell>
          <cell r="AE47">
            <v>1.1657625064633219</v>
          </cell>
          <cell r="AF47">
            <v>1.2182581200282534</v>
          </cell>
          <cell r="AG47" t="str">
            <v/>
          </cell>
        </row>
        <row r="48">
          <cell r="A48">
            <v>3350</v>
          </cell>
          <cell r="B48" t="str">
            <v>SINGAPORE</v>
          </cell>
          <cell r="C48" t="str">
            <v>intercept</v>
          </cell>
          <cell r="D48" t="str">
            <v>F</v>
          </cell>
          <cell r="E48">
            <v>0.47863718975290293</v>
          </cell>
          <cell r="F48">
            <v>0.54862855998066995</v>
          </cell>
          <cell r="G48">
            <v>0.54938517012214394</v>
          </cell>
          <cell r="H48">
            <v>0.52879530370292227</v>
          </cell>
          <cell r="I48">
            <v>0.55541440141446774</v>
          </cell>
          <cell r="J48">
            <v>0.558096583302925</v>
          </cell>
          <cell r="K48">
            <v>0.57776790476960826</v>
          </cell>
          <cell r="L48">
            <v>0.60960304867675141</v>
          </cell>
          <cell r="M48">
            <v>0.55924564117177322</v>
          </cell>
          <cell r="N48">
            <v>0.50976798999590223</v>
          </cell>
          <cell r="O48">
            <v>0.46833625463318884</v>
          </cell>
          <cell r="P48">
            <v>0.54911775209368474</v>
          </cell>
          <cell r="Q48">
            <v>0.5262423670441565</v>
          </cell>
          <cell r="R48">
            <v>0.51340840937526422</v>
          </cell>
          <cell r="S48">
            <v>0.46377726005992992</v>
          </cell>
          <cell r="T48">
            <v>0.50522080275526604</v>
          </cell>
          <cell r="U48">
            <v>0.45602643878312521</v>
          </cell>
          <cell r="V48">
            <v>0.51406527227909971</v>
          </cell>
          <cell r="W48">
            <v>0.45248314082031893</v>
          </cell>
          <cell r="X48">
            <v>0.49396062432154464</v>
          </cell>
          <cell r="Y48">
            <v>0.45665235545638194</v>
          </cell>
          <cell r="Z48">
            <v>0.47089656871161667</v>
          </cell>
          <cell r="AA48">
            <v>0.46741420779840759</v>
          </cell>
          <cell r="AB48">
            <v>0.47425052449810434</v>
          </cell>
          <cell r="AC48">
            <v>0.46522097475741031</v>
          </cell>
          <cell r="AD48">
            <v>0.5007598572543368</v>
          </cell>
          <cell r="AE48">
            <v>0.42553008334550579</v>
          </cell>
          <cell r="AF48">
            <v>0.47278848198392787</v>
          </cell>
          <cell r="AG48" t="str">
            <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untry burdens"/>
      <sheetName val="girls"/>
      <sheetName val="sum"/>
      <sheetName val="country sum"/>
      <sheetName val="projections all ages"/>
      <sheetName val="0-14 risk projections"/>
      <sheetName val="15-19 projections"/>
      <sheetName val="elimination"/>
      <sheetName val="elimination graphs"/>
      <sheetName val="population projections"/>
      <sheetName val="calculations for age at cutting"/>
      <sheetName val="calculations for attitude trend"/>
      <sheetName val="calculations for opposition"/>
    </sheetNames>
    <sheetDataSet>
      <sheetData sheetId="0" refreshError="1"/>
      <sheetData sheetId="1">
        <row r="5">
          <cell r="S5">
            <v>2.4</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5">
          <cell r="A5" t="str">
            <v>Benin</v>
          </cell>
        </row>
        <row r="6">
          <cell r="A6" t="str">
            <v>Burkina Faso</v>
          </cell>
        </row>
        <row r="7">
          <cell r="A7" t="str">
            <v>Cameroon</v>
          </cell>
        </row>
        <row r="8">
          <cell r="A8" t="str">
            <v>Central African Republic</v>
          </cell>
        </row>
        <row r="9">
          <cell r="A9" t="str">
            <v>Chad</v>
          </cell>
        </row>
        <row r="10">
          <cell r="A10" t="str">
            <v>Côte d'Ivoire</v>
          </cell>
        </row>
        <row r="11">
          <cell r="A11" t="str">
            <v>Djibouti</v>
          </cell>
        </row>
        <row r="12">
          <cell r="A12" t="str">
            <v>Egypt</v>
          </cell>
        </row>
        <row r="13">
          <cell r="A13" t="str">
            <v>Eritrea</v>
          </cell>
        </row>
        <row r="14">
          <cell r="A14" t="str">
            <v>Ethiopia</v>
          </cell>
        </row>
        <row r="15">
          <cell r="A15" t="str">
            <v>Gambia</v>
          </cell>
        </row>
        <row r="16">
          <cell r="A16" t="str">
            <v>Ghana</v>
          </cell>
        </row>
        <row r="17">
          <cell r="A17" t="str">
            <v>Guinea</v>
          </cell>
        </row>
        <row r="18">
          <cell r="A18" t="str">
            <v>Guinea-Bissau</v>
          </cell>
        </row>
        <row r="19">
          <cell r="A19" t="str">
            <v>Iraq</v>
          </cell>
        </row>
        <row r="20">
          <cell r="A20" t="str">
            <v>Kenya</v>
          </cell>
        </row>
        <row r="21">
          <cell r="A21" t="str">
            <v>Liberia</v>
          </cell>
        </row>
        <row r="22">
          <cell r="A22" t="str">
            <v>Mali</v>
          </cell>
        </row>
        <row r="23">
          <cell r="A23" t="str">
            <v>Mauritania</v>
          </cell>
        </row>
        <row r="24">
          <cell r="A24" t="str">
            <v>Niger</v>
          </cell>
        </row>
        <row r="25">
          <cell r="A25" t="str">
            <v>Nigeria</v>
          </cell>
        </row>
        <row r="26">
          <cell r="A26" t="str">
            <v>Senegal</v>
          </cell>
        </row>
        <row r="27">
          <cell r="A27" t="str">
            <v>Sierra Leone</v>
          </cell>
        </row>
        <row r="28">
          <cell r="A28" t="str">
            <v>Somalia</v>
          </cell>
        </row>
        <row r="29">
          <cell r="A29" t="str">
            <v>Sudan</v>
          </cell>
        </row>
        <row r="30">
          <cell r="A30" t="str">
            <v>United Republic of Tanzania</v>
          </cell>
        </row>
        <row r="31">
          <cell r="A31" t="str">
            <v>Togo</v>
          </cell>
        </row>
        <row r="32">
          <cell r="A32" t="str">
            <v>Uganda</v>
          </cell>
        </row>
        <row r="33">
          <cell r="A33" t="str">
            <v>Yemen</v>
          </cell>
        </row>
      </sheetData>
      <sheetData sheetId="11" refreshError="1"/>
      <sheetData sheetId="12" refreshError="1"/>
      <sheetData sheetId="1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Cover Page"/>
      <sheetName val="1. Reported Cases"/>
      <sheetName val="2. Schedule-Source"/>
      <sheetName val="3.School_and_Add_Imm_delivery_"/>
      <sheetName val="4A. Routine Coverage"/>
      <sheetName val="4B. Coverage Surveys"/>
      <sheetName val="5. Official Estimates"/>
      <sheetName val="6A. Indicators-1"/>
      <sheetName val="6B. Indicators-2"/>
      <sheetName val="8. Supplementary"/>
      <sheetName val="Instructions"/>
      <sheetName val="Instr_Schedule"/>
      <sheetName val="drop_down_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24">
          <cell r="F24" t="str">
            <v>Yes</v>
          </cell>
        </row>
        <row r="25">
          <cell r="F25" t="str">
            <v>No</v>
          </cell>
        </row>
        <row r="26">
          <cell r="F26" t="str">
            <v>NR</v>
          </cell>
        </row>
      </sheetData>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AL"/>
      <sheetName val="VAL_REF_AREA"/>
      <sheetName val="VAL_SERIES"/>
      <sheetName val="Parameters"/>
    </sheetNames>
    <sheetDataSet>
      <sheetData sheetId="0"/>
      <sheetData sheetId="1"/>
      <sheetData sheetId="2"/>
      <sheetData sheetId="3"/>
      <sheetData sheetId="4"/>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AL"/>
      <sheetName val="VAL_REF_AREA"/>
      <sheetName val="VAL_SERIES"/>
      <sheetName val="Parameters"/>
    </sheetNames>
    <sheetDataSet>
      <sheetData sheetId="0"/>
      <sheetData sheetId="1">
        <row r="2">
          <cell r="A2" t="str">
            <v>CON_USD</v>
          </cell>
          <cell r="B2" t="str">
            <v>Constant USD</v>
          </cell>
        </row>
        <row r="3">
          <cell r="A3" t="str">
            <v>CUR_LCU</v>
          </cell>
          <cell r="B3" t="str">
            <v>Local currency</v>
          </cell>
        </row>
        <row r="4">
          <cell r="A4" t="str">
            <v>KG_CO2_PER_GDP_CON_PPP_USD</v>
          </cell>
          <cell r="B4" t="str">
            <v>kg CO2 equivalent per USD1 constant 2005 PPP GDP</v>
          </cell>
        </row>
        <row r="5">
          <cell r="A5" t="str">
            <v>KG_OE_PER_GDP_CON_PPP_USD</v>
          </cell>
          <cell r="B5" t="str">
            <v>kg oil equivalent per USD1,000 constant 2005 PPP GDP</v>
          </cell>
        </row>
        <row r="6">
          <cell r="A6" t="str">
            <v>KM2</v>
          </cell>
          <cell r="B6" t="str">
            <v>Square kilometers</v>
          </cell>
        </row>
        <row r="7">
          <cell r="A7" t="str">
            <v>LCU_PPP_USD</v>
          </cell>
          <cell r="B7" t="str">
            <v>Local currency per USD (PPP)</v>
          </cell>
        </row>
        <row r="8">
          <cell r="A8" t="str">
            <v>LITRES_PURE_ALCOHOL</v>
          </cell>
          <cell r="B8" t="str">
            <v>Litres pure alcohol</v>
          </cell>
        </row>
        <row r="9">
          <cell r="A9" t="str">
            <v>NA</v>
          </cell>
          <cell r="B9" t="str">
            <v>Not applicable</v>
          </cell>
        </row>
        <row r="10">
          <cell r="A10" t="str">
            <v>NUMBER</v>
          </cell>
          <cell r="B10" t="str">
            <v>Number</v>
          </cell>
        </row>
        <row r="11">
          <cell r="A11" t="str">
            <v>PER_100_LIVE_BIRTHS</v>
          </cell>
          <cell r="B11" t="str">
            <v>Per 100 live births</v>
          </cell>
        </row>
        <row r="12">
          <cell r="A12" t="str">
            <v>PER_100_POP</v>
          </cell>
          <cell r="B12" t="str">
            <v>Per 100 population</v>
          </cell>
        </row>
        <row r="13">
          <cell r="A13" t="str">
            <v>PER_1000_LIVE_BIRTHS</v>
          </cell>
          <cell r="B13" t="str">
            <v>Per 1,000 live births</v>
          </cell>
        </row>
        <row r="14">
          <cell r="A14" t="str">
            <v>PER_1000_POP</v>
          </cell>
          <cell r="B14" t="str">
            <v>Per 1,000 population</v>
          </cell>
        </row>
        <row r="15">
          <cell r="A15" t="str">
            <v>PER_1000_UNINFECTED_POP</v>
          </cell>
          <cell r="B15" t="str">
            <v>Per 1,000 uninfected population</v>
          </cell>
        </row>
        <row r="16">
          <cell r="A16" t="str">
            <v>PER_100000_LIVE_BIRTHS</v>
          </cell>
          <cell r="B16" t="str">
            <v>Per 100,000 live births</v>
          </cell>
        </row>
        <row r="17">
          <cell r="A17" t="str">
            <v>PER_100000_POP</v>
          </cell>
          <cell r="B17" t="str">
            <v>Per 100,000 population</v>
          </cell>
        </row>
        <row r="18">
          <cell r="A18" t="str">
            <v>PER_1000000_POP</v>
          </cell>
          <cell r="B18" t="str">
            <v>Per million population</v>
          </cell>
        </row>
        <row r="19">
          <cell r="A19" t="str">
            <v>PERCENT</v>
          </cell>
          <cell r="B19" t="str">
            <v>Percent</v>
          </cell>
        </row>
        <row r="20">
          <cell r="A20" t="str">
            <v>PV_USD</v>
          </cell>
          <cell r="B20" t="str">
            <v>USD in end-2006 net present value terms</v>
          </cell>
        </row>
        <row r="21">
          <cell r="A21" t="str">
            <v>PV_USD_2009</v>
          </cell>
          <cell r="B21" t="str">
            <v>USD in end-2009 net present value terms</v>
          </cell>
        </row>
        <row r="22">
          <cell r="A22" t="str">
            <v>RATIO</v>
          </cell>
          <cell r="B22" t="str">
            <v>Ratio</v>
          </cell>
        </row>
        <row r="23">
          <cell r="A23" t="str">
            <v>T</v>
          </cell>
          <cell r="B23" t="str">
            <v>Metric Tons</v>
          </cell>
        </row>
        <row r="24">
          <cell r="A24" t="str">
            <v>USD</v>
          </cell>
          <cell r="B24" t="str">
            <v>USD</v>
          </cell>
        </row>
        <row r="25">
          <cell r="A25" t="str">
            <v>USD_GDP_PPP</v>
          </cell>
          <cell r="B25" t="str">
            <v>Per 1 USD GDP (PPP)</v>
          </cell>
        </row>
        <row r="26">
          <cell r="A26" t="str">
            <v>KG</v>
          </cell>
          <cell r="B26" t="str">
            <v>Kilograms</v>
          </cell>
        </row>
        <row r="45">
          <cell r="A45" t="str">
            <v>S</v>
          </cell>
          <cell r="B45" t="str">
            <v>Household based surveys</v>
          </cell>
        </row>
        <row r="46">
          <cell r="A46" t="str">
            <v>R</v>
          </cell>
          <cell r="B46" t="str">
            <v>Administrative records</v>
          </cell>
        </row>
        <row r="47">
          <cell r="A47" t="str">
            <v>C</v>
          </cell>
          <cell r="B47" t="str">
            <v>Census</v>
          </cell>
        </row>
        <row r="48">
          <cell r="A48" t="str">
            <v>O</v>
          </cell>
          <cell r="B48" t="str">
            <v>Other</v>
          </cell>
        </row>
        <row r="49">
          <cell r="A49" t="str">
            <v>NA</v>
          </cell>
          <cell r="B49" t="str">
            <v>Not available</v>
          </cell>
        </row>
      </sheetData>
      <sheetData sheetId="2">
        <row r="2">
          <cell r="A2">
            <v>830</v>
          </cell>
          <cell r="B2" t="str">
            <v>Channel Islands</v>
          </cell>
        </row>
        <row r="3">
          <cell r="A3" t="str">
            <v>ABW</v>
          </cell>
          <cell r="B3" t="str">
            <v>Aruba</v>
          </cell>
        </row>
        <row r="4">
          <cell r="A4" t="str">
            <v>AFG</v>
          </cell>
          <cell r="B4" t="str">
            <v>Afghanistan</v>
          </cell>
        </row>
        <row r="5">
          <cell r="A5" t="str">
            <v>AGO</v>
          </cell>
          <cell r="B5" t="str">
            <v>Angola</v>
          </cell>
        </row>
        <row r="6">
          <cell r="A6" t="str">
            <v>AIA</v>
          </cell>
          <cell r="B6" t="str">
            <v>Anguilla</v>
          </cell>
        </row>
        <row r="7">
          <cell r="A7" t="str">
            <v>ALA</v>
          </cell>
          <cell r="B7" t="str">
            <v>Åland Islands</v>
          </cell>
        </row>
        <row r="8">
          <cell r="A8" t="str">
            <v>ALB</v>
          </cell>
          <cell r="B8" t="str">
            <v>Albania</v>
          </cell>
        </row>
        <row r="9">
          <cell r="A9" t="str">
            <v>AND</v>
          </cell>
          <cell r="B9" t="str">
            <v>Andorra</v>
          </cell>
        </row>
        <row r="10">
          <cell r="A10" t="str">
            <v>ANT</v>
          </cell>
          <cell r="B10" t="str">
            <v>Netherlands Antilles [former, 1986 to 2010]</v>
          </cell>
        </row>
        <row r="11">
          <cell r="A11" t="str">
            <v>ARE</v>
          </cell>
          <cell r="B11" t="str">
            <v>United Arab Emirates</v>
          </cell>
        </row>
        <row r="12">
          <cell r="A12" t="str">
            <v>ARG</v>
          </cell>
          <cell r="B12" t="str">
            <v>Argentina</v>
          </cell>
        </row>
        <row r="13">
          <cell r="A13" t="str">
            <v>ARM</v>
          </cell>
          <cell r="B13" t="str">
            <v>Armenia</v>
          </cell>
        </row>
        <row r="14">
          <cell r="A14" t="str">
            <v>ASM</v>
          </cell>
          <cell r="B14" t="str">
            <v>American Samoa</v>
          </cell>
        </row>
        <row r="15">
          <cell r="A15" t="str">
            <v>ATG</v>
          </cell>
          <cell r="B15" t="str">
            <v>Antigua and Barbuda</v>
          </cell>
        </row>
        <row r="16">
          <cell r="A16" t="str">
            <v>AUS</v>
          </cell>
          <cell r="B16" t="str">
            <v>Australia</v>
          </cell>
        </row>
        <row r="17">
          <cell r="A17" t="str">
            <v>AUT</v>
          </cell>
          <cell r="B17" t="str">
            <v>Austria</v>
          </cell>
        </row>
        <row r="18">
          <cell r="A18" t="str">
            <v>AZE</v>
          </cell>
          <cell r="B18" t="str">
            <v>Azerbaijan</v>
          </cell>
        </row>
        <row r="19">
          <cell r="A19" t="str">
            <v>BDI</v>
          </cell>
          <cell r="B19" t="str">
            <v>Burundi</v>
          </cell>
        </row>
        <row r="20">
          <cell r="A20" t="str">
            <v>BEL</v>
          </cell>
          <cell r="B20" t="str">
            <v>Belgium</v>
          </cell>
        </row>
        <row r="21">
          <cell r="A21" t="str">
            <v>BEN</v>
          </cell>
          <cell r="B21" t="str">
            <v>Benin</v>
          </cell>
        </row>
        <row r="22">
          <cell r="A22" t="str">
            <v>BES</v>
          </cell>
          <cell r="B22" t="str">
            <v>Bonaire, Sint Eustatius and Saba</v>
          </cell>
        </row>
        <row r="23">
          <cell r="A23" t="str">
            <v>BFA</v>
          </cell>
          <cell r="B23" t="str">
            <v>Burkina Faso</v>
          </cell>
        </row>
        <row r="24">
          <cell r="A24" t="str">
            <v>BGD</v>
          </cell>
          <cell r="B24" t="str">
            <v>Bangladesh</v>
          </cell>
        </row>
        <row r="25">
          <cell r="A25" t="str">
            <v>BGR</v>
          </cell>
          <cell r="B25" t="str">
            <v>Bulgaria</v>
          </cell>
        </row>
        <row r="26">
          <cell r="A26" t="str">
            <v>BHR</v>
          </cell>
          <cell r="B26" t="str">
            <v>Bahrain</v>
          </cell>
        </row>
        <row r="27">
          <cell r="A27" t="str">
            <v>BHS</v>
          </cell>
          <cell r="B27" t="str">
            <v>Bahamas</v>
          </cell>
        </row>
        <row r="28">
          <cell r="A28" t="str">
            <v>BIH</v>
          </cell>
          <cell r="B28" t="str">
            <v>Bosnia and Herzegovina</v>
          </cell>
        </row>
        <row r="29">
          <cell r="A29" t="str">
            <v>BLM</v>
          </cell>
          <cell r="B29" t="str">
            <v>Saint Barthélemy</v>
          </cell>
        </row>
        <row r="30">
          <cell r="A30" t="str">
            <v>BLR</v>
          </cell>
          <cell r="B30" t="str">
            <v>Belarus</v>
          </cell>
        </row>
        <row r="31">
          <cell r="A31" t="str">
            <v>BLZ</v>
          </cell>
          <cell r="B31" t="str">
            <v>Belize</v>
          </cell>
        </row>
        <row r="32">
          <cell r="A32" t="str">
            <v>BMU</v>
          </cell>
          <cell r="B32" t="str">
            <v>Bermuda</v>
          </cell>
        </row>
        <row r="33">
          <cell r="A33" t="str">
            <v>BOL</v>
          </cell>
          <cell r="B33" t="str">
            <v>Bolivia (Plurinational State of)</v>
          </cell>
        </row>
        <row r="34">
          <cell r="A34" t="str">
            <v>BRA</v>
          </cell>
          <cell r="B34" t="str">
            <v>Brazil</v>
          </cell>
        </row>
        <row r="35">
          <cell r="A35" t="str">
            <v>BRB</v>
          </cell>
          <cell r="B35" t="str">
            <v>Barbados</v>
          </cell>
        </row>
        <row r="36">
          <cell r="A36" t="str">
            <v>BRN</v>
          </cell>
          <cell r="B36" t="str">
            <v>Brunei Darussalam</v>
          </cell>
        </row>
        <row r="37">
          <cell r="A37" t="str">
            <v>BTN</v>
          </cell>
          <cell r="B37" t="str">
            <v>Bhutan</v>
          </cell>
        </row>
        <row r="38">
          <cell r="A38" t="str">
            <v>BWA</v>
          </cell>
          <cell r="B38" t="str">
            <v>Botswana</v>
          </cell>
        </row>
        <row r="39">
          <cell r="A39" t="str">
            <v>CAF</v>
          </cell>
          <cell r="B39" t="str">
            <v>Central African Republic</v>
          </cell>
        </row>
        <row r="40">
          <cell r="A40" t="str">
            <v>CAN</v>
          </cell>
          <cell r="B40" t="str">
            <v>Canada</v>
          </cell>
        </row>
        <row r="41">
          <cell r="A41" t="str">
            <v>CAU_CEN_AS</v>
          </cell>
          <cell r="B41" t="str">
            <v>Caucasus and Central Asia</v>
          </cell>
        </row>
        <row r="42">
          <cell r="A42" t="str">
            <v>CHE</v>
          </cell>
          <cell r="B42" t="str">
            <v>Switzerland</v>
          </cell>
        </row>
        <row r="43">
          <cell r="A43" t="str">
            <v>CHL</v>
          </cell>
          <cell r="B43" t="str">
            <v>Chile</v>
          </cell>
        </row>
        <row r="44">
          <cell r="A44" t="str">
            <v>CHN</v>
          </cell>
          <cell r="B44" t="str">
            <v>China</v>
          </cell>
        </row>
        <row r="45">
          <cell r="A45" t="str">
            <v>CIV</v>
          </cell>
          <cell r="B45" t="str">
            <v>Côte d'Ivoire</v>
          </cell>
        </row>
        <row r="46">
          <cell r="A46" t="str">
            <v>CMR</v>
          </cell>
          <cell r="B46" t="str">
            <v>Cameroon</v>
          </cell>
        </row>
        <row r="47">
          <cell r="A47" t="str">
            <v>COD</v>
          </cell>
          <cell r="B47" t="str">
            <v>Democratic Republic of the Congo</v>
          </cell>
        </row>
        <row r="48">
          <cell r="A48" t="str">
            <v>COG</v>
          </cell>
          <cell r="B48" t="str">
            <v>Congo</v>
          </cell>
        </row>
        <row r="49">
          <cell r="A49" t="str">
            <v>COK</v>
          </cell>
          <cell r="B49" t="str">
            <v>Cook Islands</v>
          </cell>
        </row>
        <row r="50">
          <cell r="A50" t="str">
            <v>COL</v>
          </cell>
          <cell r="B50" t="str">
            <v>Colombia</v>
          </cell>
        </row>
        <row r="51">
          <cell r="A51" t="str">
            <v>COM</v>
          </cell>
          <cell r="B51" t="str">
            <v>Comoros</v>
          </cell>
        </row>
        <row r="52">
          <cell r="A52" t="str">
            <v>CPV</v>
          </cell>
          <cell r="B52" t="str">
            <v>Cabo Verde</v>
          </cell>
        </row>
        <row r="53">
          <cell r="A53" t="str">
            <v>CRI</v>
          </cell>
          <cell r="B53" t="str">
            <v>Costa Rica</v>
          </cell>
        </row>
        <row r="54">
          <cell r="A54" t="str">
            <v>CUB</v>
          </cell>
          <cell r="B54" t="str">
            <v>Cuba</v>
          </cell>
        </row>
        <row r="55">
          <cell r="A55" t="str">
            <v>CUW</v>
          </cell>
          <cell r="B55" t="str">
            <v>Curaçao</v>
          </cell>
        </row>
        <row r="56">
          <cell r="A56" t="str">
            <v>CYM</v>
          </cell>
          <cell r="B56" t="str">
            <v>Cayman Islands</v>
          </cell>
        </row>
        <row r="57">
          <cell r="A57" t="str">
            <v>CYP</v>
          </cell>
          <cell r="B57" t="str">
            <v>Cyprus</v>
          </cell>
        </row>
        <row r="58">
          <cell r="A58" t="str">
            <v>CZE</v>
          </cell>
          <cell r="B58" t="str">
            <v>Czech Republic</v>
          </cell>
        </row>
        <row r="59">
          <cell r="A59" t="str">
            <v>DEU</v>
          </cell>
          <cell r="B59" t="str">
            <v>Germany</v>
          </cell>
        </row>
        <row r="60">
          <cell r="A60" t="str">
            <v>DJI</v>
          </cell>
          <cell r="B60" t="str">
            <v>Djibouti</v>
          </cell>
        </row>
        <row r="61">
          <cell r="A61" t="str">
            <v>DMA</v>
          </cell>
          <cell r="B61" t="str">
            <v>Dominica</v>
          </cell>
        </row>
        <row r="62">
          <cell r="A62" t="str">
            <v>DNK</v>
          </cell>
          <cell r="B62" t="str">
            <v>Denmark</v>
          </cell>
        </row>
        <row r="63">
          <cell r="A63" t="str">
            <v>DOM</v>
          </cell>
          <cell r="B63" t="str">
            <v>Dominican Republic</v>
          </cell>
        </row>
        <row r="64">
          <cell r="A64" t="str">
            <v>DZA</v>
          </cell>
          <cell r="B64" t="str">
            <v>Algeria</v>
          </cell>
        </row>
        <row r="65">
          <cell r="A65" t="str">
            <v>ECU</v>
          </cell>
          <cell r="B65" t="str">
            <v>Ecuador</v>
          </cell>
        </row>
        <row r="66">
          <cell r="A66" t="str">
            <v>EGY</v>
          </cell>
          <cell r="B66" t="str">
            <v>Egypt</v>
          </cell>
        </row>
        <row r="67">
          <cell r="A67" t="str">
            <v>ERI</v>
          </cell>
          <cell r="B67" t="str">
            <v>Eritrea</v>
          </cell>
        </row>
        <row r="68">
          <cell r="A68" t="str">
            <v>ESH</v>
          </cell>
          <cell r="B68" t="str">
            <v>Western Sahara</v>
          </cell>
        </row>
        <row r="69">
          <cell r="A69" t="str">
            <v>ESP</v>
          </cell>
          <cell r="B69" t="str">
            <v>Spain</v>
          </cell>
        </row>
        <row r="70">
          <cell r="A70" t="str">
            <v>EST</v>
          </cell>
          <cell r="B70" t="str">
            <v>Estonia</v>
          </cell>
        </row>
        <row r="71">
          <cell r="A71" t="str">
            <v>ETH</v>
          </cell>
          <cell r="B71" t="str">
            <v>Ethiopia</v>
          </cell>
        </row>
        <row r="72">
          <cell r="A72" t="str">
            <v>FIN</v>
          </cell>
          <cell r="B72" t="str">
            <v>Finland</v>
          </cell>
        </row>
        <row r="73">
          <cell r="A73" t="str">
            <v>FJI</v>
          </cell>
          <cell r="B73" t="str">
            <v>Fiji</v>
          </cell>
        </row>
        <row r="74">
          <cell r="A74" t="str">
            <v>FLK</v>
          </cell>
          <cell r="B74" t="str">
            <v>Falkland Islands (Malvinas)</v>
          </cell>
        </row>
        <row r="75">
          <cell r="A75" t="str">
            <v>FRA</v>
          </cell>
          <cell r="B75" t="str">
            <v>France</v>
          </cell>
        </row>
        <row r="76">
          <cell r="A76" t="str">
            <v>FRO</v>
          </cell>
          <cell r="B76" t="str">
            <v>Faroe Islands</v>
          </cell>
        </row>
        <row r="77">
          <cell r="A77" t="str">
            <v>FSM</v>
          </cell>
          <cell r="B77" t="str">
            <v>Micronesia (Federated States of)</v>
          </cell>
        </row>
        <row r="78">
          <cell r="A78" t="str">
            <v>GAB</v>
          </cell>
          <cell r="B78" t="str">
            <v>Gabon</v>
          </cell>
        </row>
        <row r="79">
          <cell r="A79" t="str">
            <v>GBR</v>
          </cell>
          <cell r="B79" t="str">
            <v>United Kingdom of Great Britain and Northern Ireland</v>
          </cell>
        </row>
        <row r="80">
          <cell r="A80" t="str">
            <v>GEO</v>
          </cell>
          <cell r="B80" t="str">
            <v>Georgia</v>
          </cell>
        </row>
        <row r="81">
          <cell r="A81" t="str">
            <v>GGY</v>
          </cell>
          <cell r="B81" t="str">
            <v>Guernsey</v>
          </cell>
        </row>
        <row r="82">
          <cell r="A82" t="str">
            <v>GHA</v>
          </cell>
          <cell r="B82" t="str">
            <v>Ghana</v>
          </cell>
        </row>
        <row r="83">
          <cell r="A83" t="str">
            <v>GIB</v>
          </cell>
          <cell r="B83" t="str">
            <v>Gibraltar</v>
          </cell>
        </row>
        <row r="84">
          <cell r="A84" t="str">
            <v>GIN</v>
          </cell>
          <cell r="B84" t="str">
            <v>Guinea</v>
          </cell>
        </row>
        <row r="85">
          <cell r="A85" t="str">
            <v>GLP</v>
          </cell>
          <cell r="B85" t="str">
            <v>Guadeloupe</v>
          </cell>
        </row>
        <row r="86">
          <cell r="A86" t="str">
            <v>GMB</v>
          </cell>
          <cell r="B86" t="str">
            <v>Gambia</v>
          </cell>
        </row>
        <row r="87">
          <cell r="A87" t="str">
            <v>GNB</v>
          </cell>
          <cell r="B87" t="str">
            <v>Guinea-Bissau</v>
          </cell>
        </row>
        <row r="88">
          <cell r="A88" t="str">
            <v>GNQ</v>
          </cell>
          <cell r="B88" t="str">
            <v>Equatorial Guinea</v>
          </cell>
        </row>
        <row r="89">
          <cell r="A89" t="str">
            <v>GRC</v>
          </cell>
          <cell r="B89" t="str">
            <v>Greece</v>
          </cell>
        </row>
        <row r="90">
          <cell r="A90" t="str">
            <v>GRD</v>
          </cell>
          <cell r="B90" t="str">
            <v>Grenada</v>
          </cell>
        </row>
        <row r="91">
          <cell r="A91" t="str">
            <v>GRL</v>
          </cell>
          <cell r="B91" t="str">
            <v>Greenland</v>
          </cell>
        </row>
        <row r="92">
          <cell r="A92" t="str">
            <v>GTM</v>
          </cell>
          <cell r="B92" t="str">
            <v>Guatemala</v>
          </cell>
        </row>
        <row r="93">
          <cell r="A93" t="str">
            <v>GUF</v>
          </cell>
          <cell r="B93" t="str">
            <v>French Guiana</v>
          </cell>
        </row>
        <row r="94">
          <cell r="A94" t="str">
            <v>GUM</v>
          </cell>
          <cell r="B94" t="str">
            <v>Guam</v>
          </cell>
        </row>
        <row r="95">
          <cell r="A95" t="str">
            <v>GUY</v>
          </cell>
          <cell r="B95" t="str">
            <v>Guyana</v>
          </cell>
        </row>
        <row r="96">
          <cell r="A96" t="str">
            <v>HKG</v>
          </cell>
          <cell r="B96" t="str">
            <v>China, Hong Kong Special Administrative Region</v>
          </cell>
        </row>
        <row r="97">
          <cell r="A97" t="str">
            <v>HND</v>
          </cell>
          <cell r="B97" t="str">
            <v>Honduras</v>
          </cell>
        </row>
        <row r="98">
          <cell r="A98" t="str">
            <v>HRV</v>
          </cell>
          <cell r="B98" t="str">
            <v>Croatia</v>
          </cell>
        </row>
        <row r="99">
          <cell r="A99" t="str">
            <v>HTI</v>
          </cell>
          <cell r="B99" t="str">
            <v>Haiti</v>
          </cell>
        </row>
        <row r="100">
          <cell r="A100" t="str">
            <v>HUN</v>
          </cell>
          <cell r="B100" t="str">
            <v>Hungary</v>
          </cell>
        </row>
        <row r="101">
          <cell r="A101" t="str">
            <v>IDN</v>
          </cell>
          <cell r="B101" t="str">
            <v>Indonesia</v>
          </cell>
        </row>
        <row r="102">
          <cell r="A102" t="str">
            <v>ILO_AFR</v>
          </cell>
          <cell r="B102" t="str">
            <v>Africa</v>
          </cell>
        </row>
        <row r="103">
          <cell r="A103" t="str">
            <v>ILO_ASPA</v>
          </cell>
          <cell r="B103" t="str">
            <v>Asia and the Pacific</v>
          </cell>
        </row>
        <row r="104">
          <cell r="A104" t="str">
            <v>ILO_CEEU</v>
          </cell>
          <cell r="B104" t="str">
            <v>Central and Eastern Europe</v>
          </cell>
        </row>
        <row r="105">
          <cell r="A105" t="str">
            <v>ILO_MENA</v>
          </cell>
          <cell r="B105" t="str">
            <v>Middle East and North Africa</v>
          </cell>
        </row>
        <row r="106">
          <cell r="A106" t="str">
            <v>ILO_MIEA</v>
          </cell>
          <cell r="B106" t="str">
            <v>Middle East</v>
          </cell>
        </row>
        <row r="107">
          <cell r="A107" t="str">
            <v>ILO_NAM</v>
          </cell>
          <cell r="B107" t="str">
            <v>North America</v>
          </cell>
        </row>
        <row r="108">
          <cell r="A108" t="str">
            <v>ILO_OTHREG</v>
          </cell>
          <cell r="B108" t="str">
            <v>Other regions</v>
          </cell>
        </row>
        <row r="109">
          <cell r="A109" t="str">
            <v>ILO_WEU</v>
          </cell>
          <cell r="B109" t="str">
            <v>Western Europe</v>
          </cell>
        </row>
        <row r="110">
          <cell r="A110" t="str">
            <v>IMN</v>
          </cell>
          <cell r="B110" t="str">
            <v>Isle of Man</v>
          </cell>
        </row>
        <row r="111">
          <cell r="A111" t="str">
            <v>IND</v>
          </cell>
          <cell r="B111" t="str">
            <v>India</v>
          </cell>
        </row>
        <row r="112">
          <cell r="A112" t="str">
            <v>IRL</v>
          </cell>
          <cell r="B112" t="str">
            <v>Ireland</v>
          </cell>
        </row>
        <row r="113">
          <cell r="A113" t="str">
            <v>IRN</v>
          </cell>
          <cell r="B113" t="str">
            <v>Iran (Islamic Republic of)</v>
          </cell>
        </row>
        <row r="114">
          <cell r="A114" t="str">
            <v>IRQ</v>
          </cell>
          <cell r="B114" t="str">
            <v>Iraq</v>
          </cell>
        </row>
        <row r="115">
          <cell r="A115" t="str">
            <v>ISL</v>
          </cell>
          <cell r="B115" t="str">
            <v>Iceland</v>
          </cell>
        </row>
        <row r="116">
          <cell r="A116" t="str">
            <v>ISR</v>
          </cell>
          <cell r="B116" t="str">
            <v>Israel</v>
          </cell>
        </row>
        <row r="117">
          <cell r="A117" t="str">
            <v>ITA</v>
          </cell>
          <cell r="B117" t="str">
            <v>Italy</v>
          </cell>
        </row>
        <row r="118">
          <cell r="A118" t="str">
            <v>JAM</v>
          </cell>
          <cell r="B118" t="str">
            <v>Jamaica</v>
          </cell>
        </row>
        <row r="119">
          <cell r="A119" t="str">
            <v>JEY</v>
          </cell>
          <cell r="B119" t="str">
            <v>Jersey</v>
          </cell>
        </row>
        <row r="120">
          <cell r="A120" t="str">
            <v>JOR</v>
          </cell>
          <cell r="B120" t="str">
            <v>Jordan</v>
          </cell>
        </row>
        <row r="121">
          <cell r="A121" t="str">
            <v>JPN</v>
          </cell>
          <cell r="B121" t="str">
            <v>Japan</v>
          </cell>
        </row>
        <row r="122">
          <cell r="A122" t="str">
            <v>KAZ</v>
          </cell>
          <cell r="B122" t="str">
            <v>Kazakhstan</v>
          </cell>
        </row>
        <row r="123">
          <cell r="A123" t="str">
            <v>KEN</v>
          </cell>
          <cell r="B123" t="str">
            <v>Kenya</v>
          </cell>
        </row>
        <row r="124">
          <cell r="A124" t="str">
            <v>KGZ</v>
          </cell>
          <cell r="B124" t="str">
            <v>Kyrgyzstan</v>
          </cell>
        </row>
        <row r="125">
          <cell r="A125" t="str">
            <v>KHM</v>
          </cell>
          <cell r="B125" t="str">
            <v>Cambodia</v>
          </cell>
        </row>
        <row r="126">
          <cell r="A126" t="str">
            <v>KIR</v>
          </cell>
          <cell r="B126" t="str">
            <v>Kiribati</v>
          </cell>
        </row>
        <row r="127">
          <cell r="A127" t="str">
            <v>KNA</v>
          </cell>
          <cell r="B127" t="str">
            <v>Saint Kitts and Nevis</v>
          </cell>
        </row>
        <row r="128">
          <cell r="A128" t="str">
            <v>KOR</v>
          </cell>
          <cell r="B128" t="str">
            <v>Republic of Korea</v>
          </cell>
        </row>
        <row r="129">
          <cell r="A129" t="str">
            <v>KWT</v>
          </cell>
          <cell r="B129" t="str">
            <v>Kuwait</v>
          </cell>
        </row>
        <row r="130">
          <cell r="A130" t="str">
            <v>LAO</v>
          </cell>
          <cell r="B130" t="str">
            <v>Lao People's Democratic Republic</v>
          </cell>
        </row>
        <row r="131">
          <cell r="A131" t="str">
            <v>LBN</v>
          </cell>
          <cell r="B131" t="str">
            <v>Lebanon</v>
          </cell>
        </row>
        <row r="132">
          <cell r="A132" t="str">
            <v>LBR</v>
          </cell>
          <cell r="B132" t="str">
            <v>Liberia</v>
          </cell>
        </row>
        <row r="133">
          <cell r="A133" t="str">
            <v>LBY</v>
          </cell>
          <cell r="B133" t="str">
            <v>Libya</v>
          </cell>
        </row>
        <row r="134">
          <cell r="A134" t="str">
            <v>LCA</v>
          </cell>
          <cell r="B134" t="str">
            <v>Saint Lucia</v>
          </cell>
        </row>
        <row r="135">
          <cell r="A135" t="str">
            <v>LIE</v>
          </cell>
          <cell r="B135" t="str">
            <v>Liechtenstein</v>
          </cell>
        </row>
        <row r="136">
          <cell r="A136" t="str">
            <v>LKA</v>
          </cell>
          <cell r="B136" t="str">
            <v>Sri Lanka</v>
          </cell>
        </row>
        <row r="137">
          <cell r="A137" t="str">
            <v>LSO</v>
          </cell>
          <cell r="B137" t="str">
            <v>Lesotho</v>
          </cell>
        </row>
        <row r="138">
          <cell r="A138" t="str">
            <v>LTU</v>
          </cell>
          <cell r="B138" t="str">
            <v>Lithuania</v>
          </cell>
        </row>
        <row r="139">
          <cell r="A139" t="str">
            <v>LUX</v>
          </cell>
          <cell r="B139" t="str">
            <v>Luxembourg</v>
          </cell>
        </row>
        <row r="140">
          <cell r="A140" t="str">
            <v>LVA</v>
          </cell>
          <cell r="B140" t="str">
            <v>Latvia</v>
          </cell>
        </row>
        <row r="141">
          <cell r="A141" t="str">
            <v>MAC</v>
          </cell>
          <cell r="B141" t="str">
            <v>China, Macao Special Administrative Region</v>
          </cell>
        </row>
        <row r="142">
          <cell r="A142" t="str">
            <v>MAF</v>
          </cell>
          <cell r="B142" t="str">
            <v>Saint Martin (French part)</v>
          </cell>
        </row>
        <row r="143">
          <cell r="A143" t="str">
            <v>MAR</v>
          </cell>
          <cell r="B143" t="str">
            <v>Morocco</v>
          </cell>
        </row>
        <row r="144">
          <cell r="A144" t="str">
            <v>MCO</v>
          </cell>
          <cell r="B144" t="str">
            <v>Monaco</v>
          </cell>
        </row>
        <row r="145">
          <cell r="A145" t="str">
            <v>MDA</v>
          </cell>
          <cell r="B145" t="str">
            <v>Republic of Moldova</v>
          </cell>
        </row>
        <row r="146">
          <cell r="A146" t="str">
            <v>MDG</v>
          </cell>
          <cell r="B146" t="str">
            <v>Madagascar</v>
          </cell>
        </row>
        <row r="147">
          <cell r="A147" t="str">
            <v>MDG_DEVELO</v>
          </cell>
          <cell r="B147" t="str">
            <v>Developed regions</v>
          </cell>
        </row>
        <row r="148">
          <cell r="A148" t="str">
            <v>MDG_DEVELO</v>
          </cell>
          <cell r="B148" t="str">
            <v>Developing regions</v>
          </cell>
        </row>
        <row r="149">
          <cell r="A149" t="str">
            <v>MDG_EAS</v>
          </cell>
          <cell r="B149" t="str">
            <v>Eastern Asia</v>
          </cell>
        </row>
        <row r="150">
          <cell r="A150" t="str">
            <v>MDG_EAS_NO</v>
          </cell>
          <cell r="B150" t="str">
            <v>Eastern Asia excluding China</v>
          </cell>
        </row>
        <row r="151">
          <cell r="A151" t="str">
            <v>MDG_ESSEAS</v>
          </cell>
          <cell r="B151" t="str">
            <v>Eastern Southern South-Eastern Asia and Oceania</v>
          </cell>
        </row>
        <row r="152">
          <cell r="A152" t="str">
            <v>MDG_LAC</v>
          </cell>
          <cell r="B152" t="str">
            <v>Latin America and the Caribbean</v>
          </cell>
        </row>
        <row r="153">
          <cell r="A153" t="str">
            <v>MDG_LAC_CA</v>
          </cell>
          <cell r="B153" t="str">
            <v>Caribbean</v>
          </cell>
        </row>
        <row r="154">
          <cell r="A154" t="str">
            <v>MDG_LAC_LA</v>
          </cell>
          <cell r="B154" t="str">
            <v>Latin America</v>
          </cell>
        </row>
        <row r="155">
          <cell r="A155" t="str">
            <v>MDG_LDC</v>
          </cell>
          <cell r="B155" t="str">
            <v>Least developed countries</v>
          </cell>
        </row>
        <row r="156">
          <cell r="A156" t="str">
            <v>MDG_LLDC</v>
          </cell>
          <cell r="B156" t="str">
            <v>Landlocked developing countries</v>
          </cell>
        </row>
        <row r="157">
          <cell r="A157" t="str">
            <v>MDG_NAFR</v>
          </cell>
          <cell r="B157" t="str">
            <v>Northern Africa</v>
          </cell>
        </row>
        <row r="158">
          <cell r="A158" t="str">
            <v>MDG_OCE</v>
          </cell>
          <cell r="B158" t="str">
            <v>Oceania</v>
          </cell>
        </row>
        <row r="159">
          <cell r="A159" t="str">
            <v>MDG_SAS</v>
          </cell>
          <cell r="B159" t="str">
            <v>Southern Asia</v>
          </cell>
        </row>
        <row r="160">
          <cell r="A160" t="str">
            <v>MDG_SAS_NO</v>
          </cell>
          <cell r="B160" t="str">
            <v>Southern Asia excluding India</v>
          </cell>
        </row>
        <row r="161">
          <cell r="A161" t="str">
            <v>MDG_SEAS</v>
          </cell>
          <cell r="B161" t="str">
            <v>South-eastern Asia</v>
          </cell>
        </row>
        <row r="162">
          <cell r="A162" t="str">
            <v>MDG_SIDS</v>
          </cell>
          <cell r="B162" t="str">
            <v>Small island developing States</v>
          </cell>
        </row>
        <row r="163">
          <cell r="A163" t="str">
            <v>MDG_SSA</v>
          </cell>
          <cell r="B163" t="str">
            <v>Sub-Saharan Africa</v>
          </cell>
        </row>
        <row r="164">
          <cell r="A164" t="str">
            <v>MDG_WEST_A</v>
          </cell>
          <cell r="B164" t="str">
            <v>Western Asia</v>
          </cell>
        </row>
        <row r="165">
          <cell r="A165" t="str">
            <v>MDG_WORLD</v>
          </cell>
          <cell r="B165" t="str">
            <v>World</v>
          </cell>
        </row>
        <row r="166">
          <cell r="A166" t="str">
            <v>MDV</v>
          </cell>
          <cell r="B166" t="str">
            <v>Maldives</v>
          </cell>
        </row>
        <row r="167">
          <cell r="A167" t="str">
            <v>MEX</v>
          </cell>
          <cell r="B167" t="str">
            <v>Mexico</v>
          </cell>
        </row>
        <row r="168">
          <cell r="A168" t="str">
            <v>MHL</v>
          </cell>
          <cell r="B168" t="str">
            <v>Marshall Islands</v>
          </cell>
        </row>
        <row r="169">
          <cell r="A169" t="str">
            <v>MKD</v>
          </cell>
          <cell r="B169" t="str">
            <v>The former Yugoslav Republic of Macedonia</v>
          </cell>
        </row>
        <row r="170">
          <cell r="A170" t="str">
            <v>MLI</v>
          </cell>
          <cell r="B170" t="str">
            <v>Mali</v>
          </cell>
        </row>
        <row r="171">
          <cell r="A171" t="str">
            <v>MLT</v>
          </cell>
          <cell r="B171" t="str">
            <v>Malta</v>
          </cell>
        </row>
        <row r="172">
          <cell r="A172" t="str">
            <v>MMR</v>
          </cell>
          <cell r="B172" t="str">
            <v>Myanmar</v>
          </cell>
        </row>
        <row r="173">
          <cell r="A173" t="str">
            <v>MNE</v>
          </cell>
          <cell r="B173" t="str">
            <v>Montenegro</v>
          </cell>
        </row>
        <row r="174">
          <cell r="A174" t="str">
            <v>MNG</v>
          </cell>
          <cell r="B174" t="str">
            <v>Mongolia</v>
          </cell>
        </row>
        <row r="175">
          <cell r="A175" t="str">
            <v>MNP</v>
          </cell>
          <cell r="B175" t="str">
            <v>Northern Mariana Islands</v>
          </cell>
        </row>
        <row r="176">
          <cell r="A176" t="str">
            <v>MOZ</v>
          </cell>
          <cell r="B176" t="str">
            <v>Mozambique</v>
          </cell>
        </row>
        <row r="177">
          <cell r="A177" t="str">
            <v>MRT</v>
          </cell>
          <cell r="B177" t="str">
            <v>Mauritania</v>
          </cell>
        </row>
        <row r="178">
          <cell r="A178" t="str">
            <v>MSR</v>
          </cell>
          <cell r="B178" t="str">
            <v>Montserrat</v>
          </cell>
        </row>
        <row r="179">
          <cell r="A179" t="str">
            <v>MTQ</v>
          </cell>
          <cell r="B179" t="str">
            <v>Martinique</v>
          </cell>
        </row>
        <row r="180">
          <cell r="A180" t="str">
            <v>MUS</v>
          </cell>
          <cell r="B180" t="str">
            <v>Mauritius</v>
          </cell>
        </row>
        <row r="181">
          <cell r="A181" t="str">
            <v>MWI</v>
          </cell>
          <cell r="B181" t="str">
            <v>Malawi</v>
          </cell>
        </row>
        <row r="182">
          <cell r="A182" t="str">
            <v>MYS</v>
          </cell>
          <cell r="B182" t="str">
            <v>Malaysia</v>
          </cell>
        </row>
        <row r="183">
          <cell r="A183" t="str">
            <v>MYT</v>
          </cell>
          <cell r="B183" t="str">
            <v>Mayotte</v>
          </cell>
        </row>
        <row r="184">
          <cell r="A184" t="str">
            <v>NAM</v>
          </cell>
          <cell r="B184" t="str">
            <v>Namibia</v>
          </cell>
        </row>
        <row r="185">
          <cell r="A185" t="str">
            <v>NCL</v>
          </cell>
          <cell r="B185" t="str">
            <v>New Caledonia</v>
          </cell>
        </row>
        <row r="186">
          <cell r="A186" t="str">
            <v>NER</v>
          </cell>
          <cell r="B186" t="str">
            <v>Niger</v>
          </cell>
        </row>
        <row r="187">
          <cell r="A187" t="str">
            <v>NFK</v>
          </cell>
          <cell r="B187" t="str">
            <v>Norfolk Island</v>
          </cell>
        </row>
        <row r="188">
          <cell r="A188" t="str">
            <v>NGA</v>
          </cell>
          <cell r="B188" t="str">
            <v>Nigeria</v>
          </cell>
        </row>
        <row r="189">
          <cell r="A189" t="str">
            <v>NIC</v>
          </cell>
          <cell r="B189" t="str">
            <v>Nicaragua</v>
          </cell>
        </row>
        <row r="190">
          <cell r="A190" t="str">
            <v>NIU</v>
          </cell>
          <cell r="B190" t="str">
            <v>Niue</v>
          </cell>
        </row>
        <row r="191">
          <cell r="A191" t="str">
            <v>NLD</v>
          </cell>
          <cell r="B191" t="str">
            <v>Netherlands</v>
          </cell>
        </row>
        <row r="192">
          <cell r="A192" t="str">
            <v>NOR</v>
          </cell>
          <cell r="B192" t="str">
            <v>Norway</v>
          </cell>
        </row>
        <row r="193">
          <cell r="A193" t="str">
            <v>NPL</v>
          </cell>
          <cell r="B193" t="str">
            <v>Nepal</v>
          </cell>
        </row>
        <row r="194">
          <cell r="A194" t="str">
            <v>NRU</v>
          </cell>
          <cell r="B194" t="str">
            <v>Nauru</v>
          </cell>
        </row>
        <row r="195">
          <cell r="A195" t="str">
            <v>NZL</v>
          </cell>
          <cell r="B195" t="str">
            <v>New Zealand</v>
          </cell>
        </row>
        <row r="196">
          <cell r="A196" t="str">
            <v>OMN</v>
          </cell>
          <cell r="B196" t="str">
            <v>Oman</v>
          </cell>
        </row>
        <row r="197">
          <cell r="A197" t="str">
            <v>PAK</v>
          </cell>
          <cell r="B197" t="str">
            <v>Pakistan</v>
          </cell>
        </row>
        <row r="198">
          <cell r="A198" t="str">
            <v>PAN</v>
          </cell>
          <cell r="B198" t="str">
            <v>Panama</v>
          </cell>
        </row>
        <row r="199">
          <cell r="A199" t="str">
            <v>PCN</v>
          </cell>
          <cell r="B199" t="str">
            <v>Pitcairn</v>
          </cell>
        </row>
        <row r="200">
          <cell r="A200" t="str">
            <v>PER</v>
          </cell>
          <cell r="B200" t="str">
            <v>Peru</v>
          </cell>
        </row>
        <row r="201">
          <cell r="A201" t="str">
            <v>PHL</v>
          </cell>
          <cell r="B201" t="str">
            <v>Philippines</v>
          </cell>
        </row>
        <row r="202">
          <cell r="A202" t="str">
            <v>PLW</v>
          </cell>
          <cell r="B202" t="str">
            <v>Palau</v>
          </cell>
        </row>
        <row r="203">
          <cell r="A203" t="str">
            <v>PNG</v>
          </cell>
          <cell r="B203" t="str">
            <v>Papua New Guinea</v>
          </cell>
        </row>
        <row r="204">
          <cell r="A204" t="str">
            <v>POL</v>
          </cell>
          <cell r="B204" t="str">
            <v>Poland</v>
          </cell>
        </row>
        <row r="205">
          <cell r="A205" t="str">
            <v>PRI</v>
          </cell>
          <cell r="B205" t="str">
            <v>Puerto Rico</v>
          </cell>
        </row>
        <row r="206">
          <cell r="A206" t="str">
            <v>PRK</v>
          </cell>
          <cell r="B206" t="str">
            <v>Democratic People's Republic of Korea</v>
          </cell>
        </row>
        <row r="207">
          <cell r="A207" t="str">
            <v>PRT</v>
          </cell>
          <cell r="B207" t="str">
            <v>Portugal</v>
          </cell>
        </row>
        <row r="208">
          <cell r="A208" t="str">
            <v>PRY</v>
          </cell>
          <cell r="B208" t="str">
            <v>Paraguay</v>
          </cell>
        </row>
        <row r="209">
          <cell r="A209" t="str">
            <v>PSE</v>
          </cell>
          <cell r="B209" t="str">
            <v>State of Palestine</v>
          </cell>
        </row>
        <row r="210">
          <cell r="A210" t="str">
            <v>PYF</v>
          </cell>
          <cell r="B210" t="str">
            <v>French Polynesia</v>
          </cell>
        </row>
        <row r="211">
          <cell r="A211" t="str">
            <v>QAT</v>
          </cell>
          <cell r="B211" t="str">
            <v>Qatar</v>
          </cell>
        </row>
        <row r="212">
          <cell r="A212" t="str">
            <v>REU</v>
          </cell>
          <cell r="B212" t="str">
            <v>Réunion</v>
          </cell>
        </row>
        <row r="213">
          <cell r="A213" t="str">
            <v>ROU</v>
          </cell>
          <cell r="B213" t="str">
            <v>Romania</v>
          </cell>
        </row>
        <row r="214">
          <cell r="A214" t="str">
            <v>RUS</v>
          </cell>
          <cell r="B214" t="str">
            <v>Russian Federation</v>
          </cell>
        </row>
        <row r="215">
          <cell r="A215" t="str">
            <v>RWA</v>
          </cell>
          <cell r="B215" t="str">
            <v>Rwanda</v>
          </cell>
        </row>
        <row r="216">
          <cell r="A216" t="str">
            <v>SAU</v>
          </cell>
          <cell r="B216" t="str">
            <v>Saudi Arabia</v>
          </cell>
        </row>
        <row r="217">
          <cell r="A217" t="str">
            <v>SDN</v>
          </cell>
          <cell r="B217" t="str">
            <v>Sudan</v>
          </cell>
        </row>
        <row r="218">
          <cell r="A218" t="str">
            <v>SEN</v>
          </cell>
          <cell r="B218" t="str">
            <v>Senegal</v>
          </cell>
        </row>
        <row r="219">
          <cell r="A219" t="str">
            <v>SGP</v>
          </cell>
          <cell r="B219" t="str">
            <v>Singapore</v>
          </cell>
        </row>
        <row r="220">
          <cell r="A220" t="str">
            <v>SHN</v>
          </cell>
          <cell r="B220" t="str">
            <v>Saint Helena</v>
          </cell>
        </row>
        <row r="221">
          <cell r="A221" t="str">
            <v>SJM</v>
          </cell>
          <cell r="B221" t="str">
            <v>Svalbard and Jan Mayen Islands</v>
          </cell>
        </row>
        <row r="222">
          <cell r="A222" t="str">
            <v>SLB</v>
          </cell>
          <cell r="B222" t="str">
            <v>Solomon Islands</v>
          </cell>
        </row>
        <row r="223">
          <cell r="A223" t="str">
            <v>SLE</v>
          </cell>
          <cell r="B223" t="str">
            <v>Sierra Leone</v>
          </cell>
        </row>
        <row r="224">
          <cell r="A224" t="str">
            <v>SLV</v>
          </cell>
          <cell r="B224" t="str">
            <v>El Salvador</v>
          </cell>
        </row>
        <row r="225">
          <cell r="A225" t="str">
            <v>SMR</v>
          </cell>
          <cell r="B225" t="str">
            <v>San Marino</v>
          </cell>
        </row>
        <row r="226">
          <cell r="A226" t="str">
            <v>SOM</v>
          </cell>
          <cell r="B226" t="str">
            <v>Somalia</v>
          </cell>
        </row>
        <row r="227">
          <cell r="A227" t="str">
            <v>SPM</v>
          </cell>
          <cell r="B227" t="str">
            <v>Saint Pierre and Miquelon</v>
          </cell>
        </row>
        <row r="228">
          <cell r="A228" t="str">
            <v>SRB</v>
          </cell>
          <cell r="B228" t="str">
            <v>Serbia</v>
          </cell>
        </row>
        <row r="229">
          <cell r="A229" t="str">
            <v>SSD</v>
          </cell>
          <cell r="B229" t="str">
            <v>South Sudan</v>
          </cell>
        </row>
        <row r="230">
          <cell r="A230" t="str">
            <v>STP</v>
          </cell>
          <cell r="B230" t="str">
            <v>Sao Tome and Principe</v>
          </cell>
        </row>
        <row r="231">
          <cell r="A231" t="str">
            <v>SUR</v>
          </cell>
          <cell r="B231" t="str">
            <v>Suriname</v>
          </cell>
        </row>
        <row r="232">
          <cell r="A232" t="str">
            <v>SVK</v>
          </cell>
          <cell r="B232" t="str">
            <v>Slovakia</v>
          </cell>
        </row>
        <row r="233">
          <cell r="A233" t="str">
            <v>SVN</v>
          </cell>
          <cell r="B233" t="str">
            <v>Slovenia</v>
          </cell>
        </row>
        <row r="234">
          <cell r="A234" t="str">
            <v>SWE</v>
          </cell>
          <cell r="B234" t="str">
            <v>Sweden</v>
          </cell>
        </row>
        <row r="235">
          <cell r="A235" t="str">
            <v>SWZ</v>
          </cell>
          <cell r="B235" t="str">
            <v>Swaziland</v>
          </cell>
        </row>
        <row r="236">
          <cell r="A236" t="str">
            <v>SXM</v>
          </cell>
          <cell r="B236" t="str">
            <v>Sint Maarten (Dutch part)</v>
          </cell>
        </row>
        <row r="237">
          <cell r="A237" t="str">
            <v>SYC</v>
          </cell>
          <cell r="B237" t="str">
            <v>Seychelles</v>
          </cell>
        </row>
        <row r="238">
          <cell r="A238" t="str">
            <v>SYR</v>
          </cell>
          <cell r="B238" t="str">
            <v>Syrian Arab Republic</v>
          </cell>
        </row>
        <row r="239">
          <cell r="A239" t="str">
            <v>TCA</v>
          </cell>
          <cell r="B239" t="str">
            <v>Turks and Caicos Islands</v>
          </cell>
        </row>
        <row r="240">
          <cell r="A240" t="str">
            <v>TCD</v>
          </cell>
          <cell r="B240" t="str">
            <v>Chad</v>
          </cell>
        </row>
        <row r="241">
          <cell r="A241" t="str">
            <v>TGO</v>
          </cell>
          <cell r="B241" t="str">
            <v>Togo</v>
          </cell>
        </row>
        <row r="242">
          <cell r="A242" t="str">
            <v>THA</v>
          </cell>
          <cell r="B242" t="str">
            <v>Thailand</v>
          </cell>
        </row>
        <row r="243">
          <cell r="A243" t="str">
            <v>TJK</v>
          </cell>
          <cell r="B243" t="str">
            <v>Tajikistan</v>
          </cell>
        </row>
        <row r="244">
          <cell r="A244" t="str">
            <v>TKL</v>
          </cell>
          <cell r="B244" t="str">
            <v>Tokelau</v>
          </cell>
        </row>
        <row r="245">
          <cell r="A245" t="str">
            <v>TKM</v>
          </cell>
          <cell r="B245" t="str">
            <v>Turkmenistan</v>
          </cell>
        </row>
        <row r="246">
          <cell r="A246" t="str">
            <v>TLS</v>
          </cell>
          <cell r="B246" t="str">
            <v>Timor-Leste</v>
          </cell>
        </row>
        <row r="247">
          <cell r="A247" t="str">
            <v>TON</v>
          </cell>
          <cell r="B247" t="str">
            <v>Tonga</v>
          </cell>
        </row>
        <row r="248">
          <cell r="A248" t="str">
            <v>TTO</v>
          </cell>
          <cell r="B248" t="str">
            <v>Trinidad and Tobago</v>
          </cell>
        </row>
        <row r="249">
          <cell r="A249" t="str">
            <v>TUN</v>
          </cell>
          <cell r="B249" t="str">
            <v>Tunisia</v>
          </cell>
        </row>
        <row r="250">
          <cell r="A250" t="str">
            <v>TUR</v>
          </cell>
          <cell r="B250" t="str">
            <v>Turkey</v>
          </cell>
        </row>
        <row r="251">
          <cell r="A251" t="str">
            <v>TUV</v>
          </cell>
          <cell r="B251" t="str">
            <v>Tuvalu</v>
          </cell>
        </row>
        <row r="252">
          <cell r="A252" t="str">
            <v>TZA</v>
          </cell>
          <cell r="B252" t="str">
            <v>United Republic of Tanzania</v>
          </cell>
        </row>
        <row r="253">
          <cell r="A253" t="str">
            <v>UGA</v>
          </cell>
          <cell r="B253" t="str">
            <v>Uganda</v>
          </cell>
        </row>
        <row r="254">
          <cell r="A254" t="str">
            <v>UKR</v>
          </cell>
          <cell r="B254" t="str">
            <v>Ukraine</v>
          </cell>
        </row>
        <row r="255">
          <cell r="A255" t="str">
            <v>URY</v>
          </cell>
          <cell r="B255" t="str">
            <v>Uruguay</v>
          </cell>
        </row>
        <row r="256">
          <cell r="A256" t="str">
            <v>USA</v>
          </cell>
          <cell r="B256" t="str">
            <v>United States of America</v>
          </cell>
        </row>
        <row r="257">
          <cell r="A257" t="str">
            <v>UZB</v>
          </cell>
          <cell r="B257" t="str">
            <v>Uzbekistan</v>
          </cell>
        </row>
        <row r="258">
          <cell r="A258" t="str">
            <v>VAT</v>
          </cell>
          <cell r="B258" t="str">
            <v>Holy See</v>
          </cell>
        </row>
        <row r="259">
          <cell r="A259" t="str">
            <v>VCT</v>
          </cell>
          <cell r="B259" t="str">
            <v>Saint Vincent and the Grenadines</v>
          </cell>
        </row>
        <row r="260">
          <cell r="A260" t="str">
            <v>VEN</v>
          </cell>
          <cell r="B260" t="str">
            <v>Venezuela (Bolivarian Republic of)</v>
          </cell>
        </row>
        <row r="261">
          <cell r="A261" t="str">
            <v>VGB</v>
          </cell>
          <cell r="B261" t="str">
            <v>British Virgin Islands</v>
          </cell>
        </row>
        <row r="262">
          <cell r="A262" t="str">
            <v>VIR</v>
          </cell>
          <cell r="B262" t="str">
            <v>United States Virgin Islands</v>
          </cell>
        </row>
        <row r="263">
          <cell r="A263" t="str">
            <v>VNM</v>
          </cell>
          <cell r="B263" t="str">
            <v>Viet Nam</v>
          </cell>
        </row>
        <row r="264">
          <cell r="A264" t="str">
            <v>VUT</v>
          </cell>
          <cell r="B264" t="str">
            <v>Vanuatu</v>
          </cell>
        </row>
        <row r="265">
          <cell r="A265" t="str">
            <v>WB_EAP</v>
          </cell>
          <cell r="B265" t="str">
            <v>East Asia and Pacific</v>
          </cell>
        </row>
        <row r="266">
          <cell r="A266" t="str">
            <v>WB_ECA</v>
          </cell>
          <cell r="B266" t="str">
            <v>Europe and Central Asia</v>
          </cell>
        </row>
        <row r="267">
          <cell r="A267" t="str">
            <v>WB_HIC</v>
          </cell>
          <cell r="B267" t="str">
            <v>High income</v>
          </cell>
        </row>
        <row r="268">
          <cell r="A268" t="str">
            <v>WB_LAC</v>
          </cell>
          <cell r="B268" t="str">
            <v>Latin America and the Caribbean</v>
          </cell>
        </row>
        <row r="269">
          <cell r="A269" t="str">
            <v>WB_LIC</v>
          </cell>
          <cell r="B269" t="str">
            <v>Low income</v>
          </cell>
        </row>
        <row r="270">
          <cell r="A270" t="str">
            <v>WB_LMC</v>
          </cell>
          <cell r="B270" t="str">
            <v>Lower middle income</v>
          </cell>
        </row>
        <row r="271">
          <cell r="A271" t="str">
            <v>WB_LMY</v>
          </cell>
          <cell r="B271" t="str">
            <v>Low and middle income economies</v>
          </cell>
        </row>
        <row r="272">
          <cell r="A272" t="str">
            <v>WB_MNA</v>
          </cell>
          <cell r="B272" t="str">
            <v>Middle East and North Africa</v>
          </cell>
        </row>
        <row r="273">
          <cell r="A273" t="str">
            <v>WB_SAS</v>
          </cell>
          <cell r="B273" t="str">
            <v>South Asia</v>
          </cell>
        </row>
        <row r="274">
          <cell r="A274" t="str">
            <v>WB_SSA</v>
          </cell>
          <cell r="B274" t="str">
            <v>Sub-Saharan Africa</v>
          </cell>
        </row>
        <row r="275">
          <cell r="A275" t="str">
            <v>WB_UMC</v>
          </cell>
          <cell r="B275" t="str">
            <v>Upper middle income</v>
          </cell>
        </row>
        <row r="276">
          <cell r="A276" t="str">
            <v>WB_WORLD</v>
          </cell>
          <cell r="B276" t="str">
            <v>World</v>
          </cell>
        </row>
        <row r="277">
          <cell r="A277" t="str">
            <v>WLF</v>
          </cell>
          <cell r="B277" t="str">
            <v>Wallis and Futuna Islands</v>
          </cell>
        </row>
        <row r="278">
          <cell r="A278" t="str">
            <v>WSM</v>
          </cell>
          <cell r="B278" t="str">
            <v>Samoa</v>
          </cell>
        </row>
        <row r="279">
          <cell r="A279" t="str">
            <v>YEM</v>
          </cell>
          <cell r="B279" t="str">
            <v>Yemen</v>
          </cell>
        </row>
        <row r="280">
          <cell r="A280" t="str">
            <v>ZAF</v>
          </cell>
          <cell r="B280" t="str">
            <v>South Africa</v>
          </cell>
        </row>
        <row r="281">
          <cell r="A281" t="str">
            <v>ZMB</v>
          </cell>
          <cell r="B281" t="str">
            <v>Zambia</v>
          </cell>
        </row>
        <row r="282">
          <cell r="A282" t="str">
            <v>ZWE</v>
          </cell>
          <cell r="B282" t="str">
            <v>Zimbabwe</v>
          </cell>
        </row>
      </sheetData>
      <sheetData sheetId="3">
        <row r="2">
          <cell r="A2" t="str">
            <v>SI_POV_DAY1</v>
          </cell>
          <cell r="B2" t="str">
            <v>Population below international poverty line</v>
          </cell>
        </row>
        <row r="3">
          <cell r="A3" t="str">
            <v>SI_POV_EMP1</v>
          </cell>
          <cell r="B3" t="str">
            <v>Employed population below international poverty line</v>
          </cell>
        </row>
        <row r="4">
          <cell r="A4" t="str">
            <v>SI_POV_NAHC</v>
          </cell>
          <cell r="B4" t="str">
            <v>Population below national poverty line</v>
          </cell>
        </row>
        <row r="5">
          <cell r="A5" t="str">
            <v>SI_POV_MLTDIM</v>
          </cell>
          <cell r="B5" t="str">
            <v>Population living in poverty in all its dimensions according to national definitions</v>
          </cell>
        </row>
        <row r="6">
          <cell r="A6" t="str">
            <v>SI_COV_POPT</v>
          </cell>
          <cell r="B6" t="str">
            <v>Population covered by social protection floors/systems</v>
          </cell>
        </row>
        <row r="7">
          <cell r="A7" t="str">
            <v>SI_COV_UEMP</v>
          </cell>
          <cell r="B7" t="str">
            <v>Unemployed receiving unemployment benefits</v>
          </cell>
        </row>
        <row r="8">
          <cell r="A8" t="str">
            <v>SI_SRV_ACCS</v>
          </cell>
          <cell r="B8" t="str">
            <v>Population living in households with access to basic services</v>
          </cell>
        </row>
        <row r="9">
          <cell r="A9" t="str">
            <v>SG_LND_TENUR</v>
          </cell>
          <cell r="B9" t="str">
            <v>Population with secure tenure rights to land</v>
          </cell>
        </row>
        <row r="10">
          <cell r="A10" t="str">
            <v>SH_STA_DSASR</v>
          </cell>
          <cell r="B10" t="str">
            <v>Mortality rate attributed to disaster</v>
          </cell>
        </row>
        <row r="11">
          <cell r="A11" t="str">
            <v>VC_DSR_AFFCT</v>
          </cell>
          <cell r="B11" t="str">
            <v>Persons affected by disaster</v>
          </cell>
        </row>
        <row r="12">
          <cell r="A12" t="str">
            <v>VC_DSR_GDPLS</v>
          </cell>
          <cell r="B12" t="str">
            <v>Direct disaster economic loss in relation to global GDP</v>
          </cell>
        </row>
        <row r="13">
          <cell r="A13" t="str">
            <v>SG_DSR_NLRRS</v>
          </cell>
          <cell r="B13" t="str">
            <v>National and local disaster risk reduction strategies</v>
          </cell>
        </row>
        <row r="14">
          <cell r="A14" t="str">
            <v>SI_PRP_GOVTRS</v>
          </cell>
          <cell r="B14" t="str">
            <v>Resources allocated by the government directly to poverty reduction programmes</v>
          </cell>
        </row>
        <row r="15">
          <cell r="A15" t="str">
            <v>SI_SRV_GOVTRS</v>
          </cell>
          <cell r="B15" t="str">
            <v>Total government spending on essential services (education, health and social protection)</v>
          </cell>
        </row>
        <row r="16">
          <cell r="A16" t="str">
            <v>SI_SRV_GOVTSR</v>
          </cell>
          <cell r="B16" t="str">
            <v>Government recurrent and capital spending to sectors that disproportionately benefit women, the poor and vulnerable groups</v>
          </cell>
        </row>
        <row r="17">
          <cell r="A17" t="str">
            <v>SN_ITK_DEFC</v>
          </cell>
          <cell r="B17" t="str">
            <v>Population undernourished</v>
          </cell>
        </row>
        <row r="18">
          <cell r="A18" t="str">
            <v>AG_PRD_FIESMS</v>
          </cell>
          <cell r="B18" t="str">
            <v>Prevalence of moderate or severe food insecurity in the population</v>
          </cell>
        </row>
        <row r="19">
          <cell r="A19" t="str">
            <v>AG_PRD_FIESS</v>
          </cell>
          <cell r="B19" t="str">
            <v>Prevalence of severe food insecurity in the population</v>
          </cell>
        </row>
        <row r="20">
          <cell r="A20" t="str">
            <v>SH_STA_STNT</v>
          </cell>
          <cell r="B20" t="str">
            <v>Children moderately or severely stunted</v>
          </cell>
        </row>
        <row r="21">
          <cell r="A21" t="str">
            <v>SH_STA_STNT_LB</v>
          </cell>
          <cell r="B21" t="str">
            <v>Children moderately or severely stunted (lower bound)</v>
          </cell>
        </row>
        <row r="22">
          <cell r="A22" t="str">
            <v>SH_STA_STNT_UB</v>
          </cell>
          <cell r="B22" t="str">
            <v>Children moderately or severely stunted (upper bound)</v>
          </cell>
        </row>
        <row r="23">
          <cell r="A23" t="str">
            <v>SH_STA_WAST</v>
          </cell>
          <cell r="B23" t="str">
            <v>Children moderately or severely wasted</v>
          </cell>
        </row>
        <row r="24">
          <cell r="A24" t="str">
            <v>SH_STA_WAST_LB</v>
          </cell>
          <cell r="B24" t="str">
            <v>Children moderately or severely wasted (lower bound)</v>
          </cell>
        </row>
        <row r="25">
          <cell r="A25" t="str">
            <v>SH_STA_WAST_UB</v>
          </cell>
          <cell r="B25" t="str">
            <v>Children moderately or severely wasted (upper bound)</v>
          </cell>
        </row>
        <row r="26">
          <cell r="A26" t="str">
            <v>SN_STA_OVWGT</v>
          </cell>
          <cell r="B26" t="str">
            <v>Children moderately or severely overweight</v>
          </cell>
        </row>
        <row r="27">
          <cell r="A27" t="str">
            <v>SN_STA_OVWGT_LB</v>
          </cell>
          <cell r="B27" t="str">
            <v>Children moderately or severely overweight (lower bound)</v>
          </cell>
        </row>
        <row r="28">
          <cell r="A28" t="str">
            <v>SN_STA_OVWGT_UB</v>
          </cell>
          <cell r="B28" t="str">
            <v>Children moderately or severely overweight (upper bound)</v>
          </cell>
        </row>
        <row r="29">
          <cell r="A29" t="str">
            <v>AG_INC_SMLFDP</v>
          </cell>
          <cell r="B29" t="str">
            <v>Average income of small-scale food producers</v>
          </cell>
        </row>
        <row r="30">
          <cell r="A30" t="str">
            <v>ER_RSK_LBRED</v>
          </cell>
          <cell r="B30" t="str">
            <v>Local breeds classified as being at not-at-risk</v>
          </cell>
        </row>
        <row r="31">
          <cell r="A31" t="str">
            <v>ER_NRK_LBRED</v>
          </cell>
          <cell r="B31" t="str">
            <v>Local breeds classified as being at risk</v>
          </cell>
        </row>
        <row r="32">
          <cell r="A32" t="str">
            <v>ER_UNK_LBRED</v>
          </cell>
          <cell r="B32" t="str">
            <v>Local breeds classified as being at an unknown level of risk of extinction</v>
          </cell>
        </row>
        <row r="33">
          <cell r="A33" t="str">
            <v>AG_PRD_ORTIND</v>
          </cell>
          <cell r="B33" t="str">
            <v>Agriculture orientation index for government expenditures</v>
          </cell>
        </row>
        <row r="34">
          <cell r="A34" t="str">
            <v>DC_TOF_AGRL</v>
          </cell>
          <cell r="B34" t="str">
            <v>Total Official Flows to support agriculture</v>
          </cell>
        </row>
        <row r="35">
          <cell r="A35" t="str">
            <v>DC_TOF_AGRP</v>
          </cell>
          <cell r="B35" t="str">
            <v>Total Official Flows to support agriculture as a percentage of sector-allocable Total Official Flows</v>
          </cell>
        </row>
        <row r="36">
          <cell r="A36" t="str">
            <v>AG_PRD_PSEST</v>
          </cell>
          <cell r="B36" t="str">
            <v>Producer Support Estimate</v>
          </cell>
        </row>
        <row r="37">
          <cell r="A37" t="str">
            <v>AG_PRD_XSUBDY</v>
          </cell>
          <cell r="B37" t="str">
            <v>Agricultural export subsidies</v>
          </cell>
        </row>
        <row r="38">
          <cell r="A38" t="str">
            <v>SH_STA_MORT</v>
          </cell>
          <cell r="B38" t="str">
            <v>Maternal mortality ratio</v>
          </cell>
        </row>
        <row r="39">
          <cell r="A39" t="str">
            <v>SH_STA_BRTC</v>
          </cell>
          <cell r="B39" t="str">
            <v>Births attended by skilled health personnel</v>
          </cell>
        </row>
        <row r="40">
          <cell r="A40" t="str">
            <v>SH_DYN_MORT</v>
          </cell>
          <cell r="B40" t="str">
            <v>Under-five mortality</v>
          </cell>
        </row>
        <row r="41">
          <cell r="A41" t="str">
            <v>SH_DYN_IMRT</v>
          </cell>
          <cell r="B41" t="str">
            <v>Infant mortality</v>
          </cell>
        </row>
        <row r="42">
          <cell r="A42" t="str">
            <v>SH_DYN_NMRT</v>
          </cell>
          <cell r="B42" t="str">
            <v>Neonatal mortality</v>
          </cell>
        </row>
        <row r="43">
          <cell r="A43" t="str">
            <v>SH_HIV_INCD</v>
          </cell>
          <cell r="B43" t="str">
            <v>HIV incidence</v>
          </cell>
        </row>
        <row r="44">
          <cell r="A44" t="str">
            <v>SH_TBS_INCD</v>
          </cell>
          <cell r="B44" t="str">
            <v>Tuberculosis incidence</v>
          </cell>
        </row>
        <row r="45">
          <cell r="A45" t="str">
            <v>SH_TBS_INCD_LB</v>
          </cell>
          <cell r="B45" t="str">
            <v>Tuberculosis incidence rate (lower bound)</v>
          </cell>
        </row>
        <row r="46">
          <cell r="A46" t="str">
            <v>SH_TBS_INCD_UB</v>
          </cell>
          <cell r="B46" t="str">
            <v>Tuberculosis incidence rate (upper bound)</v>
          </cell>
        </row>
        <row r="47">
          <cell r="A47" t="str">
            <v>SH_TBS_MORT</v>
          </cell>
          <cell r="B47" t="str">
            <v>Deaths due to tuberculosis</v>
          </cell>
        </row>
        <row r="48">
          <cell r="A48" t="str">
            <v>SH_TBS_MORT_LB</v>
          </cell>
          <cell r="B48" t="str">
            <v>Deaths due to tuberculosis (lower bound)</v>
          </cell>
        </row>
        <row r="49">
          <cell r="A49" t="str">
            <v>SH_TBS_MORT_UB</v>
          </cell>
          <cell r="B49" t="str">
            <v>Deaths due to tuberculosis (upper bound)</v>
          </cell>
        </row>
        <row r="50">
          <cell r="A50" t="str">
            <v>SH_STA_MALR</v>
          </cell>
          <cell r="B50" t="str">
            <v>Malaria incidence</v>
          </cell>
        </row>
        <row r="51">
          <cell r="A51" t="str">
            <v>SH_STA_HEPB</v>
          </cell>
          <cell r="B51" t="str">
            <v>Hepatitis B incidence rate</v>
          </cell>
        </row>
        <row r="52">
          <cell r="A52" t="str">
            <v>SH_TRP_INTVN</v>
          </cell>
          <cell r="B52" t="str">
            <v>Population requiring interventions against neglected tropical diseases</v>
          </cell>
        </row>
        <row r="53">
          <cell r="A53" t="str">
            <v>SH_DTH_NCOM</v>
          </cell>
          <cell r="B53" t="str">
            <v>Probability of dying from cardiovascular disease, cancer, diabetes or chronic respiratory disease</v>
          </cell>
        </row>
        <row r="54">
          <cell r="A54" t="str">
            <v>SH_STA_SCIDE</v>
          </cell>
          <cell r="B54" t="str">
            <v>Deaths attributed to suicide</v>
          </cell>
        </row>
        <row r="55">
          <cell r="A55" t="str">
            <v>SH_SUB_TRMT</v>
          </cell>
          <cell r="B55" t="str">
            <v>Coverage of treatment interventions for substance use disorders</v>
          </cell>
        </row>
        <row r="56">
          <cell r="A56" t="str">
            <v>SH_ALC_CONSPT</v>
          </cell>
          <cell r="B56" t="str">
            <v>Alcohol consumption per capita</v>
          </cell>
        </row>
        <row r="57">
          <cell r="A57" t="str">
            <v>SH_STA_TRAF</v>
          </cell>
          <cell r="B57" t="str">
            <v>Deaths due to road traffic injuries</v>
          </cell>
        </row>
        <row r="58">
          <cell r="A58" t="str">
            <v>SH_FPL_MTMM</v>
          </cell>
          <cell r="B58" t="str">
            <v>Met need for family planning, modern methods</v>
          </cell>
        </row>
        <row r="59">
          <cell r="A59" t="str">
            <v>SP_DYN_ADKL</v>
          </cell>
          <cell r="B59" t="str">
            <v>Adolescent births</v>
          </cell>
        </row>
        <row r="60">
          <cell r="A60" t="str">
            <v>SH_PHS_ESSTL</v>
          </cell>
          <cell r="B60" t="str">
            <v>Coverage of essential health services</v>
          </cell>
        </row>
        <row r="61">
          <cell r="A61" t="str">
            <v>SH_PHS_COVRG</v>
          </cell>
          <cell r="B61" t="str">
            <v>Population covered by health insurance or a public health system</v>
          </cell>
        </row>
        <row r="62">
          <cell r="A62" t="str">
            <v>SH_STA_AIRP</v>
          </cell>
          <cell r="B62" t="str">
            <v>Deaths attributed to household and ambient air pollution</v>
          </cell>
        </row>
        <row r="63">
          <cell r="A63" t="str">
            <v>SH_STA_WASH</v>
          </cell>
          <cell r="B63" t="str">
            <v>Deaths attributed to unsafe water, unsafe sanitation and lack of hygiene</v>
          </cell>
        </row>
        <row r="64">
          <cell r="A64" t="str">
            <v>SH_STA_POISN</v>
          </cell>
          <cell r="B64" t="str">
            <v>Deaths attributed to unintentional poisoning</v>
          </cell>
        </row>
        <row r="65">
          <cell r="A65" t="str">
            <v>SH_PRV_SMOK</v>
          </cell>
          <cell r="B65" t="str">
            <v>Smoking prevalence</v>
          </cell>
        </row>
        <row r="66">
          <cell r="A66" t="str">
            <v>SH_ACC_MDVAC</v>
          </cell>
          <cell r="B66" t="str">
            <v>Population with access to affordable medicines and vaccines on a sustainable basis</v>
          </cell>
        </row>
        <row r="67">
          <cell r="A67" t="str">
            <v>DC_TOF_HLTHL</v>
          </cell>
          <cell r="B67" t="str">
            <v>Total Official Flows to support medical research and basic heath sectors</v>
          </cell>
        </row>
        <row r="68">
          <cell r="A68" t="str">
            <v>DC_TOF_HLTHP</v>
          </cell>
          <cell r="B68" t="str">
            <v>Total Official Flows to support medical research and basic heath sectors as a percentage of sector-allocable Total Official Flows</v>
          </cell>
        </row>
        <row r="69">
          <cell r="A69" t="str">
            <v>SH_MED_HWKR</v>
          </cell>
          <cell r="B69" t="str">
            <v>Health worker density and distribution</v>
          </cell>
        </row>
        <row r="70">
          <cell r="A70" t="str">
            <v>SH_IHR_CAPPRD</v>
          </cell>
          <cell r="B70" t="str">
            <v>International Health Regulations (IHR) capacity and health emergency preparedness</v>
          </cell>
        </row>
        <row r="71">
          <cell r="A71" t="str">
            <v>SE_PRE_GPITCH</v>
          </cell>
          <cell r="B71" t="str">
            <v>Gender Parity Index of trained teachers in pre-primary education</v>
          </cell>
        </row>
        <row r="72">
          <cell r="A72" t="str">
            <v>SE_PRM_GPITCH</v>
          </cell>
          <cell r="B72" t="str">
            <v>Gender Parity Index of trained teachers in primary education</v>
          </cell>
        </row>
        <row r="73">
          <cell r="A73" t="str">
            <v>SE_LSC_GPITCH</v>
          </cell>
          <cell r="B73" t="str">
            <v>Gender Parity Index of trained teachers in lower secondary education</v>
          </cell>
        </row>
        <row r="74">
          <cell r="A74" t="str">
            <v>SE_USC_GPITCH</v>
          </cell>
          <cell r="B74" t="str">
            <v>Gender Parity Index of trained teachers in upper secondary education</v>
          </cell>
        </row>
        <row r="75">
          <cell r="A75" t="str">
            <v>SE_SEC_GPITCH</v>
          </cell>
          <cell r="B75" t="str">
            <v>Gender Parity Index of trained teachers in secondary education</v>
          </cell>
        </row>
        <row r="76">
          <cell r="A76" t="str">
            <v>SE_SCH_H2O</v>
          </cell>
          <cell r="B76" t="str">
            <v>Schools with access to basic drinking water</v>
          </cell>
        </row>
        <row r="77">
          <cell r="A77" t="str">
            <v>SE_SCH_ELECT</v>
          </cell>
          <cell r="B77" t="str">
            <v>Schools with access to electricity</v>
          </cell>
        </row>
        <row r="78">
          <cell r="A78" t="str">
            <v>DC_TOF_SCHIPSL</v>
          </cell>
          <cell r="B78" t="str">
            <v>Total Official Flows for scholarships</v>
          </cell>
        </row>
        <row r="79">
          <cell r="A79" t="str">
            <v>DC_TOF_SCHIPSP</v>
          </cell>
          <cell r="B79" t="str">
            <v>Total Official Flows for scholarships as a percentage of sector-allocable Total Official Flows</v>
          </cell>
        </row>
        <row r="80">
          <cell r="A80" t="str">
            <v>SE_PRE_TRTCHRTCH</v>
          </cell>
          <cell r="B80" t="str">
            <v>Trained teachers in pre-primary education</v>
          </cell>
        </row>
        <row r="81">
          <cell r="A81" t="str">
            <v>SE_PRM_TRTCHRTCH</v>
          </cell>
          <cell r="B81" t="str">
            <v>Trained teachers in primary education</v>
          </cell>
        </row>
        <row r="82">
          <cell r="A82" t="str">
            <v>SE_LSC_TRTCHRTCH</v>
          </cell>
          <cell r="B82" t="str">
            <v>Trained teachers in lower secondary education</v>
          </cell>
        </row>
        <row r="83">
          <cell r="A83" t="str">
            <v>SE_USC_TRTCHRTCH</v>
          </cell>
          <cell r="B83" t="str">
            <v>Trained teachers in upper secondary education</v>
          </cell>
        </row>
        <row r="84">
          <cell r="A84" t="str">
            <v>SE_SEC_TRTCHRTCH</v>
          </cell>
          <cell r="B84" t="str">
            <v>Trained teachers in secondary education</v>
          </cell>
        </row>
        <row r="85">
          <cell r="A85" t="str">
            <v>SG_GEN_DISCRM</v>
          </cell>
          <cell r="B85" t="str">
            <v>Legal frameworks exist to promote, enforce and monitor equality and non-discrimination on the basis of sex</v>
          </cell>
        </row>
        <row r="86">
          <cell r="A86" t="str">
            <v>VC_VAW_MARR</v>
          </cell>
          <cell r="B86" t="str">
            <v>Ever-partnered women and girls victim of physical, sexual or psychological violence by a current or former intimate partner in the previous 12 months</v>
          </cell>
        </row>
        <row r="87">
          <cell r="A87" t="str">
            <v>VC_VAW_OTHR</v>
          </cell>
          <cell r="B87" t="str">
            <v>Women and girls subjected to sexual violence by persons other than an intimate partner in the previous 12 months</v>
          </cell>
        </row>
        <row r="88">
          <cell r="A88" t="str">
            <v>SP_DYN_MRBF15</v>
          </cell>
          <cell r="B88" t="str">
            <v>Married or in a union before age 15</v>
          </cell>
        </row>
        <row r="89">
          <cell r="A89" t="str">
            <v>SP_DYN_MRBF18</v>
          </cell>
          <cell r="B89" t="str">
            <v>Married or in a union before age 18</v>
          </cell>
        </row>
        <row r="90">
          <cell r="A90" t="str">
            <v>SH_STA_FGMS</v>
          </cell>
          <cell r="B90" t="str">
            <v>Genital mutilation prevalence</v>
          </cell>
        </row>
        <row r="91">
          <cell r="A91" t="str">
            <v>SL_DOM_TSPD</v>
          </cell>
          <cell r="B91" t="str">
            <v>Time spent on unpaid domestic and care work</v>
          </cell>
        </row>
        <row r="92">
          <cell r="A92" t="str">
            <v>SG_GEN_NLGOVT</v>
          </cell>
          <cell r="B92" t="str">
            <v>Women in national parliaments and local governments</v>
          </cell>
        </row>
        <row r="93">
          <cell r="A93" t="str">
            <v>IC_GEN_MGTN</v>
          </cell>
          <cell r="B93" t="str">
            <v>Women in managerial positions</v>
          </cell>
        </row>
        <row r="94">
          <cell r="A94" t="str">
            <v>SH_FPL_INFM</v>
          </cell>
          <cell r="B94" t="str">
            <v>Women who make their own informed decisions regarding sexual relations, contraceptive use and reproductive health care</v>
          </cell>
        </row>
        <row r="95">
          <cell r="A95" t="str">
            <v>SG_GEN_FPLACS</v>
          </cell>
          <cell r="B95" t="str">
            <v>Laws and regulations exist to guarantee women access to sexual and reproductive health care, information and education</v>
          </cell>
        </row>
        <row r="96">
          <cell r="A96" t="str">
            <v>SG_GEN_LDOWN</v>
          </cell>
          <cell r="B96" t="str">
            <v>Legal framework exists to guarantee women’s equal rights to land ownership and/or control</v>
          </cell>
        </row>
        <row r="97">
          <cell r="A97" t="str">
            <v>IT_MOB_OWN</v>
          </cell>
          <cell r="B97" t="str">
            <v>Individuals who own a mobile telephone</v>
          </cell>
        </row>
        <row r="98">
          <cell r="A98" t="str">
            <v>SG_GEN_SYSTM</v>
          </cell>
          <cell r="B98" t="str">
            <v>System exists to track and make public allocations for gender equality and women’s empowerment</v>
          </cell>
        </row>
        <row r="99">
          <cell r="A99" t="str">
            <v>SH_H2O_IMPR</v>
          </cell>
          <cell r="B99" t="str">
            <v>Population using improved drinking water sources</v>
          </cell>
        </row>
        <row r="100">
          <cell r="A100" t="str">
            <v>SH_SAN_IMPR</v>
          </cell>
          <cell r="B100" t="str">
            <v>Population using improved sanitation facilities</v>
          </cell>
        </row>
        <row r="101">
          <cell r="A101" t="str">
            <v>ER_SAN_TRTD</v>
          </cell>
          <cell r="B101" t="str">
            <v>Wastewater safely treated</v>
          </cell>
        </row>
        <row r="102">
          <cell r="A102" t="str">
            <v>ER_H2O_QUAL</v>
          </cell>
          <cell r="B102" t="str">
            <v>Bodies of water with good ambient water quality</v>
          </cell>
        </row>
        <row r="103">
          <cell r="A103" t="str">
            <v>ER_H2O_EFCY</v>
          </cell>
          <cell r="B103" t="str">
            <v>Water-use efficiency</v>
          </cell>
        </row>
        <row r="104">
          <cell r="A104" t="str">
            <v>ER_H2O_STRESS</v>
          </cell>
          <cell r="B104" t="str">
            <v>Level of water stress</v>
          </cell>
        </row>
        <row r="105">
          <cell r="A105" t="str">
            <v>ER_H2O_INTG</v>
          </cell>
          <cell r="B105" t="str">
            <v>Degree of integrated water resources management implementation</v>
          </cell>
        </row>
        <row r="106">
          <cell r="A106" t="str">
            <v>SG_H2O_COOP</v>
          </cell>
          <cell r="B106" t="str">
            <v>Transboundary basin area with an operational arrangement for water cooperation</v>
          </cell>
        </row>
        <row r="107">
          <cell r="A107" t="str">
            <v>ER_H2O_ECSY</v>
          </cell>
          <cell r="B107" t="str">
            <v>Change in the extent of water-related ecosystems</v>
          </cell>
        </row>
        <row r="108">
          <cell r="A108" t="str">
            <v>DC_TOF_WASHL</v>
          </cell>
          <cell r="B108" t="str">
            <v>Total Official Flows for water supply and sanitation</v>
          </cell>
        </row>
        <row r="109">
          <cell r="A109" t="str">
            <v>DC_TOF_WASHP</v>
          </cell>
          <cell r="B109" t="str">
            <v>Total Official Flows for water supply and sanitation as a percentage of sector-allocable Total Official Flows</v>
          </cell>
        </row>
        <row r="110">
          <cell r="A110" t="str">
            <v>ER_H2O_PROCED</v>
          </cell>
          <cell r="B110" t="str">
            <v>Countries with clearly defined procedures in law or policy for participation by service users/communities in planning program in water management</v>
          </cell>
        </row>
        <row r="111">
          <cell r="A111" t="str">
            <v>ER_SAN_PROCED</v>
          </cell>
          <cell r="B111" t="str">
            <v>Countries with clearly defined procedures in law or policy for participation by service users/communities in planning program in sanitation management</v>
          </cell>
        </row>
        <row r="112">
          <cell r="A112" t="str">
            <v>ER_HYG_PROCED</v>
          </cell>
          <cell r="B112" t="str">
            <v>Countries with clearly defined procedures in law or policy for participation by service users/communities in planning program in hygiene promotion</v>
          </cell>
        </row>
        <row r="113">
          <cell r="A113" t="str">
            <v>ER_H2O_PARTIC</v>
          </cell>
          <cell r="B113" t="str">
            <v>Countries with high level of users/communities participating in planning programs in water management</v>
          </cell>
        </row>
        <row r="114">
          <cell r="A114" t="str">
            <v>ER_SAN_PARTIC</v>
          </cell>
          <cell r="B114" t="str">
            <v>Countries with high level of users/communities participating in planning programs in sanitation management</v>
          </cell>
        </row>
        <row r="115">
          <cell r="A115" t="str">
            <v>ER_HYG_PARTIC</v>
          </cell>
          <cell r="B115" t="str">
            <v>Countries with high level of users/communities participating in planning programs in hygiene promotion</v>
          </cell>
        </row>
        <row r="116">
          <cell r="A116" t="str">
            <v>EG_ELC_ACCS</v>
          </cell>
          <cell r="B116" t="str">
            <v>Population with access to electricity</v>
          </cell>
        </row>
        <row r="117">
          <cell r="A117" t="str">
            <v>EG_EGY_CLEAN</v>
          </cell>
          <cell r="B117" t="str">
            <v>Population with primary reliance on clean fuels and technology</v>
          </cell>
        </row>
        <row r="118">
          <cell r="A118" t="str">
            <v>EG_FEC_RNEW</v>
          </cell>
          <cell r="B118" t="str">
            <v>Renewable energy share in the total final energy consumption</v>
          </cell>
        </row>
        <row r="119">
          <cell r="A119" t="str">
            <v>EG_EGY_PRIM</v>
          </cell>
          <cell r="B119" t="str">
            <v>Energy intensity level of primary energy</v>
          </cell>
        </row>
        <row r="120">
          <cell r="A120" t="str">
            <v>NY_GDP_PCAP</v>
          </cell>
          <cell r="B120" t="str">
            <v>GDP per capita growth</v>
          </cell>
        </row>
        <row r="121">
          <cell r="A121" t="str">
            <v>SL_EMP_PCAP</v>
          </cell>
          <cell r="B121" t="str">
            <v>Growth rate of real GDP per employed person</v>
          </cell>
        </row>
        <row r="122">
          <cell r="A122" t="str">
            <v>SL_ISV_IFRM</v>
          </cell>
          <cell r="B122" t="str">
            <v>Proportion of informal employment in non-agriculture</v>
          </cell>
        </row>
        <row r="123">
          <cell r="A123" t="str">
            <v>EN_MAT_FTPRTN</v>
          </cell>
          <cell r="B123" t="str">
            <v>Material footprint</v>
          </cell>
        </row>
        <row r="124">
          <cell r="A124" t="str">
            <v>EN_MAT_DOMCMPT</v>
          </cell>
          <cell r="B124" t="str">
            <v>Domestic material consumption per capita</v>
          </cell>
        </row>
        <row r="125">
          <cell r="A125" t="str">
            <v>SL_EMP_EARN</v>
          </cell>
          <cell r="B125" t="str">
            <v>Average hourly earnings</v>
          </cell>
        </row>
        <row r="126">
          <cell r="A126" t="str">
            <v>SL_TLF_UEM</v>
          </cell>
          <cell r="B126" t="str">
            <v>Unemployment rate</v>
          </cell>
        </row>
        <row r="127">
          <cell r="A127" t="str">
            <v>SL_TLF_NEET</v>
          </cell>
          <cell r="B127" t="str">
            <v>Proportion not in education, employment or training</v>
          </cell>
        </row>
        <row r="128">
          <cell r="A128" t="str">
            <v>SL_TLF_CHD</v>
          </cell>
          <cell r="B128" t="str">
            <v>Children in employment</v>
          </cell>
        </row>
        <row r="129">
          <cell r="A129" t="str">
            <v>SL_TLF_CHDLBR</v>
          </cell>
          <cell r="B129" t="str">
            <v>Children in labour</v>
          </cell>
        </row>
        <row r="130">
          <cell r="A130" t="str">
            <v>SL_TLF_CHDHAZ</v>
          </cell>
          <cell r="B130" t="str">
            <v>Children in hazadous work</v>
          </cell>
        </row>
        <row r="131">
          <cell r="A131" t="str">
            <v>SL_EMP_INJUR</v>
          </cell>
          <cell r="B131" t="str">
            <v>Fatal and non-fatal occupational injuries</v>
          </cell>
        </row>
        <row r="132">
          <cell r="A132" t="str">
            <v>SG_LAB_CMPLN</v>
          </cell>
          <cell r="B132" t="str">
            <v>Increase in national compliance of labour rights</v>
          </cell>
        </row>
        <row r="133">
          <cell r="A133" t="str">
            <v>ST_TRM_GTOTL</v>
          </cell>
          <cell r="B133" t="str">
            <v>Tourism direct GDP as a proportion of total GDP and in growth rate</v>
          </cell>
        </row>
        <row r="134">
          <cell r="A134" t="str">
            <v>ST_JOB_TOURM</v>
          </cell>
          <cell r="B134" t="str">
            <v>Tourism industry jobs</v>
          </cell>
        </row>
        <row r="135">
          <cell r="A135" t="str">
            <v>FB_BNK_BHATM</v>
          </cell>
          <cell r="B135" t="str">
            <v>Automated teller machines and Commercial bank branches</v>
          </cell>
        </row>
        <row r="136">
          <cell r="A136" t="str">
            <v>FB_BNK_ACCSS</v>
          </cell>
          <cell r="B136" t="str">
            <v>Account at a financial institution or mobile-money-service provider</v>
          </cell>
        </row>
        <row r="137">
          <cell r="A137" t="str">
            <v>DC_TOF_TRDDBML</v>
          </cell>
          <cell r="B137" t="str">
            <v>Total Official Flows for trade disbursements</v>
          </cell>
        </row>
        <row r="138">
          <cell r="A138" t="str">
            <v>DC_TOF_TRDDBMP</v>
          </cell>
          <cell r="B138" t="str">
            <v>Total Official Flows for trade disbursements as a percentage of sector-allocable Total Official Flows</v>
          </cell>
        </row>
        <row r="139">
          <cell r="A139" t="str">
            <v>DC_TOF_TRDCML</v>
          </cell>
          <cell r="B139" t="str">
            <v>Total Official Flows for trade commitments</v>
          </cell>
        </row>
        <row r="140">
          <cell r="A140" t="str">
            <v>DC_TOF_TRDCMP</v>
          </cell>
          <cell r="B140" t="str">
            <v>Total Official Flows for trade commitments as a percentage of sector-allocable Total Official Flows</v>
          </cell>
        </row>
        <row r="141">
          <cell r="A141" t="str">
            <v>IS_RRD_FR2KM</v>
          </cell>
          <cell r="B141" t="str">
            <v>Population who live within 2 km of an all-season road</v>
          </cell>
        </row>
        <row r="142">
          <cell r="A142" t="str">
            <v>IS_TRP_PSSGR</v>
          </cell>
          <cell r="B142" t="str">
            <v>Passenger volumes by air transport</v>
          </cell>
        </row>
        <row r="143">
          <cell r="A143" t="str">
            <v>IS_TRP_FRGHT</v>
          </cell>
          <cell r="B143" t="str">
            <v>Freight volumes by air transport</v>
          </cell>
        </row>
        <row r="144">
          <cell r="A144" t="str">
            <v>NV_IND_MANF</v>
          </cell>
          <cell r="B144" t="str">
            <v>Manufacturing, value added (% of GDP)</v>
          </cell>
        </row>
        <row r="145">
          <cell r="A145" t="str">
            <v>NV_IND_MANFPC</v>
          </cell>
          <cell r="B145" t="str">
            <v>Manufacturing, value added (per capita)</v>
          </cell>
        </row>
        <row r="146">
          <cell r="A146" t="str">
            <v>SL_TLF_MANF</v>
          </cell>
          <cell r="B146" t="str">
            <v>Employment in manufacturing</v>
          </cell>
        </row>
        <row r="147">
          <cell r="A147" t="str">
            <v>NV_IND_SMLSC</v>
          </cell>
          <cell r="B147" t="str">
            <v>Small-scale industries, value added (% of total value added)</v>
          </cell>
        </row>
        <row r="148">
          <cell r="A148" t="str">
            <v>EN_ATM_CO2</v>
          </cell>
          <cell r="B148" t="str">
            <v>Carbon dioxide emissions</v>
          </cell>
        </row>
        <row r="149">
          <cell r="A149" t="str">
            <v>GB_XPD_RSDV</v>
          </cell>
          <cell r="B149" t="str">
            <v>Research and development expenditure (% of GDP)</v>
          </cell>
        </row>
        <row r="150">
          <cell r="A150" t="str">
            <v>GB_POP_SCIERD</v>
          </cell>
          <cell r="B150" t="str">
            <v>Researchers in R&amp;D (per million people)</v>
          </cell>
        </row>
        <row r="151">
          <cell r="A151" t="str">
            <v>DC_TOF_INFRAL</v>
          </cell>
          <cell r="B151" t="str">
            <v>Total Official Flows to support infrastructure</v>
          </cell>
        </row>
        <row r="152">
          <cell r="A152" t="str">
            <v>DC_TOF_INFRAP</v>
          </cell>
          <cell r="B152" t="str">
            <v>Total Official Flows to support infrastructure as a percentage of sector-allocable Total Official Flows</v>
          </cell>
        </row>
        <row r="153">
          <cell r="A153" t="str">
            <v>NV_IND_TECH</v>
          </cell>
          <cell r="B153" t="str">
            <v>Medium and high-tech industries, value added (% of total value added)</v>
          </cell>
        </row>
        <row r="154">
          <cell r="A154" t="str">
            <v>IT_MOB_NETWK</v>
          </cell>
          <cell r="B154" t="str">
            <v>Population covered by a mobile network</v>
          </cell>
        </row>
        <row r="155">
          <cell r="A155" t="str">
            <v>IT_MOB_3GNTWK</v>
          </cell>
          <cell r="B155" t="str">
            <v>Population covered by a 3G mobile network</v>
          </cell>
        </row>
        <row r="156">
          <cell r="A156" t="str">
            <v>SI_HEI_BTN40</v>
          </cell>
          <cell r="B156" t="str">
            <v>Growth rates of household expenditure or income per capita among the bottom 40 per cent of the population and the total population</v>
          </cell>
        </row>
        <row r="157">
          <cell r="A157" t="str">
            <v>SI_POV_MDINC</v>
          </cell>
          <cell r="B157" t="str">
            <v>Population living below 50 per cent of median income</v>
          </cell>
        </row>
        <row r="158">
          <cell r="A158" t="str">
            <v>VC_VAW_DISCRM</v>
          </cell>
          <cell r="B158" t="str">
            <v>Population reporting being discriminated against or harassed in last 12 months</v>
          </cell>
        </row>
        <row r="159">
          <cell r="A159" t="str">
            <v>SL_EMP_GTOTL</v>
          </cell>
          <cell r="B159" t="str">
            <v>Labour share of GDP, comprising wages and social protection transfers</v>
          </cell>
        </row>
        <row r="160">
          <cell r="A160" t="str">
            <v>SG_INT_MBRAFDB</v>
          </cell>
          <cell r="B160" t="str">
            <v>Members, African Development Bank</v>
          </cell>
        </row>
        <row r="161">
          <cell r="A161" t="str">
            <v>SG_INT_MBRADB</v>
          </cell>
          <cell r="B161" t="str">
            <v>Members, Asian Development Bank</v>
          </cell>
        </row>
        <row r="162">
          <cell r="A162" t="str">
            <v>SG_INT_MBRFSB</v>
          </cell>
          <cell r="B162" t="str">
            <v>Members, Financial Stability Board</v>
          </cell>
        </row>
        <row r="163">
          <cell r="A163" t="str">
            <v>SG_INT_MBRIABD</v>
          </cell>
          <cell r="B163" t="str">
            <v>Members, Inter-American Development Bank</v>
          </cell>
        </row>
        <row r="164">
          <cell r="A164" t="str">
            <v>SG_INT_MBRIBRD</v>
          </cell>
          <cell r="B164" t="str">
            <v>Members, International Bank for Reconstruction and Development</v>
          </cell>
        </row>
        <row r="165">
          <cell r="A165" t="str">
            <v>SG_INT_MBRIFC</v>
          </cell>
          <cell r="B165" t="str">
            <v>Members, International Finance Corporation</v>
          </cell>
        </row>
        <row r="166">
          <cell r="A166" t="str">
            <v>SG_INT_MBRIMF</v>
          </cell>
          <cell r="B166" t="str">
            <v>Members, International Monetary Fund</v>
          </cell>
        </row>
        <row r="167">
          <cell r="A167" t="str">
            <v>SG_INT_MBRECOSOC</v>
          </cell>
          <cell r="B167" t="str">
            <v>Members, UN Economic and Social Council</v>
          </cell>
        </row>
        <row r="168">
          <cell r="A168" t="str">
            <v>SG_INT_MBRUNGA</v>
          </cell>
          <cell r="B168" t="str">
            <v>Members, UN General Assembly</v>
          </cell>
        </row>
        <row r="169">
          <cell r="A169" t="str">
            <v>SG_INT_MBRUNSC</v>
          </cell>
          <cell r="B169" t="str">
            <v>Members, UN Security Council</v>
          </cell>
        </row>
        <row r="170">
          <cell r="A170" t="str">
            <v>SG_INT_MBRWTO</v>
          </cell>
          <cell r="B170" t="str">
            <v>Members, World Trade Organisation</v>
          </cell>
        </row>
        <row r="171">
          <cell r="A171" t="str">
            <v>SG_INT_VRTAFDB</v>
          </cell>
          <cell r="B171" t="str">
            <v>Voting rights, African Development Bank</v>
          </cell>
        </row>
        <row r="172">
          <cell r="A172" t="str">
            <v>SG_INT_VRTADB</v>
          </cell>
          <cell r="B172" t="str">
            <v>Voting rights, Asian Development Bank</v>
          </cell>
        </row>
        <row r="173">
          <cell r="A173" t="str">
            <v>SG_INT_VRTFSB</v>
          </cell>
          <cell r="B173" t="str">
            <v>Voting rights, Financial Stability Board</v>
          </cell>
        </row>
        <row r="174">
          <cell r="A174" t="str">
            <v>SG_INT_VRTIABD</v>
          </cell>
          <cell r="B174" t="str">
            <v>Voting rights, Inter-American Development Bank</v>
          </cell>
        </row>
        <row r="175">
          <cell r="A175" t="str">
            <v>SG_INT_VRTIBRD</v>
          </cell>
          <cell r="B175" t="str">
            <v>Voting rights, International Bank for Reconstruction and Development</v>
          </cell>
        </row>
        <row r="176">
          <cell r="A176" t="str">
            <v>SG_INT_VRTIFC</v>
          </cell>
          <cell r="B176" t="str">
            <v>Voting rights, International Finance Corporation</v>
          </cell>
        </row>
        <row r="177">
          <cell r="A177" t="str">
            <v>SG_INT_VRTIMF</v>
          </cell>
          <cell r="B177" t="str">
            <v>Voting rights, International Monetary Fund</v>
          </cell>
        </row>
        <row r="178">
          <cell r="A178" t="str">
            <v>SG_INT_VRTECOSOC</v>
          </cell>
          <cell r="B178" t="str">
            <v>Voting rights, UN Economic and Social Council</v>
          </cell>
        </row>
        <row r="179">
          <cell r="A179" t="str">
            <v>SG_INT_VRTUNGA</v>
          </cell>
          <cell r="B179" t="str">
            <v>Voting rights, UN General Assembly</v>
          </cell>
        </row>
        <row r="180">
          <cell r="A180" t="str">
            <v>SG_INT_VRTUNSC</v>
          </cell>
          <cell r="B180" t="str">
            <v>Voting rights, UN Security Council</v>
          </cell>
        </row>
        <row r="181">
          <cell r="A181" t="str">
            <v>SG_INT_VRTWTO</v>
          </cell>
          <cell r="B181" t="str">
            <v>Voting rights, World Trade Organisation</v>
          </cell>
        </row>
        <row r="182">
          <cell r="A182" t="str">
            <v>SG_MIG_POLCY</v>
          </cell>
          <cell r="B182" t="str">
            <v>Well-managed migration policies implemented</v>
          </cell>
        </row>
        <row r="183">
          <cell r="A183" t="str">
            <v>TM_TRF_ZERO</v>
          </cell>
          <cell r="B183" t="str">
            <v>Tariff lines applied to imports with zero-tariff</v>
          </cell>
        </row>
        <row r="184">
          <cell r="A184" t="str">
            <v>DC_TRF_TOTL</v>
          </cell>
          <cell r="B184" t="str">
            <v>Total assistance for development</v>
          </cell>
        </row>
        <row r="185">
          <cell r="A185" t="str">
            <v>SI_RMT_COST</v>
          </cell>
          <cell r="B185" t="str">
            <v>Average transaction cost of remittances (%)</v>
          </cell>
        </row>
        <row r="186">
          <cell r="A186" t="str">
            <v>EN_LND_SLUM</v>
          </cell>
          <cell r="B186" t="str">
            <v>Population living in slums, informal settlements or inadequate housing</v>
          </cell>
        </row>
        <row r="187">
          <cell r="A187" t="str">
            <v>IS_PUB_ACCSS</v>
          </cell>
          <cell r="B187" t="str">
            <v>Population that has convenient access to public transport</v>
          </cell>
        </row>
        <row r="188">
          <cell r="A188" t="str">
            <v>AG_LND_CSMPOP</v>
          </cell>
          <cell r="B188" t="str">
            <v>Ratio of land consumption rate to population growth rate</v>
          </cell>
        </row>
        <row r="189">
          <cell r="A189" t="str">
            <v>EN_REF_COLDIS</v>
          </cell>
          <cell r="B189" t="str">
            <v>Solid waste regularly collected and with adequate final discharge out of total solid waste generated</v>
          </cell>
        </row>
        <row r="190">
          <cell r="A190" t="str">
            <v>EN_ATM_PM25</v>
          </cell>
          <cell r="B190" t="str">
            <v>Annual mean levels of fine particulate matter in cities</v>
          </cell>
        </row>
        <row r="191">
          <cell r="A191" t="str">
            <v>EN_SPC_ACCSS</v>
          </cell>
          <cell r="B191" t="str">
            <v>Share of the built-up area of cities that is open space for public use for all</v>
          </cell>
        </row>
        <row r="192">
          <cell r="A192" t="str">
            <v>VC_VAW_PHYSXH</v>
          </cell>
          <cell r="B192" t="str">
            <v>Population victim of physical or sexual harassment in last 12 months</v>
          </cell>
        </row>
        <row r="193">
          <cell r="A193" t="str">
            <v>SG_CTY_URRGPN</v>
          </cell>
          <cell r="B193" t="str">
            <v>Population living in cities with urban and regional development plans</v>
          </cell>
        </row>
        <row r="194">
          <cell r="A194" t="str">
            <v>SG_DSR_LRRS</v>
          </cell>
          <cell r="B194" t="str">
            <v>Local governments with disaster risk reduction strategies</v>
          </cell>
        </row>
        <row r="195">
          <cell r="A195" t="str">
            <v>DC_FND_CONSTR</v>
          </cell>
          <cell r="B195" t="str">
            <v>Proportion of financial support to the least developed countries that is allocated to the construction and retrofitting of sustainable, resilient and resource-efficient buildings utilizing local materials</v>
          </cell>
        </row>
        <row r="196">
          <cell r="A196" t="str">
            <v>SG_SCP_NAPPT</v>
          </cell>
          <cell r="B196" t="str">
            <v>Sustainable consumption and production (SCP) national action plans</v>
          </cell>
        </row>
        <row r="197">
          <cell r="A197" t="str">
            <v>AG_PRD_FDLSS</v>
          </cell>
          <cell r="B197" t="str">
            <v>Food loss index</v>
          </cell>
        </row>
        <row r="198">
          <cell r="A198" t="str">
            <v>SG_HAZ_BASEL</v>
          </cell>
          <cell r="B198" t="str">
            <v>Parties to the Basel Convention</v>
          </cell>
        </row>
        <row r="199">
          <cell r="A199" t="str">
            <v>SG_HAZ_ROTDAM</v>
          </cell>
          <cell r="B199" t="str">
            <v>Parties to the Rotterdam Convention</v>
          </cell>
        </row>
        <row r="200">
          <cell r="A200" t="str">
            <v>SG_HAZ_STHOLM</v>
          </cell>
          <cell r="B200" t="str">
            <v>Parties to the Stockholm Convention</v>
          </cell>
        </row>
        <row r="201">
          <cell r="A201" t="str">
            <v>EN_REF_HAZPC</v>
          </cell>
          <cell r="B201" t="str">
            <v>Hazardous waste generated per capita and proportion of hazardous waste treated, by type of treatment</v>
          </cell>
        </row>
        <row r="202">
          <cell r="A202" t="str">
            <v>SG_SPP_POLACT</v>
          </cell>
          <cell r="B202" t="str">
            <v>Sustainable public procurement policies and action plans implemented</v>
          </cell>
        </row>
        <row r="203">
          <cell r="A203" t="str">
            <v>DC_FND_SCPEST</v>
          </cell>
          <cell r="B203" t="str">
            <v>Funding on research and development for sustainable consumption and production and environmentally sound technologies</v>
          </cell>
        </row>
        <row r="204">
          <cell r="A204" t="str">
            <v>ST_STS_IMPLD</v>
          </cell>
          <cell r="B204" t="str">
            <v>Sustainable tourism strategies or policies and implemented action plans with agreed monitoring and evaluation tools</v>
          </cell>
        </row>
        <row r="205">
          <cell r="A205" t="str">
            <v>DC_FND_CLMCHG</v>
          </cell>
          <cell r="B205" t="str">
            <v>Receipt of specialized support, and amount of support, including finance, technology and capacity-building, for mechanisms for raising capacities for effective climate change-related planning and management, including focusing on women, youth and local an</v>
          </cell>
        </row>
        <row r="206">
          <cell r="A206" t="str">
            <v>ER_H2O_FWTL</v>
          </cell>
          <cell r="B206" t="str">
            <v>Fish stocks within biologically sustainable levels</v>
          </cell>
        </row>
        <row r="207">
          <cell r="A207" t="str">
            <v>ER_MRN_MPA</v>
          </cell>
          <cell r="B207" t="str">
            <v>Marine areas protected</v>
          </cell>
        </row>
        <row r="208">
          <cell r="A208" t="str">
            <v>AG_LND_FRST</v>
          </cell>
          <cell r="B208" t="str">
            <v>Land area covered by forest</v>
          </cell>
        </row>
        <row r="209">
          <cell r="A209" t="str">
            <v>ER_PTD_TERR</v>
          </cell>
          <cell r="B209" t="str">
            <v>Important sites for terrestrial biodiversity protected</v>
          </cell>
        </row>
        <row r="210">
          <cell r="A210" t="str">
            <v>ER_PTD_FRHWTR</v>
          </cell>
          <cell r="B210" t="str">
            <v>Important sites for freshwater biodiversity protected</v>
          </cell>
        </row>
        <row r="211">
          <cell r="A211" t="str">
            <v>ER_PTD_MTN</v>
          </cell>
          <cell r="B211" t="str">
            <v>Important sites for mountain biodiversity protected</v>
          </cell>
        </row>
        <row r="212">
          <cell r="A212" t="str">
            <v>ER_MTN_GRNCVI</v>
          </cell>
          <cell r="B212" t="str">
            <v>Mountain Green Cover Index</v>
          </cell>
        </row>
        <row r="213">
          <cell r="A213" t="str">
            <v>ER_RSK_LST</v>
          </cell>
          <cell r="B213" t="str">
            <v>Red List Index</v>
          </cell>
        </row>
        <row r="214">
          <cell r="A214" t="str">
            <v>ER_RSK_LST_LB</v>
          </cell>
          <cell r="B214" t="str">
            <v>Red List Index (lower bound)</v>
          </cell>
        </row>
        <row r="215">
          <cell r="A215" t="str">
            <v>ER_RSK_LST_UB</v>
          </cell>
          <cell r="B215" t="str">
            <v>Red List Index (upper bound)</v>
          </cell>
        </row>
        <row r="216">
          <cell r="A216" t="str">
            <v>ER_RSK_WLFTRD</v>
          </cell>
          <cell r="B216" t="str">
            <v>Traded wildlife that was poached or illicitly trafficked</v>
          </cell>
        </row>
        <row r="217">
          <cell r="A217" t="str">
            <v>DC_ODA_BDVL</v>
          </cell>
          <cell r="B217" t="str">
            <v>ODA for biodiversity</v>
          </cell>
        </row>
        <row r="218">
          <cell r="A218" t="str">
            <v>DC_ODA_BDVP</v>
          </cell>
          <cell r="B218" t="str">
            <v>ODA for biodiversity as a percentage of sector-allocable ODA</v>
          </cell>
        </row>
        <row r="219">
          <cell r="A219" t="str">
            <v>VC_IHR_PSRC</v>
          </cell>
          <cell r="B219" t="str">
            <v>Intentional homicides</v>
          </cell>
        </row>
        <row r="220">
          <cell r="A220" t="str">
            <v>VC_IHR_PSRC_LB</v>
          </cell>
          <cell r="B220" t="str">
            <v>Intentional homicides (lower bound)</v>
          </cell>
        </row>
        <row r="221">
          <cell r="A221" t="str">
            <v>VC_IHR_PSRC_UB</v>
          </cell>
          <cell r="B221" t="str">
            <v>Intentional homicides (upper bound)</v>
          </cell>
        </row>
        <row r="222">
          <cell r="A222" t="str">
            <v>VC_BTL_DETH</v>
          </cell>
          <cell r="B222" t="str">
            <v>Conflict-related deaths</v>
          </cell>
        </row>
        <row r="223">
          <cell r="A223" t="str">
            <v>VC_VAW_PHYSXV</v>
          </cell>
          <cell r="B223" t="str">
            <v>Population victim of physical, psychological or sexual violence in last 12 months</v>
          </cell>
        </row>
        <row r="224">
          <cell r="A224" t="str">
            <v>VC_VAW_SAFE</v>
          </cell>
          <cell r="B224" t="str">
            <v>Population that feel safe walking alone around the area they live</v>
          </cell>
        </row>
        <row r="225">
          <cell r="A225" t="str">
            <v>VC_VAW_PHYPYV</v>
          </cell>
          <cell r="B225" t="str">
            <v>Victims of physical punishment and/or psychological aggression by caregivers in last month</v>
          </cell>
        </row>
        <row r="226">
          <cell r="A226" t="str">
            <v>VC_VAW_HMTRAF</v>
          </cell>
          <cell r="B226" t="str">
            <v>Victims of human trafficking</v>
          </cell>
        </row>
        <row r="227">
          <cell r="A227" t="str">
            <v>VC_VAW_SXVLN</v>
          </cell>
          <cell r="B227" t="str">
            <v>Population who experienced sexual violence by age 18</v>
          </cell>
        </row>
        <row r="228">
          <cell r="A228" t="str">
            <v>VC_VAW_AUTHR</v>
          </cell>
          <cell r="B228" t="str">
            <v>Victims of violence who reported their victimization to authorities</v>
          </cell>
        </row>
        <row r="229">
          <cell r="A229" t="str">
            <v>VC_PRS_UNSEC</v>
          </cell>
          <cell r="B229" t="str">
            <v>Unsentenced detainees as a proportion of overall prison population</v>
          </cell>
        </row>
        <row r="230">
          <cell r="A230" t="str">
            <v>VC_FIF_IOICIT</v>
          </cell>
          <cell r="B230" t="str">
            <v>Total value of inward and outward illicit financial flows</v>
          </cell>
        </row>
        <row r="231">
          <cell r="A231" t="str">
            <v>VC_ARM_RECTRC</v>
          </cell>
          <cell r="B231" t="str">
            <v>Seized small arms and light weapons that are recorded and traced</v>
          </cell>
        </row>
        <row r="232">
          <cell r="A232" t="str">
            <v>SG_IDV_BRIB</v>
          </cell>
          <cell r="B232" t="str">
            <v>Proportion of persons who had at least one contact with a public official and who paid a bribe to a public official, or were asked for a bribe by those public officials, during the previous 12 months</v>
          </cell>
        </row>
        <row r="233">
          <cell r="A233" t="str">
            <v>IC_FRM_BRIB</v>
          </cell>
          <cell r="B233" t="str">
            <v>Bribery incidence</v>
          </cell>
        </row>
        <row r="234">
          <cell r="A234" t="str">
            <v>GC_EXP_ORGBDT</v>
          </cell>
          <cell r="B234" t="str">
            <v>Primary government expenditures as a proportion of original approved budget</v>
          </cell>
        </row>
        <row r="235">
          <cell r="A235" t="str">
            <v>SG_REG_BRTH</v>
          </cell>
          <cell r="B235" t="str">
            <v>Proportion of births registered with a civil authority</v>
          </cell>
        </row>
        <row r="236">
          <cell r="A236" t="str">
            <v>VC_VAW_MTUHRA</v>
          </cell>
          <cell r="B236" t="str">
            <v>Cases of killing, kidnapping, enforced disappearance, arbitrary detention and torture of journalists, associated media personnel, trade unionists and human rights advocates in last 12 months</v>
          </cell>
        </row>
        <row r="237">
          <cell r="A237" t="str">
            <v>SG_INF_ACCSS</v>
          </cell>
          <cell r="B237" t="str">
            <v>Adopt and implement constitutional, statutory and/or policy guarantees for public access to information</v>
          </cell>
        </row>
        <row r="238">
          <cell r="A238" t="str">
            <v>SG_NHR_INTEXST</v>
          </cell>
          <cell r="B238" t="str">
            <v>Countries applied for accreditation as independent National Human Rights Institutions in compliance with the Paris principles</v>
          </cell>
        </row>
        <row r="239">
          <cell r="A239" t="str">
            <v>GC_REV_XGRT</v>
          </cell>
          <cell r="B239" t="str">
            <v>Total government revenue as a proportion of GDP</v>
          </cell>
        </row>
        <row r="240">
          <cell r="A240" t="str">
            <v>GC_TAX_XGRT</v>
          </cell>
          <cell r="B240" t="str">
            <v>Domestic budget funded by domestic taxes</v>
          </cell>
        </row>
        <row r="241">
          <cell r="A241" t="str">
            <v>DC_ODA_TOTL</v>
          </cell>
          <cell r="B241" t="str">
            <v>Net ODA</v>
          </cell>
        </row>
        <row r="242">
          <cell r="A242" t="str">
            <v>DC_ODA_TOTG</v>
          </cell>
          <cell r="B242" t="str">
            <v>Net ODA as a percentage of OECD/DAC donors' GNI</v>
          </cell>
        </row>
        <row r="243">
          <cell r="A243" t="str">
            <v>DC_ODA_LDCS</v>
          </cell>
          <cell r="B243" t="str">
            <v>Net ODA to LDCs</v>
          </cell>
        </row>
        <row r="244">
          <cell r="A244" t="str">
            <v>DC_ODA_LDCG</v>
          </cell>
          <cell r="B244" t="str">
            <v>Net ODA to LDCs as a percentage of OECD/DAC donors' GNI</v>
          </cell>
        </row>
        <row r="245">
          <cell r="A245" t="str">
            <v>DC_ODA_LLDC</v>
          </cell>
          <cell r="B245" t="str">
            <v>Net ODA to landlocked developing countries</v>
          </cell>
        </row>
        <row r="246">
          <cell r="A246" t="str">
            <v>DC_ODA_LLDCG</v>
          </cell>
          <cell r="B246" t="str">
            <v>Net ODA to landlocked developing countries as a percentage of OECD/DAC donors' GNI</v>
          </cell>
        </row>
        <row r="247">
          <cell r="A247" t="str">
            <v>DC_ODA_SIDS</v>
          </cell>
          <cell r="B247" t="str">
            <v>Net ODA to small island developing states</v>
          </cell>
        </row>
        <row r="248">
          <cell r="A248" t="str">
            <v>DC_ODA_SIDSG</v>
          </cell>
          <cell r="B248" t="str">
            <v>Net ODA received in small island developing states as a percentage of OECD/DAC donors' GNI</v>
          </cell>
        </row>
        <row r="249">
          <cell r="A249" t="str">
            <v>DC_TRF_TBUDGT</v>
          </cell>
          <cell r="B249" t="str">
            <v>Foreign direct investments, official development assistance and South-South Cooperation as a proportion of total domestic budget</v>
          </cell>
        </row>
        <row r="250">
          <cell r="A250" t="str">
            <v>BX_TRF_PWKR</v>
          </cell>
          <cell r="B250" t="str">
            <v>Volume of remittances (% of GDP)</v>
          </cell>
        </row>
        <row r="251">
          <cell r="A251" t="str">
            <v>DT_TDS_DECT</v>
          </cell>
          <cell r="B251" t="str">
            <v>Debt service as a proportion of exports of goods and services</v>
          </cell>
        </row>
        <row r="252">
          <cell r="A252" t="str">
            <v>SG_INV_LDCS</v>
          </cell>
          <cell r="B252" t="str">
            <v>Adopt and implement investment promotion regimes for least developed countries</v>
          </cell>
        </row>
        <row r="253">
          <cell r="A253" t="str">
            <v>GB_XPD_AGRMTS</v>
          </cell>
          <cell r="B253" t="str">
            <v>Science and/or technology cooperation agreements and programmes between countries</v>
          </cell>
        </row>
        <row r="254">
          <cell r="A254" t="str">
            <v>IT_NET_BBND</v>
          </cell>
          <cell r="B254" t="str">
            <v>Fixed broadband subscriptions</v>
          </cell>
        </row>
        <row r="255">
          <cell r="A255" t="str">
            <v>DC_FND_ENTECH</v>
          </cell>
          <cell r="B255" t="str">
            <v>Funding to promote the development, transfer, dissemination and diffusion of environmentally sound technologies</v>
          </cell>
        </row>
        <row r="256">
          <cell r="A256" t="str">
            <v>IT_USE_ii99</v>
          </cell>
          <cell r="B256" t="str">
            <v>Internet users</v>
          </cell>
        </row>
        <row r="257">
          <cell r="A257" t="str">
            <v>DC_FTA_TOTAL</v>
          </cell>
          <cell r="B257" t="str">
            <v>Financial and technical assistance committed</v>
          </cell>
        </row>
        <row r="258">
          <cell r="A258" t="str">
            <v>TM_TAX_MRCHWMFN</v>
          </cell>
          <cell r="B258" t="str">
            <v>Tariff rate of all products, under the most-favoured-nation status (weighted mean)</v>
          </cell>
        </row>
        <row r="259">
          <cell r="A259" t="str">
            <v>TM_TAX_MRCHWMPS</v>
          </cell>
          <cell r="B259" t="str">
            <v>Tariff rate of all products, under the preferential status (weighted mean)</v>
          </cell>
        </row>
        <row r="260">
          <cell r="A260" t="str">
            <v>TM_TAX_MAGRWMFN</v>
          </cell>
          <cell r="B260" t="str">
            <v>Tariff rate of agriculture products, under the most-favoured-nation status (weighted mean)</v>
          </cell>
        </row>
        <row r="261">
          <cell r="A261" t="str">
            <v>TM_TAX_MAGRWMPS</v>
          </cell>
          <cell r="B261" t="str">
            <v>Tariff rate of agriculture products, under the preferential status (weighted mean)</v>
          </cell>
        </row>
        <row r="262">
          <cell r="A262" t="str">
            <v>TM_TAX_ARMWMFN</v>
          </cell>
          <cell r="B262" t="str">
            <v>Tariff rate of arms, under the most-favoured-nation status (weighted mean)</v>
          </cell>
        </row>
        <row r="263">
          <cell r="A263" t="str">
            <v>TM_TAX_ARMWMPS</v>
          </cell>
          <cell r="B263" t="str">
            <v>Tariff rate of arms, under the preferential status (weighted mean)</v>
          </cell>
        </row>
        <row r="264">
          <cell r="A264" t="str">
            <v>TM_TAX_CLHWMFN</v>
          </cell>
          <cell r="B264" t="str">
            <v>Tariff rate of clothing, under the most-favoured-nation status (weighted mean)</v>
          </cell>
        </row>
        <row r="265">
          <cell r="A265" t="str">
            <v>TM_TAX_CLHWMPS</v>
          </cell>
          <cell r="B265" t="str">
            <v>Tariff rate of clothing, under the preferential status (weighted mean)</v>
          </cell>
        </row>
        <row r="266">
          <cell r="A266" t="str">
            <v>TM_TAX_INDWMFN</v>
          </cell>
          <cell r="B266" t="str">
            <v>Tariff rate of industrial products, under the most-favoured-nation status (weighted mean)</v>
          </cell>
        </row>
        <row r="267">
          <cell r="A267" t="str">
            <v>TM_TAX_INDWMPS</v>
          </cell>
          <cell r="B267" t="str">
            <v>Tariff rate of industrial products, under the preferential status (weighted mean)</v>
          </cell>
        </row>
        <row r="268">
          <cell r="A268" t="str">
            <v>TM_TAX_OILWMFN</v>
          </cell>
          <cell r="B268" t="str">
            <v>Tariff rate of oil, under the most-favoured-nation status (weighted mean)</v>
          </cell>
        </row>
        <row r="269">
          <cell r="A269" t="str">
            <v>TM_TAX_OILWMPS</v>
          </cell>
          <cell r="B269" t="str">
            <v>Tariff rate of oil, under the preferential status (weighted mean)</v>
          </cell>
        </row>
        <row r="270">
          <cell r="A270" t="str">
            <v>TM_TAX_TXLWMFN</v>
          </cell>
          <cell r="B270" t="str">
            <v>Tariff rate of textiles, under the most-favoured-nation status (weighted mean)</v>
          </cell>
        </row>
        <row r="271">
          <cell r="A271" t="str">
            <v>TM_TAX_TXLWMPS</v>
          </cell>
          <cell r="B271" t="str">
            <v>Tariff rate of textiles, under the preferential status (weighted mean)</v>
          </cell>
        </row>
        <row r="272">
          <cell r="A272" t="str">
            <v>TX_EXP_GBSVR</v>
          </cell>
          <cell r="B272" t="str">
            <v>Share of global services exports</v>
          </cell>
        </row>
        <row r="273">
          <cell r="A273" t="str">
            <v>TX_EXP_GBMRCH</v>
          </cell>
          <cell r="B273" t="str">
            <v>Share of global merchandise exports</v>
          </cell>
        </row>
        <row r="274">
          <cell r="A274" t="str">
            <v>TM_TAX_MRCHSMFN</v>
          </cell>
          <cell r="B274" t="str">
            <v>Tariff rate under the most-favoured-nation status</v>
          </cell>
        </row>
        <row r="275">
          <cell r="A275" t="str">
            <v>TM_TAX_MRCHSMPS</v>
          </cell>
          <cell r="B275" t="str">
            <v>Tariff rate under the preferential status</v>
          </cell>
        </row>
        <row r="276">
          <cell r="A276" t="str">
            <v>SG_PLN_CTYOWN</v>
          </cell>
          <cell r="B276" t="str">
            <v>Extent of use of country-owned results frameworks and planning tools by providers of development cooperation</v>
          </cell>
        </row>
        <row r="277">
          <cell r="A277" t="str">
            <v>SG_PLN_MSTKSDG</v>
          </cell>
          <cell r="B277" t="str">
            <v>Progress in multi-stakeholder development effectiveness monitoring frameworks that support the achievement of the sustainable development goals</v>
          </cell>
        </row>
        <row r="278">
          <cell r="A278" t="str">
            <v>SG_PPP_COMIT</v>
          </cell>
          <cell r="B278" t="str">
            <v>Resources committed to public-private and civil society partnerships</v>
          </cell>
        </row>
        <row r="279">
          <cell r="A279" t="str">
            <v>SG_STT_SDGPRD</v>
          </cell>
          <cell r="B279" t="str">
            <v>Sustainable development indicators produced at the national level</v>
          </cell>
        </row>
        <row r="280">
          <cell r="A280" t="str">
            <v>SG_STT_FPOS</v>
          </cell>
          <cell r="B280" t="str">
            <v>National statistical legislation exists that complies with the Fundamental Principles of Official Statistics</v>
          </cell>
        </row>
        <row r="281">
          <cell r="A281" t="str">
            <v>SG_STT_NSDS</v>
          </cell>
          <cell r="B281" t="str">
            <v>Countries with national statistical plans that are fully funded and under implementation</v>
          </cell>
        </row>
        <row r="282">
          <cell r="A282" t="str">
            <v>SG_STT_CAPTY</v>
          </cell>
          <cell r="B282" t="str">
            <v>Resources made available to strengthen statistical capacity in developing countries</v>
          </cell>
        </row>
        <row r="283">
          <cell r="A283" t="str">
            <v>SG_REG_CENSUS</v>
          </cell>
          <cell r="B283" t="str">
            <v>Population and housing census conducted (countries)</v>
          </cell>
        </row>
      </sheetData>
      <sheetData sheetId="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sheetData sheetId="5"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EDIUM-2000 REVISION"/>
      <sheetName val="NOTES"/>
    </sheetNames>
    <sheetDataSet>
      <sheetData sheetId="0"/>
      <sheetData sheetId="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P1P"/>
      <sheetName val="XR"/>
      <sheetName val="PPPandPGDP"/>
      <sheetName val="GSSEDataS"/>
      <sheetName val="DataS"/>
      <sheetName val="TSEDataS"/>
      <sheetName val="Foil"/>
      <sheetName val="RowColS"/>
      <sheetName val="SetOfTreesS"/>
      <sheetName val="FAME Persistence"/>
      <sheetName val="GSSEPivotYS"/>
      <sheetName val="YAggrS"/>
      <sheetName val="PivotYS"/>
      <sheetName val="PivotY0S"/>
      <sheetName val="PeriodYxS"/>
      <sheetName val="PeriodY0S"/>
      <sheetName val="PivotY1S"/>
      <sheetName val="PeriodY1S"/>
      <sheetName val="EvalS1"/>
      <sheetName val="EvalS2"/>
      <sheetName val="EvalS3"/>
      <sheetName val="EvalS4"/>
      <sheetName val="EvalS5"/>
      <sheetName val="EvalS6"/>
      <sheetName val="EvalS7"/>
      <sheetName val="EvalS8"/>
      <sheetName val="EvalS9"/>
      <sheetName val="EvalS10"/>
      <sheetName val="TOTAL_TemplateS"/>
      <sheetName val="CoverS"/>
      <sheetName val="Chart"/>
      <sheetName val="TreeCD"/>
      <sheetName val="CSETreeCD"/>
      <sheetName val="PSEContr"/>
      <sheetName val="PSETreeS"/>
      <sheetName val="CSETreeS"/>
      <sheetName val="CSEContr"/>
      <sheetName val="Ctr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row r="2">
          <cell r="A2" t="str">
            <v>Australia</v>
          </cell>
        </row>
        <row r="3">
          <cell r="A3" t="str">
            <v>Austria</v>
          </cell>
        </row>
        <row r="4">
          <cell r="A4" t="str">
            <v>Canada</v>
          </cell>
        </row>
        <row r="5">
          <cell r="A5" t="str">
            <v>Czech Republic</v>
          </cell>
        </row>
        <row r="6">
          <cell r="A6" t="str">
            <v>European Union</v>
          </cell>
        </row>
        <row r="7">
          <cell r="A7" t="str">
            <v>Finland</v>
          </cell>
        </row>
        <row r="8">
          <cell r="A8" t="str">
            <v>Hungary</v>
          </cell>
        </row>
        <row r="9">
          <cell r="A9" t="str">
            <v>Iceland</v>
          </cell>
        </row>
        <row r="10">
          <cell r="A10" t="str">
            <v>Japan</v>
          </cell>
        </row>
        <row r="11">
          <cell r="A11" t="str">
            <v>Korea</v>
          </cell>
        </row>
        <row r="12">
          <cell r="A12" t="str">
            <v>Mexico</v>
          </cell>
        </row>
        <row r="13">
          <cell r="A13" t="str">
            <v>New Zealand</v>
          </cell>
        </row>
        <row r="14">
          <cell r="A14" t="str">
            <v>Norway</v>
          </cell>
        </row>
        <row r="15">
          <cell r="A15" t="str">
            <v>Poland</v>
          </cell>
        </row>
        <row r="16">
          <cell r="A16" t="str">
            <v>Slovakia</v>
          </cell>
        </row>
        <row r="17">
          <cell r="A17" t="str">
            <v>Sweden</v>
          </cell>
        </row>
        <row r="18">
          <cell r="A18" t="str">
            <v>Switzerland</v>
          </cell>
        </row>
        <row r="19">
          <cell r="A19" t="str">
            <v>Turkey</v>
          </cell>
        </row>
        <row r="20">
          <cell r="A20" t="str">
            <v>United States</v>
          </cell>
        </row>
        <row r="41">
          <cell r="B41" t="str">
            <v>Quantity</v>
          </cell>
          <cell r="C41" t="str">
            <v>Quantity</v>
          </cell>
          <cell r="F41" t="str">
            <v>FFE</v>
          </cell>
        </row>
        <row r="42">
          <cell r="B42" t="str">
            <v>Value</v>
          </cell>
          <cell r="C42" t="str">
            <v>Value</v>
          </cell>
          <cell r="F42" t="str">
            <v>GDP</v>
          </cell>
        </row>
        <row r="43">
          <cell r="B43" t="str">
            <v>Market Price Support</v>
          </cell>
          <cell r="C43" t="str">
            <v>Market Transfers</v>
          </cell>
          <cell r="F43" t="str">
            <v>GSSEI</v>
          </cell>
        </row>
        <row r="44">
          <cell r="B44" t="str">
            <v xml:space="preserve">  Excess feed cost</v>
          </cell>
          <cell r="C44" t="str">
            <v xml:space="preserve">  Transfers to producers from consumers</v>
          </cell>
          <cell r="F44" t="str">
            <v>GSSEJ</v>
          </cell>
        </row>
        <row r="45">
          <cell r="B45" t="str">
            <v xml:space="preserve">  Levies</v>
          </cell>
          <cell r="C45" t="str">
            <v xml:space="preserve">  Other transfers from consumer</v>
          </cell>
          <cell r="F45" t="str">
            <v>GSSEK</v>
          </cell>
        </row>
        <row r="46">
          <cell r="B46" t="str">
            <v>Budgetary Payments</v>
          </cell>
          <cell r="C46" t="str">
            <v xml:space="preserve">  Excess feed cost</v>
          </cell>
          <cell r="F46" t="str">
            <v>GSSEL</v>
          </cell>
        </row>
        <row r="47">
          <cell r="B47" t="str">
            <v xml:space="preserve">  Payments based on output</v>
          </cell>
          <cell r="C47" t="str">
            <v>Transfers to consumers from taxpayers</v>
          </cell>
          <cell r="F47" t="str">
            <v>GSSEM</v>
          </cell>
        </row>
        <row r="48">
          <cell r="B48" t="str">
            <v xml:space="preserve">  Payments based on area planted/animal number</v>
          </cell>
          <cell r="F48" t="str">
            <v>GSSEN</v>
          </cell>
        </row>
        <row r="49">
          <cell r="B49" t="str">
            <v xml:space="preserve">  Payments based on historical entitlements</v>
          </cell>
          <cell r="F49" t="str">
            <v>GSSEO</v>
          </cell>
        </row>
        <row r="50">
          <cell r="B50" t="str">
            <v xml:space="preserve">  Payments based on input use</v>
          </cell>
          <cell r="F50" t="str">
            <v>POP</v>
          </cell>
        </row>
        <row r="51">
          <cell r="B51" t="str">
            <v xml:space="preserve">  Payments based on input constraints</v>
          </cell>
          <cell r="F51" t="str">
            <v>TAA</v>
          </cell>
        </row>
        <row r="52">
          <cell r="B52" t="str">
            <v xml:space="preserve">  Payments based on overall farm income</v>
          </cell>
        </row>
        <row r="53">
          <cell r="B53" t="str">
            <v xml:space="preserve">  Miscellaneous payments</v>
          </cell>
        </row>
        <row r="111">
          <cell r="A111" t="str">
            <v>Wheat</v>
          </cell>
        </row>
        <row r="112">
          <cell r="A112" t="str">
            <v>Maize</v>
          </cell>
        </row>
        <row r="113">
          <cell r="A113" t="str">
            <v>Other grains</v>
          </cell>
        </row>
        <row r="114">
          <cell r="A114" t="str">
            <v>Rice</v>
          </cell>
        </row>
        <row r="115">
          <cell r="A115" t="str">
            <v>Oilseeds</v>
          </cell>
        </row>
        <row r="116">
          <cell r="A116" t="str">
            <v>Sugar (ref. eq.)</v>
          </cell>
        </row>
        <row r="117">
          <cell r="A117" t="str">
            <v>Milk</v>
          </cell>
        </row>
        <row r="118">
          <cell r="A118" t="str">
            <v>Beef and Veal</v>
          </cell>
        </row>
        <row r="119">
          <cell r="A119" t="str">
            <v>Sheepmeat</v>
          </cell>
        </row>
        <row r="120">
          <cell r="A120" t="str">
            <v>Wool</v>
          </cell>
        </row>
        <row r="121">
          <cell r="A121" t="str">
            <v>Pigmeat</v>
          </cell>
        </row>
        <row r="122">
          <cell r="A122" t="str">
            <v>Poultry</v>
          </cell>
        </row>
        <row r="123">
          <cell r="A123" t="str">
            <v>Eggs</v>
          </cell>
        </row>
        <row r="124">
          <cell r="A124" t="str">
            <v>Other com. expl.</v>
          </cell>
        </row>
        <row r="125">
          <cell r="A125" t="str">
            <v>Other com. resid.</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ZEWT"/>
    </sheetNames>
    <sheetDataSet>
      <sheetData sheetId="0"/>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ZEWT"/>
    </sheetNames>
    <sheetDataSet>
      <sheetData sheetId="0"/>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Summary by group"/>
      <sheetName val="Summary by inst"/>
      <sheetName val="UNGA"/>
      <sheetName val="ECOSOC"/>
      <sheetName val="UN Security Council"/>
      <sheetName val="WTO"/>
      <sheetName val="IMF"/>
      <sheetName val="IFC"/>
      <sheetName val="IBRD"/>
      <sheetName val="FSB"/>
      <sheetName val="ADB"/>
      <sheetName val="AfDB"/>
      <sheetName val="IaDB"/>
      <sheetName val="Member Share per country (2019)"/>
      <sheetName val="Group Composition (2023 update)"/>
      <sheetName val="Vote Share per Country (2020)"/>
      <sheetName val="Vote Share per Country (2021)"/>
      <sheetName val="Vote Share per country (2019)"/>
      <sheetName val="Member Share per country (2021)"/>
      <sheetName val="Vote Share per Country (2022)"/>
      <sheetName val="Member Share per country (2022)"/>
      <sheetName val="Member and Vote Share (2019)"/>
      <sheetName val="Groups (composition)"/>
      <sheetName val="Group Composition (2019)"/>
      <sheetName val="Sheet1"/>
      <sheetName val="Dev and ldc clean"/>
      <sheetName val="Summary - 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row r="644">
          <cell r="A644">
            <v>4</v>
          </cell>
        </row>
        <row r="645">
          <cell r="A645">
            <v>24</v>
          </cell>
        </row>
        <row r="646">
          <cell r="A646">
            <v>50</v>
          </cell>
        </row>
        <row r="647">
          <cell r="A647">
            <v>64</v>
          </cell>
        </row>
        <row r="648">
          <cell r="A648">
            <v>90</v>
          </cell>
        </row>
        <row r="649">
          <cell r="A649">
            <v>104</v>
          </cell>
        </row>
        <row r="650">
          <cell r="A650">
            <v>108</v>
          </cell>
        </row>
        <row r="651">
          <cell r="A651">
            <v>116</v>
          </cell>
        </row>
        <row r="652">
          <cell r="A652">
            <v>140</v>
          </cell>
        </row>
        <row r="653">
          <cell r="A653">
            <v>148</v>
          </cell>
        </row>
        <row r="654">
          <cell r="A654">
            <v>174</v>
          </cell>
        </row>
        <row r="655">
          <cell r="A655">
            <v>180</v>
          </cell>
        </row>
        <row r="656">
          <cell r="A656">
            <v>204</v>
          </cell>
        </row>
        <row r="657">
          <cell r="A657">
            <v>231</v>
          </cell>
        </row>
        <row r="658">
          <cell r="A658">
            <v>232</v>
          </cell>
        </row>
        <row r="659">
          <cell r="A659">
            <v>262</v>
          </cell>
        </row>
        <row r="660">
          <cell r="A660">
            <v>270</v>
          </cell>
        </row>
        <row r="661">
          <cell r="A661">
            <v>296</v>
          </cell>
        </row>
        <row r="662">
          <cell r="A662">
            <v>324</v>
          </cell>
        </row>
        <row r="663">
          <cell r="A663">
            <v>332</v>
          </cell>
        </row>
        <row r="664">
          <cell r="A664">
            <v>418</v>
          </cell>
        </row>
        <row r="665">
          <cell r="A665">
            <v>426</v>
          </cell>
        </row>
        <row r="666">
          <cell r="A666">
            <v>430</v>
          </cell>
        </row>
        <row r="667">
          <cell r="A667">
            <v>450</v>
          </cell>
        </row>
        <row r="668">
          <cell r="A668">
            <v>454</v>
          </cell>
        </row>
        <row r="669">
          <cell r="A669">
            <v>466</v>
          </cell>
        </row>
        <row r="670">
          <cell r="A670">
            <v>478</v>
          </cell>
        </row>
        <row r="671">
          <cell r="A671">
            <v>508</v>
          </cell>
        </row>
        <row r="672">
          <cell r="A672">
            <v>524</v>
          </cell>
        </row>
        <row r="673">
          <cell r="A673">
            <v>562</v>
          </cell>
        </row>
        <row r="674">
          <cell r="A674">
            <v>624</v>
          </cell>
        </row>
        <row r="675">
          <cell r="A675">
            <v>626</v>
          </cell>
        </row>
        <row r="676">
          <cell r="A676">
            <v>646</v>
          </cell>
        </row>
        <row r="677">
          <cell r="A677">
            <v>678</v>
          </cell>
        </row>
        <row r="678">
          <cell r="A678">
            <v>686</v>
          </cell>
        </row>
        <row r="679">
          <cell r="A679">
            <v>694</v>
          </cell>
        </row>
        <row r="680">
          <cell r="A680">
            <v>706</v>
          </cell>
        </row>
        <row r="681">
          <cell r="A681">
            <v>728</v>
          </cell>
        </row>
        <row r="682">
          <cell r="A682">
            <v>729</v>
          </cell>
        </row>
        <row r="683">
          <cell r="A683">
            <v>768</v>
          </cell>
        </row>
        <row r="684">
          <cell r="A684">
            <v>798</v>
          </cell>
        </row>
        <row r="685">
          <cell r="A685">
            <v>800</v>
          </cell>
        </row>
        <row r="686">
          <cell r="A686">
            <v>834</v>
          </cell>
        </row>
        <row r="687">
          <cell r="A687">
            <v>854</v>
          </cell>
        </row>
        <row r="688">
          <cell r="A688">
            <v>887</v>
          </cell>
        </row>
        <row r="689">
          <cell r="A689">
            <v>894</v>
          </cell>
        </row>
        <row r="690">
          <cell r="A690">
            <v>16</v>
          </cell>
        </row>
        <row r="691">
          <cell r="A691">
            <v>28</v>
          </cell>
        </row>
        <row r="692">
          <cell r="A692">
            <v>44</v>
          </cell>
        </row>
        <row r="693">
          <cell r="A693">
            <v>52</v>
          </cell>
        </row>
        <row r="694">
          <cell r="A694">
            <v>84</v>
          </cell>
        </row>
        <row r="695">
          <cell r="A695">
            <v>90</v>
          </cell>
        </row>
        <row r="696">
          <cell r="A696">
            <v>92</v>
          </cell>
        </row>
        <row r="697">
          <cell r="A697">
            <v>132</v>
          </cell>
        </row>
        <row r="698">
          <cell r="A698">
            <v>174</v>
          </cell>
        </row>
        <row r="699">
          <cell r="A699">
            <v>184</v>
          </cell>
        </row>
        <row r="700">
          <cell r="A700">
            <v>192</v>
          </cell>
        </row>
        <row r="701">
          <cell r="A701">
            <v>212</v>
          </cell>
        </row>
        <row r="702">
          <cell r="A702">
            <v>214</v>
          </cell>
        </row>
        <row r="703">
          <cell r="A703">
            <v>242</v>
          </cell>
        </row>
        <row r="704">
          <cell r="A704">
            <v>258</v>
          </cell>
        </row>
        <row r="705">
          <cell r="A705">
            <v>296</v>
          </cell>
        </row>
        <row r="706">
          <cell r="A706">
            <v>308</v>
          </cell>
        </row>
        <row r="707">
          <cell r="A707">
            <v>316</v>
          </cell>
        </row>
        <row r="708">
          <cell r="A708">
            <v>328</v>
          </cell>
        </row>
        <row r="709">
          <cell r="A709">
            <v>332</v>
          </cell>
        </row>
        <row r="710">
          <cell r="A710">
            <v>388</v>
          </cell>
        </row>
        <row r="711">
          <cell r="A711">
            <v>462</v>
          </cell>
        </row>
        <row r="712">
          <cell r="A712">
            <v>480</v>
          </cell>
        </row>
        <row r="713">
          <cell r="A713">
            <v>500</v>
          </cell>
        </row>
        <row r="714">
          <cell r="A714">
            <v>520</v>
          </cell>
        </row>
        <row r="715">
          <cell r="A715">
            <v>531</v>
          </cell>
        </row>
        <row r="716">
          <cell r="A716">
            <v>533</v>
          </cell>
        </row>
        <row r="717">
          <cell r="A717">
            <v>534</v>
          </cell>
        </row>
        <row r="718">
          <cell r="A718">
            <v>535</v>
          </cell>
        </row>
        <row r="719">
          <cell r="A719">
            <v>540</v>
          </cell>
        </row>
        <row r="720">
          <cell r="A720">
            <v>548</v>
          </cell>
        </row>
        <row r="721">
          <cell r="A721">
            <v>570</v>
          </cell>
        </row>
        <row r="722">
          <cell r="A722">
            <v>580</v>
          </cell>
        </row>
        <row r="723">
          <cell r="A723">
            <v>583</v>
          </cell>
        </row>
        <row r="724">
          <cell r="A724">
            <v>584</v>
          </cell>
        </row>
        <row r="725">
          <cell r="A725">
            <v>585</v>
          </cell>
        </row>
        <row r="726">
          <cell r="A726">
            <v>598</v>
          </cell>
        </row>
        <row r="727">
          <cell r="A727">
            <v>624</v>
          </cell>
        </row>
        <row r="728">
          <cell r="A728">
            <v>626</v>
          </cell>
        </row>
        <row r="729">
          <cell r="A729">
            <v>630</v>
          </cell>
        </row>
        <row r="730">
          <cell r="A730">
            <v>659</v>
          </cell>
        </row>
        <row r="731">
          <cell r="A731">
            <v>660</v>
          </cell>
        </row>
        <row r="732">
          <cell r="A732">
            <v>662</v>
          </cell>
        </row>
        <row r="733">
          <cell r="A733">
            <v>670</v>
          </cell>
        </row>
        <row r="734">
          <cell r="A734">
            <v>678</v>
          </cell>
        </row>
        <row r="735">
          <cell r="A735">
            <v>690</v>
          </cell>
        </row>
        <row r="736">
          <cell r="A736">
            <v>702</v>
          </cell>
        </row>
        <row r="737">
          <cell r="A737">
            <v>740</v>
          </cell>
        </row>
        <row r="738">
          <cell r="A738">
            <v>776</v>
          </cell>
        </row>
        <row r="739">
          <cell r="A739">
            <v>780</v>
          </cell>
        </row>
        <row r="740">
          <cell r="A740">
            <v>798</v>
          </cell>
        </row>
        <row r="741">
          <cell r="A741">
            <v>850</v>
          </cell>
        </row>
        <row r="742">
          <cell r="A742">
            <v>882</v>
          </cell>
        </row>
        <row r="743">
          <cell r="A743">
            <v>4</v>
          </cell>
        </row>
        <row r="744">
          <cell r="A744">
            <v>31</v>
          </cell>
        </row>
        <row r="745">
          <cell r="A745">
            <v>51</v>
          </cell>
        </row>
        <row r="746">
          <cell r="A746">
            <v>64</v>
          </cell>
        </row>
        <row r="747">
          <cell r="A747">
            <v>68</v>
          </cell>
        </row>
        <row r="748">
          <cell r="A748">
            <v>72</v>
          </cell>
        </row>
        <row r="749">
          <cell r="A749">
            <v>108</v>
          </cell>
        </row>
        <row r="750">
          <cell r="A750">
            <v>140</v>
          </cell>
        </row>
        <row r="751">
          <cell r="A751">
            <v>148</v>
          </cell>
        </row>
        <row r="752">
          <cell r="A752">
            <v>231</v>
          </cell>
        </row>
        <row r="753">
          <cell r="A753">
            <v>398</v>
          </cell>
        </row>
        <row r="754">
          <cell r="A754">
            <v>417</v>
          </cell>
        </row>
        <row r="755">
          <cell r="A755">
            <v>418</v>
          </cell>
        </row>
        <row r="756">
          <cell r="A756">
            <v>426</v>
          </cell>
        </row>
        <row r="757">
          <cell r="A757">
            <v>454</v>
          </cell>
        </row>
        <row r="758">
          <cell r="A758">
            <v>466</v>
          </cell>
        </row>
        <row r="759">
          <cell r="A759">
            <v>496</v>
          </cell>
        </row>
        <row r="760">
          <cell r="A760">
            <v>498</v>
          </cell>
        </row>
        <row r="761">
          <cell r="A761">
            <v>524</v>
          </cell>
        </row>
        <row r="762">
          <cell r="A762">
            <v>562</v>
          </cell>
        </row>
        <row r="763">
          <cell r="A763">
            <v>600</v>
          </cell>
        </row>
        <row r="764">
          <cell r="A764">
            <v>646</v>
          </cell>
        </row>
        <row r="765">
          <cell r="A765">
            <v>716</v>
          </cell>
        </row>
        <row r="766">
          <cell r="A766">
            <v>728</v>
          </cell>
        </row>
        <row r="767">
          <cell r="A767">
            <v>748</v>
          </cell>
        </row>
        <row r="768">
          <cell r="A768">
            <v>762</v>
          </cell>
        </row>
        <row r="769">
          <cell r="A769">
            <v>795</v>
          </cell>
        </row>
        <row r="770">
          <cell r="A770">
            <v>800</v>
          </cell>
        </row>
        <row r="771">
          <cell r="A771">
            <v>807</v>
          </cell>
        </row>
        <row r="772">
          <cell r="A772">
            <v>854</v>
          </cell>
        </row>
        <row r="773">
          <cell r="A773">
            <v>860</v>
          </cell>
        </row>
        <row r="774">
          <cell r="A774">
            <v>894</v>
          </cell>
        </row>
        <row r="1305">
          <cell r="A1305">
            <v>8</v>
          </cell>
        </row>
        <row r="1306">
          <cell r="A1306">
            <v>20</v>
          </cell>
        </row>
        <row r="1307">
          <cell r="A1307">
            <v>36</v>
          </cell>
        </row>
        <row r="1308">
          <cell r="A1308">
            <v>40</v>
          </cell>
        </row>
        <row r="1309">
          <cell r="A1309">
            <v>56</v>
          </cell>
        </row>
        <row r="1310">
          <cell r="A1310">
            <v>60</v>
          </cell>
        </row>
        <row r="1311">
          <cell r="A1311">
            <v>70</v>
          </cell>
        </row>
        <row r="1312">
          <cell r="A1312">
            <v>100</v>
          </cell>
        </row>
        <row r="1313">
          <cell r="A1313">
            <v>112</v>
          </cell>
        </row>
        <row r="1314">
          <cell r="A1314">
            <v>124</v>
          </cell>
        </row>
        <row r="1315">
          <cell r="A1315">
            <v>162</v>
          </cell>
        </row>
        <row r="1316">
          <cell r="A1316">
            <v>166</v>
          </cell>
        </row>
        <row r="1317">
          <cell r="A1317">
            <v>191</v>
          </cell>
        </row>
        <row r="1318">
          <cell r="A1318">
            <v>196</v>
          </cell>
        </row>
        <row r="1319">
          <cell r="A1319">
            <v>203</v>
          </cell>
        </row>
        <row r="1320">
          <cell r="A1320">
            <v>208</v>
          </cell>
        </row>
        <row r="1321">
          <cell r="A1321">
            <v>233</v>
          </cell>
        </row>
        <row r="1322">
          <cell r="A1322">
            <v>234</v>
          </cell>
        </row>
        <row r="1323">
          <cell r="A1323">
            <v>246</v>
          </cell>
        </row>
        <row r="1324">
          <cell r="A1324">
            <v>248</v>
          </cell>
        </row>
        <row r="1325">
          <cell r="A1325">
            <v>250</v>
          </cell>
        </row>
        <row r="1326">
          <cell r="A1326">
            <v>276</v>
          </cell>
        </row>
        <row r="1327">
          <cell r="A1327">
            <v>292</v>
          </cell>
        </row>
        <row r="1328">
          <cell r="A1328">
            <v>300</v>
          </cell>
        </row>
        <row r="1329">
          <cell r="A1329">
            <v>304</v>
          </cell>
        </row>
        <row r="1330">
          <cell r="A1330">
            <v>334</v>
          </cell>
        </row>
        <row r="1331">
          <cell r="A1331">
            <v>336</v>
          </cell>
        </row>
        <row r="1332">
          <cell r="A1332">
            <v>348</v>
          </cell>
        </row>
        <row r="1333">
          <cell r="A1333">
            <v>352</v>
          </cell>
        </row>
        <row r="1334">
          <cell r="A1334">
            <v>372</v>
          </cell>
        </row>
        <row r="1335">
          <cell r="A1335">
            <v>376</v>
          </cell>
        </row>
        <row r="1336">
          <cell r="A1336">
            <v>380</v>
          </cell>
        </row>
        <row r="1337">
          <cell r="A1337">
            <v>392</v>
          </cell>
        </row>
        <row r="1338">
          <cell r="A1338">
            <v>428</v>
          </cell>
        </row>
        <row r="1339">
          <cell r="A1339">
            <v>438</v>
          </cell>
        </row>
        <row r="1340">
          <cell r="A1340">
            <v>440</v>
          </cell>
        </row>
        <row r="1341">
          <cell r="A1341">
            <v>442</v>
          </cell>
        </row>
        <row r="1342">
          <cell r="A1342">
            <v>470</v>
          </cell>
        </row>
        <row r="1343">
          <cell r="A1343">
            <v>492</v>
          </cell>
        </row>
        <row r="1344">
          <cell r="A1344">
            <v>498</v>
          </cell>
        </row>
        <row r="1345">
          <cell r="A1345">
            <v>499</v>
          </cell>
        </row>
        <row r="1346">
          <cell r="A1346">
            <v>528</v>
          </cell>
        </row>
        <row r="1347">
          <cell r="A1347">
            <v>554</v>
          </cell>
        </row>
        <row r="1348">
          <cell r="A1348">
            <v>574</v>
          </cell>
        </row>
        <row r="1349">
          <cell r="A1349">
            <v>578</v>
          </cell>
        </row>
        <row r="1350">
          <cell r="A1350">
            <v>616</v>
          </cell>
        </row>
        <row r="1351">
          <cell r="A1351">
            <v>620</v>
          </cell>
        </row>
        <row r="1352">
          <cell r="A1352">
            <v>642</v>
          </cell>
        </row>
        <row r="1353">
          <cell r="A1353">
            <v>643</v>
          </cell>
        </row>
        <row r="1354">
          <cell r="A1354">
            <v>666</v>
          </cell>
        </row>
        <row r="1355">
          <cell r="A1355">
            <v>674</v>
          </cell>
        </row>
        <row r="1356">
          <cell r="A1356">
            <v>680</v>
          </cell>
        </row>
        <row r="1357">
          <cell r="A1357">
            <v>688</v>
          </cell>
        </row>
        <row r="1358">
          <cell r="A1358">
            <v>703</v>
          </cell>
        </row>
        <row r="1359">
          <cell r="A1359">
            <v>705</v>
          </cell>
        </row>
        <row r="1360">
          <cell r="A1360">
            <v>724</v>
          </cell>
        </row>
        <row r="1361">
          <cell r="A1361">
            <v>744</v>
          </cell>
        </row>
        <row r="1362">
          <cell r="A1362">
            <v>752</v>
          </cell>
        </row>
        <row r="1363">
          <cell r="A1363">
            <v>756</v>
          </cell>
        </row>
        <row r="1364">
          <cell r="A1364">
            <v>804</v>
          </cell>
        </row>
        <row r="1365">
          <cell r="A1365">
            <v>807</v>
          </cell>
        </row>
        <row r="1366">
          <cell r="A1366">
            <v>826</v>
          </cell>
        </row>
        <row r="1367">
          <cell r="A1367">
            <v>830</v>
          </cell>
        </row>
        <row r="1368">
          <cell r="A1368">
            <v>831</v>
          </cell>
        </row>
        <row r="1369">
          <cell r="A1369">
            <v>832</v>
          </cell>
        </row>
        <row r="1370">
          <cell r="A1370">
            <v>833</v>
          </cell>
        </row>
        <row r="1371">
          <cell r="A1371">
            <v>840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g6.2a"/>
      <sheetName val="old"/>
      <sheetName val="DDP0124"/>
      <sheetName val="DDP0207"/>
      <sheetName val="new"/>
      <sheetName val="Sheet1 (2)"/>
    </sheetNames>
    <sheetDataSet>
      <sheetData sheetId="0" refreshError="1"/>
      <sheetData sheetId="1">
        <row r="1">
          <cell r="C1" t="str">
            <v>6.2 Growth of merchandise trade</v>
          </cell>
        </row>
      </sheetData>
      <sheetData sheetId="2" refreshError="1"/>
      <sheetData sheetId="3" refreshError="1"/>
      <sheetData sheetId="4" refreshError="1"/>
      <sheetData sheetId="5"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aths"/>
    </sheetNames>
    <sheetDataSet>
      <sheetData sheetId="0" refreshError="1">
        <row r="1">
          <cell r="A1" t="str">
            <v>seq_s98</v>
          </cell>
          <cell r="B1" t="str">
            <v>UN CODs</v>
          </cell>
          <cell r="C1" t="str">
            <v>UN NAME_98</v>
          </cell>
          <cell r="D1" t="str">
            <v>MS_98</v>
          </cell>
          <cell r="E1" t="str">
            <v>REG_nb</v>
          </cell>
          <cell r="F1" t="str">
            <v>REG</v>
          </cell>
          <cell r="G1" t="str">
            <v>GBD_nb</v>
          </cell>
          <cell r="H1" t="str">
            <v>GBD</v>
          </cell>
          <cell r="I1" t="str">
            <v>WHR99, eco n</v>
          </cell>
          <cell r="J1" t="str">
            <v>WHR99, eco</v>
          </cell>
          <cell r="K1" t="str">
            <v>sex</v>
          </cell>
          <cell r="L1" t="str">
            <v>Period</v>
          </cell>
          <cell r="M1" t="str">
            <v>Total</v>
          </cell>
          <cell r="N1" t="str">
            <v>0-4</v>
          </cell>
          <cell r="O1" t="str">
            <v>5-14</v>
          </cell>
          <cell r="P1" t="str">
            <v>15-29</v>
          </cell>
          <cell r="Q1" t="str">
            <v>30-44</v>
          </cell>
          <cell r="R1" t="str">
            <v>45-59</v>
          </cell>
          <cell r="S1" t="str">
            <v>60-69</v>
          </cell>
          <cell r="T1" t="str">
            <v>70+</v>
          </cell>
        </row>
        <row r="2">
          <cell r="A2">
            <v>74</v>
          </cell>
          <cell r="B2">
            <v>4</v>
          </cell>
          <cell r="C2" t="str">
            <v>Afghanistan</v>
          </cell>
          <cell r="D2">
            <v>0</v>
          </cell>
          <cell r="E2">
            <v>3</v>
          </cell>
          <cell r="F2" t="str">
            <v>Emro</v>
          </cell>
          <cell r="G2">
            <v>8</v>
          </cell>
          <cell r="H2" t="str">
            <v>mec</v>
          </cell>
          <cell r="I2">
            <v>1</v>
          </cell>
          <cell r="J2" t="str">
            <v>low and middle</v>
          </cell>
          <cell r="K2" t="str">
            <v>both sexes</v>
          </cell>
          <cell r="L2" t="str">
            <v>1995-2000</v>
          </cell>
          <cell r="M2">
            <v>2177.4299999999998</v>
          </cell>
          <cell r="N2">
            <v>1311.1790000000001</v>
          </cell>
          <cell r="O2">
            <v>113.756</v>
          </cell>
          <cell r="P2">
            <v>160.30199999999999</v>
          </cell>
          <cell r="Q2">
            <v>132</v>
          </cell>
          <cell r="R2">
            <v>146.99700000000001</v>
          </cell>
          <cell r="S2">
            <v>134.68299999999999</v>
          </cell>
          <cell r="T2">
            <v>178.51300000000001</v>
          </cell>
        </row>
        <row r="3">
          <cell r="A3">
            <v>143</v>
          </cell>
          <cell r="B3">
            <v>8</v>
          </cell>
          <cell r="C3" t="str">
            <v>Albania</v>
          </cell>
          <cell r="D3">
            <v>0</v>
          </cell>
          <cell r="E3">
            <v>4</v>
          </cell>
          <cell r="F3" t="str">
            <v>Euro</v>
          </cell>
          <cell r="G3">
            <v>2</v>
          </cell>
          <cell r="H3" t="str">
            <v>fse</v>
          </cell>
          <cell r="I3">
            <v>1</v>
          </cell>
          <cell r="J3" t="str">
            <v>low and middle</v>
          </cell>
          <cell r="K3" t="str">
            <v>both sexes</v>
          </cell>
          <cell r="L3" t="str">
            <v>1995-2000</v>
          </cell>
          <cell r="M3">
            <v>87.087000000000003</v>
          </cell>
          <cell r="N3">
            <v>13.597</v>
          </cell>
          <cell r="O3">
            <v>1.827</v>
          </cell>
          <cell r="P3">
            <v>2.9370000000000003</v>
          </cell>
          <cell r="Q3">
            <v>3.9449999999999998</v>
          </cell>
          <cell r="R3">
            <v>8.7629999999999999</v>
          </cell>
          <cell r="S3">
            <v>14.305</v>
          </cell>
          <cell r="T3">
            <v>41.713000000000001</v>
          </cell>
        </row>
        <row r="4">
          <cell r="A4">
            <v>34</v>
          </cell>
          <cell r="B4">
            <v>12</v>
          </cell>
          <cell r="C4" t="str">
            <v>Algeria</v>
          </cell>
          <cell r="D4">
            <v>0</v>
          </cell>
          <cell r="E4">
            <v>1</v>
          </cell>
          <cell r="F4" t="str">
            <v>Afro</v>
          </cell>
          <cell r="G4">
            <v>8</v>
          </cell>
          <cell r="H4" t="str">
            <v>mec</v>
          </cell>
          <cell r="I4">
            <v>1</v>
          </cell>
          <cell r="J4" t="str">
            <v>low and middle</v>
          </cell>
          <cell r="K4" t="str">
            <v>both sexes</v>
          </cell>
          <cell r="L4" t="str">
            <v>1995-2000</v>
          </cell>
          <cell r="M4">
            <v>832.15</v>
          </cell>
          <cell r="N4">
            <v>223.05799999999999</v>
          </cell>
          <cell r="O4">
            <v>29.783000000000001</v>
          </cell>
          <cell r="P4">
            <v>48.436</v>
          </cell>
          <cell r="Q4">
            <v>52.965000000000003</v>
          </cell>
          <cell r="R4">
            <v>74.546999999999997</v>
          </cell>
          <cell r="S4">
            <v>113.395</v>
          </cell>
          <cell r="T4">
            <v>289.96600000000007</v>
          </cell>
        </row>
        <row r="5">
          <cell r="A5">
            <v>25</v>
          </cell>
          <cell r="B5">
            <v>24</v>
          </cell>
          <cell r="C5" t="str">
            <v>Angola</v>
          </cell>
          <cell r="D5">
            <v>0</v>
          </cell>
          <cell r="E5">
            <v>1</v>
          </cell>
          <cell r="F5" t="str">
            <v>Afro</v>
          </cell>
          <cell r="G5">
            <v>6</v>
          </cell>
          <cell r="H5" t="str">
            <v>ssa</v>
          </cell>
          <cell r="I5">
            <v>1</v>
          </cell>
          <cell r="J5" t="str">
            <v>low and middle</v>
          </cell>
          <cell r="K5" t="str">
            <v>both sexes</v>
          </cell>
          <cell r="L5" t="str">
            <v>1995-2000</v>
          </cell>
          <cell r="M5">
            <v>1118.31</v>
          </cell>
          <cell r="N5">
            <v>602.28399999999999</v>
          </cell>
          <cell r="O5">
            <v>104.325</v>
          </cell>
          <cell r="P5">
            <v>93.799000000000007</v>
          </cell>
          <cell r="Q5">
            <v>77.826999999999998</v>
          </cell>
          <cell r="R5">
            <v>76.793999999999997</v>
          </cell>
          <cell r="S5">
            <v>65.759</v>
          </cell>
          <cell r="T5">
            <v>97.521999999999991</v>
          </cell>
        </row>
        <row r="6">
          <cell r="A6">
            <v>102</v>
          </cell>
          <cell r="B6">
            <v>31</v>
          </cell>
          <cell r="C6" t="str">
            <v>Azerbaijan</v>
          </cell>
          <cell r="D6">
            <v>0</v>
          </cell>
          <cell r="E6">
            <v>4</v>
          </cell>
          <cell r="F6" t="str">
            <v>Euro</v>
          </cell>
          <cell r="G6">
            <v>8</v>
          </cell>
          <cell r="H6" t="str">
            <v>mec</v>
          </cell>
          <cell r="I6">
            <v>1</v>
          </cell>
          <cell r="J6" t="str">
            <v>low and middle</v>
          </cell>
          <cell r="K6" t="str">
            <v>both sexes</v>
          </cell>
          <cell r="L6" t="str">
            <v>1995-2000</v>
          </cell>
          <cell r="M6">
            <v>257.23099999999999</v>
          </cell>
          <cell r="N6">
            <v>32.682000000000002</v>
          </cell>
          <cell r="O6">
            <v>5.1100000000000003</v>
          </cell>
          <cell r="P6">
            <v>10.056000000000001</v>
          </cell>
          <cell r="Q6">
            <v>22.314</v>
          </cell>
          <cell r="R6">
            <v>35.090000000000003</v>
          </cell>
          <cell r="S6">
            <v>56.853999999999999</v>
          </cell>
          <cell r="T6">
            <v>95.125</v>
          </cell>
        </row>
        <row r="7">
          <cell r="A7">
            <v>185</v>
          </cell>
          <cell r="B7">
            <v>32</v>
          </cell>
          <cell r="C7" t="str">
            <v>Argentina</v>
          </cell>
          <cell r="D7">
            <v>0</v>
          </cell>
          <cell r="E7">
            <v>2</v>
          </cell>
          <cell r="F7" t="str">
            <v>Amro</v>
          </cell>
          <cell r="G7">
            <v>7</v>
          </cell>
          <cell r="H7" t="str">
            <v>lac</v>
          </cell>
          <cell r="I7">
            <v>1</v>
          </cell>
          <cell r="J7" t="str">
            <v>low and middle</v>
          </cell>
          <cell r="K7" t="str">
            <v>both sexes</v>
          </cell>
          <cell r="L7" t="str">
            <v>1995-2000</v>
          </cell>
          <cell r="M7">
            <v>1426.0920000000001</v>
          </cell>
          <cell r="N7">
            <v>91.304000000000002</v>
          </cell>
          <cell r="O7">
            <v>10.260999999999999</v>
          </cell>
          <cell r="P7">
            <v>37.046999999999997</v>
          </cell>
          <cell r="Q7">
            <v>66.525999999999996</v>
          </cell>
          <cell r="R7">
            <v>178.81299999999999</v>
          </cell>
          <cell r="S7">
            <v>236.25700000000001</v>
          </cell>
          <cell r="T7">
            <v>805.88400000000001</v>
          </cell>
        </row>
        <row r="8">
          <cell r="A8">
            <v>202</v>
          </cell>
          <cell r="B8">
            <v>36</v>
          </cell>
          <cell r="C8" t="str">
            <v>Australia (13)</v>
          </cell>
          <cell r="D8">
            <v>0</v>
          </cell>
          <cell r="E8">
            <v>6</v>
          </cell>
          <cell r="F8" t="str">
            <v>Wpro</v>
          </cell>
          <cell r="G8">
            <v>1</v>
          </cell>
          <cell r="H8" t="str">
            <v>eme</v>
          </cell>
          <cell r="I8">
            <v>4</v>
          </cell>
          <cell r="J8" t="str">
            <v>high</v>
          </cell>
          <cell r="K8" t="str">
            <v>both sexes</v>
          </cell>
          <cell r="L8" t="str">
            <v>1995-2000</v>
          </cell>
          <cell r="M8">
            <v>698.71</v>
          </cell>
          <cell r="N8">
            <v>8.7989999999999995</v>
          </cell>
          <cell r="O8">
            <v>2.1120000000000001</v>
          </cell>
          <cell r="P8">
            <v>12.759</v>
          </cell>
          <cell r="Q8">
            <v>23.852</v>
          </cell>
          <cell r="R8">
            <v>59.674999999999997</v>
          </cell>
          <cell r="S8">
            <v>93.140999999999991</v>
          </cell>
          <cell r="T8">
            <v>498.37200000000001</v>
          </cell>
        </row>
        <row r="9">
          <cell r="A9">
            <v>155</v>
          </cell>
          <cell r="B9">
            <v>40</v>
          </cell>
          <cell r="C9" t="str">
            <v>Austria</v>
          </cell>
          <cell r="D9">
            <v>0</v>
          </cell>
          <cell r="E9">
            <v>4</v>
          </cell>
          <cell r="F9" t="str">
            <v>Euro</v>
          </cell>
          <cell r="G9">
            <v>1</v>
          </cell>
          <cell r="H9" t="str">
            <v>eme</v>
          </cell>
          <cell r="I9">
            <v>4</v>
          </cell>
          <cell r="J9" t="str">
            <v>high</v>
          </cell>
          <cell r="K9" t="str">
            <v>both sexes</v>
          </cell>
          <cell r="L9" t="str">
            <v>1995-2000</v>
          </cell>
          <cell r="M9">
            <v>405.363</v>
          </cell>
          <cell r="N9">
            <v>3.2719999999999998</v>
          </cell>
          <cell r="O9">
            <v>0.74399999999999999</v>
          </cell>
          <cell r="P9">
            <v>5.6539999999999999</v>
          </cell>
          <cell r="Q9">
            <v>12.847999999999999</v>
          </cell>
          <cell r="R9">
            <v>36.653000000000006</v>
          </cell>
          <cell r="S9">
            <v>55.228999999999999</v>
          </cell>
          <cell r="T9">
            <v>290.96299999999997</v>
          </cell>
        </row>
        <row r="10">
          <cell r="A10">
            <v>164</v>
          </cell>
          <cell r="B10">
            <v>44</v>
          </cell>
          <cell r="C10" t="str">
            <v>Bahamas</v>
          </cell>
          <cell r="D10">
            <v>0</v>
          </cell>
          <cell r="E10">
            <v>2</v>
          </cell>
          <cell r="F10" t="str">
            <v>Amro</v>
          </cell>
          <cell r="G10">
            <v>7</v>
          </cell>
          <cell r="H10" t="str">
            <v>lac</v>
          </cell>
          <cell r="I10">
            <v>4</v>
          </cell>
          <cell r="J10" t="str">
            <v>high</v>
          </cell>
          <cell r="K10" t="str">
            <v>both sexes</v>
          </cell>
          <cell r="L10" t="str">
            <v>1995-2000</v>
          </cell>
          <cell r="M10">
            <v>7.2549999999999999</v>
          </cell>
          <cell r="N10">
            <v>0.6</v>
          </cell>
          <cell r="O10">
            <v>7.3999999999999996E-2</v>
          </cell>
          <cell r="P10">
            <v>0.40899999999999997</v>
          </cell>
          <cell r="Q10">
            <v>0.89800000000000013</v>
          </cell>
          <cell r="R10">
            <v>1.2610000000000001</v>
          </cell>
          <cell r="S10">
            <v>1.1560000000000001</v>
          </cell>
          <cell r="T10">
            <v>2.8569999999999998</v>
          </cell>
        </row>
        <row r="11">
          <cell r="A11">
            <v>103</v>
          </cell>
          <cell r="B11">
            <v>48</v>
          </cell>
          <cell r="C11" t="str">
            <v>Bahrain</v>
          </cell>
          <cell r="D11">
            <v>0</v>
          </cell>
          <cell r="E11">
            <v>3</v>
          </cell>
          <cell r="F11" t="str">
            <v>Emro</v>
          </cell>
          <cell r="G11">
            <v>8</v>
          </cell>
          <cell r="H11" t="str">
            <v>mec</v>
          </cell>
          <cell r="I11">
            <v>1</v>
          </cell>
          <cell r="J11" t="str">
            <v>low and middle</v>
          </cell>
          <cell r="K11" t="str">
            <v>both sexes</v>
          </cell>
          <cell r="L11" t="str">
            <v>1995-2000</v>
          </cell>
          <cell r="M11">
            <v>10.502000000000001</v>
          </cell>
          <cell r="N11">
            <v>1.3420000000000001</v>
          </cell>
          <cell r="O11">
            <v>0.16699999999999998</v>
          </cell>
          <cell r="P11">
            <v>0.48</v>
          </cell>
          <cell r="Q11">
            <v>1.337</v>
          </cell>
          <cell r="R11">
            <v>2.0459999999999998</v>
          </cell>
          <cell r="S11">
            <v>1.754</v>
          </cell>
          <cell r="T11">
            <v>3.3760000000000003</v>
          </cell>
        </row>
        <row r="12">
          <cell r="A12">
            <v>75</v>
          </cell>
          <cell r="B12">
            <v>50</v>
          </cell>
          <cell r="C12" t="str">
            <v>Bangladesh</v>
          </cell>
          <cell r="D12">
            <v>0</v>
          </cell>
          <cell r="E12">
            <v>5</v>
          </cell>
          <cell r="F12" t="str">
            <v>Searo</v>
          </cell>
          <cell r="G12">
            <v>5</v>
          </cell>
          <cell r="H12" t="str">
            <v>oai</v>
          </cell>
          <cell r="I12">
            <v>1</v>
          </cell>
          <cell r="J12" t="str">
            <v>low and middle</v>
          </cell>
          <cell r="K12" t="str">
            <v>both sexes</v>
          </cell>
          <cell r="L12" t="str">
            <v>1995-2000</v>
          </cell>
          <cell r="M12">
            <v>5940.4089999999997</v>
          </cell>
          <cell r="N12">
            <v>1878.85</v>
          </cell>
          <cell r="O12">
            <v>309.23400000000004</v>
          </cell>
          <cell r="P12">
            <v>649.97800000000007</v>
          </cell>
          <cell r="Q12">
            <v>586.03300000000002</v>
          </cell>
          <cell r="R12">
            <v>729.726</v>
          </cell>
          <cell r="S12">
            <v>644.74300000000005</v>
          </cell>
          <cell r="T12">
            <v>1141.845</v>
          </cell>
        </row>
        <row r="13">
          <cell r="A13">
            <v>101</v>
          </cell>
          <cell r="B13">
            <v>51</v>
          </cell>
          <cell r="C13" t="str">
            <v>Armenia</v>
          </cell>
          <cell r="D13">
            <v>0</v>
          </cell>
          <cell r="E13">
            <v>4</v>
          </cell>
          <cell r="F13" t="str">
            <v>Euro</v>
          </cell>
          <cell r="G13">
            <v>8</v>
          </cell>
          <cell r="H13" t="str">
            <v>mec</v>
          </cell>
          <cell r="I13">
            <v>1</v>
          </cell>
          <cell r="J13" t="str">
            <v>low and middle</v>
          </cell>
          <cell r="K13" t="str">
            <v>both sexes</v>
          </cell>
          <cell r="L13" t="str">
            <v>1995-2000</v>
          </cell>
          <cell r="M13">
            <v>135.547</v>
          </cell>
          <cell r="N13">
            <v>7.8949999999999996</v>
          </cell>
          <cell r="O13">
            <v>1.3940000000000001</v>
          </cell>
          <cell r="P13">
            <v>4.1059999999999999</v>
          </cell>
          <cell r="Q13">
            <v>11.193000000000001</v>
          </cell>
          <cell r="R13">
            <v>18.588999999999999</v>
          </cell>
          <cell r="S13">
            <v>32.867999999999995</v>
          </cell>
          <cell r="T13">
            <v>59.502000000000002</v>
          </cell>
        </row>
        <row r="14">
          <cell r="A14">
            <v>165</v>
          </cell>
          <cell r="B14">
            <v>52</v>
          </cell>
          <cell r="C14" t="str">
            <v>Barbados</v>
          </cell>
          <cell r="D14">
            <v>0</v>
          </cell>
          <cell r="E14">
            <v>2</v>
          </cell>
          <cell r="F14" t="str">
            <v>Amro</v>
          </cell>
          <cell r="G14">
            <v>7</v>
          </cell>
          <cell r="H14" t="str">
            <v>lac</v>
          </cell>
          <cell r="I14">
            <v>1</v>
          </cell>
          <cell r="J14" t="str">
            <v>low and middle</v>
          </cell>
          <cell r="K14" t="str">
            <v>both sexes</v>
          </cell>
          <cell r="L14" t="str">
            <v>1995-2000</v>
          </cell>
          <cell r="M14">
            <v>10.987</v>
          </cell>
          <cell r="N14">
            <v>0.249</v>
          </cell>
          <cell r="O14">
            <v>3.9E-2</v>
          </cell>
          <cell r="P14">
            <v>0.157</v>
          </cell>
          <cell r="Q14">
            <v>0.4</v>
          </cell>
          <cell r="R14">
            <v>0.88500000000000001</v>
          </cell>
          <cell r="S14">
            <v>1.278</v>
          </cell>
          <cell r="T14">
            <v>7.9790000000000001</v>
          </cell>
        </row>
        <row r="15">
          <cell r="A15">
            <v>156</v>
          </cell>
          <cell r="B15">
            <v>56</v>
          </cell>
          <cell r="C15" t="str">
            <v>Belgium</v>
          </cell>
          <cell r="D15">
            <v>0</v>
          </cell>
          <cell r="E15">
            <v>4</v>
          </cell>
          <cell r="F15" t="str">
            <v>Euro</v>
          </cell>
          <cell r="G15">
            <v>1</v>
          </cell>
          <cell r="H15" t="str">
            <v>eme</v>
          </cell>
          <cell r="I15">
            <v>4</v>
          </cell>
          <cell r="J15" t="str">
            <v>high</v>
          </cell>
          <cell r="K15" t="str">
            <v>both sexes</v>
          </cell>
          <cell r="L15" t="str">
            <v>1995-2000</v>
          </cell>
          <cell r="M15">
            <v>531.83600000000001</v>
          </cell>
          <cell r="N15">
            <v>4.5970000000000004</v>
          </cell>
          <cell r="O15">
            <v>0.95400000000000007</v>
          </cell>
          <cell r="P15">
            <v>5.8559999999999999</v>
          </cell>
          <cell r="Q15">
            <v>13.807</v>
          </cell>
          <cell r="R15">
            <v>41.387999999999998</v>
          </cell>
          <cell r="S15">
            <v>79.936000000000007</v>
          </cell>
          <cell r="T15">
            <v>385.298</v>
          </cell>
        </row>
        <row r="16">
          <cell r="A16">
            <v>76</v>
          </cell>
          <cell r="B16">
            <v>64</v>
          </cell>
          <cell r="C16" t="str">
            <v>Bhutan</v>
          </cell>
          <cell r="D16">
            <v>0</v>
          </cell>
          <cell r="E16">
            <v>5</v>
          </cell>
          <cell r="F16" t="str">
            <v>Searo</v>
          </cell>
          <cell r="G16">
            <v>5</v>
          </cell>
          <cell r="H16" t="str">
            <v>oai</v>
          </cell>
          <cell r="I16">
            <v>1</v>
          </cell>
          <cell r="J16" t="str">
            <v>low and middle</v>
          </cell>
          <cell r="K16" t="str">
            <v>both sexes</v>
          </cell>
          <cell r="L16" t="str">
            <v>1995-2000</v>
          </cell>
          <cell r="M16">
            <v>97.08</v>
          </cell>
          <cell r="N16">
            <v>36.088999999999999</v>
          </cell>
          <cell r="O16">
            <v>6.4890000000000008</v>
          </cell>
          <cell r="P16">
            <v>8.3979999999999997</v>
          </cell>
          <cell r="Q16">
            <v>7.9109999999999996</v>
          </cell>
          <cell r="R16">
            <v>9.5609999999999999</v>
          </cell>
          <cell r="S16">
            <v>9.7830000000000013</v>
          </cell>
          <cell r="T16">
            <v>18.848999999999997</v>
          </cell>
        </row>
        <row r="17">
          <cell r="A17">
            <v>186</v>
          </cell>
          <cell r="B17">
            <v>68</v>
          </cell>
          <cell r="C17" t="str">
            <v>Bolivia</v>
          </cell>
          <cell r="D17">
            <v>0</v>
          </cell>
          <cell r="E17">
            <v>2</v>
          </cell>
          <cell r="F17" t="str">
            <v>Amro</v>
          </cell>
          <cell r="G17">
            <v>7</v>
          </cell>
          <cell r="H17" t="str">
            <v>lac</v>
          </cell>
          <cell r="I17">
            <v>1</v>
          </cell>
          <cell r="J17" t="str">
            <v>low and middle</v>
          </cell>
          <cell r="K17" t="str">
            <v>both sexes</v>
          </cell>
          <cell r="L17" t="str">
            <v>1995-2000</v>
          </cell>
          <cell r="M17">
            <v>358.38799999999998</v>
          </cell>
          <cell r="N17">
            <v>116.941</v>
          </cell>
          <cell r="O17">
            <v>21.748000000000001</v>
          </cell>
          <cell r="P17">
            <v>31.746000000000002</v>
          </cell>
          <cell r="Q17">
            <v>30.616</v>
          </cell>
          <cell r="R17">
            <v>39.874000000000002</v>
          </cell>
          <cell r="S17">
            <v>40.465999999999994</v>
          </cell>
          <cell r="T17">
            <v>76.996999999999986</v>
          </cell>
        </row>
        <row r="18">
          <cell r="A18">
            <v>144</v>
          </cell>
          <cell r="B18">
            <v>70</v>
          </cell>
          <cell r="C18" t="str">
            <v>Bosnia and Herzegovina</v>
          </cell>
          <cell r="D18">
            <v>0</v>
          </cell>
          <cell r="E18">
            <v>4</v>
          </cell>
          <cell r="F18" t="str">
            <v>Euro</v>
          </cell>
          <cell r="G18">
            <v>2</v>
          </cell>
          <cell r="H18" t="str">
            <v>fse</v>
          </cell>
          <cell r="I18">
            <v>1</v>
          </cell>
          <cell r="J18" t="str">
            <v>low and middle</v>
          </cell>
          <cell r="K18" t="str">
            <v>both sexes</v>
          </cell>
          <cell r="L18" t="str">
            <v>1995-2000</v>
          </cell>
          <cell r="M18">
            <v>136.75700000000001</v>
          </cell>
          <cell r="N18">
            <v>3.5569999999999999</v>
          </cell>
          <cell r="O18">
            <v>0.72099999999999997</v>
          </cell>
          <cell r="P18">
            <v>2.9350000000000001</v>
          </cell>
          <cell r="Q18">
            <v>7.89</v>
          </cell>
          <cell r="R18">
            <v>20.271000000000001</v>
          </cell>
          <cell r="S18">
            <v>35.258000000000003</v>
          </cell>
          <cell r="T18">
            <v>66.125</v>
          </cell>
        </row>
        <row r="19">
          <cell r="A19">
            <v>42</v>
          </cell>
          <cell r="B19">
            <v>72</v>
          </cell>
          <cell r="C19" t="str">
            <v>Botswana</v>
          </cell>
          <cell r="D19">
            <v>0</v>
          </cell>
          <cell r="E19">
            <v>1</v>
          </cell>
          <cell r="F19" t="str">
            <v>Afro</v>
          </cell>
          <cell r="G19">
            <v>6</v>
          </cell>
          <cell r="H19" t="str">
            <v>ssa</v>
          </cell>
          <cell r="I19">
            <v>1</v>
          </cell>
          <cell r="J19" t="str">
            <v>low and middle</v>
          </cell>
          <cell r="K19" t="str">
            <v>both sexes</v>
          </cell>
          <cell r="L19" t="str">
            <v>1995-2000</v>
          </cell>
          <cell r="M19">
            <v>115.024</v>
          </cell>
          <cell r="N19">
            <v>27.532</v>
          </cell>
          <cell r="O19">
            <v>4.7229999999999999</v>
          </cell>
          <cell r="P19">
            <v>13.266</v>
          </cell>
          <cell r="Q19">
            <v>28.175000000000001</v>
          </cell>
          <cell r="R19">
            <v>21.860999999999997</v>
          </cell>
          <cell r="S19">
            <v>8.6229999999999993</v>
          </cell>
          <cell r="T19">
            <v>10.844000000000001</v>
          </cell>
        </row>
        <row r="20">
          <cell r="A20">
            <v>187</v>
          </cell>
          <cell r="B20">
            <v>76</v>
          </cell>
          <cell r="C20" t="str">
            <v>Brazil</v>
          </cell>
          <cell r="D20">
            <v>0</v>
          </cell>
          <cell r="E20">
            <v>2</v>
          </cell>
          <cell r="F20" t="str">
            <v>Amro</v>
          </cell>
          <cell r="G20">
            <v>7</v>
          </cell>
          <cell r="H20" t="str">
            <v>lac</v>
          </cell>
          <cell r="I20">
            <v>1</v>
          </cell>
          <cell r="J20" t="str">
            <v>low and middle</v>
          </cell>
          <cell r="K20" t="str">
            <v>both sexes</v>
          </cell>
          <cell r="L20" t="str">
            <v>1995-2000</v>
          </cell>
          <cell r="M20">
            <v>5951.4369999999999</v>
          </cell>
          <cell r="N20">
            <v>811.96500000000003</v>
          </cell>
          <cell r="O20">
            <v>116.947</v>
          </cell>
          <cell r="P20">
            <v>430.23900000000003</v>
          </cell>
          <cell r="Q20">
            <v>746.69800000000009</v>
          </cell>
          <cell r="R20">
            <v>1018.97</v>
          </cell>
          <cell r="S20">
            <v>898.34500000000003</v>
          </cell>
          <cell r="T20">
            <v>1928.2730000000001</v>
          </cell>
        </row>
        <row r="21">
          <cell r="A21">
            <v>176</v>
          </cell>
          <cell r="B21">
            <v>84</v>
          </cell>
          <cell r="C21" t="str">
            <v>Belize</v>
          </cell>
          <cell r="D21">
            <v>0</v>
          </cell>
          <cell r="E21">
            <v>2</v>
          </cell>
          <cell r="F21" t="str">
            <v>Amro</v>
          </cell>
          <cell r="G21">
            <v>7</v>
          </cell>
          <cell r="H21" t="str">
            <v>lac</v>
          </cell>
          <cell r="I21">
            <v>1</v>
          </cell>
          <cell r="J21" t="str">
            <v>low and middle</v>
          </cell>
          <cell r="K21" t="str">
            <v>both sexes</v>
          </cell>
          <cell r="L21" t="str">
            <v>1995-2000</v>
          </cell>
          <cell r="M21">
            <v>4.78</v>
          </cell>
          <cell r="N21">
            <v>1.3009999999999999</v>
          </cell>
          <cell r="O21">
            <v>0.11599999999999999</v>
          </cell>
          <cell r="P21">
            <v>0.20100000000000001</v>
          </cell>
          <cell r="Q21">
            <v>0.248</v>
          </cell>
          <cell r="R21">
            <v>0.35799999999999998</v>
          </cell>
          <cell r="S21">
            <v>0.58199999999999996</v>
          </cell>
          <cell r="T21">
            <v>1.974</v>
          </cell>
        </row>
        <row r="22">
          <cell r="A22">
            <v>208</v>
          </cell>
          <cell r="B22">
            <v>90</v>
          </cell>
          <cell r="C22" t="str">
            <v>Solomon Islands</v>
          </cell>
          <cell r="D22">
            <v>0</v>
          </cell>
          <cell r="E22">
            <v>6</v>
          </cell>
          <cell r="F22" t="str">
            <v>Wpro</v>
          </cell>
          <cell r="G22">
            <v>5</v>
          </cell>
          <cell r="H22" t="str">
            <v>oai</v>
          </cell>
          <cell r="I22">
            <v>1</v>
          </cell>
          <cell r="J22" t="str">
            <v>low and middle</v>
          </cell>
          <cell r="K22" t="str">
            <v>both sexes</v>
          </cell>
          <cell r="L22" t="str">
            <v>1995-2000</v>
          </cell>
          <cell r="M22">
            <v>8.1940000000000008</v>
          </cell>
          <cell r="N22">
            <v>1.974</v>
          </cell>
          <cell r="O22">
            <v>0.217</v>
          </cell>
          <cell r="P22">
            <v>0.51100000000000001</v>
          </cell>
          <cell r="Q22">
            <v>0.54100000000000004</v>
          </cell>
          <cell r="R22">
            <v>1.0900000000000001</v>
          </cell>
          <cell r="S22">
            <v>1.2889999999999999</v>
          </cell>
          <cell r="T22">
            <v>2.5719999999999996</v>
          </cell>
        </row>
        <row r="23">
          <cell r="A23">
            <v>89</v>
          </cell>
          <cell r="B23">
            <v>96</v>
          </cell>
          <cell r="C23" t="str">
            <v>Brunei Darussalam</v>
          </cell>
          <cell r="D23">
            <v>0</v>
          </cell>
          <cell r="E23">
            <v>6</v>
          </cell>
          <cell r="F23" t="str">
            <v>Wpro</v>
          </cell>
          <cell r="G23">
            <v>5</v>
          </cell>
          <cell r="H23" t="str">
            <v>oai</v>
          </cell>
          <cell r="I23">
            <v>4</v>
          </cell>
          <cell r="J23" t="str">
            <v>high</v>
          </cell>
          <cell r="K23" t="str">
            <v>both sexes</v>
          </cell>
          <cell r="L23" t="str">
            <v>1995-2000</v>
          </cell>
          <cell r="M23">
            <v>4.7539999999999996</v>
          </cell>
          <cell r="N23">
            <v>0.40600000000000003</v>
          </cell>
          <cell r="O23">
            <v>9.8000000000000004E-2</v>
          </cell>
          <cell r="P23">
            <v>0.26800000000000002</v>
          </cell>
          <cell r="Q23">
            <v>0.39500000000000002</v>
          </cell>
          <cell r="R23">
            <v>0.78899999999999992</v>
          </cell>
          <cell r="S23">
            <v>0.8</v>
          </cell>
          <cell r="T23">
            <v>1.998</v>
          </cell>
        </row>
        <row r="24">
          <cell r="A24">
            <v>122</v>
          </cell>
          <cell r="B24">
            <v>100</v>
          </cell>
          <cell r="C24" t="str">
            <v>Bulgaria</v>
          </cell>
          <cell r="D24">
            <v>0</v>
          </cell>
          <cell r="E24">
            <v>4</v>
          </cell>
          <cell r="F24" t="str">
            <v>Euro</v>
          </cell>
          <cell r="G24">
            <v>2</v>
          </cell>
          <cell r="H24" t="str">
            <v>fse</v>
          </cell>
          <cell r="I24">
            <v>1</v>
          </cell>
          <cell r="J24" t="str">
            <v>low and middle</v>
          </cell>
          <cell r="K24" t="str">
            <v>both sexes</v>
          </cell>
          <cell r="L24" t="str">
            <v>1995-2000</v>
          </cell>
          <cell r="M24">
            <v>563.53399999999999</v>
          </cell>
          <cell r="N24">
            <v>7.6470000000000002</v>
          </cell>
          <cell r="O24">
            <v>2.2130000000000001</v>
          </cell>
          <cell r="P24">
            <v>9.0510000000000002</v>
          </cell>
          <cell r="Q24">
            <v>20.573999999999998</v>
          </cell>
          <cell r="R24">
            <v>66.691999999999993</v>
          </cell>
          <cell r="S24">
            <v>112.01599999999999</v>
          </cell>
          <cell r="T24">
            <v>345.34100000000001</v>
          </cell>
        </row>
        <row r="25">
          <cell r="A25">
            <v>95</v>
          </cell>
          <cell r="B25">
            <v>104</v>
          </cell>
          <cell r="C25" t="str">
            <v>Myanmar</v>
          </cell>
          <cell r="D25">
            <v>0</v>
          </cell>
          <cell r="E25">
            <v>5</v>
          </cell>
          <cell r="F25" t="str">
            <v>Searo</v>
          </cell>
          <cell r="G25">
            <v>5</v>
          </cell>
          <cell r="H25" t="str">
            <v>oai</v>
          </cell>
          <cell r="I25">
            <v>1</v>
          </cell>
          <cell r="J25" t="str">
            <v>low and middle</v>
          </cell>
          <cell r="K25" t="str">
            <v>both sexes</v>
          </cell>
          <cell r="L25" t="str">
            <v>1995-2000</v>
          </cell>
          <cell r="M25">
            <v>2068.0259999999998</v>
          </cell>
          <cell r="N25">
            <v>532.68200000000002</v>
          </cell>
          <cell r="O25">
            <v>84.356999999999999</v>
          </cell>
          <cell r="P25">
            <v>124.77200000000001</v>
          </cell>
          <cell r="Q25">
            <v>168.649</v>
          </cell>
          <cell r="R25">
            <v>278.48699999999997</v>
          </cell>
          <cell r="S25">
            <v>349.29500000000002</v>
          </cell>
          <cell r="T25">
            <v>529.78399999999999</v>
          </cell>
        </row>
        <row r="26">
          <cell r="A26">
            <v>7</v>
          </cell>
          <cell r="B26">
            <v>108</v>
          </cell>
          <cell r="C26" t="str">
            <v>Burundi</v>
          </cell>
          <cell r="D26">
            <v>0</v>
          </cell>
          <cell r="E26">
            <v>1</v>
          </cell>
          <cell r="F26" t="str">
            <v>Afro</v>
          </cell>
          <cell r="G26">
            <v>6</v>
          </cell>
          <cell r="H26" t="str">
            <v>ssa</v>
          </cell>
          <cell r="I26">
            <v>1</v>
          </cell>
          <cell r="J26" t="str">
            <v>low and middle</v>
          </cell>
          <cell r="K26" t="str">
            <v>both sexes</v>
          </cell>
          <cell r="L26" t="str">
            <v>1995-2000</v>
          </cell>
          <cell r="M26">
            <v>639.15</v>
          </cell>
          <cell r="N26">
            <v>254.42099999999999</v>
          </cell>
          <cell r="O26">
            <v>68.456999999999994</v>
          </cell>
          <cell r="P26">
            <v>64.546000000000006</v>
          </cell>
          <cell r="Q26">
            <v>91.237000000000009</v>
          </cell>
          <cell r="R26">
            <v>66.533000000000001</v>
          </cell>
          <cell r="S26">
            <v>35.805</v>
          </cell>
          <cell r="T26">
            <v>58.150999999999996</v>
          </cell>
        </row>
        <row r="27">
          <cell r="A27">
            <v>121</v>
          </cell>
          <cell r="B27">
            <v>112</v>
          </cell>
          <cell r="C27" t="str">
            <v>Belarus</v>
          </cell>
          <cell r="D27">
            <v>0</v>
          </cell>
          <cell r="E27">
            <v>4</v>
          </cell>
          <cell r="F27" t="str">
            <v>Euro</v>
          </cell>
          <cell r="G27">
            <v>2</v>
          </cell>
          <cell r="H27" t="str">
            <v>fse</v>
          </cell>
          <cell r="I27">
            <v>1</v>
          </cell>
          <cell r="J27" t="str">
            <v>low and middle</v>
          </cell>
          <cell r="K27" t="str">
            <v>both sexes</v>
          </cell>
          <cell r="L27" t="str">
            <v>1995-2000</v>
          </cell>
          <cell r="M27">
            <v>680.79499999999996</v>
          </cell>
          <cell r="N27">
            <v>15.14</v>
          </cell>
          <cell r="O27">
            <v>4.2649999999999997</v>
          </cell>
          <cell r="P27">
            <v>18.640999999999998</v>
          </cell>
          <cell r="Q27">
            <v>47.058999999999997</v>
          </cell>
          <cell r="R27">
            <v>101.03100000000001</v>
          </cell>
          <cell r="S27">
            <v>146.74799999999999</v>
          </cell>
          <cell r="T27">
            <v>347.911</v>
          </cell>
        </row>
        <row r="28">
          <cell r="A28">
            <v>90</v>
          </cell>
          <cell r="B28">
            <v>116</v>
          </cell>
          <cell r="C28" t="str">
            <v>Cambodia</v>
          </cell>
          <cell r="D28">
            <v>0</v>
          </cell>
          <cell r="E28">
            <v>6</v>
          </cell>
          <cell r="F28" t="str">
            <v>Wpro</v>
          </cell>
          <cell r="G28">
            <v>5</v>
          </cell>
          <cell r="H28" t="str">
            <v>oai</v>
          </cell>
          <cell r="I28">
            <v>1</v>
          </cell>
          <cell r="J28" t="str">
            <v>low and middle</v>
          </cell>
          <cell r="K28" t="str">
            <v>both sexes</v>
          </cell>
          <cell r="L28" t="str">
            <v>1995-2000</v>
          </cell>
          <cell r="M28">
            <v>670.24699999999996</v>
          </cell>
          <cell r="N28">
            <v>252.489</v>
          </cell>
          <cell r="O28">
            <v>48.302</v>
          </cell>
          <cell r="P28">
            <v>59.246000000000002</v>
          </cell>
          <cell r="Q28">
            <v>81.233999999999995</v>
          </cell>
          <cell r="R28">
            <v>81.544000000000011</v>
          </cell>
          <cell r="S28">
            <v>59.23</v>
          </cell>
          <cell r="T28">
            <v>88.201999999999984</v>
          </cell>
        </row>
        <row r="29">
          <cell r="A29">
            <v>26</v>
          </cell>
          <cell r="B29">
            <v>120</v>
          </cell>
          <cell r="C29" t="str">
            <v>Cameroon</v>
          </cell>
          <cell r="D29">
            <v>0</v>
          </cell>
          <cell r="E29">
            <v>1</v>
          </cell>
          <cell r="F29" t="str">
            <v>Afro</v>
          </cell>
          <cell r="G29">
            <v>6</v>
          </cell>
          <cell r="H29" t="str">
            <v>ssa</v>
          </cell>
          <cell r="I29">
            <v>1</v>
          </cell>
          <cell r="J29" t="str">
            <v>low and middle</v>
          </cell>
          <cell r="K29" t="str">
            <v>both sexes</v>
          </cell>
          <cell r="L29" t="str">
            <v>1995-2000</v>
          </cell>
          <cell r="M29">
            <v>878.24300000000005</v>
          </cell>
          <cell r="N29">
            <v>322.75700000000001</v>
          </cell>
          <cell r="O29">
            <v>70.426999999999992</v>
          </cell>
          <cell r="P29">
            <v>82.525000000000006</v>
          </cell>
          <cell r="Q29">
            <v>98.614999999999995</v>
          </cell>
          <cell r="R29">
            <v>96.861999999999995</v>
          </cell>
          <cell r="S29">
            <v>73.863</v>
          </cell>
          <cell r="T29">
            <v>133.19399999999999</v>
          </cell>
        </row>
        <row r="30">
          <cell r="A30">
            <v>198</v>
          </cell>
          <cell r="B30">
            <v>124</v>
          </cell>
          <cell r="C30" t="str">
            <v>Canada</v>
          </cell>
          <cell r="D30">
            <v>0</v>
          </cell>
          <cell r="E30">
            <v>2</v>
          </cell>
          <cell r="F30" t="str">
            <v>Amro</v>
          </cell>
          <cell r="G30">
            <v>1</v>
          </cell>
          <cell r="H30" t="str">
            <v>eme</v>
          </cell>
          <cell r="I30">
            <v>4</v>
          </cell>
          <cell r="J30" t="str">
            <v>high</v>
          </cell>
          <cell r="K30" t="str">
            <v>both sexes</v>
          </cell>
          <cell r="L30" t="str">
            <v>1995-2000</v>
          </cell>
          <cell r="M30">
            <v>1073.499</v>
          </cell>
          <cell r="N30">
            <v>12.964</v>
          </cell>
          <cell r="O30">
            <v>3.3890000000000002</v>
          </cell>
          <cell r="P30">
            <v>18.350000000000001</v>
          </cell>
          <cell r="Q30">
            <v>44.89</v>
          </cell>
          <cell r="R30">
            <v>105.512</v>
          </cell>
          <cell r="S30">
            <v>160.202</v>
          </cell>
          <cell r="T30">
            <v>728.19199999999989</v>
          </cell>
        </row>
        <row r="31">
          <cell r="A31">
            <v>50</v>
          </cell>
          <cell r="B31">
            <v>132</v>
          </cell>
          <cell r="C31" t="str">
            <v>Cape Verde</v>
          </cell>
          <cell r="D31">
            <v>0</v>
          </cell>
          <cell r="E31">
            <v>1</v>
          </cell>
          <cell r="F31" t="str">
            <v>Afro</v>
          </cell>
          <cell r="G31">
            <v>6</v>
          </cell>
          <cell r="H31" t="str">
            <v>ssa</v>
          </cell>
          <cell r="I31">
            <v>1</v>
          </cell>
          <cell r="J31" t="str">
            <v>low and middle</v>
          </cell>
          <cell r="K31" t="str">
            <v>both sexes</v>
          </cell>
          <cell r="L31" t="str">
            <v>1995-2000</v>
          </cell>
          <cell r="M31">
            <v>12.901999999999999</v>
          </cell>
          <cell r="N31">
            <v>4.1280000000000001</v>
          </cell>
          <cell r="O31">
            <v>0.253</v>
          </cell>
          <cell r="P31">
            <v>0.66300000000000003</v>
          </cell>
          <cell r="Q31">
            <v>0.84799999999999998</v>
          </cell>
          <cell r="R31">
            <v>0.72499999999999998</v>
          </cell>
          <cell r="S31">
            <v>1.69</v>
          </cell>
          <cell r="T31">
            <v>4.5949999999999998</v>
          </cell>
        </row>
        <row r="32">
          <cell r="A32">
            <v>27</v>
          </cell>
          <cell r="B32">
            <v>140</v>
          </cell>
          <cell r="C32" t="str">
            <v>Central African Republic</v>
          </cell>
          <cell r="D32">
            <v>0</v>
          </cell>
          <cell r="E32">
            <v>1</v>
          </cell>
          <cell r="F32" t="str">
            <v>Afro</v>
          </cell>
          <cell r="G32">
            <v>6</v>
          </cell>
          <cell r="H32" t="str">
            <v>ssa</v>
          </cell>
          <cell r="I32">
            <v>1</v>
          </cell>
          <cell r="J32" t="str">
            <v>low and middle</v>
          </cell>
          <cell r="K32" t="str">
            <v>both sexes</v>
          </cell>
          <cell r="L32" t="str">
            <v>1995-2000</v>
          </cell>
          <cell r="M32">
            <v>322.44900000000001</v>
          </cell>
          <cell r="N32">
            <v>105.4</v>
          </cell>
          <cell r="O32">
            <v>29.103000000000002</v>
          </cell>
          <cell r="P32">
            <v>32.055</v>
          </cell>
          <cell r="Q32">
            <v>48.18</v>
          </cell>
          <cell r="R32">
            <v>41.764000000000003</v>
          </cell>
          <cell r="S32">
            <v>25.571999999999999</v>
          </cell>
          <cell r="T32">
            <v>40.375</v>
          </cell>
        </row>
        <row r="33">
          <cell r="A33">
            <v>84</v>
          </cell>
          <cell r="B33">
            <v>144</v>
          </cell>
          <cell r="C33" t="str">
            <v>Sri Lanka</v>
          </cell>
          <cell r="D33">
            <v>0</v>
          </cell>
          <cell r="E33">
            <v>5</v>
          </cell>
          <cell r="F33" t="str">
            <v>Searo</v>
          </cell>
          <cell r="G33">
            <v>5</v>
          </cell>
          <cell r="H33" t="str">
            <v>oai</v>
          </cell>
          <cell r="I33">
            <v>1</v>
          </cell>
          <cell r="J33" t="str">
            <v>low and middle</v>
          </cell>
          <cell r="K33" t="str">
            <v>both sexes</v>
          </cell>
          <cell r="L33" t="str">
            <v>1995-2000</v>
          </cell>
          <cell r="M33">
            <v>527.29399999999998</v>
          </cell>
          <cell r="N33">
            <v>34.707000000000001</v>
          </cell>
          <cell r="O33">
            <v>6.173</v>
          </cell>
          <cell r="P33">
            <v>24.677999999999997</v>
          </cell>
          <cell r="Q33">
            <v>35.829000000000001</v>
          </cell>
          <cell r="R33">
            <v>75.338999999999999</v>
          </cell>
          <cell r="S33">
            <v>96.841999999999999</v>
          </cell>
          <cell r="T33">
            <v>253.726</v>
          </cell>
        </row>
        <row r="34">
          <cell r="A34">
            <v>28</v>
          </cell>
          <cell r="B34">
            <v>148</v>
          </cell>
          <cell r="C34" t="str">
            <v>Chad</v>
          </cell>
          <cell r="D34">
            <v>0</v>
          </cell>
          <cell r="E34">
            <v>1</v>
          </cell>
          <cell r="F34" t="str">
            <v>Afro</v>
          </cell>
          <cell r="G34">
            <v>6</v>
          </cell>
          <cell r="H34" t="str">
            <v>ssa</v>
          </cell>
          <cell r="I34">
            <v>1</v>
          </cell>
          <cell r="J34" t="str">
            <v>low and middle</v>
          </cell>
          <cell r="K34" t="str">
            <v>both sexes</v>
          </cell>
          <cell r="L34" t="str">
            <v>1995-2000</v>
          </cell>
          <cell r="M34">
            <v>635.44899999999996</v>
          </cell>
          <cell r="N34">
            <v>282.92</v>
          </cell>
          <cell r="O34">
            <v>65.450999999999993</v>
          </cell>
          <cell r="P34">
            <v>55.186999999999998</v>
          </cell>
          <cell r="Q34">
            <v>60.798000000000002</v>
          </cell>
          <cell r="R34">
            <v>56.838999999999999</v>
          </cell>
          <cell r="S34">
            <v>44.361999999999995</v>
          </cell>
          <cell r="T34">
            <v>69.89200000000001</v>
          </cell>
        </row>
        <row r="35">
          <cell r="A35">
            <v>188</v>
          </cell>
          <cell r="B35">
            <v>152</v>
          </cell>
          <cell r="C35" t="str">
            <v>Chile</v>
          </cell>
          <cell r="D35">
            <v>0</v>
          </cell>
          <cell r="E35">
            <v>2</v>
          </cell>
          <cell r="F35" t="str">
            <v>Amro</v>
          </cell>
          <cell r="G35">
            <v>7</v>
          </cell>
          <cell r="H35" t="str">
            <v>lac</v>
          </cell>
          <cell r="I35">
            <v>1</v>
          </cell>
          <cell r="J35" t="str">
            <v>low and middle</v>
          </cell>
          <cell r="K35" t="str">
            <v>both sexes</v>
          </cell>
          <cell r="L35" t="str">
            <v>1995-2000</v>
          </cell>
          <cell r="M35">
            <v>411.48700000000002</v>
          </cell>
          <cell r="N35">
            <v>22.606999999999999</v>
          </cell>
          <cell r="O35">
            <v>3.8210000000000002</v>
          </cell>
          <cell r="P35">
            <v>15.298000000000002</v>
          </cell>
          <cell r="Q35">
            <v>29.103000000000002</v>
          </cell>
          <cell r="R35">
            <v>56.652999999999992</v>
          </cell>
          <cell r="S35">
            <v>68.819999999999993</v>
          </cell>
          <cell r="T35">
            <v>215.185</v>
          </cell>
        </row>
        <row r="36">
          <cell r="A36">
            <v>66</v>
          </cell>
          <cell r="B36">
            <v>156</v>
          </cell>
          <cell r="C36" t="str">
            <v>China (5)</v>
          </cell>
          <cell r="D36">
            <v>0</v>
          </cell>
          <cell r="E36">
            <v>6</v>
          </cell>
          <cell r="F36" t="str">
            <v>Wpro</v>
          </cell>
          <cell r="G36">
            <v>4</v>
          </cell>
          <cell r="H36" t="str">
            <v>chn</v>
          </cell>
          <cell r="I36">
            <v>5</v>
          </cell>
          <cell r="J36" t="str">
            <v>chn</v>
          </cell>
          <cell r="K36" t="str">
            <v>both sexes</v>
          </cell>
          <cell r="L36" t="str">
            <v>1995-2000</v>
          </cell>
          <cell r="M36">
            <v>43382.82</v>
          </cell>
          <cell r="N36">
            <v>4894.9560000000001</v>
          </cell>
          <cell r="O36">
            <v>541.58100000000002</v>
          </cell>
          <cell r="P36">
            <v>1524.999</v>
          </cell>
          <cell r="Q36">
            <v>2521.2719999999999</v>
          </cell>
          <cell r="R36">
            <v>5590.2880000000005</v>
          </cell>
          <cell r="S36">
            <v>8630.6080000000002</v>
          </cell>
          <cell r="T36">
            <v>19679.115999999998</v>
          </cell>
        </row>
        <row r="37">
          <cell r="A37">
            <v>189</v>
          </cell>
          <cell r="B37">
            <v>170</v>
          </cell>
          <cell r="C37" t="str">
            <v>Colombia</v>
          </cell>
          <cell r="D37">
            <v>0</v>
          </cell>
          <cell r="E37">
            <v>2</v>
          </cell>
          <cell r="F37" t="str">
            <v>Amro</v>
          </cell>
          <cell r="G37">
            <v>7</v>
          </cell>
          <cell r="H37" t="str">
            <v>lac</v>
          </cell>
          <cell r="I37">
            <v>1</v>
          </cell>
          <cell r="J37" t="str">
            <v>low and middle</v>
          </cell>
          <cell r="K37" t="str">
            <v>both sexes</v>
          </cell>
          <cell r="L37" t="str">
            <v>1995-2000</v>
          </cell>
          <cell r="M37">
            <v>1170.528</v>
          </cell>
          <cell r="N37">
            <v>193.184</v>
          </cell>
          <cell r="O37">
            <v>24.021999999999998</v>
          </cell>
          <cell r="P37">
            <v>124.87</v>
          </cell>
          <cell r="Q37">
            <v>126.104</v>
          </cell>
          <cell r="R37">
            <v>143.16899999999998</v>
          </cell>
          <cell r="S37">
            <v>150.108</v>
          </cell>
          <cell r="T37">
            <v>409.07100000000003</v>
          </cell>
        </row>
        <row r="38">
          <cell r="A38">
            <v>8</v>
          </cell>
          <cell r="B38">
            <v>174</v>
          </cell>
          <cell r="C38" t="str">
            <v>Comoros</v>
          </cell>
          <cell r="D38">
            <v>0</v>
          </cell>
          <cell r="E38">
            <v>1</v>
          </cell>
          <cell r="F38" t="str">
            <v>Afro</v>
          </cell>
          <cell r="G38">
            <v>6</v>
          </cell>
          <cell r="H38" t="str">
            <v>ssa</v>
          </cell>
          <cell r="I38">
            <v>1</v>
          </cell>
          <cell r="J38" t="str">
            <v>low and middle</v>
          </cell>
          <cell r="K38" t="str">
            <v>both sexes</v>
          </cell>
          <cell r="L38" t="str">
            <v>1995-2000</v>
          </cell>
          <cell r="M38">
            <v>30.402000000000001</v>
          </cell>
          <cell r="N38">
            <v>12.544</v>
          </cell>
          <cell r="O38">
            <v>1.6579999999999999</v>
          </cell>
          <cell r="P38">
            <v>3.056</v>
          </cell>
          <cell r="Q38">
            <v>2.629</v>
          </cell>
          <cell r="R38">
            <v>3.1470000000000002</v>
          </cell>
          <cell r="S38">
            <v>2.87</v>
          </cell>
          <cell r="T38">
            <v>4.4980000000000002</v>
          </cell>
        </row>
        <row r="39">
          <cell r="A39">
            <v>29</v>
          </cell>
          <cell r="B39">
            <v>178</v>
          </cell>
          <cell r="C39" t="str">
            <v>Congo</v>
          </cell>
          <cell r="D39">
            <v>0</v>
          </cell>
          <cell r="E39">
            <v>1</v>
          </cell>
          <cell r="F39" t="str">
            <v>Afro</v>
          </cell>
          <cell r="G39">
            <v>6</v>
          </cell>
          <cell r="H39" t="str">
            <v>ssa</v>
          </cell>
          <cell r="I39">
            <v>1</v>
          </cell>
          <cell r="J39" t="str">
            <v>low and middle</v>
          </cell>
          <cell r="K39" t="str">
            <v>both sexes</v>
          </cell>
          <cell r="L39" t="str">
            <v>1995-2000</v>
          </cell>
          <cell r="M39">
            <v>217.43600000000001</v>
          </cell>
          <cell r="N39">
            <v>80.656000000000006</v>
          </cell>
          <cell r="O39">
            <v>17.849</v>
          </cell>
          <cell r="P39">
            <v>21.222999999999999</v>
          </cell>
          <cell r="Q39">
            <v>30.654</v>
          </cell>
          <cell r="R39">
            <v>26.080999999999996</v>
          </cell>
          <cell r="S39">
            <v>15.481999999999999</v>
          </cell>
          <cell r="T39">
            <v>25.491000000000003</v>
          </cell>
        </row>
        <row r="40">
          <cell r="A40">
            <v>30</v>
          </cell>
          <cell r="B40">
            <v>180</v>
          </cell>
          <cell r="C40" t="str">
            <v>Dem. Republic of the Congo</v>
          </cell>
          <cell r="D40">
            <v>0</v>
          </cell>
          <cell r="E40">
            <v>1</v>
          </cell>
          <cell r="F40" t="str">
            <v>Afro</v>
          </cell>
          <cell r="G40">
            <v>6</v>
          </cell>
          <cell r="H40" t="str">
            <v>ssa</v>
          </cell>
          <cell r="I40">
            <v>1</v>
          </cell>
          <cell r="J40" t="str">
            <v>low and middle</v>
          </cell>
          <cell r="K40" t="str">
            <v>both sexes</v>
          </cell>
          <cell r="L40" t="str">
            <v>1995-2000</v>
          </cell>
          <cell r="M40">
            <v>3569.25</v>
          </cell>
          <cell r="N40">
            <v>1583.05</v>
          </cell>
          <cell r="O40">
            <v>331.32499999999999</v>
          </cell>
          <cell r="P40">
            <v>321.666</v>
          </cell>
          <cell r="Q40">
            <v>383.53800000000001</v>
          </cell>
          <cell r="R40">
            <v>350.21499999999997</v>
          </cell>
          <cell r="S40">
            <v>237.488</v>
          </cell>
          <cell r="T40">
            <v>361.96800000000007</v>
          </cell>
        </row>
        <row r="41">
          <cell r="A41">
            <v>177</v>
          </cell>
          <cell r="B41">
            <v>188</v>
          </cell>
          <cell r="C41" t="str">
            <v>Costa Rica</v>
          </cell>
          <cell r="D41">
            <v>0</v>
          </cell>
          <cell r="E41">
            <v>2</v>
          </cell>
          <cell r="F41" t="str">
            <v>Amro</v>
          </cell>
          <cell r="G41">
            <v>7</v>
          </cell>
          <cell r="H41" t="str">
            <v>lac</v>
          </cell>
          <cell r="I41">
            <v>1</v>
          </cell>
          <cell r="J41" t="str">
            <v>low and middle</v>
          </cell>
          <cell r="K41" t="str">
            <v>both sexes</v>
          </cell>
          <cell r="L41" t="str">
            <v>1995-2000</v>
          </cell>
          <cell r="M41">
            <v>72.631</v>
          </cell>
          <cell r="N41">
            <v>6.5259999999999998</v>
          </cell>
          <cell r="O41">
            <v>1.1360000000000001</v>
          </cell>
          <cell r="P41">
            <v>3.3709999999999996</v>
          </cell>
          <cell r="Q41">
            <v>5.7089999999999996</v>
          </cell>
          <cell r="R41">
            <v>9.2940000000000005</v>
          </cell>
          <cell r="S41">
            <v>11.147</v>
          </cell>
          <cell r="T41">
            <v>35.448</v>
          </cell>
        </row>
        <row r="42">
          <cell r="A42">
            <v>145</v>
          </cell>
          <cell r="B42">
            <v>191</v>
          </cell>
          <cell r="C42" t="str">
            <v>Croatia</v>
          </cell>
          <cell r="D42">
            <v>0</v>
          </cell>
          <cell r="E42">
            <v>4</v>
          </cell>
          <cell r="F42" t="str">
            <v>Euro</v>
          </cell>
          <cell r="G42">
            <v>2</v>
          </cell>
          <cell r="H42" t="str">
            <v>fse</v>
          </cell>
          <cell r="I42">
            <v>1</v>
          </cell>
          <cell r="J42" t="str">
            <v>low and middle</v>
          </cell>
          <cell r="K42" t="str">
            <v>both sexes</v>
          </cell>
          <cell r="L42" t="str">
            <v>1995-2000</v>
          </cell>
          <cell r="M42">
            <v>257.56200000000001</v>
          </cell>
          <cell r="N42">
            <v>3.0150000000000001</v>
          </cell>
          <cell r="O42">
            <v>0.82200000000000006</v>
          </cell>
          <cell r="P42">
            <v>3.8220000000000001</v>
          </cell>
          <cell r="Q42">
            <v>10.516</v>
          </cell>
          <cell r="R42">
            <v>33.561999999999998</v>
          </cell>
          <cell r="S42">
            <v>55.563000000000002</v>
          </cell>
          <cell r="T42">
            <v>150.26200000000003</v>
          </cell>
        </row>
        <row r="43">
          <cell r="A43">
            <v>166</v>
          </cell>
          <cell r="B43">
            <v>192</v>
          </cell>
          <cell r="C43" t="str">
            <v>Cuba</v>
          </cell>
          <cell r="D43">
            <v>0</v>
          </cell>
          <cell r="E43">
            <v>2</v>
          </cell>
          <cell r="F43" t="str">
            <v>Amro</v>
          </cell>
          <cell r="G43">
            <v>7</v>
          </cell>
          <cell r="H43" t="str">
            <v>lac</v>
          </cell>
          <cell r="I43">
            <v>1</v>
          </cell>
          <cell r="J43" t="str">
            <v>low and middle</v>
          </cell>
          <cell r="K43" t="str">
            <v>both sexes</v>
          </cell>
          <cell r="L43" t="str">
            <v>1995-2000</v>
          </cell>
          <cell r="M43">
            <v>389.76</v>
          </cell>
          <cell r="N43">
            <v>8.8160000000000007</v>
          </cell>
          <cell r="O43">
            <v>3.069</v>
          </cell>
          <cell r="P43">
            <v>14.347</v>
          </cell>
          <cell r="Q43">
            <v>22.85</v>
          </cell>
          <cell r="R43">
            <v>49.567999999999998</v>
          </cell>
          <cell r="S43">
            <v>57.926000000000002</v>
          </cell>
          <cell r="T43">
            <v>233.184</v>
          </cell>
        </row>
        <row r="44">
          <cell r="A44">
            <v>104</v>
          </cell>
          <cell r="B44">
            <v>196</v>
          </cell>
          <cell r="C44" t="str">
            <v>Cyprus</v>
          </cell>
          <cell r="D44">
            <v>0</v>
          </cell>
          <cell r="E44">
            <v>3</v>
          </cell>
          <cell r="F44" t="str">
            <v>Emro</v>
          </cell>
          <cell r="G44">
            <v>8</v>
          </cell>
          <cell r="H44" t="str">
            <v>mec</v>
          </cell>
          <cell r="I44">
            <v>4</v>
          </cell>
          <cell r="J44" t="str">
            <v>high</v>
          </cell>
          <cell r="K44" t="str">
            <v>both sexes</v>
          </cell>
          <cell r="L44" t="str">
            <v>1995-2000</v>
          </cell>
          <cell r="M44">
            <v>27.991</v>
          </cell>
          <cell r="N44">
            <v>0.51900000000000002</v>
          </cell>
          <cell r="O44">
            <v>9.1999999999999998E-2</v>
          </cell>
          <cell r="P44">
            <v>0.65700000000000003</v>
          </cell>
          <cell r="Q44">
            <v>0.96300000000000008</v>
          </cell>
          <cell r="R44">
            <v>2.637</v>
          </cell>
          <cell r="S44">
            <v>3.7989999999999999</v>
          </cell>
          <cell r="T44">
            <v>19.323999999999998</v>
          </cell>
        </row>
        <row r="45">
          <cell r="A45">
            <v>123</v>
          </cell>
          <cell r="B45">
            <v>203</v>
          </cell>
          <cell r="C45" t="str">
            <v>Czech Republic</v>
          </cell>
          <cell r="D45">
            <v>0</v>
          </cell>
          <cell r="E45">
            <v>4</v>
          </cell>
          <cell r="F45" t="str">
            <v>Euro</v>
          </cell>
          <cell r="G45">
            <v>2</v>
          </cell>
          <cell r="H45" t="str">
            <v>fse</v>
          </cell>
          <cell r="I45">
            <v>1</v>
          </cell>
          <cell r="J45" t="str">
            <v>low and middle</v>
          </cell>
          <cell r="K45" t="str">
            <v>both sexes</v>
          </cell>
          <cell r="L45" t="str">
            <v>1995-2000</v>
          </cell>
          <cell r="M45">
            <v>569.48800000000006</v>
          </cell>
          <cell r="N45">
            <v>4.085</v>
          </cell>
          <cell r="O45">
            <v>1.4039999999999999</v>
          </cell>
          <cell r="P45">
            <v>8.0120000000000005</v>
          </cell>
          <cell r="Q45">
            <v>17.771000000000001</v>
          </cell>
          <cell r="R45">
            <v>70.631</v>
          </cell>
          <cell r="S45">
            <v>100.313</v>
          </cell>
          <cell r="T45">
            <v>367.27199999999999</v>
          </cell>
        </row>
        <row r="46">
          <cell r="A46">
            <v>48</v>
          </cell>
          <cell r="B46">
            <v>204</v>
          </cell>
          <cell r="C46" t="str">
            <v>Benin</v>
          </cell>
          <cell r="D46">
            <v>0</v>
          </cell>
          <cell r="E46">
            <v>1</v>
          </cell>
          <cell r="F46" t="str">
            <v>Afro</v>
          </cell>
          <cell r="G46">
            <v>6</v>
          </cell>
          <cell r="H46" t="str">
            <v>ssa</v>
          </cell>
          <cell r="I46">
            <v>1</v>
          </cell>
          <cell r="J46" t="str">
            <v>low and middle</v>
          </cell>
          <cell r="K46" t="str">
            <v>both sexes</v>
          </cell>
          <cell r="L46" t="str">
            <v>1995-2000</v>
          </cell>
          <cell r="M46">
            <v>371.49799999999999</v>
          </cell>
          <cell r="N46">
            <v>161.35</v>
          </cell>
          <cell r="O46">
            <v>38.707999999999998</v>
          </cell>
          <cell r="P46">
            <v>34.244</v>
          </cell>
          <cell r="Q46">
            <v>34.914999999999999</v>
          </cell>
          <cell r="R46">
            <v>30.76</v>
          </cell>
          <cell r="S46">
            <v>23.852</v>
          </cell>
          <cell r="T46">
            <v>47.668999999999997</v>
          </cell>
        </row>
        <row r="47">
          <cell r="A47">
            <v>132</v>
          </cell>
          <cell r="B47">
            <v>208</v>
          </cell>
          <cell r="C47" t="str">
            <v>Denmark</v>
          </cell>
          <cell r="D47">
            <v>0</v>
          </cell>
          <cell r="E47">
            <v>4</v>
          </cell>
          <cell r="F47" t="str">
            <v>Euro</v>
          </cell>
          <cell r="G47">
            <v>1</v>
          </cell>
          <cell r="H47" t="str">
            <v>eme</v>
          </cell>
          <cell r="I47">
            <v>4</v>
          </cell>
          <cell r="J47" t="str">
            <v>high</v>
          </cell>
          <cell r="K47" t="str">
            <v>both sexes</v>
          </cell>
          <cell r="L47" t="str">
            <v>1995-2000</v>
          </cell>
          <cell r="M47">
            <v>307.43200000000002</v>
          </cell>
          <cell r="N47">
            <v>2.8130000000000002</v>
          </cell>
          <cell r="O47">
            <v>0.54500000000000004</v>
          </cell>
          <cell r="P47">
            <v>2.8819999999999997</v>
          </cell>
          <cell r="Q47">
            <v>8.6439999999999984</v>
          </cell>
          <cell r="R47">
            <v>33.134</v>
          </cell>
          <cell r="S47">
            <v>45.231000000000002</v>
          </cell>
          <cell r="T47">
            <v>214.18300000000002</v>
          </cell>
        </row>
        <row r="48">
          <cell r="A48">
            <v>167</v>
          </cell>
          <cell r="B48">
            <v>214</v>
          </cell>
          <cell r="C48" t="str">
            <v>Dominican Republic</v>
          </cell>
          <cell r="D48">
            <v>0</v>
          </cell>
          <cell r="E48">
            <v>2</v>
          </cell>
          <cell r="F48" t="str">
            <v>Amro</v>
          </cell>
          <cell r="G48">
            <v>7</v>
          </cell>
          <cell r="H48" t="str">
            <v>lac</v>
          </cell>
          <cell r="I48">
            <v>1</v>
          </cell>
          <cell r="J48" t="str">
            <v>low and middle</v>
          </cell>
          <cell r="K48" t="str">
            <v>both sexes</v>
          </cell>
          <cell r="L48" t="str">
            <v>1995-2000</v>
          </cell>
          <cell r="M48">
            <v>216.28200000000001</v>
          </cell>
          <cell r="N48">
            <v>45.902999999999999</v>
          </cell>
          <cell r="O48">
            <v>6.3140000000000001</v>
          </cell>
          <cell r="P48">
            <v>13.788</v>
          </cell>
          <cell r="Q48">
            <v>19.905000000000001</v>
          </cell>
          <cell r="R48">
            <v>27.356000000000002</v>
          </cell>
          <cell r="S48">
            <v>30.516000000000002</v>
          </cell>
          <cell r="T48">
            <v>72.5</v>
          </cell>
        </row>
        <row r="49">
          <cell r="A49">
            <v>190</v>
          </cell>
          <cell r="B49">
            <v>218</v>
          </cell>
          <cell r="C49" t="str">
            <v>Ecuador</v>
          </cell>
          <cell r="D49">
            <v>0</v>
          </cell>
          <cell r="E49">
            <v>2</v>
          </cell>
          <cell r="F49" t="str">
            <v>Amro</v>
          </cell>
          <cell r="G49">
            <v>7</v>
          </cell>
          <cell r="H49" t="str">
            <v>lac</v>
          </cell>
          <cell r="I49">
            <v>1</v>
          </cell>
          <cell r="J49" t="str">
            <v>low and middle</v>
          </cell>
          <cell r="K49" t="str">
            <v>both sexes</v>
          </cell>
          <cell r="L49" t="str">
            <v>1995-2000</v>
          </cell>
          <cell r="M49">
            <v>359.47500000000002</v>
          </cell>
          <cell r="N49">
            <v>92.406000000000006</v>
          </cell>
          <cell r="O49">
            <v>10.93</v>
          </cell>
          <cell r="P49">
            <v>25.100999999999999</v>
          </cell>
          <cell r="Q49">
            <v>32.808</v>
          </cell>
          <cell r="R49">
            <v>41.044000000000004</v>
          </cell>
          <cell r="S49">
            <v>41.2</v>
          </cell>
          <cell r="T49">
            <v>115.98599999999999</v>
          </cell>
        </row>
        <row r="50">
          <cell r="A50">
            <v>178</v>
          </cell>
          <cell r="B50">
            <v>222</v>
          </cell>
          <cell r="C50" t="str">
            <v>El Salvador</v>
          </cell>
          <cell r="D50">
            <v>0</v>
          </cell>
          <cell r="E50">
            <v>2</v>
          </cell>
          <cell r="F50" t="str">
            <v>Amro</v>
          </cell>
          <cell r="G50">
            <v>7</v>
          </cell>
          <cell r="H50" t="str">
            <v>lac</v>
          </cell>
          <cell r="I50">
            <v>1</v>
          </cell>
          <cell r="J50" t="str">
            <v>low and middle</v>
          </cell>
          <cell r="K50" t="str">
            <v>both sexes</v>
          </cell>
          <cell r="L50" t="str">
            <v>1995-2000</v>
          </cell>
          <cell r="M50">
            <v>182.595</v>
          </cell>
          <cell r="N50">
            <v>34.28</v>
          </cell>
          <cell r="O50">
            <v>5.2679999999999998</v>
          </cell>
          <cell r="P50">
            <v>17.314</v>
          </cell>
          <cell r="Q50">
            <v>19.227</v>
          </cell>
          <cell r="R50">
            <v>23.541</v>
          </cell>
          <cell r="S50">
            <v>23.21</v>
          </cell>
          <cell r="T50">
            <v>59.755000000000003</v>
          </cell>
        </row>
        <row r="51">
          <cell r="A51">
            <v>31</v>
          </cell>
          <cell r="B51">
            <v>226</v>
          </cell>
          <cell r="C51" t="str">
            <v>Equatorial Guinea</v>
          </cell>
          <cell r="D51">
            <v>0</v>
          </cell>
          <cell r="E51">
            <v>1</v>
          </cell>
          <cell r="F51" t="str">
            <v>Afro</v>
          </cell>
          <cell r="G51">
            <v>6</v>
          </cell>
          <cell r="H51" t="str">
            <v>ssa</v>
          </cell>
          <cell r="I51">
            <v>1</v>
          </cell>
          <cell r="J51" t="str">
            <v>low and middle</v>
          </cell>
          <cell r="K51" t="str">
            <v>both sexes</v>
          </cell>
          <cell r="L51" t="str">
            <v>1995-2000</v>
          </cell>
          <cell r="M51">
            <v>34.652000000000001</v>
          </cell>
          <cell r="N51">
            <v>15.648</v>
          </cell>
          <cell r="O51">
            <v>2.8259999999999996</v>
          </cell>
          <cell r="P51">
            <v>2.9660000000000002</v>
          </cell>
          <cell r="Q51">
            <v>2.726</v>
          </cell>
          <cell r="R51">
            <v>2.867</v>
          </cell>
          <cell r="S51">
            <v>2.7679999999999998</v>
          </cell>
          <cell r="T51">
            <v>4.8510000000000009</v>
          </cell>
        </row>
        <row r="52">
          <cell r="A52">
            <v>11</v>
          </cell>
          <cell r="B52">
            <v>231</v>
          </cell>
          <cell r="C52" t="str">
            <v>Ethiopia</v>
          </cell>
          <cell r="D52">
            <v>0</v>
          </cell>
          <cell r="E52">
            <v>1</v>
          </cell>
          <cell r="F52" t="str">
            <v>Afro</v>
          </cell>
          <cell r="G52">
            <v>6</v>
          </cell>
          <cell r="H52" t="str">
            <v>ssa</v>
          </cell>
          <cell r="I52">
            <v>1</v>
          </cell>
          <cell r="J52" t="str">
            <v>low and middle</v>
          </cell>
          <cell r="K52" t="str">
            <v>both sexes</v>
          </cell>
          <cell r="L52" t="str">
            <v>1995-2000</v>
          </cell>
          <cell r="M52">
            <v>5837.0159999999996</v>
          </cell>
          <cell r="N52">
            <v>2463.846</v>
          </cell>
          <cell r="O52">
            <v>544.69200000000001</v>
          </cell>
          <cell r="P52">
            <v>548.94799999999998</v>
          </cell>
          <cell r="Q52">
            <v>762.21399999999994</v>
          </cell>
          <cell r="R52">
            <v>648.19599999999991</v>
          </cell>
          <cell r="S52">
            <v>370.35699999999997</v>
          </cell>
          <cell r="T52">
            <v>498.76300000000003</v>
          </cell>
        </row>
        <row r="53">
          <cell r="A53">
            <v>10</v>
          </cell>
          <cell r="B53">
            <v>232</v>
          </cell>
          <cell r="C53" t="str">
            <v>Eritrea</v>
          </cell>
          <cell r="D53">
            <v>0</v>
          </cell>
          <cell r="E53">
            <v>1</v>
          </cell>
          <cell r="F53" t="str">
            <v>Afro</v>
          </cell>
          <cell r="G53">
            <v>6</v>
          </cell>
          <cell r="H53" t="str">
            <v>ssa</v>
          </cell>
          <cell r="I53">
            <v>1</v>
          </cell>
          <cell r="J53" t="str">
            <v>low and middle</v>
          </cell>
          <cell r="K53" t="str">
            <v>both sexes</v>
          </cell>
          <cell r="L53" t="str">
            <v>1995-2000</v>
          </cell>
          <cell r="M53">
            <v>253.072</v>
          </cell>
          <cell r="N53">
            <v>106.636</v>
          </cell>
          <cell r="O53">
            <v>21.389000000000003</v>
          </cell>
          <cell r="P53">
            <v>23.951999999999998</v>
          </cell>
          <cell r="Q53">
            <v>27.759</v>
          </cell>
          <cell r="R53">
            <v>27.717000000000002</v>
          </cell>
          <cell r="S53">
            <v>19.574999999999999</v>
          </cell>
          <cell r="T53">
            <v>26.043999999999997</v>
          </cell>
        </row>
        <row r="54">
          <cell r="A54">
            <v>133</v>
          </cell>
          <cell r="B54">
            <v>233</v>
          </cell>
          <cell r="C54" t="str">
            <v>Estonia</v>
          </cell>
          <cell r="D54">
            <v>0</v>
          </cell>
          <cell r="E54">
            <v>4</v>
          </cell>
          <cell r="F54" t="str">
            <v>Euro</v>
          </cell>
          <cell r="G54">
            <v>2</v>
          </cell>
          <cell r="H54" t="str">
            <v>fse</v>
          </cell>
          <cell r="I54">
            <v>1</v>
          </cell>
          <cell r="J54" t="str">
            <v>low and middle</v>
          </cell>
          <cell r="K54" t="str">
            <v>both sexes</v>
          </cell>
          <cell r="L54" t="str">
            <v>1995-2000</v>
          </cell>
          <cell r="M54">
            <v>97.805999999999997</v>
          </cell>
          <cell r="N54">
            <v>1.702</v>
          </cell>
          <cell r="O54">
            <v>0.63200000000000001</v>
          </cell>
          <cell r="P54">
            <v>2.5990000000000002</v>
          </cell>
          <cell r="Q54">
            <v>5.7770000000000001</v>
          </cell>
          <cell r="R54">
            <v>13.933</v>
          </cell>
          <cell r="S54">
            <v>20.331000000000003</v>
          </cell>
          <cell r="T54">
            <v>52.832000000000001</v>
          </cell>
        </row>
        <row r="55">
          <cell r="A55">
            <v>205</v>
          </cell>
          <cell r="B55">
            <v>242</v>
          </cell>
          <cell r="C55" t="str">
            <v>Fiji</v>
          </cell>
          <cell r="D55">
            <v>0</v>
          </cell>
          <cell r="E55">
            <v>6</v>
          </cell>
          <cell r="F55" t="str">
            <v>Wpro</v>
          </cell>
          <cell r="G55">
            <v>5</v>
          </cell>
          <cell r="H55" t="str">
            <v>oai</v>
          </cell>
          <cell r="I55">
            <v>1</v>
          </cell>
          <cell r="J55" t="str">
            <v>low and middle</v>
          </cell>
          <cell r="K55" t="str">
            <v>both sexes</v>
          </cell>
          <cell r="L55" t="str">
            <v>1995-2000</v>
          </cell>
          <cell r="M55">
            <v>17.792000000000002</v>
          </cell>
          <cell r="N55">
            <v>2.0230000000000001</v>
          </cell>
          <cell r="O55">
            <v>0.28800000000000003</v>
          </cell>
          <cell r="P55">
            <v>0.84100000000000008</v>
          </cell>
          <cell r="Q55">
            <v>1.1819999999999999</v>
          </cell>
          <cell r="R55">
            <v>2.87</v>
          </cell>
          <cell r="S55">
            <v>3.53</v>
          </cell>
          <cell r="T55">
            <v>7.0579999999999998</v>
          </cell>
        </row>
        <row r="56">
          <cell r="A56">
            <v>134</v>
          </cell>
          <cell r="B56">
            <v>246</v>
          </cell>
          <cell r="C56" t="str">
            <v>Finland</v>
          </cell>
          <cell r="D56">
            <v>0</v>
          </cell>
          <cell r="E56">
            <v>4</v>
          </cell>
          <cell r="F56" t="str">
            <v>Euro</v>
          </cell>
          <cell r="G56">
            <v>1</v>
          </cell>
          <cell r="H56" t="str">
            <v>eme</v>
          </cell>
          <cell r="I56">
            <v>4</v>
          </cell>
          <cell r="J56" t="str">
            <v>high</v>
          </cell>
          <cell r="K56" t="str">
            <v>both sexes</v>
          </cell>
          <cell r="L56" t="str">
            <v>1995-2000</v>
          </cell>
          <cell r="M56">
            <v>250.08199999999999</v>
          </cell>
          <cell r="N56">
            <v>2.004</v>
          </cell>
          <cell r="O56">
            <v>0.505</v>
          </cell>
          <cell r="P56">
            <v>3.4460000000000002</v>
          </cell>
          <cell r="Q56">
            <v>8.99</v>
          </cell>
          <cell r="R56">
            <v>26.118000000000002</v>
          </cell>
          <cell r="S56">
            <v>37.817999999999998</v>
          </cell>
          <cell r="T56">
            <v>171.20099999999999</v>
          </cell>
        </row>
        <row r="57">
          <cell r="A57">
            <v>157</v>
          </cell>
          <cell r="B57">
            <v>250</v>
          </cell>
          <cell r="C57" t="str">
            <v>France</v>
          </cell>
          <cell r="D57">
            <v>0</v>
          </cell>
          <cell r="E57">
            <v>4</v>
          </cell>
          <cell r="F57" t="str">
            <v>Euro</v>
          </cell>
          <cell r="G57">
            <v>1</v>
          </cell>
          <cell r="H57" t="str">
            <v>eme</v>
          </cell>
          <cell r="I57">
            <v>4</v>
          </cell>
          <cell r="J57" t="str">
            <v>high</v>
          </cell>
          <cell r="K57" t="str">
            <v>both sexes</v>
          </cell>
          <cell r="L57" t="str">
            <v>1995-2000</v>
          </cell>
          <cell r="M57">
            <v>2714.7</v>
          </cell>
          <cell r="N57">
            <v>27.489000000000001</v>
          </cell>
          <cell r="O57">
            <v>6.0259999999999998</v>
          </cell>
          <cell r="P57">
            <v>45.178000000000004</v>
          </cell>
          <cell r="Q57">
            <v>101.39</v>
          </cell>
          <cell r="R57">
            <v>249.32300000000001</v>
          </cell>
          <cell r="S57">
            <v>370.26499999999999</v>
          </cell>
          <cell r="T57">
            <v>1915.029</v>
          </cell>
        </row>
        <row r="58">
          <cell r="A58">
            <v>213</v>
          </cell>
          <cell r="B58">
            <v>258</v>
          </cell>
          <cell r="C58" t="str">
            <v>French Polynesia</v>
          </cell>
          <cell r="G58">
            <v>5</v>
          </cell>
          <cell r="H58" t="str">
            <v>oai</v>
          </cell>
          <cell r="I58">
            <v>4</v>
          </cell>
          <cell r="J58" t="str">
            <v>high</v>
          </cell>
          <cell r="K58" t="str">
            <v>both sexes</v>
          </cell>
          <cell r="L58" t="str">
            <v>1995-2000</v>
          </cell>
          <cell r="M58">
            <v>5.3289999999999997</v>
          </cell>
          <cell r="N58">
            <v>0.38800000000000001</v>
          </cell>
          <cell r="O58">
            <v>8.8999999999999996E-2</v>
          </cell>
          <cell r="P58">
            <v>0.34200000000000003</v>
          </cell>
          <cell r="Q58">
            <v>0.41800000000000004</v>
          </cell>
          <cell r="R58">
            <v>0.99900000000000011</v>
          </cell>
          <cell r="S58">
            <v>1.1830000000000001</v>
          </cell>
          <cell r="T58">
            <v>1.91</v>
          </cell>
        </row>
        <row r="59">
          <cell r="A59">
            <v>9</v>
          </cell>
          <cell r="B59">
            <v>262</v>
          </cell>
          <cell r="C59" t="str">
            <v>Djibouti</v>
          </cell>
          <cell r="D59">
            <v>0</v>
          </cell>
          <cell r="E59">
            <v>3</v>
          </cell>
          <cell r="F59" t="str">
            <v>Emro</v>
          </cell>
          <cell r="G59">
            <v>6</v>
          </cell>
          <cell r="H59" t="str">
            <v>ssa</v>
          </cell>
          <cell r="I59">
            <v>1</v>
          </cell>
          <cell r="J59" t="str">
            <v>low and middle</v>
          </cell>
          <cell r="K59" t="str">
            <v>both sexes</v>
          </cell>
          <cell r="L59" t="str">
            <v>1995-2000</v>
          </cell>
          <cell r="M59">
            <v>45.902999999999999</v>
          </cell>
          <cell r="N59">
            <v>20.187999999999999</v>
          </cell>
          <cell r="O59">
            <v>3.9429999999999996</v>
          </cell>
          <cell r="P59">
            <v>4.516</v>
          </cell>
          <cell r="Q59">
            <v>4.0539999999999994</v>
          </cell>
          <cell r="R59">
            <v>4.3879999999999999</v>
          </cell>
          <cell r="S59">
            <v>3.6480000000000001</v>
          </cell>
          <cell r="T59">
            <v>5.1660000000000013</v>
          </cell>
        </row>
        <row r="60">
          <cell r="A60">
            <v>32</v>
          </cell>
          <cell r="B60">
            <v>266</v>
          </cell>
          <cell r="C60" t="str">
            <v>Gabon</v>
          </cell>
          <cell r="D60">
            <v>0</v>
          </cell>
          <cell r="E60">
            <v>1</v>
          </cell>
          <cell r="F60" t="str">
            <v>Afro</v>
          </cell>
          <cell r="G60">
            <v>6</v>
          </cell>
          <cell r="H60" t="str">
            <v>ssa</v>
          </cell>
          <cell r="I60">
            <v>1</v>
          </cell>
          <cell r="J60" t="str">
            <v>low and middle</v>
          </cell>
          <cell r="K60" t="str">
            <v>both sexes</v>
          </cell>
          <cell r="L60" t="str">
            <v>1995-2000</v>
          </cell>
          <cell r="M60">
            <v>91.844999999999999</v>
          </cell>
          <cell r="N60">
            <v>29.628</v>
          </cell>
          <cell r="O60">
            <v>6.1820000000000004</v>
          </cell>
          <cell r="P60">
            <v>6.86</v>
          </cell>
          <cell r="Q60">
            <v>8.9949999999999992</v>
          </cell>
          <cell r="R60">
            <v>10.814</v>
          </cell>
          <cell r="S60">
            <v>9.5440000000000005</v>
          </cell>
          <cell r="T60">
            <v>19.821999999999996</v>
          </cell>
        </row>
        <row r="61">
          <cell r="A61">
            <v>106</v>
          </cell>
          <cell r="B61">
            <v>268</v>
          </cell>
          <cell r="C61" t="str">
            <v>Georgia</v>
          </cell>
          <cell r="D61">
            <v>0</v>
          </cell>
          <cell r="E61">
            <v>4</v>
          </cell>
          <cell r="F61" t="str">
            <v>Euro</v>
          </cell>
          <cell r="G61">
            <v>8</v>
          </cell>
          <cell r="H61" t="str">
            <v>mec</v>
          </cell>
          <cell r="I61">
            <v>1</v>
          </cell>
          <cell r="J61" t="str">
            <v>low and middle</v>
          </cell>
          <cell r="K61" t="str">
            <v>both sexes</v>
          </cell>
          <cell r="L61" t="str">
            <v>1995-2000</v>
          </cell>
          <cell r="M61">
            <v>238.56899999999999</v>
          </cell>
          <cell r="N61">
            <v>8.3320000000000007</v>
          </cell>
          <cell r="O61">
            <v>1.2970000000000002</v>
          </cell>
          <cell r="P61">
            <v>5.3620000000000001</v>
          </cell>
          <cell r="Q61">
            <v>13.101000000000001</v>
          </cell>
          <cell r="R61">
            <v>29.870999999999999</v>
          </cell>
          <cell r="S61">
            <v>52.040999999999997</v>
          </cell>
          <cell r="T61">
            <v>128.565</v>
          </cell>
        </row>
        <row r="62">
          <cell r="A62">
            <v>52</v>
          </cell>
          <cell r="B62">
            <v>270</v>
          </cell>
          <cell r="C62" t="str">
            <v>Gambia</v>
          </cell>
          <cell r="D62">
            <v>0</v>
          </cell>
          <cell r="E62">
            <v>1</v>
          </cell>
          <cell r="F62" t="str">
            <v>Afro</v>
          </cell>
          <cell r="G62">
            <v>6</v>
          </cell>
          <cell r="H62" t="str">
            <v>ssa</v>
          </cell>
          <cell r="I62">
            <v>1</v>
          </cell>
          <cell r="J62" t="str">
            <v>low and middle</v>
          </cell>
          <cell r="K62" t="str">
            <v>both sexes</v>
          </cell>
          <cell r="L62" t="str">
            <v>1995-2000</v>
          </cell>
          <cell r="M62">
            <v>105.282</v>
          </cell>
          <cell r="N62">
            <v>50.026000000000003</v>
          </cell>
          <cell r="O62">
            <v>8.8650000000000002</v>
          </cell>
          <cell r="P62">
            <v>9.56</v>
          </cell>
          <cell r="Q62">
            <v>10.013999999999999</v>
          </cell>
          <cell r="R62">
            <v>9.6110000000000007</v>
          </cell>
          <cell r="S62">
            <v>7.399</v>
          </cell>
          <cell r="T62">
            <v>9.8070000000000022</v>
          </cell>
        </row>
        <row r="63">
          <cell r="A63">
            <v>105</v>
          </cell>
          <cell r="B63">
            <v>274</v>
          </cell>
          <cell r="C63" t="str">
            <v>Gaza Strip</v>
          </cell>
          <cell r="G63">
            <v>8</v>
          </cell>
          <cell r="H63" t="str">
            <v>mec</v>
          </cell>
          <cell r="I63">
            <v>1</v>
          </cell>
          <cell r="J63" t="str">
            <v>low and middle</v>
          </cell>
          <cell r="K63" t="str">
            <v>both sexes</v>
          </cell>
          <cell r="L63" t="str">
            <v>1995-2000</v>
          </cell>
          <cell r="M63">
            <v>23.219000000000001</v>
          </cell>
          <cell r="N63">
            <v>6.9139999999999997</v>
          </cell>
          <cell r="O63">
            <v>0.623</v>
          </cell>
          <cell r="P63">
            <v>1.222</v>
          </cell>
          <cell r="Q63">
            <v>1.1339999999999999</v>
          </cell>
          <cell r="R63">
            <v>1.9359999999999999</v>
          </cell>
          <cell r="S63">
            <v>2.9530000000000003</v>
          </cell>
          <cell r="T63">
            <v>8.4369999999999994</v>
          </cell>
        </row>
        <row r="64">
          <cell r="A64">
            <v>158</v>
          </cell>
          <cell r="B64">
            <v>276</v>
          </cell>
          <cell r="C64" t="str">
            <v>Germany</v>
          </cell>
          <cell r="D64">
            <v>0</v>
          </cell>
          <cell r="E64">
            <v>4</v>
          </cell>
          <cell r="F64" t="str">
            <v>Euro</v>
          </cell>
          <cell r="G64">
            <v>1</v>
          </cell>
          <cell r="H64" t="str">
            <v>eme</v>
          </cell>
          <cell r="I64">
            <v>4</v>
          </cell>
          <cell r="J64" t="str">
            <v>high</v>
          </cell>
          <cell r="K64" t="str">
            <v>both sexes</v>
          </cell>
          <cell r="L64" t="str">
            <v>1995-2000</v>
          </cell>
          <cell r="M64">
            <v>4411.9530000000004</v>
          </cell>
          <cell r="N64">
            <v>24.347000000000001</v>
          </cell>
          <cell r="O64">
            <v>6.2770000000000001</v>
          </cell>
          <cell r="P64">
            <v>42.991</v>
          </cell>
          <cell r="Q64">
            <v>130.40300000000002</v>
          </cell>
          <cell r="R64">
            <v>409.88</v>
          </cell>
          <cell r="S64">
            <v>698.01400000000001</v>
          </cell>
          <cell r="T64">
            <v>3100.0410000000002</v>
          </cell>
        </row>
        <row r="65">
          <cell r="A65">
            <v>53</v>
          </cell>
          <cell r="B65">
            <v>288</v>
          </cell>
          <cell r="C65" t="str">
            <v>Ghana</v>
          </cell>
          <cell r="D65">
            <v>0</v>
          </cell>
          <cell r="E65">
            <v>1</v>
          </cell>
          <cell r="F65" t="str">
            <v>Afro</v>
          </cell>
          <cell r="G65">
            <v>6</v>
          </cell>
          <cell r="H65" t="str">
            <v>ssa</v>
          </cell>
          <cell r="I65">
            <v>1</v>
          </cell>
          <cell r="J65" t="str">
            <v>low and middle</v>
          </cell>
          <cell r="K65" t="str">
            <v>both sexes</v>
          </cell>
          <cell r="L65" t="str">
            <v>1995-2000</v>
          </cell>
          <cell r="M65">
            <v>892.28899999999999</v>
          </cell>
          <cell r="N65">
            <v>360.87099999999998</v>
          </cell>
          <cell r="O65">
            <v>68.829000000000008</v>
          </cell>
          <cell r="P65">
            <v>87.254999999999995</v>
          </cell>
          <cell r="Q65">
            <v>76.753000000000014</v>
          </cell>
          <cell r="R65">
            <v>82.863</v>
          </cell>
          <cell r="S65">
            <v>75.588999999999999</v>
          </cell>
          <cell r="T65">
            <v>140.12899999999999</v>
          </cell>
        </row>
        <row r="66">
          <cell r="A66">
            <v>146</v>
          </cell>
          <cell r="B66">
            <v>300</v>
          </cell>
          <cell r="C66" t="str">
            <v>Greece</v>
          </cell>
          <cell r="D66">
            <v>0</v>
          </cell>
          <cell r="E66">
            <v>4</v>
          </cell>
          <cell r="F66" t="str">
            <v>Euro</v>
          </cell>
          <cell r="G66">
            <v>1</v>
          </cell>
          <cell r="H66" t="str">
            <v>eme</v>
          </cell>
          <cell r="I66">
            <v>4</v>
          </cell>
          <cell r="J66" t="str">
            <v>high</v>
          </cell>
          <cell r="K66" t="str">
            <v>both sexes</v>
          </cell>
          <cell r="L66" t="str">
            <v>1995-2000</v>
          </cell>
          <cell r="M66">
            <v>508.76600000000002</v>
          </cell>
          <cell r="N66">
            <v>4.524</v>
          </cell>
          <cell r="O66">
            <v>0.83</v>
          </cell>
          <cell r="P66">
            <v>7.32</v>
          </cell>
          <cell r="Q66">
            <v>11.843</v>
          </cell>
          <cell r="R66">
            <v>36.045999999999999</v>
          </cell>
          <cell r="S66">
            <v>77.992000000000004</v>
          </cell>
          <cell r="T66">
            <v>370.21100000000001</v>
          </cell>
        </row>
        <row r="67">
          <cell r="A67">
            <v>168</v>
          </cell>
          <cell r="B67">
            <v>312</v>
          </cell>
          <cell r="C67" t="str">
            <v>Guadeloupe</v>
          </cell>
          <cell r="G67">
            <v>7</v>
          </cell>
          <cell r="H67" t="str">
            <v>lac</v>
          </cell>
          <cell r="I67">
            <v>1</v>
          </cell>
          <cell r="J67" t="str">
            <v>low and middle</v>
          </cell>
          <cell r="K67" t="str">
            <v>both sexes</v>
          </cell>
          <cell r="L67" t="str">
            <v>1995-2000</v>
          </cell>
          <cell r="M67">
            <v>12.709</v>
          </cell>
          <cell r="N67">
            <v>0.39300000000000002</v>
          </cell>
          <cell r="O67">
            <v>6.2E-2</v>
          </cell>
          <cell r="P67">
            <v>0.46</v>
          </cell>
          <cell r="Q67">
            <v>1.052</v>
          </cell>
          <cell r="R67">
            <v>1.44</v>
          </cell>
          <cell r="S67">
            <v>1.845</v>
          </cell>
          <cell r="T67">
            <v>7.4569999999999999</v>
          </cell>
        </row>
        <row r="68">
          <cell r="A68">
            <v>211</v>
          </cell>
          <cell r="B68">
            <v>316</v>
          </cell>
          <cell r="C68" t="str">
            <v>Guam</v>
          </cell>
          <cell r="G68">
            <v>5</v>
          </cell>
          <cell r="H68" t="str">
            <v>oai</v>
          </cell>
          <cell r="I68">
            <v>4</v>
          </cell>
          <cell r="J68" t="str">
            <v>high</v>
          </cell>
          <cell r="K68" t="str">
            <v>both sexes</v>
          </cell>
          <cell r="L68" t="str">
            <v>1995-2000</v>
          </cell>
          <cell r="M68">
            <v>3.4790000000000001</v>
          </cell>
          <cell r="N68">
            <v>0.24199999999999999</v>
          </cell>
          <cell r="O68">
            <v>4.8000000000000001E-2</v>
          </cell>
          <cell r="P68">
            <v>0.19500000000000001</v>
          </cell>
          <cell r="Q68">
            <v>0.35899999999999999</v>
          </cell>
          <cell r="R68">
            <v>0.625</v>
          </cell>
          <cell r="S68">
            <v>0.68900000000000006</v>
          </cell>
          <cell r="T68">
            <v>1.321</v>
          </cell>
        </row>
        <row r="69">
          <cell r="A69">
            <v>179</v>
          </cell>
          <cell r="B69">
            <v>320</v>
          </cell>
          <cell r="C69" t="str">
            <v>Guatemala</v>
          </cell>
          <cell r="D69">
            <v>0</v>
          </cell>
          <cell r="E69">
            <v>2</v>
          </cell>
          <cell r="F69" t="str">
            <v>Amro</v>
          </cell>
          <cell r="G69">
            <v>7</v>
          </cell>
          <cell r="H69" t="str">
            <v>lac</v>
          </cell>
          <cell r="I69">
            <v>1</v>
          </cell>
          <cell r="J69" t="str">
            <v>low and middle</v>
          </cell>
          <cell r="K69" t="str">
            <v>both sexes</v>
          </cell>
          <cell r="L69" t="str">
            <v>1995-2000</v>
          </cell>
          <cell r="M69">
            <v>394.25400000000002</v>
          </cell>
          <cell r="N69">
            <v>118.965</v>
          </cell>
          <cell r="O69">
            <v>15.888999999999999</v>
          </cell>
          <cell r="P69">
            <v>40.332000000000001</v>
          </cell>
          <cell r="Q69">
            <v>43.670999999999999</v>
          </cell>
          <cell r="R69">
            <v>45.98</v>
          </cell>
          <cell r="S69">
            <v>44.933</v>
          </cell>
          <cell r="T69">
            <v>84.483999999999995</v>
          </cell>
        </row>
        <row r="70">
          <cell r="A70">
            <v>54</v>
          </cell>
          <cell r="B70">
            <v>324</v>
          </cell>
          <cell r="C70" t="str">
            <v>Guinea</v>
          </cell>
          <cell r="D70">
            <v>0</v>
          </cell>
          <cell r="E70">
            <v>1</v>
          </cell>
          <cell r="F70" t="str">
            <v>Afro</v>
          </cell>
          <cell r="G70">
            <v>6</v>
          </cell>
          <cell r="H70" t="str">
            <v>ssa</v>
          </cell>
          <cell r="I70">
            <v>1</v>
          </cell>
          <cell r="J70" t="str">
            <v>low and middle</v>
          </cell>
          <cell r="K70" t="str">
            <v>both sexes</v>
          </cell>
          <cell r="L70" t="str">
            <v>1995-2000</v>
          </cell>
          <cell r="M70">
            <v>637.00900000000001</v>
          </cell>
          <cell r="N70">
            <v>317.267</v>
          </cell>
          <cell r="O70">
            <v>62.802</v>
          </cell>
          <cell r="P70">
            <v>61.942999999999998</v>
          </cell>
          <cell r="Q70">
            <v>52.486000000000004</v>
          </cell>
          <cell r="R70">
            <v>47.655999999999999</v>
          </cell>
          <cell r="S70">
            <v>39.195999999999998</v>
          </cell>
          <cell r="T70">
            <v>55.659000000000006</v>
          </cell>
        </row>
        <row r="71">
          <cell r="A71">
            <v>191</v>
          </cell>
          <cell r="B71">
            <v>328</v>
          </cell>
          <cell r="C71" t="str">
            <v>Guyana</v>
          </cell>
          <cell r="D71">
            <v>0</v>
          </cell>
          <cell r="E71">
            <v>2</v>
          </cell>
          <cell r="F71" t="str">
            <v>Amro</v>
          </cell>
          <cell r="G71">
            <v>7</v>
          </cell>
          <cell r="H71" t="str">
            <v>lac</v>
          </cell>
          <cell r="I71">
            <v>1</v>
          </cell>
          <cell r="J71" t="str">
            <v>low and middle</v>
          </cell>
          <cell r="K71" t="str">
            <v>both sexes</v>
          </cell>
          <cell r="L71" t="str">
            <v>1995-2000</v>
          </cell>
          <cell r="M71">
            <v>31.251000000000001</v>
          </cell>
          <cell r="N71">
            <v>7.2480000000000002</v>
          </cell>
          <cell r="O71">
            <v>0.95100000000000007</v>
          </cell>
          <cell r="P71">
            <v>2.157</v>
          </cell>
          <cell r="Q71">
            <v>3.423</v>
          </cell>
          <cell r="R71">
            <v>4.2530000000000001</v>
          </cell>
          <cell r="S71">
            <v>4.4710000000000001</v>
          </cell>
          <cell r="T71">
            <v>8.7480000000000011</v>
          </cell>
        </row>
        <row r="72">
          <cell r="A72">
            <v>169</v>
          </cell>
          <cell r="B72">
            <v>332</v>
          </cell>
          <cell r="C72" t="str">
            <v>Haiti</v>
          </cell>
          <cell r="D72">
            <v>0</v>
          </cell>
          <cell r="E72">
            <v>2</v>
          </cell>
          <cell r="F72" t="str">
            <v>Amro</v>
          </cell>
          <cell r="G72">
            <v>7</v>
          </cell>
          <cell r="H72" t="str">
            <v>lac</v>
          </cell>
          <cell r="I72">
            <v>1</v>
          </cell>
          <cell r="J72" t="str">
            <v>low and middle</v>
          </cell>
          <cell r="K72" t="str">
            <v>both sexes</v>
          </cell>
          <cell r="L72" t="str">
            <v>1995-2000</v>
          </cell>
          <cell r="M72">
            <v>491.01799999999997</v>
          </cell>
          <cell r="N72">
            <v>134.76</v>
          </cell>
          <cell r="O72">
            <v>33.378</v>
          </cell>
          <cell r="P72">
            <v>49.308</v>
          </cell>
          <cell r="Q72">
            <v>66.016000000000005</v>
          </cell>
          <cell r="R72">
            <v>69.727000000000004</v>
          </cell>
          <cell r="S72">
            <v>50.899000000000001</v>
          </cell>
          <cell r="T72">
            <v>86.93</v>
          </cell>
        </row>
        <row r="73">
          <cell r="A73">
            <v>180</v>
          </cell>
          <cell r="B73">
            <v>340</v>
          </cell>
          <cell r="C73" t="str">
            <v>Honduras</v>
          </cell>
          <cell r="D73">
            <v>0</v>
          </cell>
          <cell r="E73">
            <v>2</v>
          </cell>
          <cell r="F73" t="str">
            <v>Amro</v>
          </cell>
          <cell r="G73">
            <v>7</v>
          </cell>
          <cell r="H73" t="str">
            <v>lac</v>
          </cell>
          <cell r="I73">
            <v>1</v>
          </cell>
          <cell r="J73" t="str">
            <v>low and middle</v>
          </cell>
          <cell r="K73" t="str">
            <v>both sexes</v>
          </cell>
          <cell r="L73" t="str">
            <v>1995-2000</v>
          </cell>
          <cell r="M73">
            <v>163.45699999999999</v>
          </cell>
          <cell r="N73">
            <v>50.219000000000001</v>
          </cell>
          <cell r="O73">
            <v>8.23</v>
          </cell>
          <cell r="P73">
            <v>15.472999999999999</v>
          </cell>
          <cell r="Q73">
            <v>17.513000000000002</v>
          </cell>
          <cell r="R73">
            <v>17.350999999999999</v>
          </cell>
          <cell r="S73">
            <v>16.166</v>
          </cell>
          <cell r="T73">
            <v>38.505000000000003</v>
          </cell>
        </row>
        <row r="74">
          <cell r="A74">
            <v>67</v>
          </cell>
          <cell r="B74">
            <v>344</v>
          </cell>
          <cell r="C74" t="str">
            <v>China, Hong Kong SAR (6)</v>
          </cell>
          <cell r="G74">
            <v>5</v>
          </cell>
          <cell r="H74" t="str">
            <v>oai</v>
          </cell>
          <cell r="I74">
            <v>4</v>
          </cell>
          <cell r="J74" t="str">
            <v>high</v>
          </cell>
          <cell r="K74" t="str">
            <v>both sexes</v>
          </cell>
          <cell r="L74" t="str">
            <v>1995-2000</v>
          </cell>
          <cell r="M74">
            <v>190.85300000000001</v>
          </cell>
          <cell r="N74">
            <v>2.4990000000000001</v>
          </cell>
          <cell r="O74">
            <v>0.63200000000000001</v>
          </cell>
          <cell r="P74">
            <v>3.11</v>
          </cell>
          <cell r="Q74">
            <v>9.1750000000000007</v>
          </cell>
          <cell r="R74">
            <v>21.454000000000001</v>
          </cell>
          <cell r="S74">
            <v>36.269000000000005</v>
          </cell>
          <cell r="T74">
            <v>117.71400000000001</v>
          </cell>
        </row>
        <row r="75">
          <cell r="A75">
            <v>124</v>
          </cell>
          <cell r="B75">
            <v>348</v>
          </cell>
          <cell r="C75" t="str">
            <v>Hungary</v>
          </cell>
          <cell r="D75">
            <v>0</v>
          </cell>
          <cell r="E75">
            <v>4</v>
          </cell>
          <cell r="F75" t="str">
            <v>Euro</v>
          </cell>
          <cell r="G75">
            <v>2</v>
          </cell>
          <cell r="H75" t="str">
            <v>fse</v>
          </cell>
          <cell r="I75">
            <v>1</v>
          </cell>
          <cell r="J75" t="str">
            <v>low and middle</v>
          </cell>
          <cell r="K75" t="str">
            <v>both sexes</v>
          </cell>
          <cell r="L75" t="str">
            <v>1995-2000</v>
          </cell>
          <cell r="M75">
            <v>692.76800000000003</v>
          </cell>
          <cell r="N75">
            <v>6.07</v>
          </cell>
          <cell r="O75">
            <v>1.278</v>
          </cell>
          <cell r="P75">
            <v>7.5329999999999995</v>
          </cell>
          <cell r="Q75">
            <v>35.409999999999997</v>
          </cell>
          <cell r="R75">
            <v>108.846</v>
          </cell>
          <cell r="S75">
            <v>133.48500000000001</v>
          </cell>
          <cell r="T75">
            <v>400.14600000000002</v>
          </cell>
        </row>
        <row r="76">
          <cell r="A76">
            <v>135</v>
          </cell>
          <cell r="B76">
            <v>352</v>
          </cell>
          <cell r="C76" t="str">
            <v>Iceland</v>
          </cell>
          <cell r="D76">
            <v>0</v>
          </cell>
          <cell r="E76">
            <v>4</v>
          </cell>
          <cell r="F76" t="str">
            <v>Euro</v>
          </cell>
          <cell r="G76">
            <v>1</v>
          </cell>
          <cell r="H76" t="str">
            <v>eme</v>
          </cell>
          <cell r="I76">
            <v>4</v>
          </cell>
          <cell r="J76" t="str">
            <v>high</v>
          </cell>
          <cell r="K76" t="str">
            <v>both sexes</v>
          </cell>
          <cell r="L76" t="str">
            <v>1995-2000</v>
          </cell>
          <cell r="M76">
            <v>9.1999999999999993</v>
          </cell>
          <cell r="N76">
            <v>0.13500000000000001</v>
          </cell>
          <cell r="O76">
            <v>2.8000000000000001E-2</v>
          </cell>
          <cell r="P76">
            <v>0.16900000000000001</v>
          </cell>
          <cell r="Q76">
            <v>0.26600000000000001</v>
          </cell>
          <cell r="R76">
            <v>0.78400000000000003</v>
          </cell>
          <cell r="S76">
            <v>1.238</v>
          </cell>
          <cell r="T76">
            <v>6.58</v>
          </cell>
        </row>
        <row r="77">
          <cell r="A77">
            <v>77</v>
          </cell>
          <cell r="B77">
            <v>356</v>
          </cell>
          <cell r="C77" t="str">
            <v>India</v>
          </cell>
          <cell r="D77">
            <v>0</v>
          </cell>
          <cell r="E77">
            <v>5</v>
          </cell>
          <cell r="F77" t="str">
            <v>Searo</v>
          </cell>
          <cell r="G77">
            <v>3</v>
          </cell>
          <cell r="H77" t="str">
            <v>ind</v>
          </cell>
          <cell r="I77">
            <v>6</v>
          </cell>
          <cell r="J77" t="str">
            <v>ind</v>
          </cell>
          <cell r="K77" t="str">
            <v>both sexes</v>
          </cell>
          <cell r="L77" t="str">
            <v>1995-2000</v>
          </cell>
          <cell r="M77">
            <v>43222.786999999997</v>
          </cell>
          <cell r="N77">
            <v>11662.937</v>
          </cell>
          <cell r="O77">
            <v>2506.9690000000001</v>
          </cell>
          <cell r="P77">
            <v>2344.665</v>
          </cell>
          <cell r="Q77">
            <v>3030.3649999999998</v>
          </cell>
          <cell r="R77">
            <v>5494.3179999999993</v>
          </cell>
          <cell r="S77">
            <v>6541.6139999999996</v>
          </cell>
          <cell r="T77">
            <v>11641.919</v>
          </cell>
        </row>
        <row r="78">
          <cell r="A78">
            <v>92</v>
          </cell>
          <cell r="B78">
            <v>360</v>
          </cell>
          <cell r="C78" t="str">
            <v>Indonesia</v>
          </cell>
          <cell r="D78">
            <v>0</v>
          </cell>
          <cell r="E78">
            <v>5</v>
          </cell>
          <cell r="F78" t="str">
            <v>Searo</v>
          </cell>
          <cell r="G78">
            <v>5</v>
          </cell>
          <cell r="H78" t="str">
            <v>oai</v>
          </cell>
          <cell r="I78">
            <v>1</v>
          </cell>
          <cell r="J78" t="str">
            <v>low and middle</v>
          </cell>
          <cell r="K78" t="str">
            <v>both sexes</v>
          </cell>
          <cell r="L78" t="str">
            <v>1995-2000</v>
          </cell>
          <cell r="M78">
            <v>7729.5209999999997</v>
          </cell>
          <cell r="N78">
            <v>1475.759</v>
          </cell>
          <cell r="O78">
            <v>218.614</v>
          </cell>
          <cell r="P78">
            <v>604.85500000000002</v>
          </cell>
          <cell r="Q78">
            <v>718.68299999999999</v>
          </cell>
          <cell r="R78">
            <v>1124.143</v>
          </cell>
          <cell r="S78">
            <v>1275.6310000000001</v>
          </cell>
          <cell r="T78">
            <v>2311.8359999999998</v>
          </cell>
        </row>
        <row r="79">
          <cell r="A79">
            <v>78</v>
          </cell>
          <cell r="B79">
            <v>364</v>
          </cell>
          <cell r="C79" t="str">
            <v>Iran (Islamic Republic of)</v>
          </cell>
          <cell r="D79">
            <v>0</v>
          </cell>
          <cell r="E79">
            <v>3</v>
          </cell>
          <cell r="F79" t="str">
            <v>Emro</v>
          </cell>
          <cell r="G79">
            <v>8</v>
          </cell>
          <cell r="H79" t="str">
            <v>mec</v>
          </cell>
          <cell r="I79">
            <v>1</v>
          </cell>
          <cell r="J79" t="str">
            <v>low and middle</v>
          </cell>
          <cell r="K79" t="str">
            <v>both sexes</v>
          </cell>
          <cell r="L79" t="str">
            <v>1995-2000</v>
          </cell>
          <cell r="M79">
            <v>1778.7539999999999</v>
          </cell>
          <cell r="N79">
            <v>395.45</v>
          </cell>
          <cell r="O79">
            <v>90.225999999999999</v>
          </cell>
          <cell r="P79">
            <v>118.72300000000001</v>
          </cell>
          <cell r="Q79">
            <v>116.723</v>
          </cell>
          <cell r="R79">
            <v>200.80599999999998</v>
          </cell>
          <cell r="S79">
            <v>298.524</v>
          </cell>
          <cell r="T79">
            <v>558.30200000000002</v>
          </cell>
        </row>
        <row r="80">
          <cell r="A80">
            <v>107</v>
          </cell>
          <cell r="B80">
            <v>368</v>
          </cell>
          <cell r="C80" t="str">
            <v>Iraq</v>
          </cell>
          <cell r="D80">
            <v>0</v>
          </cell>
          <cell r="E80">
            <v>3</v>
          </cell>
          <cell r="F80" t="str">
            <v>Emro</v>
          </cell>
          <cell r="G80">
            <v>8</v>
          </cell>
          <cell r="H80" t="str">
            <v>mec</v>
          </cell>
          <cell r="I80">
            <v>1</v>
          </cell>
          <cell r="J80" t="str">
            <v>low and middle</v>
          </cell>
          <cell r="K80" t="str">
            <v>both sexes</v>
          </cell>
          <cell r="L80" t="str">
            <v>1995-2000</v>
          </cell>
          <cell r="M80">
            <v>916.28800000000001</v>
          </cell>
          <cell r="N80">
            <v>443.92700000000002</v>
          </cell>
          <cell r="O80">
            <v>30.6</v>
          </cell>
          <cell r="P80">
            <v>52.146000000000001</v>
          </cell>
          <cell r="Q80">
            <v>62.474000000000004</v>
          </cell>
          <cell r="R80">
            <v>96.27600000000001</v>
          </cell>
          <cell r="S80">
            <v>87.24</v>
          </cell>
          <cell r="T80">
            <v>143.625</v>
          </cell>
        </row>
        <row r="81">
          <cell r="A81">
            <v>136</v>
          </cell>
          <cell r="B81">
            <v>372</v>
          </cell>
          <cell r="C81" t="str">
            <v>Ireland</v>
          </cell>
          <cell r="D81">
            <v>0</v>
          </cell>
          <cell r="E81">
            <v>4</v>
          </cell>
          <cell r="F81" t="str">
            <v>Euro</v>
          </cell>
          <cell r="G81">
            <v>1</v>
          </cell>
          <cell r="H81" t="str">
            <v>eme</v>
          </cell>
          <cell r="I81">
            <v>4</v>
          </cell>
          <cell r="J81" t="str">
            <v>high</v>
          </cell>
          <cell r="K81" t="str">
            <v>both sexes</v>
          </cell>
          <cell r="L81" t="str">
            <v>1995-2000</v>
          </cell>
          <cell r="M81">
            <v>154.721</v>
          </cell>
          <cell r="N81">
            <v>2.2309999999999999</v>
          </cell>
          <cell r="O81">
            <v>0.432</v>
          </cell>
          <cell r="P81">
            <v>2.3540000000000001</v>
          </cell>
          <cell r="Q81">
            <v>3.661</v>
          </cell>
          <cell r="R81">
            <v>13.58</v>
          </cell>
          <cell r="S81">
            <v>23.754999999999999</v>
          </cell>
          <cell r="T81">
            <v>108.708</v>
          </cell>
        </row>
        <row r="82">
          <cell r="A82">
            <v>108</v>
          </cell>
          <cell r="B82">
            <v>376</v>
          </cell>
          <cell r="C82" t="str">
            <v>Israel</v>
          </cell>
          <cell r="D82">
            <v>0</v>
          </cell>
          <cell r="E82">
            <v>4</v>
          </cell>
          <cell r="F82" t="str">
            <v>Euro</v>
          </cell>
          <cell r="G82">
            <v>8</v>
          </cell>
          <cell r="H82" t="str">
            <v>mec</v>
          </cell>
          <cell r="I82">
            <v>4</v>
          </cell>
          <cell r="J82" t="str">
            <v>high</v>
          </cell>
          <cell r="K82" t="str">
            <v>both sexes</v>
          </cell>
          <cell r="L82" t="str">
            <v>1995-2000</v>
          </cell>
          <cell r="M82">
            <v>181.416</v>
          </cell>
          <cell r="N82">
            <v>6.069</v>
          </cell>
          <cell r="O82">
            <v>0.95499999999999996</v>
          </cell>
          <cell r="P82">
            <v>3.3230000000000004</v>
          </cell>
          <cell r="Q82">
            <v>5.4939999999999998</v>
          </cell>
          <cell r="R82">
            <v>15.863000000000001</v>
          </cell>
          <cell r="S82">
            <v>27.654000000000003</v>
          </cell>
          <cell r="T82">
            <v>122.05799999999999</v>
          </cell>
        </row>
        <row r="83">
          <cell r="A83">
            <v>147</v>
          </cell>
          <cell r="B83">
            <v>380</v>
          </cell>
          <cell r="C83" t="str">
            <v>Italy</v>
          </cell>
          <cell r="D83">
            <v>0</v>
          </cell>
          <cell r="E83">
            <v>4</v>
          </cell>
          <cell r="F83" t="str">
            <v>Euro</v>
          </cell>
          <cell r="G83">
            <v>1</v>
          </cell>
          <cell r="H83" t="str">
            <v>eme</v>
          </cell>
          <cell r="I83">
            <v>4</v>
          </cell>
          <cell r="J83" t="str">
            <v>high</v>
          </cell>
          <cell r="K83" t="str">
            <v>both sexes</v>
          </cell>
          <cell r="L83" t="str">
            <v>1995-2000</v>
          </cell>
          <cell r="M83">
            <v>2976.5729999999999</v>
          </cell>
          <cell r="N83">
            <v>22.439</v>
          </cell>
          <cell r="O83">
            <v>5.1870000000000003</v>
          </cell>
          <cell r="P83">
            <v>31.869</v>
          </cell>
          <cell r="Q83">
            <v>62.069000000000003</v>
          </cell>
          <cell r="R83">
            <v>222.86699999999999</v>
          </cell>
          <cell r="S83">
            <v>446.60400000000004</v>
          </cell>
          <cell r="T83">
            <v>2185.538</v>
          </cell>
        </row>
        <row r="84">
          <cell r="A84">
            <v>51</v>
          </cell>
          <cell r="B84">
            <v>384</v>
          </cell>
          <cell r="C84" t="str">
            <v>Cote d'Ivoire</v>
          </cell>
          <cell r="D84">
            <v>0</v>
          </cell>
          <cell r="E84">
            <v>1</v>
          </cell>
          <cell r="F84" t="str">
            <v>Afro</v>
          </cell>
          <cell r="G84">
            <v>6</v>
          </cell>
          <cell r="H84" t="str">
            <v>ssa</v>
          </cell>
          <cell r="I84">
            <v>1</v>
          </cell>
          <cell r="J84" t="str">
            <v>low and middle</v>
          </cell>
          <cell r="K84" t="str">
            <v>both sexes</v>
          </cell>
          <cell r="L84" t="str">
            <v>1995-2000</v>
          </cell>
          <cell r="M84">
            <v>1142.9110000000001</v>
          </cell>
          <cell r="N84">
            <v>369.91300000000001</v>
          </cell>
          <cell r="O84">
            <v>97.823999999999998</v>
          </cell>
          <cell r="P84">
            <v>125.295</v>
          </cell>
          <cell r="Q84">
            <v>191.649</v>
          </cell>
          <cell r="R84">
            <v>160.80500000000001</v>
          </cell>
          <cell r="S84">
            <v>86.872</v>
          </cell>
          <cell r="T84">
            <v>110.553</v>
          </cell>
        </row>
        <row r="85">
          <cell r="A85">
            <v>170</v>
          </cell>
          <cell r="B85">
            <v>388</v>
          </cell>
          <cell r="C85" t="str">
            <v>Jamaica</v>
          </cell>
          <cell r="D85">
            <v>0</v>
          </cell>
          <cell r="E85">
            <v>2</v>
          </cell>
          <cell r="F85" t="str">
            <v>Amro</v>
          </cell>
          <cell r="G85">
            <v>7</v>
          </cell>
          <cell r="H85" t="str">
            <v>lac</v>
          </cell>
          <cell r="I85">
            <v>1</v>
          </cell>
          <cell r="J85" t="str">
            <v>low and middle</v>
          </cell>
          <cell r="K85" t="str">
            <v>both sexes</v>
          </cell>
          <cell r="L85" t="str">
            <v>1995-2000</v>
          </cell>
          <cell r="M85">
            <v>74.876000000000005</v>
          </cell>
          <cell r="N85">
            <v>7.52</v>
          </cell>
          <cell r="O85">
            <v>0.98199999999999998</v>
          </cell>
          <cell r="P85">
            <v>2.2930000000000001</v>
          </cell>
          <cell r="Q85">
            <v>3.52</v>
          </cell>
          <cell r="R85">
            <v>6.3879999999999999</v>
          </cell>
          <cell r="S85">
            <v>9.411999999999999</v>
          </cell>
          <cell r="T85">
            <v>44.760999999999996</v>
          </cell>
        </row>
        <row r="86">
          <cell r="A86">
            <v>69</v>
          </cell>
          <cell r="B86">
            <v>392</v>
          </cell>
          <cell r="C86" t="str">
            <v>Japan</v>
          </cell>
          <cell r="D86">
            <v>0</v>
          </cell>
          <cell r="E86">
            <v>6</v>
          </cell>
          <cell r="F86" t="str">
            <v>Wpro</v>
          </cell>
          <cell r="G86">
            <v>1</v>
          </cell>
          <cell r="H86" t="str">
            <v>eme</v>
          </cell>
          <cell r="I86">
            <v>4</v>
          </cell>
          <cell r="J86" t="str">
            <v>high</v>
          </cell>
          <cell r="K86" t="str">
            <v>both sexes</v>
          </cell>
          <cell r="L86" t="str">
            <v>1995-2000</v>
          </cell>
          <cell r="M86">
            <v>5026.9279999999999</v>
          </cell>
          <cell r="N86">
            <v>37.021000000000001</v>
          </cell>
          <cell r="O86">
            <v>9.86</v>
          </cell>
          <cell r="P86">
            <v>60.429000000000002</v>
          </cell>
          <cell r="Q86">
            <v>118.708</v>
          </cell>
          <cell r="R86">
            <v>513.89</v>
          </cell>
          <cell r="S86">
            <v>803.88499999999999</v>
          </cell>
          <cell r="T86">
            <v>3483.1350000000002</v>
          </cell>
        </row>
        <row r="87">
          <cell r="A87">
            <v>79</v>
          </cell>
          <cell r="B87">
            <v>398</v>
          </cell>
          <cell r="C87" t="str">
            <v>Kazakhstan</v>
          </cell>
          <cell r="D87">
            <v>0</v>
          </cell>
          <cell r="E87">
            <v>4</v>
          </cell>
          <cell r="F87" t="str">
            <v>Euro</v>
          </cell>
          <cell r="G87">
            <v>8</v>
          </cell>
          <cell r="H87" t="str">
            <v>mec</v>
          </cell>
          <cell r="I87">
            <v>1</v>
          </cell>
          <cell r="J87" t="str">
            <v>low and middle</v>
          </cell>
          <cell r="K87" t="str">
            <v>both sexes</v>
          </cell>
          <cell r="L87" t="str">
            <v>1995-2000</v>
          </cell>
          <cell r="M87">
            <v>697.66399999999999</v>
          </cell>
          <cell r="N87">
            <v>62.820999999999998</v>
          </cell>
          <cell r="O87">
            <v>9.7650000000000006</v>
          </cell>
          <cell r="P87">
            <v>32.725000000000001</v>
          </cell>
          <cell r="Q87">
            <v>64.596000000000004</v>
          </cell>
          <cell r="R87">
            <v>116.738</v>
          </cell>
          <cell r="S87">
            <v>140.459</v>
          </cell>
          <cell r="T87">
            <v>270.56</v>
          </cell>
        </row>
        <row r="88">
          <cell r="A88">
            <v>109</v>
          </cell>
          <cell r="B88">
            <v>400</v>
          </cell>
          <cell r="C88" t="str">
            <v>Jordan</v>
          </cell>
          <cell r="D88">
            <v>0</v>
          </cell>
          <cell r="E88">
            <v>3</v>
          </cell>
          <cell r="F88" t="str">
            <v>Emro</v>
          </cell>
          <cell r="G88">
            <v>8</v>
          </cell>
          <cell r="H88" t="str">
            <v>mec</v>
          </cell>
          <cell r="I88">
            <v>1</v>
          </cell>
          <cell r="J88" t="str">
            <v>low and middle</v>
          </cell>
          <cell r="K88" t="str">
            <v>both sexes</v>
          </cell>
          <cell r="L88" t="str">
            <v>1995-2000</v>
          </cell>
          <cell r="M88">
            <v>142.655</v>
          </cell>
          <cell r="N88">
            <v>33.677999999999997</v>
          </cell>
          <cell r="O88">
            <v>4.1399999999999997</v>
          </cell>
          <cell r="P88">
            <v>10.079000000000001</v>
          </cell>
          <cell r="Q88">
            <v>11.106999999999999</v>
          </cell>
          <cell r="R88">
            <v>18.37</v>
          </cell>
          <cell r="S88">
            <v>20.672000000000001</v>
          </cell>
          <cell r="T88">
            <v>44.609000000000002</v>
          </cell>
        </row>
        <row r="89">
          <cell r="A89">
            <v>12</v>
          </cell>
          <cell r="B89">
            <v>404</v>
          </cell>
          <cell r="C89" t="str">
            <v>Kenya</v>
          </cell>
          <cell r="D89">
            <v>0</v>
          </cell>
          <cell r="E89">
            <v>1</v>
          </cell>
          <cell r="F89" t="str">
            <v>Afro</v>
          </cell>
          <cell r="G89">
            <v>6</v>
          </cell>
          <cell r="H89" t="str">
            <v>ssa</v>
          </cell>
          <cell r="I89">
            <v>1</v>
          </cell>
          <cell r="J89" t="str">
            <v>low and middle</v>
          </cell>
          <cell r="K89" t="str">
            <v>both sexes</v>
          </cell>
          <cell r="L89" t="str">
            <v>1995-2000</v>
          </cell>
          <cell r="M89">
            <v>1748.837</v>
          </cell>
          <cell r="N89">
            <v>520.94100000000003</v>
          </cell>
          <cell r="O89">
            <v>138.983</v>
          </cell>
          <cell r="P89">
            <v>194.88800000000001</v>
          </cell>
          <cell r="Q89">
            <v>305.548</v>
          </cell>
          <cell r="R89">
            <v>234.30699999999999</v>
          </cell>
          <cell r="S89">
            <v>123.943</v>
          </cell>
          <cell r="T89">
            <v>230.227</v>
          </cell>
        </row>
        <row r="90">
          <cell r="A90">
            <v>68</v>
          </cell>
          <cell r="B90">
            <v>408</v>
          </cell>
          <cell r="C90" t="str">
            <v>Dem. People's Rep. of Korea</v>
          </cell>
          <cell r="D90">
            <v>0</v>
          </cell>
          <cell r="E90">
            <v>5</v>
          </cell>
          <cell r="F90" t="str">
            <v>Searo</v>
          </cell>
          <cell r="G90">
            <v>5</v>
          </cell>
          <cell r="H90" t="str">
            <v>oai</v>
          </cell>
          <cell r="I90">
            <v>1</v>
          </cell>
          <cell r="J90" t="str">
            <v>low and middle</v>
          </cell>
          <cell r="K90" t="str">
            <v>both sexes</v>
          </cell>
          <cell r="L90" t="str">
            <v>1995-2000</v>
          </cell>
          <cell r="M90">
            <v>620.03599999999994</v>
          </cell>
          <cell r="N90">
            <v>62.155999999999999</v>
          </cell>
          <cell r="O90">
            <v>5.798</v>
          </cell>
          <cell r="P90">
            <v>23.387</v>
          </cell>
          <cell r="Q90">
            <v>49.505000000000003</v>
          </cell>
          <cell r="R90">
            <v>107.874</v>
          </cell>
          <cell r="S90">
            <v>127.82300000000001</v>
          </cell>
          <cell r="T90">
            <v>243.49299999999999</v>
          </cell>
        </row>
        <row r="91">
          <cell r="A91">
            <v>72</v>
          </cell>
          <cell r="B91">
            <v>410</v>
          </cell>
          <cell r="C91" t="str">
            <v>Republic of Korea</v>
          </cell>
          <cell r="D91">
            <v>0</v>
          </cell>
          <cell r="E91">
            <v>6</v>
          </cell>
          <cell r="F91" t="str">
            <v>Wpro</v>
          </cell>
          <cell r="G91">
            <v>5</v>
          </cell>
          <cell r="H91" t="str">
            <v>oai</v>
          </cell>
          <cell r="I91">
            <v>4</v>
          </cell>
          <cell r="J91" t="str">
            <v>high</v>
          </cell>
          <cell r="K91" t="str">
            <v>both sexes</v>
          </cell>
          <cell r="L91" t="str">
            <v>1995-2000</v>
          </cell>
          <cell r="M91">
            <v>1430.037</v>
          </cell>
          <cell r="N91">
            <v>47.128</v>
          </cell>
          <cell r="O91">
            <v>13.994</v>
          </cell>
          <cell r="P91">
            <v>56.11</v>
          </cell>
          <cell r="Q91">
            <v>124.53100000000001</v>
          </cell>
          <cell r="R91">
            <v>261.63900000000001</v>
          </cell>
          <cell r="S91">
            <v>303.30200000000002</v>
          </cell>
          <cell r="T91">
            <v>623.33299999999997</v>
          </cell>
        </row>
        <row r="92">
          <cell r="A92">
            <v>110</v>
          </cell>
          <cell r="B92">
            <v>414</v>
          </cell>
          <cell r="C92" t="str">
            <v>Kuwait</v>
          </cell>
          <cell r="D92">
            <v>0</v>
          </cell>
          <cell r="E92">
            <v>3</v>
          </cell>
          <cell r="F92" t="str">
            <v>Emro</v>
          </cell>
          <cell r="G92">
            <v>8</v>
          </cell>
          <cell r="H92" t="str">
            <v>mec</v>
          </cell>
          <cell r="I92">
            <v>4</v>
          </cell>
          <cell r="J92" t="str">
            <v>high</v>
          </cell>
          <cell r="K92" t="str">
            <v>both sexes</v>
          </cell>
          <cell r="L92" t="str">
            <v>1995-2000</v>
          </cell>
          <cell r="M92">
            <v>20.335999999999999</v>
          </cell>
          <cell r="N92">
            <v>3.1320000000000001</v>
          </cell>
          <cell r="O92">
            <v>0.55100000000000005</v>
          </cell>
          <cell r="P92">
            <v>0.92899999999999994</v>
          </cell>
          <cell r="Q92">
            <v>1.651</v>
          </cell>
          <cell r="R92">
            <v>4.0229999999999997</v>
          </cell>
          <cell r="S92">
            <v>3.5880000000000001</v>
          </cell>
          <cell r="T92">
            <v>6.4620000000000006</v>
          </cell>
        </row>
        <row r="93">
          <cell r="A93">
            <v>80</v>
          </cell>
          <cell r="B93">
            <v>417</v>
          </cell>
          <cell r="C93" t="str">
            <v>Kyrgyzstan</v>
          </cell>
          <cell r="D93">
            <v>0</v>
          </cell>
          <cell r="E93">
            <v>4</v>
          </cell>
          <cell r="F93" t="str">
            <v>Euro</v>
          </cell>
          <cell r="G93">
            <v>8</v>
          </cell>
          <cell r="H93" t="str">
            <v>mec</v>
          </cell>
          <cell r="I93">
            <v>1</v>
          </cell>
          <cell r="J93" t="str">
            <v>low and middle</v>
          </cell>
          <cell r="K93" t="str">
            <v>both sexes</v>
          </cell>
          <cell r="L93" t="str">
            <v>1995-2000</v>
          </cell>
          <cell r="M93">
            <v>170.679</v>
          </cell>
          <cell r="N93">
            <v>29.507999999999999</v>
          </cell>
          <cell r="O93">
            <v>3.5439999999999996</v>
          </cell>
          <cell r="P93">
            <v>8.8640000000000008</v>
          </cell>
          <cell r="Q93">
            <v>16.451999999999998</v>
          </cell>
          <cell r="R93">
            <v>21.507999999999999</v>
          </cell>
          <cell r="S93">
            <v>29.423999999999999</v>
          </cell>
          <cell r="T93">
            <v>61.379000000000005</v>
          </cell>
        </row>
        <row r="94">
          <cell r="A94">
            <v>93</v>
          </cell>
          <cell r="B94">
            <v>418</v>
          </cell>
          <cell r="C94" t="str">
            <v>Lao People's Dem. Republic</v>
          </cell>
          <cell r="D94">
            <v>0</v>
          </cell>
          <cell r="E94">
            <v>6</v>
          </cell>
          <cell r="F94" t="str">
            <v>Wpro</v>
          </cell>
          <cell r="G94">
            <v>5</v>
          </cell>
          <cell r="H94" t="str">
            <v>oai</v>
          </cell>
          <cell r="I94">
            <v>1</v>
          </cell>
          <cell r="J94" t="str">
            <v>low and middle</v>
          </cell>
          <cell r="K94" t="str">
            <v>both sexes</v>
          </cell>
          <cell r="L94" t="str">
            <v>1995-2000</v>
          </cell>
          <cell r="M94">
            <v>342.92700000000002</v>
          </cell>
          <cell r="N94">
            <v>154.27699999999999</v>
          </cell>
          <cell r="O94">
            <v>28.971000000000004</v>
          </cell>
          <cell r="P94">
            <v>30.974</v>
          </cell>
          <cell r="Q94">
            <v>29.021000000000001</v>
          </cell>
          <cell r="R94">
            <v>30.622999999999998</v>
          </cell>
          <cell r="S94">
            <v>26.832999999999998</v>
          </cell>
          <cell r="T94">
            <v>42.228000000000002</v>
          </cell>
        </row>
        <row r="95">
          <cell r="A95">
            <v>111</v>
          </cell>
          <cell r="B95">
            <v>422</v>
          </cell>
          <cell r="C95" t="str">
            <v>Lebanon</v>
          </cell>
          <cell r="D95">
            <v>0</v>
          </cell>
          <cell r="E95">
            <v>3</v>
          </cell>
          <cell r="F95" t="str">
            <v>Emro</v>
          </cell>
          <cell r="G95">
            <v>8</v>
          </cell>
          <cell r="H95" t="str">
            <v>mec</v>
          </cell>
          <cell r="I95">
            <v>1</v>
          </cell>
          <cell r="J95" t="str">
            <v>low and middle</v>
          </cell>
          <cell r="K95" t="str">
            <v>both sexes</v>
          </cell>
          <cell r="L95" t="str">
            <v>1995-2000</v>
          </cell>
          <cell r="M95">
            <v>100.962</v>
          </cell>
          <cell r="N95">
            <v>13.458</v>
          </cell>
          <cell r="O95">
            <v>1.796</v>
          </cell>
          <cell r="P95">
            <v>5.3070000000000004</v>
          </cell>
          <cell r="Q95">
            <v>6.609</v>
          </cell>
          <cell r="R95">
            <v>11.187000000000001</v>
          </cell>
          <cell r="S95">
            <v>18.393000000000001</v>
          </cell>
          <cell r="T95">
            <v>44.211999999999996</v>
          </cell>
        </row>
        <row r="96">
          <cell r="A96">
            <v>43</v>
          </cell>
          <cell r="B96">
            <v>426</v>
          </cell>
          <cell r="C96" t="str">
            <v>Lesotho</v>
          </cell>
          <cell r="D96">
            <v>0</v>
          </cell>
          <cell r="E96">
            <v>1</v>
          </cell>
          <cell r="F96" t="str">
            <v>Afro</v>
          </cell>
          <cell r="G96">
            <v>6</v>
          </cell>
          <cell r="H96" t="str">
            <v>ssa</v>
          </cell>
          <cell r="I96">
            <v>1</v>
          </cell>
          <cell r="J96" t="str">
            <v>low and middle</v>
          </cell>
          <cell r="K96" t="str">
            <v>both sexes</v>
          </cell>
          <cell r="L96" t="str">
            <v>1995-2000</v>
          </cell>
          <cell r="M96">
            <v>123.357</v>
          </cell>
          <cell r="N96">
            <v>46.664999999999999</v>
          </cell>
          <cell r="O96">
            <v>5.7330000000000005</v>
          </cell>
          <cell r="P96">
            <v>8.2680000000000007</v>
          </cell>
          <cell r="Q96">
            <v>13.98</v>
          </cell>
          <cell r="R96">
            <v>14.964000000000002</v>
          </cell>
          <cell r="S96">
            <v>11.609</v>
          </cell>
          <cell r="T96">
            <v>22.138000000000002</v>
          </cell>
        </row>
        <row r="97">
          <cell r="A97">
            <v>137</v>
          </cell>
          <cell r="B97">
            <v>428</v>
          </cell>
          <cell r="C97" t="str">
            <v>Latvia</v>
          </cell>
          <cell r="D97">
            <v>0</v>
          </cell>
          <cell r="E97">
            <v>4</v>
          </cell>
          <cell r="F97" t="str">
            <v>Euro</v>
          </cell>
          <cell r="G97">
            <v>2</v>
          </cell>
          <cell r="H97" t="str">
            <v>fse</v>
          </cell>
          <cell r="I97">
            <v>1</v>
          </cell>
          <cell r="J97" t="str">
            <v>low and middle</v>
          </cell>
          <cell r="K97" t="str">
            <v>both sexes</v>
          </cell>
          <cell r="L97" t="str">
            <v>1995-2000</v>
          </cell>
          <cell r="M97">
            <v>171.28299999999999</v>
          </cell>
          <cell r="N97">
            <v>2.7909999999999999</v>
          </cell>
          <cell r="O97">
            <v>1.173</v>
          </cell>
          <cell r="P97">
            <v>4.2939999999999996</v>
          </cell>
          <cell r="Q97">
            <v>10.257000000000001</v>
          </cell>
          <cell r="R97">
            <v>25.722000000000001</v>
          </cell>
          <cell r="S97">
            <v>34.840000000000003</v>
          </cell>
          <cell r="T97">
            <v>92.206000000000003</v>
          </cell>
        </row>
        <row r="98">
          <cell r="A98">
            <v>56</v>
          </cell>
          <cell r="B98">
            <v>430</v>
          </cell>
          <cell r="C98" t="str">
            <v>Liberia</v>
          </cell>
          <cell r="D98">
            <v>0</v>
          </cell>
          <cell r="E98">
            <v>1</v>
          </cell>
          <cell r="F98" t="str">
            <v>Afro</v>
          </cell>
          <cell r="G98">
            <v>6</v>
          </cell>
          <cell r="H98" t="str">
            <v>ssa</v>
          </cell>
          <cell r="I98">
            <v>1</v>
          </cell>
          <cell r="J98" t="str">
            <v>low and middle</v>
          </cell>
          <cell r="K98" t="str">
            <v>both sexes</v>
          </cell>
          <cell r="L98" t="str">
            <v>1995-2000</v>
          </cell>
          <cell r="M98">
            <v>216.126</v>
          </cell>
          <cell r="N98">
            <v>99.167000000000002</v>
          </cell>
          <cell r="O98">
            <v>17.030999999999999</v>
          </cell>
          <cell r="P98">
            <v>21.070999999999998</v>
          </cell>
          <cell r="Q98">
            <v>18.498999999999999</v>
          </cell>
          <cell r="R98">
            <v>21.818999999999999</v>
          </cell>
          <cell r="S98">
            <v>16.366</v>
          </cell>
          <cell r="T98">
            <v>22.172999999999998</v>
          </cell>
        </row>
        <row r="99">
          <cell r="A99">
            <v>36</v>
          </cell>
          <cell r="B99">
            <v>434</v>
          </cell>
          <cell r="C99" t="str">
            <v>Libyan Arab Jamahiriya</v>
          </cell>
          <cell r="D99">
            <v>0</v>
          </cell>
          <cell r="E99">
            <v>3</v>
          </cell>
          <cell r="F99" t="str">
            <v>Emro</v>
          </cell>
          <cell r="G99">
            <v>8</v>
          </cell>
          <cell r="H99" t="str">
            <v>mec</v>
          </cell>
          <cell r="I99">
            <v>1</v>
          </cell>
          <cell r="J99" t="str">
            <v>low and middle</v>
          </cell>
          <cell r="K99" t="str">
            <v>both sexes</v>
          </cell>
          <cell r="L99" t="str">
            <v>1995-2000</v>
          </cell>
          <cell r="M99">
            <v>121.569</v>
          </cell>
          <cell r="N99">
            <v>24.251999999999999</v>
          </cell>
          <cell r="O99">
            <v>2.448</v>
          </cell>
          <cell r="P99">
            <v>6.4850000000000003</v>
          </cell>
          <cell r="Q99">
            <v>8.92</v>
          </cell>
          <cell r="R99">
            <v>22.225999999999999</v>
          </cell>
          <cell r="S99">
            <v>23.774999999999999</v>
          </cell>
          <cell r="T99">
            <v>33.462999999999994</v>
          </cell>
        </row>
        <row r="100">
          <cell r="A100">
            <v>138</v>
          </cell>
          <cell r="B100">
            <v>440</v>
          </cell>
          <cell r="C100" t="str">
            <v>Lithuania</v>
          </cell>
          <cell r="D100">
            <v>0</v>
          </cell>
          <cell r="E100">
            <v>4</v>
          </cell>
          <cell r="F100" t="str">
            <v>Euro</v>
          </cell>
          <cell r="G100">
            <v>2</v>
          </cell>
          <cell r="H100" t="str">
            <v>fse</v>
          </cell>
          <cell r="I100">
            <v>1</v>
          </cell>
          <cell r="J100" t="str">
            <v>low and middle</v>
          </cell>
          <cell r="K100" t="str">
            <v>both sexes</v>
          </cell>
          <cell r="L100" t="str">
            <v>1995-2000</v>
          </cell>
          <cell r="M100">
            <v>220.39699999999999</v>
          </cell>
          <cell r="N100">
            <v>4.7080000000000002</v>
          </cell>
          <cell r="O100">
            <v>1.3479999999999999</v>
          </cell>
          <cell r="P100">
            <v>5.6849999999999996</v>
          </cell>
          <cell r="Q100">
            <v>15.932000000000002</v>
          </cell>
          <cell r="R100">
            <v>32.957999999999998</v>
          </cell>
          <cell r="S100">
            <v>43.063000000000002</v>
          </cell>
          <cell r="T100">
            <v>116.70299999999997</v>
          </cell>
        </row>
        <row r="101">
          <cell r="A101">
            <v>159</v>
          </cell>
          <cell r="B101">
            <v>442</v>
          </cell>
          <cell r="C101" t="str">
            <v>Luxembourg</v>
          </cell>
          <cell r="D101">
            <v>0</v>
          </cell>
          <cell r="E101">
            <v>4</v>
          </cell>
          <cell r="F101" t="str">
            <v>Euro</v>
          </cell>
          <cell r="G101">
            <v>1</v>
          </cell>
          <cell r="H101" t="str">
            <v>eme</v>
          </cell>
          <cell r="I101">
            <v>4</v>
          </cell>
          <cell r="J101" t="str">
            <v>high</v>
          </cell>
          <cell r="K101" t="str">
            <v>both sexes</v>
          </cell>
          <cell r="L101" t="str">
            <v>1995-2000</v>
          </cell>
          <cell r="M101">
            <v>20.108000000000001</v>
          </cell>
          <cell r="N101">
            <v>0.216</v>
          </cell>
          <cell r="O101">
            <v>3.6999999999999998E-2</v>
          </cell>
          <cell r="P101">
            <v>0.255</v>
          </cell>
          <cell r="Q101">
            <v>0.53</v>
          </cell>
          <cell r="R101">
            <v>1.9319999999999999</v>
          </cell>
          <cell r="S101">
            <v>3.1740000000000004</v>
          </cell>
          <cell r="T101">
            <v>13.963999999999999</v>
          </cell>
        </row>
        <row r="102">
          <cell r="A102">
            <v>70</v>
          </cell>
          <cell r="B102">
            <v>446</v>
          </cell>
          <cell r="C102" t="str">
            <v>Macau</v>
          </cell>
          <cell r="G102">
            <v>5</v>
          </cell>
          <cell r="H102" t="str">
            <v>oai</v>
          </cell>
          <cell r="I102">
            <v>4</v>
          </cell>
          <cell r="J102" t="str">
            <v>high</v>
          </cell>
          <cell r="K102" t="str">
            <v>both sexes</v>
          </cell>
          <cell r="L102" t="str">
            <v>1995-2000</v>
          </cell>
          <cell r="M102">
            <v>10.157</v>
          </cell>
          <cell r="N102">
            <v>0.33900000000000002</v>
          </cell>
          <cell r="O102">
            <v>0.05</v>
          </cell>
          <cell r="P102">
            <v>0.17299999999999999</v>
          </cell>
          <cell r="Q102">
            <v>0.53300000000000003</v>
          </cell>
          <cell r="R102">
            <v>1.1399999999999999</v>
          </cell>
          <cell r="S102">
            <v>1.552</v>
          </cell>
          <cell r="T102">
            <v>6.37</v>
          </cell>
        </row>
        <row r="103">
          <cell r="A103">
            <v>13</v>
          </cell>
          <cell r="B103">
            <v>450</v>
          </cell>
          <cell r="C103" t="str">
            <v>Madagascar</v>
          </cell>
          <cell r="D103">
            <v>0</v>
          </cell>
          <cell r="E103">
            <v>1</v>
          </cell>
          <cell r="F103" t="str">
            <v>Afro</v>
          </cell>
          <cell r="G103">
            <v>6</v>
          </cell>
          <cell r="H103" t="str">
            <v>ssa</v>
          </cell>
          <cell r="I103">
            <v>1</v>
          </cell>
          <cell r="J103" t="str">
            <v>low and middle</v>
          </cell>
          <cell r="K103" t="str">
            <v>both sexes</v>
          </cell>
          <cell r="L103" t="str">
            <v>1995-2000</v>
          </cell>
          <cell r="M103">
            <v>802.33199999999999</v>
          </cell>
          <cell r="N103">
            <v>349.60599999999999</v>
          </cell>
          <cell r="O103">
            <v>39.989000000000004</v>
          </cell>
          <cell r="P103">
            <v>69.885000000000005</v>
          </cell>
          <cell r="Q103">
            <v>70.861999999999995</v>
          </cell>
          <cell r="R103">
            <v>76.171999999999997</v>
          </cell>
          <cell r="S103">
            <v>69.430000000000007</v>
          </cell>
          <cell r="T103">
            <v>126.38799999999999</v>
          </cell>
        </row>
        <row r="104">
          <cell r="A104">
            <v>14</v>
          </cell>
          <cell r="B104">
            <v>454</v>
          </cell>
          <cell r="C104" t="str">
            <v>Malawi</v>
          </cell>
          <cell r="D104">
            <v>0</v>
          </cell>
          <cell r="E104">
            <v>1</v>
          </cell>
          <cell r="F104" t="str">
            <v>Afro</v>
          </cell>
          <cell r="G104">
            <v>6</v>
          </cell>
          <cell r="H104" t="str">
            <v>ssa</v>
          </cell>
          <cell r="I104">
            <v>1</v>
          </cell>
          <cell r="J104" t="str">
            <v>low and middle</v>
          </cell>
          <cell r="K104" t="str">
            <v>both sexes</v>
          </cell>
          <cell r="L104" t="str">
            <v>1995-2000</v>
          </cell>
          <cell r="M104">
            <v>1194.501</v>
          </cell>
          <cell r="N104">
            <v>549.01499999999999</v>
          </cell>
          <cell r="O104">
            <v>116.154</v>
          </cell>
          <cell r="P104">
            <v>96.59</v>
          </cell>
          <cell r="Q104">
            <v>160.27100000000002</v>
          </cell>
          <cell r="R104">
            <v>129.31</v>
          </cell>
          <cell r="S104">
            <v>62.695</v>
          </cell>
          <cell r="T104">
            <v>80.466000000000008</v>
          </cell>
        </row>
        <row r="105">
          <cell r="A105">
            <v>94</v>
          </cell>
          <cell r="B105">
            <v>458</v>
          </cell>
          <cell r="C105" t="str">
            <v>Malaysia</v>
          </cell>
          <cell r="D105">
            <v>0</v>
          </cell>
          <cell r="E105">
            <v>6</v>
          </cell>
          <cell r="F105" t="str">
            <v>Wpro</v>
          </cell>
          <cell r="G105">
            <v>5</v>
          </cell>
          <cell r="H105" t="str">
            <v>oai</v>
          </cell>
          <cell r="I105">
            <v>1</v>
          </cell>
          <cell r="J105" t="str">
            <v>low and middle</v>
          </cell>
          <cell r="K105" t="str">
            <v>both sexes</v>
          </cell>
          <cell r="L105" t="str">
            <v>1995-2000</v>
          </cell>
          <cell r="M105">
            <v>506.15800000000002</v>
          </cell>
          <cell r="N105">
            <v>40.015999999999998</v>
          </cell>
          <cell r="O105">
            <v>9.0229999999999997</v>
          </cell>
          <cell r="P105">
            <v>28.378</v>
          </cell>
          <cell r="Q105">
            <v>41.915999999999997</v>
          </cell>
          <cell r="R105">
            <v>81.676999999999992</v>
          </cell>
          <cell r="S105">
            <v>101.239</v>
          </cell>
          <cell r="T105">
            <v>203.90900000000002</v>
          </cell>
        </row>
        <row r="106">
          <cell r="A106">
            <v>81</v>
          </cell>
          <cell r="B106">
            <v>462</v>
          </cell>
          <cell r="C106" t="str">
            <v>Maldives</v>
          </cell>
          <cell r="D106">
            <v>0</v>
          </cell>
          <cell r="E106">
            <v>5</v>
          </cell>
          <cell r="F106" t="str">
            <v>Searo</v>
          </cell>
          <cell r="G106">
            <v>5</v>
          </cell>
          <cell r="H106" t="str">
            <v>oai</v>
          </cell>
          <cell r="I106">
            <v>1</v>
          </cell>
          <cell r="J106" t="str">
            <v>low and middle</v>
          </cell>
          <cell r="K106" t="str">
            <v>both sexes</v>
          </cell>
          <cell r="L106" t="str">
            <v>1995-2000</v>
          </cell>
          <cell r="M106">
            <v>9.6270000000000007</v>
          </cell>
          <cell r="N106">
            <v>3.097</v>
          </cell>
          <cell r="O106">
            <v>0.42300000000000004</v>
          </cell>
          <cell r="P106">
            <v>0.75800000000000001</v>
          </cell>
          <cell r="Q106">
            <v>0.745</v>
          </cell>
          <cell r="R106">
            <v>1.0149999999999999</v>
          </cell>
          <cell r="S106">
            <v>1.2649999999999999</v>
          </cell>
          <cell r="T106">
            <v>2.3239999999999994</v>
          </cell>
        </row>
        <row r="107">
          <cell r="A107">
            <v>57</v>
          </cell>
          <cell r="B107">
            <v>466</v>
          </cell>
          <cell r="C107" t="str">
            <v>Mali</v>
          </cell>
          <cell r="D107">
            <v>0</v>
          </cell>
          <cell r="E107">
            <v>1</v>
          </cell>
          <cell r="F107" t="str">
            <v>Afro</v>
          </cell>
          <cell r="G107">
            <v>6</v>
          </cell>
          <cell r="H107" t="str">
            <v>ssa</v>
          </cell>
          <cell r="I107">
            <v>1</v>
          </cell>
          <cell r="J107" t="str">
            <v>low and middle</v>
          </cell>
          <cell r="K107" t="str">
            <v>both sexes</v>
          </cell>
          <cell r="L107" t="str">
            <v>1995-2000</v>
          </cell>
          <cell r="M107">
            <v>844.51300000000003</v>
          </cell>
          <cell r="N107">
            <v>568.279</v>
          </cell>
          <cell r="O107">
            <v>56.680999999999997</v>
          </cell>
          <cell r="P107">
            <v>52.546999999999997</v>
          </cell>
          <cell r="Q107">
            <v>36.048000000000002</v>
          </cell>
          <cell r="R107">
            <v>33.033999999999999</v>
          </cell>
          <cell r="S107">
            <v>31.802999999999997</v>
          </cell>
          <cell r="T107">
            <v>66.120999999999995</v>
          </cell>
        </row>
        <row r="108">
          <cell r="A108">
            <v>148</v>
          </cell>
          <cell r="B108">
            <v>470</v>
          </cell>
          <cell r="C108" t="str">
            <v>Malta</v>
          </cell>
          <cell r="D108">
            <v>0</v>
          </cell>
          <cell r="E108">
            <v>4</v>
          </cell>
          <cell r="F108" t="str">
            <v>Euro</v>
          </cell>
          <cell r="G108">
            <v>8</v>
          </cell>
          <cell r="H108" t="str">
            <v>mec</v>
          </cell>
          <cell r="I108">
            <v>1</v>
          </cell>
          <cell r="J108" t="str">
            <v>low and middle</v>
          </cell>
          <cell r="K108" t="str">
            <v>both sexes</v>
          </cell>
          <cell r="L108" t="str">
            <v>1995-2000</v>
          </cell>
          <cell r="M108">
            <v>14.689</v>
          </cell>
          <cell r="N108">
            <v>0.23499999999999999</v>
          </cell>
          <cell r="O108">
            <v>3.9E-2</v>
          </cell>
          <cell r="P108">
            <v>0.157</v>
          </cell>
          <cell r="Q108">
            <v>0.30599999999999999</v>
          </cell>
          <cell r="R108">
            <v>1.3439999999999999</v>
          </cell>
          <cell r="S108">
            <v>2.38</v>
          </cell>
          <cell r="T108">
            <v>10.228000000000002</v>
          </cell>
        </row>
        <row r="109">
          <cell r="A109">
            <v>171</v>
          </cell>
          <cell r="B109">
            <v>474</v>
          </cell>
          <cell r="C109" t="str">
            <v>Martinique</v>
          </cell>
          <cell r="G109">
            <v>7</v>
          </cell>
          <cell r="H109" t="str">
            <v>lac</v>
          </cell>
          <cell r="I109">
            <v>4</v>
          </cell>
          <cell r="J109" t="str">
            <v>high</v>
          </cell>
          <cell r="K109" t="str">
            <v>both sexes</v>
          </cell>
          <cell r="L109" t="str">
            <v>1995-2000</v>
          </cell>
          <cell r="M109">
            <v>12.038</v>
          </cell>
          <cell r="N109">
            <v>0.26</v>
          </cell>
          <cell r="O109">
            <v>4.7E-2</v>
          </cell>
          <cell r="P109">
            <v>0.33900000000000002</v>
          </cell>
          <cell r="Q109">
            <v>0.61899999999999999</v>
          </cell>
          <cell r="R109">
            <v>1.214</v>
          </cell>
          <cell r="S109">
            <v>1.9010000000000002</v>
          </cell>
          <cell r="T109">
            <v>7.6579999999999986</v>
          </cell>
        </row>
        <row r="110">
          <cell r="A110">
            <v>58</v>
          </cell>
          <cell r="B110">
            <v>478</v>
          </cell>
          <cell r="C110" t="str">
            <v>Mauritania</v>
          </cell>
          <cell r="D110">
            <v>0</v>
          </cell>
          <cell r="E110">
            <v>1</v>
          </cell>
          <cell r="F110" t="str">
            <v>Afro</v>
          </cell>
          <cell r="G110">
            <v>6</v>
          </cell>
          <cell r="H110" t="str">
            <v>ssa</v>
          </cell>
          <cell r="I110">
            <v>1</v>
          </cell>
          <cell r="J110" t="str">
            <v>low and middle</v>
          </cell>
          <cell r="K110" t="str">
            <v>both sexes</v>
          </cell>
          <cell r="L110" t="str">
            <v>1995-2000</v>
          </cell>
          <cell r="M110">
            <v>165.83</v>
          </cell>
          <cell r="N110">
            <v>75.510000000000005</v>
          </cell>
          <cell r="O110">
            <v>13.754</v>
          </cell>
          <cell r="P110">
            <v>15.864000000000001</v>
          </cell>
          <cell r="Q110">
            <v>13.773</v>
          </cell>
          <cell r="R110">
            <v>13.443999999999999</v>
          </cell>
          <cell r="S110">
            <v>12.263</v>
          </cell>
          <cell r="T110">
            <v>21.221999999999998</v>
          </cell>
        </row>
        <row r="111">
          <cell r="A111">
            <v>15</v>
          </cell>
          <cell r="B111">
            <v>480</v>
          </cell>
          <cell r="C111" t="str">
            <v>Mauritius (2)</v>
          </cell>
          <cell r="D111">
            <v>0</v>
          </cell>
          <cell r="E111">
            <v>1</v>
          </cell>
          <cell r="F111" t="str">
            <v>Afro</v>
          </cell>
          <cell r="G111">
            <v>5</v>
          </cell>
          <cell r="H111" t="str">
            <v>oai</v>
          </cell>
          <cell r="I111">
            <v>1</v>
          </cell>
          <cell r="J111" t="str">
            <v>low and middle</v>
          </cell>
          <cell r="K111" t="str">
            <v>both sexes</v>
          </cell>
          <cell r="L111" t="str">
            <v>1995-2000</v>
          </cell>
          <cell r="M111">
            <v>36.654000000000003</v>
          </cell>
          <cell r="N111">
            <v>1.671</v>
          </cell>
          <cell r="O111">
            <v>0.23799999999999999</v>
          </cell>
          <cell r="P111">
            <v>1.1819999999999999</v>
          </cell>
          <cell r="Q111">
            <v>3.1269999999999998</v>
          </cell>
          <cell r="R111">
            <v>6.5389999999999997</v>
          </cell>
          <cell r="S111">
            <v>7.3770000000000007</v>
          </cell>
          <cell r="T111">
            <v>16.52</v>
          </cell>
        </row>
        <row r="112">
          <cell r="A112">
            <v>181</v>
          </cell>
          <cell r="B112">
            <v>484</v>
          </cell>
          <cell r="C112" t="str">
            <v>Mexico</v>
          </cell>
          <cell r="D112">
            <v>0</v>
          </cell>
          <cell r="E112">
            <v>2</v>
          </cell>
          <cell r="F112" t="str">
            <v>Amro</v>
          </cell>
          <cell r="G112">
            <v>7</v>
          </cell>
          <cell r="H112" t="str">
            <v>lac</v>
          </cell>
          <cell r="I112">
            <v>1</v>
          </cell>
          <cell r="J112" t="str">
            <v>low and middle</v>
          </cell>
          <cell r="K112" t="str">
            <v>both sexes</v>
          </cell>
          <cell r="L112" t="str">
            <v>1995-2000</v>
          </cell>
          <cell r="M112">
            <v>2405.5639999999999</v>
          </cell>
          <cell r="N112">
            <v>445.69</v>
          </cell>
          <cell r="O112">
            <v>52.277000000000001</v>
          </cell>
          <cell r="P112">
            <v>182.58199999999999</v>
          </cell>
          <cell r="Q112">
            <v>228.74299999999999</v>
          </cell>
          <cell r="R112">
            <v>325.04899999999998</v>
          </cell>
          <cell r="S112">
            <v>319.97800000000001</v>
          </cell>
          <cell r="T112">
            <v>851.245</v>
          </cell>
        </row>
        <row r="113">
          <cell r="A113">
            <v>71</v>
          </cell>
          <cell r="B113">
            <v>496</v>
          </cell>
          <cell r="C113" t="str">
            <v>Mongolia</v>
          </cell>
          <cell r="D113">
            <v>0</v>
          </cell>
          <cell r="E113">
            <v>6</v>
          </cell>
          <cell r="F113" t="str">
            <v>Wpro</v>
          </cell>
          <cell r="G113">
            <v>5</v>
          </cell>
          <cell r="H113" t="str">
            <v>oai</v>
          </cell>
          <cell r="I113">
            <v>1</v>
          </cell>
          <cell r="J113" t="str">
            <v>low and middle</v>
          </cell>
          <cell r="K113" t="str">
            <v>both sexes</v>
          </cell>
          <cell r="L113" t="str">
            <v>1995-2000</v>
          </cell>
          <cell r="M113">
            <v>83.557000000000002</v>
          </cell>
          <cell r="N113">
            <v>21.440999999999999</v>
          </cell>
          <cell r="O113">
            <v>2.165</v>
          </cell>
          <cell r="P113">
            <v>3.7830000000000004</v>
          </cell>
          <cell r="Q113">
            <v>6.4290000000000003</v>
          </cell>
          <cell r="R113">
            <v>10.612</v>
          </cell>
          <cell r="S113">
            <v>12.282</v>
          </cell>
          <cell r="T113">
            <v>26.844999999999999</v>
          </cell>
        </row>
        <row r="114">
          <cell r="A114">
            <v>126</v>
          </cell>
          <cell r="B114">
            <v>498</v>
          </cell>
          <cell r="C114" t="str">
            <v>Republic of Moldova</v>
          </cell>
          <cell r="D114">
            <v>0</v>
          </cell>
          <cell r="E114">
            <v>4</v>
          </cell>
          <cell r="F114" t="str">
            <v>Euro</v>
          </cell>
          <cell r="G114">
            <v>2</v>
          </cell>
          <cell r="H114" t="str">
            <v>fse</v>
          </cell>
          <cell r="I114">
            <v>1</v>
          </cell>
          <cell r="J114" t="str">
            <v>low and middle</v>
          </cell>
          <cell r="K114" t="str">
            <v>both sexes</v>
          </cell>
          <cell r="L114" t="str">
            <v>1995-2000</v>
          </cell>
          <cell r="M114">
            <v>235.42599999999999</v>
          </cell>
          <cell r="N114">
            <v>9.8469999999999995</v>
          </cell>
          <cell r="O114">
            <v>2.0249999999999999</v>
          </cell>
          <cell r="P114">
            <v>7.59</v>
          </cell>
          <cell r="Q114">
            <v>17.364999999999998</v>
          </cell>
          <cell r="R114">
            <v>39.396000000000001</v>
          </cell>
          <cell r="S114">
            <v>50.424999999999997</v>
          </cell>
          <cell r="T114">
            <v>108.77799999999999</v>
          </cell>
        </row>
        <row r="115">
          <cell r="A115">
            <v>37</v>
          </cell>
          <cell r="B115">
            <v>504</v>
          </cell>
          <cell r="C115" t="str">
            <v>Morocco</v>
          </cell>
          <cell r="D115">
            <v>0</v>
          </cell>
          <cell r="E115">
            <v>3</v>
          </cell>
          <cell r="F115" t="str">
            <v>Emro</v>
          </cell>
          <cell r="G115">
            <v>8</v>
          </cell>
          <cell r="H115" t="str">
            <v>mec</v>
          </cell>
          <cell r="I115">
            <v>1</v>
          </cell>
          <cell r="J115" t="str">
            <v>low and middle</v>
          </cell>
          <cell r="K115" t="str">
            <v>both sexes</v>
          </cell>
          <cell r="L115" t="str">
            <v>1995-2000</v>
          </cell>
          <cell r="M115">
            <v>913.93899999999996</v>
          </cell>
          <cell r="N115">
            <v>232.54499999999999</v>
          </cell>
          <cell r="O115">
            <v>26.429000000000002</v>
          </cell>
          <cell r="P115">
            <v>63.009</v>
          </cell>
          <cell r="Q115">
            <v>68.768000000000001</v>
          </cell>
          <cell r="R115">
            <v>96.575000000000003</v>
          </cell>
          <cell r="S115">
            <v>129.55799999999999</v>
          </cell>
          <cell r="T115">
            <v>297.05500000000001</v>
          </cell>
        </row>
        <row r="116">
          <cell r="A116">
            <v>16</v>
          </cell>
          <cell r="B116">
            <v>508</v>
          </cell>
          <cell r="C116" t="str">
            <v>Mozambique</v>
          </cell>
          <cell r="D116">
            <v>0</v>
          </cell>
          <cell r="E116">
            <v>1</v>
          </cell>
          <cell r="F116" t="str">
            <v>Afro</v>
          </cell>
          <cell r="G116">
            <v>6</v>
          </cell>
          <cell r="H116" t="str">
            <v>ssa</v>
          </cell>
          <cell r="I116">
            <v>1</v>
          </cell>
          <cell r="J116" t="str">
            <v>low and middle</v>
          </cell>
          <cell r="K116" t="str">
            <v>both sexes</v>
          </cell>
          <cell r="L116" t="str">
            <v>1995-2000</v>
          </cell>
          <cell r="M116">
            <v>1740.3</v>
          </cell>
          <cell r="N116">
            <v>752.51800000000003</v>
          </cell>
          <cell r="O116">
            <v>159.05200000000002</v>
          </cell>
          <cell r="P116">
            <v>155.37899999999999</v>
          </cell>
          <cell r="Q116">
            <v>201.274</v>
          </cell>
          <cell r="R116">
            <v>181.46899999999999</v>
          </cell>
          <cell r="S116">
            <v>119.241</v>
          </cell>
          <cell r="T116">
            <v>171.36699999999996</v>
          </cell>
        </row>
        <row r="117">
          <cell r="A117">
            <v>112</v>
          </cell>
          <cell r="B117">
            <v>512</v>
          </cell>
          <cell r="C117" t="str">
            <v>Oman</v>
          </cell>
          <cell r="D117">
            <v>0</v>
          </cell>
          <cell r="E117">
            <v>3</v>
          </cell>
          <cell r="F117" t="str">
            <v>Emro</v>
          </cell>
          <cell r="G117">
            <v>8</v>
          </cell>
          <cell r="H117" t="str">
            <v>mec</v>
          </cell>
          <cell r="I117">
            <v>1</v>
          </cell>
          <cell r="J117" t="str">
            <v>low and middle</v>
          </cell>
          <cell r="K117" t="str">
            <v>both sexes</v>
          </cell>
          <cell r="L117" t="str">
            <v>1995-2000</v>
          </cell>
          <cell r="M117">
            <v>48.433</v>
          </cell>
          <cell r="N117">
            <v>12.542</v>
          </cell>
          <cell r="O117">
            <v>1.4460000000000002</v>
          </cell>
          <cell r="P117">
            <v>2.8580000000000001</v>
          </cell>
          <cell r="Q117">
            <v>3.7110000000000003</v>
          </cell>
          <cell r="R117">
            <v>7.7750000000000004</v>
          </cell>
          <cell r="S117">
            <v>6.6739999999999995</v>
          </cell>
          <cell r="T117">
            <v>13.427</v>
          </cell>
        </row>
        <row r="118">
          <cell r="A118">
            <v>44</v>
          </cell>
          <cell r="B118">
            <v>516</v>
          </cell>
          <cell r="C118" t="str">
            <v>Namibia</v>
          </cell>
          <cell r="D118">
            <v>0</v>
          </cell>
          <cell r="E118">
            <v>1</v>
          </cell>
          <cell r="F118" t="str">
            <v>Afro</v>
          </cell>
          <cell r="G118">
            <v>6</v>
          </cell>
          <cell r="H118" t="str">
            <v>ssa</v>
          </cell>
          <cell r="I118">
            <v>1</v>
          </cell>
          <cell r="J118" t="str">
            <v>low and middle</v>
          </cell>
          <cell r="K118" t="str">
            <v>both sexes</v>
          </cell>
          <cell r="L118" t="str">
            <v>1995-2000</v>
          </cell>
          <cell r="M118">
            <v>110.66500000000001</v>
          </cell>
          <cell r="N118">
            <v>35.366</v>
          </cell>
          <cell r="O118">
            <v>7.26</v>
          </cell>
          <cell r="P118">
            <v>10.431000000000001</v>
          </cell>
          <cell r="Q118">
            <v>16.632999999999999</v>
          </cell>
          <cell r="R118">
            <v>15.147</v>
          </cell>
          <cell r="S118">
            <v>9.6129999999999995</v>
          </cell>
          <cell r="T118">
            <v>16.215</v>
          </cell>
        </row>
        <row r="119">
          <cell r="A119">
            <v>82</v>
          </cell>
          <cell r="B119">
            <v>524</v>
          </cell>
          <cell r="C119" t="str">
            <v>Nepal</v>
          </cell>
          <cell r="D119">
            <v>0</v>
          </cell>
          <cell r="E119">
            <v>5</v>
          </cell>
          <cell r="F119" t="str">
            <v>Searo</v>
          </cell>
          <cell r="G119">
            <v>5</v>
          </cell>
          <cell r="H119" t="str">
            <v>oai</v>
          </cell>
          <cell r="I119">
            <v>1</v>
          </cell>
          <cell r="J119" t="str">
            <v>low and middle</v>
          </cell>
          <cell r="K119" t="str">
            <v>both sexes</v>
          </cell>
          <cell r="L119" t="str">
            <v>1995-2000</v>
          </cell>
          <cell r="M119">
            <v>1234.203</v>
          </cell>
          <cell r="N119">
            <v>455.76799999999997</v>
          </cell>
          <cell r="O119">
            <v>62.441000000000003</v>
          </cell>
          <cell r="P119">
            <v>108.196</v>
          </cell>
          <cell r="Q119">
            <v>106.78399999999999</v>
          </cell>
          <cell r="R119">
            <v>140.33800000000002</v>
          </cell>
          <cell r="S119">
            <v>133.87</v>
          </cell>
          <cell r="T119">
            <v>226.80599999999998</v>
          </cell>
        </row>
        <row r="120">
          <cell r="A120">
            <v>160</v>
          </cell>
          <cell r="B120">
            <v>528</v>
          </cell>
          <cell r="C120" t="str">
            <v>Netherlands</v>
          </cell>
          <cell r="D120">
            <v>0</v>
          </cell>
          <cell r="E120">
            <v>4</v>
          </cell>
          <cell r="F120" t="str">
            <v>Euro</v>
          </cell>
          <cell r="G120">
            <v>1</v>
          </cell>
          <cell r="H120" t="str">
            <v>eme</v>
          </cell>
          <cell r="I120">
            <v>4</v>
          </cell>
          <cell r="J120" t="str">
            <v>high</v>
          </cell>
          <cell r="K120" t="str">
            <v>both sexes</v>
          </cell>
          <cell r="L120" t="str">
            <v>1995-2000</v>
          </cell>
          <cell r="M120">
            <v>680.26900000000001</v>
          </cell>
          <cell r="N120">
            <v>7.3150000000000004</v>
          </cell>
          <cell r="O120">
            <v>1.657</v>
          </cell>
          <cell r="P120">
            <v>7.09</v>
          </cell>
          <cell r="Q120">
            <v>19.13</v>
          </cell>
          <cell r="R120">
            <v>61.571999999999996</v>
          </cell>
          <cell r="S120">
            <v>99.38</v>
          </cell>
          <cell r="T120">
            <v>484.125</v>
          </cell>
        </row>
        <row r="121">
          <cell r="A121">
            <v>172</v>
          </cell>
          <cell r="B121">
            <v>530</v>
          </cell>
          <cell r="C121" t="str">
            <v>Netherlands Antilles</v>
          </cell>
          <cell r="G121">
            <v>7</v>
          </cell>
          <cell r="H121" t="str">
            <v>lac</v>
          </cell>
          <cell r="I121">
            <v>4</v>
          </cell>
          <cell r="J121" t="str">
            <v>high</v>
          </cell>
          <cell r="K121" t="str">
            <v>both sexes</v>
          </cell>
          <cell r="L121" t="str">
            <v>1995-2000</v>
          </cell>
          <cell r="M121">
            <v>6.4459999999999997</v>
          </cell>
          <cell r="N121">
            <v>0.29699999999999999</v>
          </cell>
          <cell r="O121">
            <v>3.7999999999999999E-2</v>
          </cell>
          <cell r="P121">
            <v>0.129</v>
          </cell>
          <cell r="Q121">
            <v>0.28000000000000003</v>
          </cell>
          <cell r="R121">
            <v>0.81899999999999995</v>
          </cell>
          <cell r="S121">
            <v>1.079</v>
          </cell>
          <cell r="T121">
            <v>3.8039999999999998</v>
          </cell>
        </row>
        <row r="122">
          <cell r="A122">
            <v>206</v>
          </cell>
          <cell r="B122">
            <v>540</v>
          </cell>
          <cell r="C122" t="str">
            <v>New Caledonia</v>
          </cell>
          <cell r="G122">
            <v>5</v>
          </cell>
          <cell r="H122" t="str">
            <v>oai</v>
          </cell>
          <cell r="I122">
            <v>4</v>
          </cell>
          <cell r="J122" t="str">
            <v>high</v>
          </cell>
          <cell r="K122" t="str">
            <v>both sexes</v>
          </cell>
          <cell r="L122" t="str">
            <v>1995-2000</v>
          </cell>
          <cell r="M122">
            <v>5.4980000000000002</v>
          </cell>
          <cell r="N122">
            <v>0.36499999999999999</v>
          </cell>
          <cell r="O122">
            <v>7.3000000000000009E-2</v>
          </cell>
          <cell r="P122">
            <v>0.36099999999999999</v>
          </cell>
          <cell r="Q122">
            <v>0.41600000000000004</v>
          </cell>
          <cell r="R122">
            <v>0.96199999999999997</v>
          </cell>
          <cell r="S122">
            <v>1.093</v>
          </cell>
          <cell r="T122">
            <v>2.2279999999999998</v>
          </cell>
        </row>
        <row r="123">
          <cell r="A123">
            <v>209</v>
          </cell>
          <cell r="B123">
            <v>548</v>
          </cell>
          <cell r="C123" t="str">
            <v>Vanuatu</v>
          </cell>
          <cell r="D123">
            <v>0</v>
          </cell>
          <cell r="E123">
            <v>6</v>
          </cell>
          <cell r="F123" t="str">
            <v>Wpro</v>
          </cell>
          <cell r="G123">
            <v>5</v>
          </cell>
          <cell r="H123" t="str">
            <v>oai</v>
          </cell>
          <cell r="I123">
            <v>1</v>
          </cell>
          <cell r="J123" t="str">
            <v>low and middle</v>
          </cell>
          <cell r="K123" t="str">
            <v>both sexes</v>
          </cell>
          <cell r="L123" t="str">
            <v>1995-2000</v>
          </cell>
          <cell r="M123">
            <v>5.4859999999999998</v>
          </cell>
          <cell r="N123">
            <v>1.4119999999999999</v>
          </cell>
          <cell r="O123">
            <v>0.18099999999999999</v>
          </cell>
          <cell r="P123">
            <v>0.36299999999999999</v>
          </cell>
          <cell r="Q123">
            <v>0.42700000000000005</v>
          </cell>
          <cell r="R123">
            <v>0.69700000000000006</v>
          </cell>
          <cell r="S123">
            <v>0.69</v>
          </cell>
          <cell r="T123">
            <v>1.716</v>
          </cell>
        </row>
        <row r="124">
          <cell r="A124">
            <v>203</v>
          </cell>
          <cell r="B124">
            <v>554</v>
          </cell>
          <cell r="C124" t="str">
            <v>New Zealand</v>
          </cell>
          <cell r="D124">
            <v>0</v>
          </cell>
          <cell r="E124">
            <v>6</v>
          </cell>
          <cell r="F124" t="str">
            <v>Wpro</v>
          </cell>
          <cell r="G124">
            <v>1</v>
          </cell>
          <cell r="H124" t="str">
            <v>eme</v>
          </cell>
          <cell r="I124">
            <v>4</v>
          </cell>
          <cell r="J124" t="str">
            <v>high</v>
          </cell>
          <cell r="K124" t="str">
            <v>both sexes</v>
          </cell>
          <cell r="L124" t="str">
            <v>1995-2000</v>
          </cell>
          <cell r="M124">
            <v>147.745</v>
          </cell>
          <cell r="N124">
            <v>2.4649999999999999</v>
          </cell>
          <cell r="O124">
            <v>0.56900000000000006</v>
          </cell>
          <cell r="P124">
            <v>3.802</v>
          </cell>
          <cell r="Q124">
            <v>5.3820000000000006</v>
          </cell>
          <cell r="R124">
            <v>14.816000000000001</v>
          </cell>
          <cell r="S124">
            <v>21.683</v>
          </cell>
          <cell r="T124">
            <v>99.028000000000006</v>
          </cell>
        </row>
        <row r="125">
          <cell r="A125">
            <v>182</v>
          </cell>
          <cell r="B125">
            <v>558</v>
          </cell>
          <cell r="C125" t="str">
            <v>Nicaragua</v>
          </cell>
          <cell r="D125">
            <v>0</v>
          </cell>
          <cell r="E125">
            <v>2</v>
          </cell>
          <cell r="F125" t="str">
            <v>Amro</v>
          </cell>
          <cell r="G125">
            <v>7</v>
          </cell>
          <cell r="H125" t="str">
            <v>lac</v>
          </cell>
          <cell r="I125">
            <v>1</v>
          </cell>
          <cell r="J125" t="str">
            <v>low and middle</v>
          </cell>
          <cell r="K125" t="str">
            <v>both sexes</v>
          </cell>
          <cell r="L125" t="str">
            <v>1995-2000</v>
          </cell>
          <cell r="M125">
            <v>139.006</v>
          </cell>
          <cell r="N125">
            <v>50.264000000000003</v>
          </cell>
          <cell r="O125">
            <v>6.8879999999999999</v>
          </cell>
          <cell r="P125">
            <v>12.913999999999998</v>
          </cell>
          <cell r="Q125">
            <v>12.773</v>
          </cell>
          <cell r="R125">
            <v>13.818</v>
          </cell>
          <cell r="S125">
            <v>13.048</v>
          </cell>
          <cell r="T125">
            <v>29.301000000000002</v>
          </cell>
        </row>
        <row r="126">
          <cell r="A126">
            <v>59</v>
          </cell>
          <cell r="B126">
            <v>562</v>
          </cell>
          <cell r="C126" t="str">
            <v>Niger</v>
          </cell>
          <cell r="D126">
            <v>0</v>
          </cell>
          <cell r="E126">
            <v>1</v>
          </cell>
          <cell r="F126" t="str">
            <v>Afro</v>
          </cell>
          <cell r="G126">
            <v>6</v>
          </cell>
          <cell r="H126" t="str">
            <v>ssa</v>
          </cell>
          <cell r="I126">
            <v>1</v>
          </cell>
          <cell r="J126" t="str">
            <v>low and middle</v>
          </cell>
          <cell r="K126" t="str">
            <v>both sexes</v>
          </cell>
          <cell r="L126" t="str">
            <v>1995-2000</v>
          </cell>
          <cell r="M126">
            <v>841.84900000000005</v>
          </cell>
          <cell r="N126">
            <v>461.12299999999999</v>
          </cell>
          <cell r="O126">
            <v>78.728000000000009</v>
          </cell>
          <cell r="P126">
            <v>73.978999999999999</v>
          </cell>
          <cell r="Q126">
            <v>60.867000000000004</v>
          </cell>
          <cell r="R126">
            <v>55.835000000000001</v>
          </cell>
          <cell r="S126">
            <v>45.596000000000004</v>
          </cell>
          <cell r="T126">
            <v>65.721000000000004</v>
          </cell>
        </row>
        <row r="127">
          <cell r="A127">
            <v>60</v>
          </cell>
          <cell r="B127">
            <v>566</v>
          </cell>
          <cell r="C127" t="str">
            <v>Nigeria</v>
          </cell>
          <cell r="D127">
            <v>0</v>
          </cell>
          <cell r="E127">
            <v>1</v>
          </cell>
          <cell r="F127" t="str">
            <v>Afro</v>
          </cell>
          <cell r="G127">
            <v>6</v>
          </cell>
          <cell r="H127" t="str">
            <v>ssa</v>
          </cell>
          <cell r="I127">
            <v>1</v>
          </cell>
          <cell r="J127" t="str">
            <v>low and middle</v>
          </cell>
          <cell r="K127" t="str">
            <v>both sexes</v>
          </cell>
          <cell r="L127" t="str">
            <v>1995-2000</v>
          </cell>
          <cell r="M127">
            <v>7734.4629999999997</v>
          </cell>
          <cell r="N127">
            <v>3077.9459999999999</v>
          </cell>
          <cell r="O127">
            <v>863.33900000000006</v>
          </cell>
          <cell r="P127">
            <v>789.25199999999995</v>
          </cell>
          <cell r="Q127">
            <v>819.48500000000001</v>
          </cell>
          <cell r="R127">
            <v>789.00700000000006</v>
          </cell>
          <cell r="S127">
            <v>572.07000000000005</v>
          </cell>
          <cell r="T127">
            <v>823.36399999999992</v>
          </cell>
        </row>
        <row r="128">
          <cell r="A128">
            <v>139</v>
          </cell>
          <cell r="B128">
            <v>578</v>
          </cell>
          <cell r="C128" t="str">
            <v>Norway</v>
          </cell>
          <cell r="D128">
            <v>0</v>
          </cell>
          <cell r="E128">
            <v>4</v>
          </cell>
          <cell r="F128" t="str">
            <v>Euro</v>
          </cell>
          <cell r="G128">
            <v>1</v>
          </cell>
          <cell r="H128" t="str">
            <v>eme</v>
          </cell>
          <cell r="I128">
            <v>4</v>
          </cell>
          <cell r="J128" t="str">
            <v>high</v>
          </cell>
          <cell r="K128" t="str">
            <v>both sexes</v>
          </cell>
          <cell r="L128" t="str">
            <v>1995-2000</v>
          </cell>
          <cell r="M128">
            <v>224.166</v>
          </cell>
          <cell r="N128">
            <v>1.8320000000000001</v>
          </cell>
          <cell r="O128">
            <v>0.40600000000000003</v>
          </cell>
          <cell r="P128">
            <v>2.2469999999999999</v>
          </cell>
          <cell r="Q128">
            <v>5.37</v>
          </cell>
          <cell r="R128">
            <v>15.949000000000002</v>
          </cell>
          <cell r="S128">
            <v>26.312999999999999</v>
          </cell>
          <cell r="T128">
            <v>172.04899999999998</v>
          </cell>
        </row>
        <row r="129">
          <cell r="A129">
            <v>83</v>
          </cell>
          <cell r="B129">
            <v>586</v>
          </cell>
          <cell r="C129" t="str">
            <v>Pakistan</v>
          </cell>
          <cell r="D129">
            <v>0</v>
          </cell>
          <cell r="E129">
            <v>3</v>
          </cell>
          <cell r="F129" t="str">
            <v>Emro</v>
          </cell>
          <cell r="G129">
            <v>8</v>
          </cell>
          <cell r="H129" t="str">
            <v>mec</v>
          </cell>
          <cell r="I129">
            <v>1</v>
          </cell>
          <cell r="J129" t="str">
            <v>low and middle</v>
          </cell>
          <cell r="K129" t="str">
            <v>both sexes</v>
          </cell>
          <cell r="L129" t="str">
            <v>1995-2000</v>
          </cell>
          <cell r="M129">
            <v>5681.9480000000003</v>
          </cell>
          <cell r="N129">
            <v>2753.5639999999999</v>
          </cell>
          <cell r="O129">
            <v>236.84399999999999</v>
          </cell>
          <cell r="P129">
            <v>203.70400000000001</v>
          </cell>
          <cell r="Q129">
            <v>291.685</v>
          </cell>
          <cell r="R129">
            <v>516.19899999999996</v>
          </cell>
          <cell r="S129">
            <v>622.28399999999999</v>
          </cell>
          <cell r="T129">
            <v>1057.6679999999999</v>
          </cell>
        </row>
        <row r="130">
          <cell r="A130">
            <v>183</v>
          </cell>
          <cell r="B130">
            <v>591</v>
          </cell>
          <cell r="C130" t="str">
            <v>Panama</v>
          </cell>
          <cell r="D130">
            <v>0</v>
          </cell>
          <cell r="E130">
            <v>2</v>
          </cell>
          <cell r="F130" t="str">
            <v>Amro</v>
          </cell>
          <cell r="G130">
            <v>7</v>
          </cell>
          <cell r="H130" t="str">
            <v>lac</v>
          </cell>
          <cell r="I130">
            <v>1</v>
          </cell>
          <cell r="J130" t="str">
            <v>low and middle</v>
          </cell>
          <cell r="K130" t="str">
            <v>both sexes</v>
          </cell>
          <cell r="L130" t="str">
            <v>1995-2000</v>
          </cell>
          <cell r="M130">
            <v>70.183000000000007</v>
          </cell>
          <cell r="N130">
            <v>8.6780000000000008</v>
          </cell>
          <cell r="O130">
            <v>1.363</v>
          </cell>
          <cell r="P130">
            <v>4.1159999999999997</v>
          </cell>
          <cell r="Q130">
            <v>5.2670000000000003</v>
          </cell>
          <cell r="R130">
            <v>8.5210000000000008</v>
          </cell>
          <cell r="S130">
            <v>9.6269999999999989</v>
          </cell>
          <cell r="T130">
            <v>32.610999999999997</v>
          </cell>
        </row>
        <row r="131">
          <cell r="A131">
            <v>207</v>
          </cell>
          <cell r="B131">
            <v>598</v>
          </cell>
          <cell r="C131" t="str">
            <v>Papua New Guinea</v>
          </cell>
          <cell r="D131">
            <v>0</v>
          </cell>
          <cell r="E131">
            <v>6</v>
          </cell>
          <cell r="F131" t="str">
            <v>Wpro</v>
          </cell>
          <cell r="G131">
            <v>5</v>
          </cell>
          <cell r="H131" t="str">
            <v>oai</v>
          </cell>
          <cell r="I131">
            <v>1</v>
          </cell>
          <cell r="J131" t="str">
            <v>low and middle</v>
          </cell>
          <cell r="K131" t="str">
            <v>both sexes</v>
          </cell>
          <cell r="L131" t="str">
            <v>1995-2000</v>
          </cell>
          <cell r="M131">
            <v>223.81</v>
          </cell>
          <cell r="N131">
            <v>60.515000000000001</v>
          </cell>
          <cell r="O131">
            <v>8.25</v>
          </cell>
          <cell r="P131">
            <v>20.972999999999999</v>
          </cell>
          <cell r="Q131">
            <v>25.391000000000002</v>
          </cell>
          <cell r="R131">
            <v>38.999000000000002</v>
          </cell>
          <cell r="S131">
            <v>34.701000000000001</v>
          </cell>
          <cell r="T131">
            <v>34.981000000000009</v>
          </cell>
        </row>
        <row r="132">
          <cell r="A132">
            <v>192</v>
          </cell>
          <cell r="B132">
            <v>600</v>
          </cell>
          <cell r="C132" t="str">
            <v>Paraguay</v>
          </cell>
          <cell r="D132">
            <v>0</v>
          </cell>
          <cell r="E132">
            <v>2</v>
          </cell>
          <cell r="F132" t="str">
            <v>Amro</v>
          </cell>
          <cell r="G132">
            <v>7</v>
          </cell>
          <cell r="H132" t="str">
            <v>lac</v>
          </cell>
          <cell r="I132">
            <v>1</v>
          </cell>
          <cell r="J132" t="str">
            <v>low and middle</v>
          </cell>
          <cell r="K132" t="str">
            <v>both sexes</v>
          </cell>
          <cell r="L132" t="str">
            <v>1995-2000</v>
          </cell>
          <cell r="M132">
            <v>140.12899999999999</v>
          </cell>
          <cell r="N132">
            <v>39.24</v>
          </cell>
          <cell r="O132">
            <v>4.258</v>
          </cell>
          <cell r="P132">
            <v>7.5129999999999999</v>
          </cell>
          <cell r="Q132">
            <v>10.022</v>
          </cell>
          <cell r="R132">
            <v>15.85</v>
          </cell>
          <cell r="S132">
            <v>16.834</v>
          </cell>
          <cell r="T132">
            <v>46.411999999999999</v>
          </cell>
        </row>
        <row r="133">
          <cell r="A133">
            <v>193</v>
          </cell>
          <cell r="B133">
            <v>604</v>
          </cell>
          <cell r="C133" t="str">
            <v>Peru</v>
          </cell>
          <cell r="D133">
            <v>0</v>
          </cell>
          <cell r="E133">
            <v>2</v>
          </cell>
          <cell r="F133" t="str">
            <v>Amro</v>
          </cell>
          <cell r="G133">
            <v>7</v>
          </cell>
          <cell r="H133" t="str">
            <v>lac</v>
          </cell>
          <cell r="I133">
            <v>1</v>
          </cell>
          <cell r="J133" t="str">
            <v>low and middle</v>
          </cell>
          <cell r="K133" t="str">
            <v>both sexes</v>
          </cell>
          <cell r="L133" t="str">
            <v>1995-2000</v>
          </cell>
          <cell r="M133">
            <v>792.60900000000004</v>
          </cell>
          <cell r="N133">
            <v>200.053</v>
          </cell>
          <cell r="O133">
            <v>27.962000000000003</v>
          </cell>
          <cell r="P133">
            <v>48.685000000000002</v>
          </cell>
          <cell r="Q133">
            <v>64.647999999999996</v>
          </cell>
          <cell r="R133">
            <v>98.568000000000012</v>
          </cell>
          <cell r="S133">
            <v>109.755</v>
          </cell>
          <cell r="T133">
            <v>242.93799999999999</v>
          </cell>
        </row>
        <row r="134">
          <cell r="A134">
            <v>96</v>
          </cell>
          <cell r="B134">
            <v>608</v>
          </cell>
          <cell r="C134" t="str">
            <v>Philippines</v>
          </cell>
          <cell r="D134">
            <v>0</v>
          </cell>
          <cell r="E134">
            <v>6</v>
          </cell>
          <cell r="F134" t="str">
            <v>Wpro</v>
          </cell>
          <cell r="G134">
            <v>5</v>
          </cell>
          <cell r="H134" t="str">
            <v>oai</v>
          </cell>
          <cell r="I134">
            <v>1</v>
          </cell>
          <cell r="J134" t="str">
            <v>low and middle</v>
          </cell>
          <cell r="K134" t="str">
            <v>both sexes</v>
          </cell>
          <cell r="L134" t="str">
            <v>1995-2000</v>
          </cell>
          <cell r="M134">
            <v>2091.3739999999998</v>
          </cell>
          <cell r="N134">
            <v>451.45400000000001</v>
          </cell>
          <cell r="O134">
            <v>59.670999999999999</v>
          </cell>
          <cell r="P134">
            <v>143.822</v>
          </cell>
          <cell r="Q134">
            <v>176.34800000000001</v>
          </cell>
          <cell r="R134">
            <v>290.3</v>
          </cell>
          <cell r="S134">
            <v>307.86099999999999</v>
          </cell>
          <cell r="T134">
            <v>661.91800000000001</v>
          </cell>
        </row>
        <row r="135">
          <cell r="A135">
            <v>125</v>
          </cell>
          <cell r="B135">
            <v>616</v>
          </cell>
          <cell r="C135" t="str">
            <v>Poland</v>
          </cell>
          <cell r="D135">
            <v>0</v>
          </cell>
          <cell r="E135">
            <v>4</v>
          </cell>
          <cell r="F135" t="str">
            <v>Euro</v>
          </cell>
          <cell r="G135">
            <v>2</v>
          </cell>
          <cell r="H135" t="str">
            <v>fse</v>
          </cell>
          <cell r="I135">
            <v>1</v>
          </cell>
          <cell r="J135" t="str">
            <v>low and middle</v>
          </cell>
          <cell r="K135" t="str">
            <v>both sexes</v>
          </cell>
          <cell r="L135" t="str">
            <v>1995-2000</v>
          </cell>
          <cell r="M135">
            <v>1906.8050000000001</v>
          </cell>
          <cell r="N135">
            <v>36.326000000000001</v>
          </cell>
          <cell r="O135">
            <v>6.8260000000000005</v>
          </cell>
          <cell r="P135">
            <v>32.753</v>
          </cell>
          <cell r="Q135">
            <v>96.340999999999994</v>
          </cell>
          <cell r="R135">
            <v>262.01</v>
          </cell>
          <cell r="S135">
            <v>382.09800000000001</v>
          </cell>
          <cell r="T135">
            <v>1090.451</v>
          </cell>
        </row>
        <row r="136">
          <cell r="A136">
            <v>149</v>
          </cell>
          <cell r="B136">
            <v>620</v>
          </cell>
          <cell r="C136" t="str">
            <v>Portugal</v>
          </cell>
          <cell r="D136">
            <v>0</v>
          </cell>
          <cell r="E136">
            <v>4</v>
          </cell>
          <cell r="F136" t="str">
            <v>Euro</v>
          </cell>
          <cell r="G136">
            <v>1</v>
          </cell>
          <cell r="H136" t="str">
            <v>eme</v>
          </cell>
          <cell r="I136">
            <v>4</v>
          </cell>
          <cell r="J136" t="str">
            <v>high</v>
          </cell>
          <cell r="K136" t="str">
            <v>both sexes</v>
          </cell>
          <cell r="L136" t="str">
            <v>1995-2000</v>
          </cell>
          <cell r="M136">
            <v>526.39599999999996</v>
          </cell>
          <cell r="N136">
            <v>5.9779999999999998</v>
          </cell>
          <cell r="O136">
            <v>1.7610000000000001</v>
          </cell>
          <cell r="P136">
            <v>10.271000000000001</v>
          </cell>
          <cell r="Q136">
            <v>16.870999999999999</v>
          </cell>
          <cell r="R136">
            <v>47.200999999999993</v>
          </cell>
          <cell r="S136">
            <v>83.808999999999997</v>
          </cell>
          <cell r="T136">
            <v>360.505</v>
          </cell>
        </row>
        <row r="137">
          <cell r="A137">
            <v>55</v>
          </cell>
          <cell r="B137">
            <v>624</v>
          </cell>
          <cell r="C137" t="str">
            <v>Guinea-Bissau</v>
          </cell>
          <cell r="D137">
            <v>0</v>
          </cell>
          <cell r="E137">
            <v>1</v>
          </cell>
          <cell r="F137" t="str">
            <v>Afro</v>
          </cell>
          <cell r="G137">
            <v>6</v>
          </cell>
          <cell r="H137" t="str">
            <v>ssa</v>
          </cell>
          <cell r="I137">
            <v>1</v>
          </cell>
          <cell r="J137" t="str">
            <v>low and middle</v>
          </cell>
          <cell r="K137" t="str">
            <v>both sexes</v>
          </cell>
          <cell r="L137" t="str">
            <v>1995-2000</v>
          </cell>
          <cell r="M137">
            <v>114.468</v>
          </cell>
          <cell r="N137">
            <v>50.576000000000001</v>
          </cell>
          <cell r="O137">
            <v>11.946999999999999</v>
          </cell>
          <cell r="P137">
            <v>9.2970000000000006</v>
          </cell>
          <cell r="Q137">
            <v>9.6880000000000006</v>
          </cell>
          <cell r="R137">
            <v>10.508000000000001</v>
          </cell>
          <cell r="S137">
            <v>8.8990000000000009</v>
          </cell>
          <cell r="T137">
            <v>13.552999999999999</v>
          </cell>
        </row>
        <row r="138">
          <cell r="A138">
            <v>91</v>
          </cell>
          <cell r="B138">
            <v>626</v>
          </cell>
          <cell r="C138" t="str">
            <v>East Timor</v>
          </cell>
          <cell r="K138" t="str">
            <v>both sexes</v>
          </cell>
          <cell r="L138" t="str">
            <v>1995-2000</v>
          </cell>
          <cell r="M138">
            <v>63.994999999999997</v>
          </cell>
          <cell r="N138">
            <v>27.39</v>
          </cell>
          <cell r="O138">
            <v>4.3390000000000004</v>
          </cell>
          <cell r="P138">
            <v>6.4979999999999993</v>
          </cell>
          <cell r="Q138">
            <v>7.7859999999999996</v>
          </cell>
          <cell r="R138">
            <v>7.3879999999999999</v>
          </cell>
          <cell r="S138">
            <v>5.069</v>
          </cell>
          <cell r="T138">
            <v>5.5250000000000004</v>
          </cell>
        </row>
        <row r="139">
          <cell r="A139">
            <v>173</v>
          </cell>
          <cell r="B139">
            <v>630</v>
          </cell>
          <cell r="C139" t="str">
            <v>Puerto Rico</v>
          </cell>
          <cell r="G139">
            <v>7</v>
          </cell>
          <cell r="H139" t="str">
            <v>lac</v>
          </cell>
          <cell r="I139">
            <v>1</v>
          </cell>
          <cell r="J139" t="str">
            <v>low and middle</v>
          </cell>
          <cell r="K139" t="str">
            <v>both sexes</v>
          </cell>
          <cell r="L139" t="str">
            <v>1995-2000</v>
          </cell>
          <cell r="M139">
            <v>152.911</v>
          </cell>
          <cell r="N139">
            <v>4.5759999999999996</v>
          </cell>
          <cell r="O139">
            <v>0.59799999999999998</v>
          </cell>
          <cell r="P139">
            <v>7.242</v>
          </cell>
          <cell r="Q139">
            <v>13.768000000000001</v>
          </cell>
          <cell r="R139">
            <v>20.43</v>
          </cell>
          <cell r="S139">
            <v>21.893999999999998</v>
          </cell>
          <cell r="T139">
            <v>84.402999999999992</v>
          </cell>
        </row>
        <row r="140">
          <cell r="A140">
            <v>113</v>
          </cell>
          <cell r="B140">
            <v>634</v>
          </cell>
          <cell r="C140" t="str">
            <v>Qatar</v>
          </cell>
          <cell r="D140">
            <v>0</v>
          </cell>
          <cell r="E140">
            <v>3</v>
          </cell>
          <cell r="F140" t="str">
            <v>Emro</v>
          </cell>
          <cell r="G140">
            <v>8</v>
          </cell>
          <cell r="H140" t="str">
            <v>mec</v>
          </cell>
          <cell r="I140">
            <v>4</v>
          </cell>
          <cell r="J140" t="str">
            <v>high</v>
          </cell>
          <cell r="K140" t="str">
            <v>both sexes</v>
          </cell>
          <cell r="L140" t="str">
            <v>1995-2000</v>
          </cell>
          <cell r="M140">
            <v>10.592000000000001</v>
          </cell>
          <cell r="N140">
            <v>1.216</v>
          </cell>
          <cell r="O140">
            <v>0.17</v>
          </cell>
          <cell r="P140">
            <v>0.38100000000000001</v>
          </cell>
          <cell r="Q140">
            <v>1.45</v>
          </cell>
          <cell r="R140">
            <v>3.4350000000000001</v>
          </cell>
          <cell r="S140">
            <v>2.2360000000000002</v>
          </cell>
          <cell r="T140">
            <v>1.704</v>
          </cell>
        </row>
        <row r="141">
          <cell r="A141">
            <v>17</v>
          </cell>
          <cell r="B141">
            <v>638</v>
          </cell>
          <cell r="C141" t="str">
            <v>Reunion</v>
          </cell>
          <cell r="G141">
            <v>5</v>
          </cell>
          <cell r="H141" t="str">
            <v>oai</v>
          </cell>
          <cell r="I141">
            <v>4</v>
          </cell>
          <cell r="J141" t="str">
            <v>high</v>
          </cell>
          <cell r="K141" t="str">
            <v>both sexes</v>
          </cell>
          <cell r="L141" t="str">
            <v>1995-2000</v>
          </cell>
          <cell r="M141">
            <v>17.302</v>
          </cell>
          <cell r="N141">
            <v>0.64600000000000002</v>
          </cell>
          <cell r="O141">
            <v>9.7000000000000003E-2</v>
          </cell>
          <cell r="P141">
            <v>0.57499999999999996</v>
          </cell>
          <cell r="Q141">
            <v>1.419</v>
          </cell>
          <cell r="R141">
            <v>2.7930000000000001</v>
          </cell>
          <cell r="S141">
            <v>3.4409999999999998</v>
          </cell>
          <cell r="T141">
            <v>8.3309999999999995</v>
          </cell>
        </row>
        <row r="142">
          <cell r="A142">
            <v>127</v>
          </cell>
          <cell r="B142">
            <v>642</v>
          </cell>
          <cell r="C142" t="str">
            <v>Romania</v>
          </cell>
          <cell r="D142">
            <v>0</v>
          </cell>
          <cell r="E142">
            <v>4</v>
          </cell>
          <cell r="F142" t="str">
            <v>Euro</v>
          </cell>
          <cell r="G142">
            <v>2</v>
          </cell>
          <cell r="H142" t="str">
            <v>fse</v>
          </cell>
          <cell r="I142">
            <v>1</v>
          </cell>
          <cell r="J142" t="str">
            <v>low and middle</v>
          </cell>
          <cell r="K142" t="str">
            <v>both sexes</v>
          </cell>
          <cell r="L142" t="str">
            <v>1995-2000</v>
          </cell>
          <cell r="M142">
            <v>1290.3900000000001</v>
          </cell>
          <cell r="N142">
            <v>35.481999999999999</v>
          </cell>
          <cell r="O142">
            <v>7.827</v>
          </cell>
          <cell r="P142">
            <v>27.876000000000001</v>
          </cell>
          <cell r="Q142">
            <v>65.611000000000004</v>
          </cell>
          <cell r="R142">
            <v>172.66800000000001</v>
          </cell>
          <cell r="S142">
            <v>264.56600000000003</v>
          </cell>
          <cell r="T142">
            <v>716.36</v>
          </cell>
        </row>
        <row r="143">
          <cell r="A143">
            <v>128</v>
          </cell>
          <cell r="B143">
            <v>643</v>
          </cell>
          <cell r="C143" t="str">
            <v>Russian Federation</v>
          </cell>
          <cell r="D143">
            <v>0</v>
          </cell>
          <cell r="E143">
            <v>4</v>
          </cell>
          <cell r="F143" t="str">
            <v>Euro</v>
          </cell>
          <cell r="G143">
            <v>2</v>
          </cell>
          <cell r="H143" t="str">
            <v>fse</v>
          </cell>
          <cell r="I143">
            <v>1</v>
          </cell>
          <cell r="J143" t="str">
            <v>low and middle</v>
          </cell>
          <cell r="K143" t="str">
            <v>both sexes</v>
          </cell>
          <cell r="L143" t="str">
            <v>1995-2000</v>
          </cell>
          <cell r="M143">
            <v>10238.894</v>
          </cell>
          <cell r="N143">
            <v>163.43</v>
          </cell>
          <cell r="O143">
            <v>57.83</v>
          </cell>
          <cell r="P143">
            <v>326.90199999999999</v>
          </cell>
          <cell r="Q143">
            <v>949.90800000000013</v>
          </cell>
          <cell r="R143">
            <v>1757.04</v>
          </cell>
          <cell r="S143">
            <v>2239.864</v>
          </cell>
          <cell r="T143">
            <v>4743.92</v>
          </cell>
        </row>
        <row r="144">
          <cell r="A144">
            <v>18</v>
          </cell>
          <cell r="B144">
            <v>646</v>
          </cell>
          <cell r="C144" t="str">
            <v>Rwanda</v>
          </cell>
          <cell r="D144">
            <v>0</v>
          </cell>
          <cell r="E144">
            <v>1</v>
          </cell>
          <cell r="F144" t="str">
            <v>Afro</v>
          </cell>
          <cell r="G144">
            <v>6</v>
          </cell>
          <cell r="H144" t="str">
            <v>ssa</v>
          </cell>
          <cell r="I144">
            <v>1</v>
          </cell>
          <cell r="J144" t="str">
            <v>low and middle</v>
          </cell>
          <cell r="K144" t="str">
            <v>both sexes</v>
          </cell>
          <cell r="L144" t="str">
            <v>1995-2000</v>
          </cell>
          <cell r="M144">
            <v>680.86</v>
          </cell>
          <cell r="N144">
            <v>299.16500000000002</v>
          </cell>
          <cell r="O144">
            <v>71.260999999999996</v>
          </cell>
          <cell r="P144">
            <v>68.152999999999992</v>
          </cell>
          <cell r="Q144">
            <v>90.292000000000002</v>
          </cell>
          <cell r="R144">
            <v>73.265000000000001</v>
          </cell>
          <cell r="S144">
            <v>37.225999999999999</v>
          </cell>
          <cell r="T144">
            <v>41.498000000000012</v>
          </cell>
        </row>
        <row r="145">
          <cell r="A145">
            <v>114</v>
          </cell>
          <cell r="B145">
            <v>682</v>
          </cell>
          <cell r="C145" t="str">
            <v>Saudi Arabia</v>
          </cell>
          <cell r="D145">
            <v>0</v>
          </cell>
          <cell r="E145">
            <v>3</v>
          </cell>
          <cell r="F145" t="str">
            <v>Emro</v>
          </cell>
          <cell r="G145">
            <v>8</v>
          </cell>
          <cell r="H145" t="str">
            <v>mec</v>
          </cell>
          <cell r="I145">
            <v>1</v>
          </cell>
          <cell r="J145" t="str">
            <v>low and middle</v>
          </cell>
          <cell r="K145" t="str">
            <v>both sexes</v>
          </cell>
          <cell r="L145" t="str">
            <v>1995-2000</v>
          </cell>
          <cell r="M145">
            <v>412.18400000000003</v>
          </cell>
          <cell r="N145">
            <v>92.486999999999995</v>
          </cell>
          <cell r="O145">
            <v>9.9130000000000003</v>
          </cell>
          <cell r="P145">
            <v>22.387999999999998</v>
          </cell>
          <cell r="Q145">
            <v>34.871000000000002</v>
          </cell>
          <cell r="R145">
            <v>66.158000000000001</v>
          </cell>
          <cell r="S145">
            <v>62.271000000000001</v>
          </cell>
          <cell r="T145">
            <v>124.09599999999999</v>
          </cell>
        </row>
        <row r="146">
          <cell r="A146">
            <v>61</v>
          </cell>
          <cell r="B146">
            <v>686</v>
          </cell>
          <cell r="C146" t="str">
            <v>Senegal</v>
          </cell>
          <cell r="D146">
            <v>0</v>
          </cell>
          <cell r="E146">
            <v>1</v>
          </cell>
          <cell r="F146" t="str">
            <v>Afro</v>
          </cell>
          <cell r="G146">
            <v>6</v>
          </cell>
          <cell r="H146" t="str">
            <v>ssa</v>
          </cell>
          <cell r="I146">
            <v>1</v>
          </cell>
          <cell r="J146" t="str">
            <v>low and middle</v>
          </cell>
          <cell r="K146" t="str">
            <v>both sexes</v>
          </cell>
          <cell r="L146" t="str">
            <v>1995-2000</v>
          </cell>
          <cell r="M146">
            <v>580.04499999999996</v>
          </cell>
          <cell r="N146">
            <v>208.04400000000001</v>
          </cell>
          <cell r="O146">
            <v>58.747999999999998</v>
          </cell>
          <cell r="P146">
            <v>65.616</v>
          </cell>
          <cell r="Q146">
            <v>56.725999999999999</v>
          </cell>
          <cell r="R146">
            <v>58.641000000000005</v>
          </cell>
          <cell r="S146">
            <v>52.89</v>
          </cell>
          <cell r="T146">
            <v>79.38</v>
          </cell>
        </row>
        <row r="147">
          <cell r="A147">
            <v>62</v>
          </cell>
          <cell r="B147">
            <v>694</v>
          </cell>
          <cell r="C147" t="str">
            <v>Sierra Leone</v>
          </cell>
          <cell r="D147">
            <v>0</v>
          </cell>
          <cell r="E147">
            <v>1</v>
          </cell>
          <cell r="F147" t="str">
            <v>Afro</v>
          </cell>
          <cell r="G147">
            <v>6</v>
          </cell>
          <cell r="H147" t="str">
            <v>ssa</v>
          </cell>
          <cell r="I147">
            <v>1</v>
          </cell>
          <cell r="J147" t="str">
            <v>low and middle</v>
          </cell>
          <cell r="K147" t="str">
            <v>both sexes</v>
          </cell>
          <cell r="L147" t="str">
            <v>1995-2000</v>
          </cell>
          <cell r="M147">
            <v>586.19100000000003</v>
          </cell>
          <cell r="N147">
            <v>286.76299999999998</v>
          </cell>
          <cell r="O147">
            <v>65.450999999999993</v>
          </cell>
          <cell r="P147">
            <v>51.793999999999997</v>
          </cell>
          <cell r="Q147">
            <v>55.142000000000003</v>
          </cell>
          <cell r="R147">
            <v>49.686</v>
          </cell>
          <cell r="S147">
            <v>35.255000000000003</v>
          </cell>
          <cell r="T147">
            <v>42.1</v>
          </cell>
        </row>
        <row r="148">
          <cell r="A148">
            <v>97</v>
          </cell>
          <cell r="B148">
            <v>702</v>
          </cell>
          <cell r="C148" t="str">
            <v>Singapore</v>
          </cell>
          <cell r="D148">
            <v>0</v>
          </cell>
          <cell r="E148">
            <v>6</v>
          </cell>
          <cell r="F148" t="str">
            <v>Wpro</v>
          </cell>
          <cell r="G148">
            <v>5</v>
          </cell>
          <cell r="H148" t="str">
            <v>oai</v>
          </cell>
          <cell r="I148">
            <v>4</v>
          </cell>
          <cell r="J148" t="str">
            <v>high</v>
          </cell>
          <cell r="K148" t="str">
            <v>both sexes</v>
          </cell>
          <cell r="L148" t="str">
            <v>1995-2000</v>
          </cell>
          <cell r="M148">
            <v>84.608999999999995</v>
          </cell>
          <cell r="N148">
            <v>1.6259999999999999</v>
          </cell>
          <cell r="O148">
            <v>0.46300000000000002</v>
          </cell>
          <cell r="P148">
            <v>1.8190000000000002</v>
          </cell>
          <cell r="Q148">
            <v>5.0440000000000005</v>
          </cell>
          <cell r="R148">
            <v>13.353999999999999</v>
          </cell>
          <cell r="S148">
            <v>17.97</v>
          </cell>
          <cell r="T148">
            <v>44.333000000000006</v>
          </cell>
        </row>
        <row r="149">
          <cell r="A149">
            <v>129</v>
          </cell>
          <cell r="B149">
            <v>703</v>
          </cell>
          <cell r="C149" t="str">
            <v>Slovakia</v>
          </cell>
          <cell r="D149">
            <v>0</v>
          </cell>
          <cell r="E149">
            <v>4</v>
          </cell>
          <cell r="F149" t="str">
            <v>Euro</v>
          </cell>
          <cell r="G149">
            <v>2</v>
          </cell>
          <cell r="H149" t="str">
            <v>fse</v>
          </cell>
          <cell r="I149">
            <v>1</v>
          </cell>
          <cell r="J149" t="str">
            <v>low and middle</v>
          </cell>
          <cell r="K149" t="str">
            <v>both sexes</v>
          </cell>
          <cell r="L149" t="str">
            <v>1995-2000</v>
          </cell>
          <cell r="M149">
            <v>258.512</v>
          </cell>
          <cell r="N149">
            <v>3.851</v>
          </cell>
          <cell r="O149">
            <v>0.81600000000000006</v>
          </cell>
          <cell r="P149">
            <v>3.8940000000000001</v>
          </cell>
          <cell r="Q149">
            <v>11.628</v>
          </cell>
          <cell r="R149">
            <v>35.926000000000002</v>
          </cell>
          <cell r="S149">
            <v>49.733999999999995</v>
          </cell>
          <cell r="T149">
            <v>152.66300000000001</v>
          </cell>
        </row>
        <row r="150">
          <cell r="A150">
            <v>99</v>
          </cell>
          <cell r="B150">
            <v>704</v>
          </cell>
          <cell r="C150" t="str">
            <v>Viet Nam</v>
          </cell>
          <cell r="D150">
            <v>0</v>
          </cell>
          <cell r="E150">
            <v>6</v>
          </cell>
          <cell r="F150" t="str">
            <v>Wpro</v>
          </cell>
          <cell r="G150">
            <v>5</v>
          </cell>
          <cell r="H150" t="str">
            <v>oai</v>
          </cell>
          <cell r="I150">
            <v>1</v>
          </cell>
          <cell r="J150" t="str">
            <v>low and middle</v>
          </cell>
          <cell r="K150" t="str">
            <v>both sexes</v>
          </cell>
          <cell r="L150" t="str">
            <v>1995-2000</v>
          </cell>
          <cell r="M150">
            <v>2623.8319999999999</v>
          </cell>
          <cell r="N150">
            <v>503.67899999999997</v>
          </cell>
          <cell r="O150">
            <v>132.95400000000001</v>
          </cell>
          <cell r="P150">
            <v>194.27600000000001</v>
          </cell>
          <cell r="Q150">
            <v>208.773</v>
          </cell>
          <cell r="R150">
            <v>267.30200000000002</v>
          </cell>
          <cell r="S150">
            <v>380.46</v>
          </cell>
          <cell r="T150">
            <v>936.38799999999992</v>
          </cell>
        </row>
        <row r="151">
          <cell r="A151">
            <v>150</v>
          </cell>
          <cell r="B151">
            <v>705</v>
          </cell>
          <cell r="C151" t="str">
            <v>Slovenia</v>
          </cell>
          <cell r="D151">
            <v>0</v>
          </cell>
          <cell r="E151">
            <v>4</v>
          </cell>
          <cell r="F151" t="str">
            <v>Euro</v>
          </cell>
          <cell r="G151">
            <v>2</v>
          </cell>
          <cell r="H151" t="str">
            <v>fse</v>
          </cell>
          <cell r="I151">
            <v>1</v>
          </cell>
          <cell r="J151" t="str">
            <v>low and middle</v>
          </cell>
          <cell r="K151" t="str">
            <v>both sexes</v>
          </cell>
          <cell r="L151" t="str">
            <v>1995-2000</v>
          </cell>
          <cell r="M151">
            <v>101.30200000000001</v>
          </cell>
          <cell r="N151">
            <v>0.81299999999999994</v>
          </cell>
          <cell r="O151">
            <v>0.22</v>
          </cell>
          <cell r="P151">
            <v>1.907</v>
          </cell>
          <cell r="Q151">
            <v>4.4320000000000004</v>
          </cell>
          <cell r="R151">
            <v>12.744</v>
          </cell>
          <cell r="S151">
            <v>19.204999999999998</v>
          </cell>
          <cell r="T151">
            <v>61.981000000000009</v>
          </cell>
        </row>
        <row r="152">
          <cell r="A152">
            <v>19</v>
          </cell>
          <cell r="B152">
            <v>706</v>
          </cell>
          <cell r="C152" t="str">
            <v>Somalia</v>
          </cell>
          <cell r="D152">
            <v>0</v>
          </cell>
          <cell r="E152">
            <v>3</v>
          </cell>
          <cell r="F152" t="str">
            <v>Emro</v>
          </cell>
          <cell r="G152">
            <v>6</v>
          </cell>
          <cell r="H152" t="str">
            <v>ssa</v>
          </cell>
          <cell r="I152">
            <v>1</v>
          </cell>
          <cell r="J152" t="str">
            <v>low and middle</v>
          </cell>
          <cell r="K152" t="str">
            <v>both sexes</v>
          </cell>
          <cell r="L152" t="str">
            <v>1995-2000</v>
          </cell>
          <cell r="M152">
            <v>843.74400000000003</v>
          </cell>
          <cell r="N152">
            <v>476.06799999999998</v>
          </cell>
          <cell r="O152">
            <v>76.62</v>
          </cell>
          <cell r="P152">
            <v>73.040000000000006</v>
          </cell>
          <cell r="Q152">
            <v>59.521000000000001</v>
          </cell>
          <cell r="R152">
            <v>52.421999999999997</v>
          </cell>
          <cell r="S152">
            <v>42.48</v>
          </cell>
          <cell r="T152">
            <v>63.592999999999989</v>
          </cell>
        </row>
        <row r="153">
          <cell r="A153">
            <v>45</v>
          </cell>
          <cell r="B153">
            <v>710</v>
          </cell>
          <cell r="C153" t="str">
            <v>South Africa</v>
          </cell>
          <cell r="D153">
            <v>0</v>
          </cell>
          <cell r="E153">
            <v>1</v>
          </cell>
          <cell r="F153" t="str">
            <v>Afro</v>
          </cell>
          <cell r="G153">
            <v>6</v>
          </cell>
          <cell r="H153" t="str">
            <v>ssa</v>
          </cell>
          <cell r="I153">
            <v>1</v>
          </cell>
          <cell r="J153" t="str">
            <v>low and middle</v>
          </cell>
          <cell r="K153" t="str">
            <v>both sexes</v>
          </cell>
          <cell r="L153" t="str">
            <v>1995-2000</v>
          </cell>
          <cell r="M153">
            <v>2381.1280000000002</v>
          </cell>
          <cell r="N153">
            <v>459.94200000000001</v>
          </cell>
          <cell r="O153">
            <v>72.849000000000004</v>
          </cell>
          <cell r="P153">
            <v>204.62900000000002</v>
          </cell>
          <cell r="Q153">
            <v>436.14</v>
          </cell>
          <cell r="R153">
            <v>492.108</v>
          </cell>
          <cell r="S153">
            <v>321.01499999999999</v>
          </cell>
          <cell r="T153">
            <v>394.44499999999999</v>
          </cell>
        </row>
        <row r="154">
          <cell r="A154">
            <v>23</v>
          </cell>
          <cell r="B154">
            <v>716</v>
          </cell>
          <cell r="C154" t="str">
            <v>Zimbabwe</v>
          </cell>
          <cell r="D154">
            <v>0</v>
          </cell>
          <cell r="E154">
            <v>1</v>
          </cell>
          <cell r="F154" t="str">
            <v>Afro</v>
          </cell>
          <cell r="G154">
            <v>6</v>
          </cell>
          <cell r="H154" t="str">
            <v>ssa</v>
          </cell>
          <cell r="I154">
            <v>1</v>
          </cell>
          <cell r="J154" t="str">
            <v>low and middle</v>
          </cell>
          <cell r="K154" t="str">
            <v>both sexes</v>
          </cell>
          <cell r="L154" t="str">
            <v>1995-2000</v>
          </cell>
          <cell r="M154">
            <v>978.39599999999996</v>
          </cell>
          <cell r="N154">
            <v>212.02500000000001</v>
          </cell>
          <cell r="O154">
            <v>51.164000000000001</v>
          </cell>
          <cell r="P154">
            <v>118.902</v>
          </cell>
          <cell r="Q154">
            <v>243.44399999999999</v>
          </cell>
          <cell r="R154">
            <v>177.92399999999998</v>
          </cell>
          <cell r="S154">
            <v>74.700999999999993</v>
          </cell>
          <cell r="T154">
            <v>100.236</v>
          </cell>
        </row>
        <row r="155">
          <cell r="A155">
            <v>151</v>
          </cell>
          <cell r="B155">
            <v>724</v>
          </cell>
          <cell r="C155" t="str">
            <v>Spain</v>
          </cell>
          <cell r="D155">
            <v>0</v>
          </cell>
          <cell r="E155">
            <v>4</v>
          </cell>
          <cell r="F155" t="str">
            <v>Euro</v>
          </cell>
          <cell r="G155">
            <v>1</v>
          </cell>
          <cell r="H155" t="str">
            <v>eme</v>
          </cell>
          <cell r="I155">
            <v>4</v>
          </cell>
          <cell r="J155" t="str">
            <v>high</v>
          </cell>
          <cell r="K155" t="str">
            <v>both sexes</v>
          </cell>
          <cell r="L155" t="str">
            <v>1995-2000</v>
          </cell>
          <cell r="M155">
            <v>1850.0250000000001</v>
          </cell>
          <cell r="N155">
            <v>14.78</v>
          </cell>
          <cell r="O155">
            <v>4.109</v>
          </cell>
          <cell r="P155">
            <v>37.197000000000003</v>
          </cell>
          <cell r="Q155">
            <v>55.689</v>
          </cell>
          <cell r="R155">
            <v>144.095</v>
          </cell>
          <cell r="S155">
            <v>265.91300000000001</v>
          </cell>
          <cell r="T155">
            <v>1328.242</v>
          </cell>
        </row>
        <row r="156">
          <cell r="A156">
            <v>40</v>
          </cell>
          <cell r="B156">
            <v>732</v>
          </cell>
          <cell r="C156" t="str">
            <v>Western Sahara</v>
          </cell>
          <cell r="G156">
            <v>8</v>
          </cell>
          <cell r="H156" t="str">
            <v>mec</v>
          </cell>
          <cell r="K156" t="str">
            <v>both sexes</v>
          </cell>
          <cell r="L156" t="str">
            <v>1995-2000</v>
          </cell>
          <cell r="M156">
            <v>11.622999999999999</v>
          </cell>
          <cell r="N156">
            <v>3.7669999999999999</v>
          </cell>
          <cell r="O156">
            <v>0.49399999999999999</v>
          </cell>
          <cell r="P156">
            <v>1.0620000000000001</v>
          </cell>
          <cell r="Q156">
            <v>1.0569999999999999</v>
          </cell>
          <cell r="R156">
            <v>1.4450000000000001</v>
          </cell>
          <cell r="S156">
            <v>1.41</v>
          </cell>
          <cell r="T156">
            <v>2.3880000000000003</v>
          </cell>
        </row>
        <row r="157">
          <cell r="A157">
            <v>38</v>
          </cell>
          <cell r="B157">
            <v>736</v>
          </cell>
          <cell r="C157" t="str">
            <v>Sudan</v>
          </cell>
          <cell r="D157">
            <v>0</v>
          </cell>
          <cell r="E157">
            <v>3</v>
          </cell>
          <cell r="F157" t="str">
            <v>Emro</v>
          </cell>
          <cell r="G157">
            <v>6</v>
          </cell>
          <cell r="H157" t="str">
            <v>ssa</v>
          </cell>
          <cell r="I157">
            <v>1</v>
          </cell>
          <cell r="J157" t="str">
            <v>low and middle</v>
          </cell>
          <cell r="K157" t="str">
            <v>both sexes</v>
          </cell>
          <cell r="L157" t="str">
            <v>1995-2000</v>
          </cell>
          <cell r="M157">
            <v>1619.8150000000001</v>
          </cell>
          <cell r="N157">
            <v>541.65300000000002</v>
          </cell>
          <cell r="O157">
            <v>157.33500000000001</v>
          </cell>
          <cell r="P157">
            <v>194.18700000000001</v>
          </cell>
          <cell r="Q157">
            <v>176.709</v>
          </cell>
          <cell r="R157">
            <v>180.00200000000001</v>
          </cell>
          <cell r="S157">
            <v>150.172</v>
          </cell>
          <cell r="T157">
            <v>219.75700000000001</v>
          </cell>
        </row>
        <row r="158">
          <cell r="A158">
            <v>194</v>
          </cell>
          <cell r="B158">
            <v>740</v>
          </cell>
          <cell r="C158" t="str">
            <v>Suriname</v>
          </cell>
          <cell r="D158">
            <v>0</v>
          </cell>
          <cell r="E158">
            <v>2</v>
          </cell>
          <cell r="F158" t="str">
            <v>Amro</v>
          </cell>
          <cell r="G158">
            <v>7</v>
          </cell>
          <cell r="H158" t="str">
            <v>lac</v>
          </cell>
          <cell r="I158">
            <v>1</v>
          </cell>
          <cell r="J158" t="str">
            <v>low and middle</v>
          </cell>
          <cell r="K158" t="str">
            <v>both sexes</v>
          </cell>
          <cell r="L158" t="str">
            <v>1995-2000</v>
          </cell>
          <cell r="M158">
            <v>12.397</v>
          </cell>
          <cell r="N158">
            <v>1.4079999999999999</v>
          </cell>
          <cell r="O158">
            <v>0.17499999999999999</v>
          </cell>
          <cell r="P158">
            <v>0.67900000000000005</v>
          </cell>
          <cell r="Q158">
            <v>1.0090000000000001</v>
          </cell>
          <cell r="R158">
            <v>1.516</v>
          </cell>
          <cell r="S158">
            <v>2.4950000000000001</v>
          </cell>
          <cell r="T158">
            <v>5.1150000000000002</v>
          </cell>
        </row>
        <row r="159">
          <cell r="A159">
            <v>46</v>
          </cell>
          <cell r="B159">
            <v>748</v>
          </cell>
          <cell r="C159" t="str">
            <v>Swaziland</v>
          </cell>
          <cell r="D159">
            <v>0</v>
          </cell>
          <cell r="E159">
            <v>1</v>
          </cell>
          <cell r="F159" t="str">
            <v>Afro</v>
          </cell>
          <cell r="G159">
            <v>6</v>
          </cell>
          <cell r="H159" t="str">
            <v>ssa</v>
          </cell>
          <cell r="I159">
            <v>1</v>
          </cell>
          <cell r="J159" t="str">
            <v>low and middle</v>
          </cell>
          <cell r="K159" t="str">
            <v>both sexes</v>
          </cell>
          <cell r="L159" t="str">
            <v>1995-2000</v>
          </cell>
          <cell r="M159">
            <v>43.313000000000002</v>
          </cell>
          <cell r="N159">
            <v>17.966999999999999</v>
          </cell>
          <cell r="O159">
            <v>3.29</v>
          </cell>
          <cell r="P159">
            <v>4.6399999999999997</v>
          </cell>
          <cell r="Q159">
            <v>3.6139999999999999</v>
          </cell>
          <cell r="R159">
            <v>3.7040000000000002</v>
          </cell>
          <cell r="S159">
            <v>3.278</v>
          </cell>
          <cell r="T159">
            <v>6.82</v>
          </cell>
        </row>
        <row r="160">
          <cell r="A160">
            <v>140</v>
          </cell>
          <cell r="B160">
            <v>752</v>
          </cell>
          <cell r="C160" t="str">
            <v>Sweden</v>
          </cell>
          <cell r="D160">
            <v>0</v>
          </cell>
          <cell r="E160">
            <v>4</v>
          </cell>
          <cell r="F160" t="str">
            <v>Euro</v>
          </cell>
          <cell r="G160">
            <v>1</v>
          </cell>
          <cell r="H160" t="str">
            <v>eme</v>
          </cell>
          <cell r="I160">
            <v>4</v>
          </cell>
          <cell r="J160" t="str">
            <v>high</v>
          </cell>
          <cell r="K160" t="str">
            <v>both sexes</v>
          </cell>
          <cell r="L160" t="str">
            <v>1995-2000</v>
          </cell>
          <cell r="M160">
            <v>493.37099999999998</v>
          </cell>
          <cell r="N160">
            <v>3.0019999999999998</v>
          </cell>
          <cell r="O160">
            <v>0.67399999999999993</v>
          </cell>
          <cell r="P160">
            <v>3.919</v>
          </cell>
          <cell r="Q160">
            <v>9.6059999999999999</v>
          </cell>
          <cell r="R160">
            <v>34.765000000000001</v>
          </cell>
          <cell r="S160">
            <v>54.628</v>
          </cell>
          <cell r="T160">
            <v>386.77699999999999</v>
          </cell>
        </row>
        <row r="161">
          <cell r="A161">
            <v>161</v>
          </cell>
          <cell r="B161">
            <v>756</v>
          </cell>
          <cell r="C161" t="str">
            <v>Switzerland</v>
          </cell>
          <cell r="D161">
            <v>0</v>
          </cell>
          <cell r="E161">
            <v>4</v>
          </cell>
          <cell r="F161" t="str">
            <v>Euro</v>
          </cell>
          <cell r="G161">
            <v>1</v>
          </cell>
          <cell r="H161" t="str">
            <v>eme</v>
          </cell>
          <cell r="I161">
            <v>4</v>
          </cell>
          <cell r="J161" t="str">
            <v>high</v>
          </cell>
          <cell r="K161" t="str">
            <v>both sexes</v>
          </cell>
          <cell r="L161" t="str">
            <v>1995-2000</v>
          </cell>
          <cell r="M161">
            <v>318.22899999999998</v>
          </cell>
          <cell r="N161">
            <v>3.5590000000000002</v>
          </cell>
          <cell r="O161">
            <v>0.998</v>
          </cell>
          <cell r="P161">
            <v>5.6790000000000003</v>
          </cell>
          <cell r="Q161">
            <v>11.849</v>
          </cell>
          <cell r="R161">
            <v>26.677</v>
          </cell>
          <cell r="S161">
            <v>38.661000000000001</v>
          </cell>
          <cell r="T161">
            <v>230.80599999999998</v>
          </cell>
        </row>
        <row r="162">
          <cell r="A162">
            <v>115</v>
          </cell>
          <cell r="B162">
            <v>760</v>
          </cell>
          <cell r="C162" t="str">
            <v>Syrian Arab Republic</v>
          </cell>
          <cell r="D162">
            <v>0</v>
          </cell>
          <cell r="E162">
            <v>3</v>
          </cell>
          <cell r="F162" t="str">
            <v>Emro</v>
          </cell>
          <cell r="G162">
            <v>8</v>
          </cell>
          <cell r="H162" t="str">
            <v>mec</v>
          </cell>
          <cell r="I162">
            <v>1</v>
          </cell>
          <cell r="J162" t="str">
            <v>low and middle</v>
          </cell>
          <cell r="K162" t="str">
            <v>both sexes</v>
          </cell>
          <cell r="L162" t="str">
            <v>1995-2000</v>
          </cell>
          <cell r="M162">
            <v>368.70400000000001</v>
          </cell>
          <cell r="N162">
            <v>93.822000000000003</v>
          </cell>
          <cell r="O162">
            <v>13.189</v>
          </cell>
          <cell r="P162">
            <v>28.991999999999997</v>
          </cell>
          <cell r="Q162">
            <v>28.731000000000002</v>
          </cell>
          <cell r="R162">
            <v>41.563000000000002</v>
          </cell>
          <cell r="S162">
            <v>54.094000000000001</v>
          </cell>
          <cell r="T162">
            <v>108.313</v>
          </cell>
        </row>
        <row r="163">
          <cell r="A163">
            <v>85</v>
          </cell>
          <cell r="B163">
            <v>762</v>
          </cell>
          <cell r="C163" t="str">
            <v>Tajikistan</v>
          </cell>
          <cell r="D163">
            <v>0</v>
          </cell>
          <cell r="E163">
            <v>4</v>
          </cell>
          <cell r="F163" t="str">
            <v>Euro</v>
          </cell>
          <cell r="G163">
            <v>8</v>
          </cell>
          <cell r="H163" t="str">
            <v>mec</v>
          </cell>
          <cell r="I163">
            <v>1</v>
          </cell>
          <cell r="J163" t="str">
            <v>low and middle</v>
          </cell>
          <cell r="K163" t="str">
            <v>both sexes</v>
          </cell>
          <cell r="L163" t="str">
            <v>1995-2000</v>
          </cell>
          <cell r="M163">
            <v>205.32499999999999</v>
          </cell>
          <cell r="N163">
            <v>74.105999999999995</v>
          </cell>
          <cell r="O163">
            <v>6.5340000000000007</v>
          </cell>
          <cell r="P163">
            <v>9.4039999999999999</v>
          </cell>
          <cell r="Q163">
            <v>15.305999999999999</v>
          </cell>
          <cell r="R163">
            <v>19.27</v>
          </cell>
          <cell r="S163">
            <v>26.887</v>
          </cell>
          <cell r="T163">
            <v>53.817999999999998</v>
          </cell>
        </row>
        <row r="164">
          <cell r="A164">
            <v>98</v>
          </cell>
          <cell r="B164">
            <v>764</v>
          </cell>
          <cell r="C164" t="str">
            <v>Thailand</v>
          </cell>
          <cell r="D164">
            <v>0</v>
          </cell>
          <cell r="E164">
            <v>5</v>
          </cell>
          <cell r="F164" t="str">
            <v>Searo</v>
          </cell>
          <cell r="G164">
            <v>5</v>
          </cell>
          <cell r="H164" t="str">
            <v>oai</v>
          </cell>
          <cell r="I164">
            <v>1</v>
          </cell>
          <cell r="J164" t="str">
            <v>low and middle</v>
          </cell>
          <cell r="K164" t="str">
            <v>both sexes</v>
          </cell>
          <cell r="L164" t="str">
            <v>1995-2000</v>
          </cell>
          <cell r="M164">
            <v>2007.7270000000001</v>
          </cell>
          <cell r="N164">
            <v>181.24</v>
          </cell>
          <cell r="O164">
            <v>50.99</v>
          </cell>
          <cell r="P164">
            <v>156.41399999999999</v>
          </cell>
          <cell r="Q164">
            <v>307.09799999999996</v>
          </cell>
          <cell r="R164">
            <v>369.65600000000001</v>
          </cell>
          <cell r="S164">
            <v>292.84699999999998</v>
          </cell>
          <cell r="T164">
            <v>649.48200000000008</v>
          </cell>
        </row>
        <row r="165">
          <cell r="A165">
            <v>63</v>
          </cell>
          <cell r="B165">
            <v>768</v>
          </cell>
          <cell r="C165" t="str">
            <v>Togo</v>
          </cell>
          <cell r="D165">
            <v>0</v>
          </cell>
          <cell r="E165">
            <v>1</v>
          </cell>
          <cell r="F165" t="str">
            <v>Afro</v>
          </cell>
          <cell r="G165">
            <v>6</v>
          </cell>
          <cell r="H165" t="str">
            <v>ssa</v>
          </cell>
          <cell r="I165">
            <v>1</v>
          </cell>
          <cell r="J165" t="str">
            <v>low and middle</v>
          </cell>
          <cell r="K165" t="str">
            <v>both sexes</v>
          </cell>
          <cell r="L165" t="str">
            <v>1995-2000</v>
          </cell>
          <cell r="M165">
            <v>334.83499999999998</v>
          </cell>
          <cell r="N165">
            <v>119.37</v>
          </cell>
          <cell r="O165">
            <v>28.497</v>
          </cell>
          <cell r="P165">
            <v>32.887</v>
          </cell>
          <cell r="Q165">
            <v>49.075000000000003</v>
          </cell>
          <cell r="R165">
            <v>42.24</v>
          </cell>
          <cell r="S165">
            <v>24.735999999999997</v>
          </cell>
          <cell r="T165">
            <v>38.03</v>
          </cell>
        </row>
        <row r="166">
          <cell r="A166">
            <v>174</v>
          </cell>
          <cell r="B166">
            <v>780</v>
          </cell>
          <cell r="C166" t="str">
            <v>Trinidad and Tobago</v>
          </cell>
          <cell r="D166">
            <v>0</v>
          </cell>
          <cell r="E166">
            <v>2</v>
          </cell>
          <cell r="F166" t="str">
            <v>Amro</v>
          </cell>
          <cell r="G166">
            <v>7</v>
          </cell>
          <cell r="H166" t="str">
            <v>lac</v>
          </cell>
          <cell r="I166">
            <v>1</v>
          </cell>
          <cell r="J166" t="str">
            <v>low and middle</v>
          </cell>
          <cell r="K166" t="str">
            <v>both sexes</v>
          </cell>
          <cell r="L166" t="str">
            <v>1995-2000</v>
          </cell>
          <cell r="M166">
            <v>37.737000000000002</v>
          </cell>
          <cell r="N166">
            <v>1.482</v>
          </cell>
          <cell r="O166">
            <v>0.26400000000000001</v>
          </cell>
          <cell r="P166">
            <v>1.2530000000000001</v>
          </cell>
          <cell r="Q166">
            <v>2.1920000000000002</v>
          </cell>
          <cell r="R166">
            <v>5.6839999999999993</v>
          </cell>
          <cell r="S166">
            <v>6.4559999999999995</v>
          </cell>
          <cell r="T166">
            <v>20.405999999999999</v>
          </cell>
        </row>
        <row r="167">
          <cell r="A167">
            <v>117</v>
          </cell>
          <cell r="B167">
            <v>784</v>
          </cell>
          <cell r="C167" t="str">
            <v>United Arab Emirates</v>
          </cell>
          <cell r="D167">
            <v>0</v>
          </cell>
          <cell r="E167">
            <v>3</v>
          </cell>
          <cell r="F167" t="str">
            <v>Emro</v>
          </cell>
          <cell r="G167">
            <v>8</v>
          </cell>
          <cell r="H167" t="str">
            <v>mec</v>
          </cell>
          <cell r="I167">
            <v>4</v>
          </cell>
          <cell r="J167" t="str">
            <v>high</v>
          </cell>
          <cell r="K167" t="str">
            <v>both sexes</v>
          </cell>
          <cell r="L167" t="str">
            <v>1995-2000</v>
          </cell>
          <cell r="M167">
            <v>33.463999999999999</v>
          </cell>
          <cell r="N167">
            <v>4.29</v>
          </cell>
          <cell r="O167">
            <v>0.41199999999999998</v>
          </cell>
          <cell r="P167">
            <v>0.63700000000000001</v>
          </cell>
          <cell r="Q167">
            <v>2.8380000000000001</v>
          </cell>
          <cell r="R167">
            <v>9.1300000000000008</v>
          </cell>
          <cell r="S167">
            <v>7.0049999999999999</v>
          </cell>
          <cell r="T167">
            <v>9.152000000000001</v>
          </cell>
        </row>
        <row r="168">
          <cell r="A168">
            <v>39</v>
          </cell>
          <cell r="B168">
            <v>788</v>
          </cell>
          <cell r="C168" t="str">
            <v>Tunisia</v>
          </cell>
          <cell r="D168">
            <v>0</v>
          </cell>
          <cell r="E168">
            <v>3</v>
          </cell>
          <cell r="F168" t="str">
            <v>Emro</v>
          </cell>
          <cell r="G168">
            <v>8</v>
          </cell>
          <cell r="H168" t="str">
            <v>mec</v>
          </cell>
          <cell r="I168">
            <v>1</v>
          </cell>
          <cell r="J168" t="str">
            <v>low and middle</v>
          </cell>
          <cell r="K168" t="str">
            <v>both sexes</v>
          </cell>
          <cell r="L168" t="str">
            <v>1995-2000</v>
          </cell>
          <cell r="M168">
            <v>311.714</v>
          </cell>
          <cell r="N168">
            <v>35.834000000000003</v>
          </cell>
          <cell r="O168">
            <v>5.6749999999999998</v>
          </cell>
          <cell r="P168">
            <v>16.355</v>
          </cell>
          <cell r="Q168">
            <v>21.042000000000002</v>
          </cell>
          <cell r="R168">
            <v>35.826000000000001</v>
          </cell>
          <cell r="S168">
            <v>54.537000000000006</v>
          </cell>
          <cell r="T168">
            <v>142.44499999999999</v>
          </cell>
        </row>
        <row r="169">
          <cell r="A169">
            <v>116</v>
          </cell>
          <cell r="B169">
            <v>792</v>
          </cell>
          <cell r="C169" t="str">
            <v>Turkey</v>
          </cell>
          <cell r="D169">
            <v>0</v>
          </cell>
          <cell r="E169">
            <v>4</v>
          </cell>
          <cell r="F169" t="str">
            <v>Euro</v>
          </cell>
          <cell r="G169">
            <v>8</v>
          </cell>
          <cell r="H169" t="str">
            <v>mec</v>
          </cell>
          <cell r="I169">
            <v>1</v>
          </cell>
          <cell r="J169" t="str">
            <v>low and middle</v>
          </cell>
          <cell r="K169" t="str">
            <v>both sexes</v>
          </cell>
          <cell r="L169" t="str">
            <v>1995-2000</v>
          </cell>
          <cell r="M169">
            <v>2057.3339999999998</v>
          </cell>
          <cell r="N169">
            <v>428.96600000000001</v>
          </cell>
          <cell r="O169">
            <v>44.274000000000001</v>
          </cell>
          <cell r="P169">
            <v>94.192999999999998</v>
          </cell>
          <cell r="Q169">
            <v>123.83700000000002</v>
          </cell>
          <cell r="R169">
            <v>254.62099999999998</v>
          </cell>
          <cell r="S169">
            <v>357.24</v>
          </cell>
          <cell r="T169">
            <v>754.20299999999997</v>
          </cell>
        </row>
        <row r="170">
          <cell r="A170">
            <v>86</v>
          </cell>
          <cell r="B170">
            <v>795</v>
          </cell>
          <cell r="C170" t="str">
            <v>Turkmenistan</v>
          </cell>
          <cell r="D170">
            <v>0</v>
          </cell>
          <cell r="E170">
            <v>4</v>
          </cell>
          <cell r="F170" t="str">
            <v>Euro</v>
          </cell>
          <cell r="G170">
            <v>8</v>
          </cell>
          <cell r="H170" t="str">
            <v>mec</v>
          </cell>
          <cell r="I170">
            <v>1</v>
          </cell>
          <cell r="J170" t="str">
            <v>low and middle</v>
          </cell>
          <cell r="K170" t="str">
            <v>both sexes</v>
          </cell>
          <cell r="L170" t="str">
            <v>1995-2000</v>
          </cell>
          <cell r="M170">
            <v>154.65700000000001</v>
          </cell>
          <cell r="N170">
            <v>46.19</v>
          </cell>
          <cell r="O170">
            <v>4.0830000000000002</v>
          </cell>
          <cell r="P170">
            <v>7.8109999999999999</v>
          </cell>
          <cell r="Q170">
            <v>12.757</v>
          </cell>
          <cell r="R170">
            <v>18.364000000000001</v>
          </cell>
          <cell r="S170">
            <v>23.832000000000001</v>
          </cell>
          <cell r="T170">
            <v>41.62</v>
          </cell>
        </row>
        <row r="171">
          <cell r="A171">
            <v>20</v>
          </cell>
          <cell r="B171">
            <v>800</v>
          </cell>
          <cell r="C171" t="str">
            <v>Uganda</v>
          </cell>
          <cell r="D171">
            <v>0</v>
          </cell>
          <cell r="E171">
            <v>1</v>
          </cell>
          <cell r="F171" t="str">
            <v>Afro</v>
          </cell>
          <cell r="G171">
            <v>6</v>
          </cell>
          <cell r="H171" t="str">
            <v>ssa</v>
          </cell>
          <cell r="I171">
            <v>1</v>
          </cell>
          <cell r="J171" t="str">
            <v>low and middle</v>
          </cell>
          <cell r="K171" t="str">
            <v>both sexes</v>
          </cell>
          <cell r="L171" t="str">
            <v>1995-2000</v>
          </cell>
          <cell r="M171">
            <v>2203.6799999999998</v>
          </cell>
          <cell r="N171">
            <v>901.87400000000002</v>
          </cell>
          <cell r="O171">
            <v>202.14699999999999</v>
          </cell>
          <cell r="P171">
            <v>235.869</v>
          </cell>
          <cell r="Q171">
            <v>356.97800000000001</v>
          </cell>
          <cell r="R171">
            <v>250.98099999999999</v>
          </cell>
          <cell r="S171">
            <v>114.06899999999999</v>
          </cell>
          <cell r="T171">
            <v>141.76199999999997</v>
          </cell>
        </row>
        <row r="172">
          <cell r="A172">
            <v>130</v>
          </cell>
          <cell r="B172">
            <v>804</v>
          </cell>
          <cell r="C172" t="str">
            <v>Ukraine</v>
          </cell>
          <cell r="D172">
            <v>0</v>
          </cell>
          <cell r="E172">
            <v>4</v>
          </cell>
          <cell r="F172" t="str">
            <v>Euro</v>
          </cell>
          <cell r="G172">
            <v>2</v>
          </cell>
          <cell r="H172" t="str">
            <v>fse</v>
          </cell>
          <cell r="I172">
            <v>1</v>
          </cell>
          <cell r="J172" t="str">
            <v>low and middle</v>
          </cell>
          <cell r="K172" t="str">
            <v>both sexes</v>
          </cell>
          <cell r="L172" t="str">
            <v>1995-2000</v>
          </cell>
          <cell r="M172">
            <v>3562.884</v>
          </cell>
          <cell r="N172">
            <v>63.966000000000001</v>
          </cell>
          <cell r="O172">
            <v>17.818000000000001</v>
          </cell>
          <cell r="P172">
            <v>81.652000000000001</v>
          </cell>
          <cell r="Q172">
            <v>202.40199999999999</v>
          </cell>
          <cell r="R172">
            <v>512.851</v>
          </cell>
          <cell r="S172">
            <v>734.36799999999994</v>
          </cell>
          <cell r="T172">
            <v>1949.8269999999998</v>
          </cell>
        </row>
        <row r="173">
          <cell r="A173">
            <v>152</v>
          </cell>
          <cell r="B173">
            <v>807</v>
          </cell>
          <cell r="C173" t="str">
            <v>TFYR Macedonia</v>
          </cell>
          <cell r="D173">
            <v>0</v>
          </cell>
          <cell r="E173">
            <v>4</v>
          </cell>
          <cell r="F173" t="str">
            <v>Euro</v>
          </cell>
          <cell r="G173">
            <v>2</v>
          </cell>
          <cell r="H173" t="str">
            <v>fse</v>
          </cell>
          <cell r="I173">
            <v>1</v>
          </cell>
          <cell r="J173" t="str">
            <v>low and middle</v>
          </cell>
          <cell r="K173" t="str">
            <v>both sexes</v>
          </cell>
          <cell r="L173" t="str">
            <v>1995-2000</v>
          </cell>
          <cell r="M173">
            <v>77.055000000000007</v>
          </cell>
          <cell r="N173">
            <v>4.1289999999999996</v>
          </cell>
          <cell r="O173">
            <v>0.46299999999999997</v>
          </cell>
          <cell r="P173">
            <v>1.46</v>
          </cell>
          <cell r="Q173">
            <v>3.0640000000000001</v>
          </cell>
          <cell r="R173">
            <v>9.4110000000000014</v>
          </cell>
          <cell r="S173">
            <v>16.021000000000001</v>
          </cell>
          <cell r="T173">
            <v>42.506999999999998</v>
          </cell>
        </row>
        <row r="174">
          <cell r="A174">
            <v>35</v>
          </cell>
          <cell r="B174">
            <v>818</v>
          </cell>
          <cell r="C174" t="str">
            <v>Egypt</v>
          </cell>
          <cell r="D174">
            <v>0</v>
          </cell>
          <cell r="E174">
            <v>3</v>
          </cell>
          <cell r="F174" t="str">
            <v>Emro</v>
          </cell>
          <cell r="G174">
            <v>8</v>
          </cell>
          <cell r="H174" t="str">
            <v>mec</v>
          </cell>
          <cell r="I174">
            <v>1</v>
          </cell>
          <cell r="J174" t="str">
            <v>low and middle</v>
          </cell>
          <cell r="K174" t="str">
            <v>both sexes</v>
          </cell>
          <cell r="L174" t="str">
            <v>1995-2000</v>
          </cell>
          <cell r="M174">
            <v>2219.3470000000002</v>
          </cell>
          <cell r="N174">
            <v>555.51700000000005</v>
          </cell>
          <cell r="O174">
            <v>59.58</v>
          </cell>
          <cell r="P174">
            <v>88.504999999999995</v>
          </cell>
          <cell r="Q174">
            <v>143.06299999999999</v>
          </cell>
          <cell r="R174">
            <v>281.60599999999999</v>
          </cell>
          <cell r="S174">
            <v>386.80500000000001</v>
          </cell>
          <cell r="T174">
            <v>704.27099999999996</v>
          </cell>
        </row>
        <row r="175">
          <cell r="A175">
            <v>141</v>
          </cell>
          <cell r="B175">
            <v>826</v>
          </cell>
          <cell r="C175" t="str">
            <v>United Kingdom</v>
          </cell>
          <cell r="D175">
            <v>0</v>
          </cell>
          <cell r="E175">
            <v>4</v>
          </cell>
          <cell r="F175" t="str">
            <v>Euro</v>
          </cell>
          <cell r="G175">
            <v>1</v>
          </cell>
          <cell r="H175" t="str">
            <v>eme</v>
          </cell>
          <cell r="I175">
            <v>4</v>
          </cell>
          <cell r="J175" t="str">
            <v>high</v>
          </cell>
          <cell r="K175" t="str">
            <v>both sexes</v>
          </cell>
          <cell r="L175" t="str">
            <v>1995-2000</v>
          </cell>
          <cell r="M175">
            <v>3160.9960000000001</v>
          </cell>
          <cell r="N175">
            <v>29.122</v>
          </cell>
          <cell r="O175">
            <v>5.5659999999999998</v>
          </cell>
          <cell r="P175">
            <v>28.831000000000003</v>
          </cell>
          <cell r="Q175">
            <v>65.11</v>
          </cell>
          <cell r="R175">
            <v>246.745</v>
          </cell>
          <cell r="S175">
            <v>473.654</v>
          </cell>
          <cell r="T175">
            <v>2311.9680000000003</v>
          </cell>
        </row>
        <row r="176">
          <cell r="A176">
            <v>21</v>
          </cell>
          <cell r="B176">
            <v>834</v>
          </cell>
          <cell r="C176" t="str">
            <v>United Rep. of Tanzania</v>
          </cell>
          <cell r="D176">
            <v>0</v>
          </cell>
          <cell r="E176">
            <v>1</v>
          </cell>
          <cell r="F176" t="str">
            <v>Afro</v>
          </cell>
          <cell r="G176">
            <v>6</v>
          </cell>
          <cell r="H176" t="str">
            <v>ssa</v>
          </cell>
          <cell r="I176">
            <v>1</v>
          </cell>
          <cell r="J176" t="str">
            <v>low and middle</v>
          </cell>
          <cell r="K176" t="str">
            <v>both sexes</v>
          </cell>
          <cell r="L176" t="str">
            <v>1995-2000</v>
          </cell>
          <cell r="M176">
            <v>2426.6309999999999</v>
          </cell>
          <cell r="N176">
            <v>864.12099999999998</v>
          </cell>
          <cell r="O176">
            <v>214.03399999999999</v>
          </cell>
          <cell r="P176">
            <v>259.92899999999997</v>
          </cell>
          <cell r="Q176">
            <v>382.82799999999997</v>
          </cell>
          <cell r="R176">
            <v>318.61500000000001</v>
          </cell>
          <cell r="S176">
            <v>165.81200000000001</v>
          </cell>
          <cell r="T176">
            <v>221.29200000000003</v>
          </cell>
        </row>
        <row r="177">
          <cell r="A177">
            <v>199</v>
          </cell>
          <cell r="B177">
            <v>840</v>
          </cell>
          <cell r="C177" t="str">
            <v>United States of America</v>
          </cell>
          <cell r="D177">
            <v>0</v>
          </cell>
          <cell r="E177">
            <v>2</v>
          </cell>
          <cell r="F177" t="str">
            <v>Amro</v>
          </cell>
          <cell r="G177">
            <v>1</v>
          </cell>
          <cell r="H177" t="str">
            <v>eme</v>
          </cell>
          <cell r="I177">
            <v>4</v>
          </cell>
          <cell r="J177" t="str">
            <v>high</v>
          </cell>
          <cell r="K177" t="str">
            <v>both sexes</v>
          </cell>
          <cell r="L177" t="str">
            <v>1995-2000</v>
          </cell>
          <cell r="M177">
            <v>11562.737999999999</v>
          </cell>
          <cell r="N177">
            <v>166.53800000000001</v>
          </cell>
          <cell r="O177">
            <v>39.142000000000003</v>
          </cell>
          <cell r="P177">
            <v>245.99200000000002</v>
          </cell>
          <cell r="Q177">
            <v>602.13800000000003</v>
          </cell>
          <cell r="R177">
            <v>1230.6320000000001</v>
          </cell>
          <cell r="S177">
            <v>1629.5430000000001</v>
          </cell>
          <cell r="T177">
            <v>7648.7529999999997</v>
          </cell>
        </row>
        <row r="178">
          <cell r="A178">
            <v>49</v>
          </cell>
          <cell r="B178">
            <v>854</v>
          </cell>
          <cell r="C178" t="str">
            <v>Burkina Faso</v>
          </cell>
          <cell r="D178">
            <v>0</v>
          </cell>
          <cell r="E178">
            <v>1</v>
          </cell>
          <cell r="F178" t="str">
            <v>Afro</v>
          </cell>
          <cell r="G178">
            <v>6</v>
          </cell>
          <cell r="H178" t="str">
            <v>ssa</v>
          </cell>
          <cell r="I178">
            <v>1</v>
          </cell>
          <cell r="J178" t="str">
            <v>low and middle</v>
          </cell>
          <cell r="K178" t="str">
            <v>both sexes</v>
          </cell>
          <cell r="L178" t="str">
            <v>1995-2000</v>
          </cell>
          <cell r="M178">
            <v>1038.6969999999999</v>
          </cell>
          <cell r="N178">
            <v>445.12599999999998</v>
          </cell>
          <cell r="O178">
            <v>101.96</v>
          </cell>
          <cell r="P178">
            <v>100.96799999999999</v>
          </cell>
          <cell r="Q178">
            <v>128.19900000000001</v>
          </cell>
          <cell r="R178">
            <v>110.178</v>
          </cell>
          <cell r="S178">
            <v>65.117999999999995</v>
          </cell>
          <cell r="T178">
            <v>87.147999999999996</v>
          </cell>
        </row>
        <row r="179">
          <cell r="A179">
            <v>195</v>
          </cell>
          <cell r="B179">
            <v>858</v>
          </cell>
          <cell r="C179" t="str">
            <v>Uruguay</v>
          </cell>
          <cell r="D179">
            <v>0</v>
          </cell>
          <cell r="E179">
            <v>2</v>
          </cell>
          <cell r="F179" t="str">
            <v>Amro</v>
          </cell>
          <cell r="G179">
            <v>7</v>
          </cell>
          <cell r="H179" t="str">
            <v>lac</v>
          </cell>
          <cell r="I179">
            <v>1</v>
          </cell>
          <cell r="J179" t="str">
            <v>low and middle</v>
          </cell>
          <cell r="K179" t="str">
            <v>both sexes</v>
          </cell>
          <cell r="L179" t="str">
            <v>1995-2000</v>
          </cell>
          <cell r="M179">
            <v>154.345</v>
          </cell>
          <cell r="N179">
            <v>5.851</v>
          </cell>
          <cell r="O179">
            <v>0.80400000000000005</v>
          </cell>
          <cell r="P179">
            <v>3.4530000000000003</v>
          </cell>
          <cell r="Q179">
            <v>5.758</v>
          </cell>
          <cell r="R179">
            <v>16.876000000000001</v>
          </cell>
          <cell r="S179">
            <v>27.457999999999998</v>
          </cell>
          <cell r="T179">
            <v>94.144999999999996</v>
          </cell>
        </row>
        <row r="180">
          <cell r="A180">
            <v>87</v>
          </cell>
          <cell r="B180">
            <v>860</v>
          </cell>
          <cell r="C180" t="str">
            <v>Uzbekistan</v>
          </cell>
          <cell r="D180">
            <v>0</v>
          </cell>
          <cell r="E180">
            <v>4</v>
          </cell>
          <cell r="F180" t="str">
            <v>Euro</v>
          </cell>
          <cell r="G180">
            <v>8</v>
          </cell>
          <cell r="H180" t="str">
            <v>mec</v>
          </cell>
          <cell r="I180">
            <v>1</v>
          </cell>
          <cell r="J180" t="str">
            <v>low and middle</v>
          </cell>
          <cell r="K180" t="str">
            <v>both sexes</v>
          </cell>
          <cell r="L180" t="str">
            <v>1995-2000</v>
          </cell>
          <cell r="M180">
            <v>773.66600000000005</v>
          </cell>
          <cell r="N180">
            <v>203.01599999999999</v>
          </cell>
          <cell r="O180">
            <v>20.398000000000003</v>
          </cell>
          <cell r="P180">
            <v>40.006</v>
          </cell>
          <cell r="Q180">
            <v>66.962999999999994</v>
          </cell>
          <cell r="R180">
            <v>91.19</v>
          </cell>
          <cell r="S180">
            <v>117.092</v>
          </cell>
          <cell r="T180">
            <v>235.00100000000003</v>
          </cell>
        </row>
        <row r="181">
          <cell r="A181">
            <v>196</v>
          </cell>
          <cell r="B181">
            <v>862</v>
          </cell>
          <cell r="C181" t="str">
            <v>Venezuela</v>
          </cell>
          <cell r="D181">
            <v>0</v>
          </cell>
          <cell r="E181">
            <v>2</v>
          </cell>
          <cell r="F181" t="str">
            <v>Amro</v>
          </cell>
          <cell r="G181">
            <v>7</v>
          </cell>
          <cell r="H181" t="str">
            <v>lac</v>
          </cell>
          <cell r="I181">
            <v>1</v>
          </cell>
          <cell r="J181" t="str">
            <v>low and middle</v>
          </cell>
          <cell r="K181" t="str">
            <v>both sexes</v>
          </cell>
          <cell r="L181" t="str">
            <v>1995-2000</v>
          </cell>
          <cell r="M181">
            <v>535.66099999999994</v>
          </cell>
          <cell r="N181">
            <v>71.962000000000003</v>
          </cell>
          <cell r="O181">
            <v>11.492999999999999</v>
          </cell>
          <cell r="P181">
            <v>38.381</v>
          </cell>
          <cell r="Q181">
            <v>49.116</v>
          </cell>
          <cell r="R181">
            <v>81.652000000000001</v>
          </cell>
          <cell r="S181">
            <v>82.097000000000008</v>
          </cell>
          <cell r="T181">
            <v>200.96</v>
          </cell>
        </row>
        <row r="182">
          <cell r="A182">
            <v>214</v>
          </cell>
          <cell r="B182">
            <v>882</v>
          </cell>
          <cell r="C182" t="str">
            <v>Samoa</v>
          </cell>
          <cell r="D182">
            <v>0</v>
          </cell>
          <cell r="E182">
            <v>6</v>
          </cell>
          <cell r="F182" t="str">
            <v>Wpro</v>
          </cell>
          <cell r="G182">
            <v>5</v>
          </cell>
          <cell r="H182" t="str">
            <v>oai</v>
          </cell>
          <cell r="I182">
            <v>1</v>
          </cell>
          <cell r="J182" t="str">
            <v>low and middle</v>
          </cell>
          <cell r="K182" t="str">
            <v>both sexes</v>
          </cell>
          <cell r="L182" t="str">
            <v>1995-2000</v>
          </cell>
          <cell r="M182">
            <v>4.3120000000000003</v>
          </cell>
          <cell r="N182">
            <v>0.66500000000000004</v>
          </cell>
          <cell r="O182">
            <v>6.8000000000000005E-2</v>
          </cell>
          <cell r="P182">
            <v>0.193</v>
          </cell>
          <cell r="Q182">
            <v>0.24700000000000003</v>
          </cell>
          <cell r="R182">
            <v>0.57499999999999996</v>
          </cell>
          <cell r="S182">
            <v>0.85199999999999998</v>
          </cell>
          <cell r="T182">
            <v>1.712</v>
          </cell>
        </row>
        <row r="183">
          <cell r="A183">
            <v>118</v>
          </cell>
          <cell r="B183">
            <v>887</v>
          </cell>
          <cell r="C183" t="str">
            <v>Yemen</v>
          </cell>
          <cell r="D183">
            <v>0</v>
          </cell>
          <cell r="E183">
            <v>3</v>
          </cell>
          <cell r="F183" t="str">
            <v>Emro</v>
          </cell>
          <cell r="G183">
            <v>8</v>
          </cell>
          <cell r="H183" t="str">
            <v>mec</v>
          </cell>
          <cell r="I183">
            <v>1</v>
          </cell>
          <cell r="J183" t="str">
            <v>low and middle</v>
          </cell>
          <cell r="K183" t="str">
            <v>both sexes</v>
          </cell>
          <cell r="L183" t="str">
            <v>1995-2000</v>
          </cell>
          <cell r="M183">
            <v>864.005</v>
          </cell>
          <cell r="N183">
            <v>435.839</v>
          </cell>
          <cell r="O183">
            <v>46.686</v>
          </cell>
          <cell r="P183">
            <v>78.207999999999998</v>
          </cell>
          <cell r="Q183">
            <v>65.153999999999996</v>
          </cell>
          <cell r="R183">
            <v>67.046999999999997</v>
          </cell>
          <cell r="S183">
            <v>67.156000000000006</v>
          </cell>
          <cell r="T183">
            <v>103.91500000000001</v>
          </cell>
        </row>
        <row r="184">
          <cell r="A184">
            <v>153</v>
          </cell>
          <cell r="B184">
            <v>891</v>
          </cell>
          <cell r="C184" t="str">
            <v>Yugoslavia</v>
          </cell>
          <cell r="D184">
            <v>0</v>
          </cell>
          <cell r="E184">
            <v>4</v>
          </cell>
          <cell r="F184" t="str">
            <v>Euro</v>
          </cell>
          <cell r="G184">
            <v>2</v>
          </cell>
          <cell r="H184" t="str">
            <v>fse</v>
          </cell>
          <cell r="I184">
            <v>1</v>
          </cell>
          <cell r="J184" t="str">
            <v>low and middle</v>
          </cell>
          <cell r="K184" t="str">
            <v>both sexes</v>
          </cell>
          <cell r="L184" t="str">
            <v>1995-2000</v>
          </cell>
          <cell r="M184">
            <v>510.36500000000001</v>
          </cell>
          <cell r="N184">
            <v>17.783000000000001</v>
          </cell>
          <cell r="O184">
            <v>1.865</v>
          </cell>
          <cell r="P184">
            <v>6.7729999999999997</v>
          </cell>
          <cell r="Q184">
            <v>16.542000000000002</v>
          </cell>
          <cell r="R184">
            <v>56.697000000000003</v>
          </cell>
          <cell r="S184">
            <v>112.197</v>
          </cell>
          <cell r="T184">
            <v>298.50799999999998</v>
          </cell>
        </row>
        <row r="185">
          <cell r="A185">
            <v>22</v>
          </cell>
          <cell r="B185">
            <v>894</v>
          </cell>
          <cell r="C185" t="str">
            <v>Zambia</v>
          </cell>
          <cell r="D185">
            <v>0</v>
          </cell>
          <cell r="E185">
            <v>1</v>
          </cell>
          <cell r="F185" t="str">
            <v>Afro</v>
          </cell>
          <cell r="G185">
            <v>6</v>
          </cell>
          <cell r="H185" t="str">
            <v>ssa</v>
          </cell>
          <cell r="I185">
            <v>1</v>
          </cell>
          <cell r="J185" t="str">
            <v>low and middle</v>
          </cell>
          <cell r="K185" t="str">
            <v>both sexes</v>
          </cell>
          <cell r="L185" t="str">
            <v>1995-2000</v>
          </cell>
          <cell r="M185">
            <v>870.50400000000002</v>
          </cell>
          <cell r="N185">
            <v>271.416</v>
          </cell>
          <cell r="O185">
            <v>64.881</v>
          </cell>
          <cell r="P185">
            <v>102.86</v>
          </cell>
          <cell r="Q185">
            <v>180.619</v>
          </cell>
          <cell r="R185">
            <v>130.13399999999999</v>
          </cell>
          <cell r="S185">
            <v>54.843000000000004</v>
          </cell>
          <cell r="T185">
            <v>65.751000000000005</v>
          </cell>
        </row>
        <row r="186">
          <cell r="A186">
            <v>1</v>
          </cell>
          <cell r="B186">
            <v>900</v>
          </cell>
          <cell r="C186" t="str">
            <v>World total</v>
          </cell>
          <cell r="K186" t="str">
            <v>both sexes</v>
          </cell>
          <cell r="L186" t="str">
            <v>1995-2000</v>
          </cell>
          <cell r="M186">
            <v>260361.421</v>
          </cell>
          <cell r="N186">
            <v>52610.093999999997</v>
          </cell>
          <cell r="O186">
            <v>9678.2209999999995</v>
          </cell>
          <cell r="P186">
            <v>14133.927</v>
          </cell>
          <cell r="Q186">
            <v>20121.925999999999</v>
          </cell>
          <cell r="R186">
            <v>31908.811000000002</v>
          </cell>
          <cell r="S186">
            <v>38227.51</v>
          </cell>
          <cell r="T186">
            <v>93680.932000000001</v>
          </cell>
        </row>
        <row r="187">
          <cell r="A187">
            <v>2</v>
          </cell>
          <cell r="B187">
            <v>901</v>
          </cell>
          <cell r="C187" t="str">
            <v>More developed regions (*)</v>
          </cell>
          <cell r="K187" t="str">
            <v>both sexes</v>
          </cell>
          <cell r="L187" t="str">
            <v>1995-2000</v>
          </cell>
          <cell r="M187">
            <v>59757.167999999998</v>
          </cell>
          <cell r="N187">
            <v>786.005</v>
          </cell>
          <cell r="O187">
            <v>203.32</v>
          </cell>
          <cell r="P187">
            <v>1141.577</v>
          </cell>
          <cell r="Q187">
            <v>2877.2</v>
          </cell>
          <cell r="R187">
            <v>6919.1540000000005</v>
          </cell>
          <cell r="S187">
            <v>10161.875</v>
          </cell>
          <cell r="T187">
            <v>37668.036999999997</v>
          </cell>
        </row>
        <row r="188">
          <cell r="A188">
            <v>3</v>
          </cell>
          <cell r="B188">
            <v>902</v>
          </cell>
          <cell r="C188" t="str">
            <v>Less developed regions (+)</v>
          </cell>
          <cell r="K188" t="str">
            <v>both sexes</v>
          </cell>
          <cell r="L188" t="str">
            <v>1995-2000</v>
          </cell>
          <cell r="M188">
            <v>200604.25200000001</v>
          </cell>
          <cell r="N188">
            <v>51824.088000000003</v>
          </cell>
          <cell r="O188">
            <v>9474.9009999999998</v>
          </cell>
          <cell r="P188">
            <v>12992.35</v>
          </cell>
          <cell r="Q188">
            <v>17244.726000000002</v>
          </cell>
          <cell r="R188">
            <v>24989.656999999999</v>
          </cell>
          <cell r="S188">
            <v>28065.634999999998</v>
          </cell>
          <cell r="T188">
            <v>56012.894999999997</v>
          </cell>
        </row>
        <row r="189">
          <cell r="A189">
            <v>5</v>
          </cell>
          <cell r="B189">
            <v>903</v>
          </cell>
          <cell r="C189" t="str">
            <v>Africa</v>
          </cell>
          <cell r="K189" t="str">
            <v>both sexes</v>
          </cell>
          <cell r="L189" t="str">
            <v>1995-2000</v>
          </cell>
          <cell r="M189">
            <v>51657.258999999998</v>
          </cell>
          <cell r="N189">
            <v>19946.133000000002</v>
          </cell>
          <cell r="O189">
            <v>4352.866</v>
          </cell>
          <cell r="P189">
            <v>4831.7219999999998</v>
          </cell>
          <cell r="Q189">
            <v>6242.7549999999992</v>
          </cell>
          <cell r="R189">
            <v>5804.8239999999996</v>
          </cell>
          <cell r="S189">
            <v>4096.9340000000002</v>
          </cell>
          <cell r="T189">
            <v>6382.0250000000005</v>
          </cell>
        </row>
        <row r="190">
          <cell r="A190">
            <v>162</v>
          </cell>
          <cell r="B190">
            <v>904</v>
          </cell>
          <cell r="C190" t="str">
            <v>Latin America and the Caribbean</v>
          </cell>
          <cell r="K190" t="str">
            <v>both sexes</v>
          </cell>
          <cell r="L190" t="str">
            <v>1995-2000</v>
          </cell>
          <cell r="M190">
            <v>16225.326999999999</v>
          </cell>
          <cell r="N190">
            <v>2580.3270000000002</v>
          </cell>
          <cell r="O190">
            <v>370.517</v>
          </cell>
          <cell r="P190">
            <v>1133.5730000000001</v>
          </cell>
          <cell r="Q190">
            <v>1633.9849999999999</v>
          </cell>
          <cell r="R190">
            <v>2330.875</v>
          </cell>
          <cell r="S190">
            <v>2306.2930000000001</v>
          </cell>
          <cell r="T190">
            <v>5869.7569999999987</v>
          </cell>
        </row>
        <row r="191">
          <cell r="A191">
            <v>197</v>
          </cell>
          <cell r="B191">
            <v>905</v>
          </cell>
          <cell r="C191" t="str">
            <v>Northern America (12)</v>
          </cell>
          <cell r="K191" t="str">
            <v>both sexes</v>
          </cell>
          <cell r="L191" t="str">
            <v>1995-2000</v>
          </cell>
          <cell r="M191">
            <v>12641.482</v>
          </cell>
          <cell r="N191">
            <v>179.577</v>
          </cell>
          <cell r="O191">
            <v>42.548999999999999</v>
          </cell>
          <cell r="P191">
            <v>264.452</v>
          </cell>
          <cell r="Q191">
            <v>647.29600000000005</v>
          </cell>
          <cell r="R191">
            <v>1336.6990000000001</v>
          </cell>
          <cell r="S191">
            <v>1790.4880000000001</v>
          </cell>
          <cell r="T191">
            <v>8380.4210000000003</v>
          </cell>
        </row>
        <row r="192">
          <cell r="A192">
            <v>65</v>
          </cell>
          <cell r="B192">
            <v>906</v>
          </cell>
          <cell r="C192" t="str">
            <v>Eastern Asia</v>
          </cell>
          <cell r="K192" t="str">
            <v>both sexes</v>
          </cell>
          <cell r="L192" t="str">
            <v>1995-2000</v>
          </cell>
          <cell r="M192">
            <v>50744.387999999999</v>
          </cell>
          <cell r="N192">
            <v>5065.54</v>
          </cell>
          <cell r="O192">
            <v>574.08000000000004</v>
          </cell>
          <cell r="P192">
            <v>1671.991</v>
          </cell>
          <cell r="Q192">
            <v>2830.1530000000002</v>
          </cell>
          <cell r="R192">
            <v>6506.8970000000008</v>
          </cell>
          <cell r="S192">
            <v>9915.7210000000014</v>
          </cell>
          <cell r="T192">
            <v>24180.006000000001</v>
          </cell>
        </row>
        <row r="193">
          <cell r="A193">
            <v>119</v>
          </cell>
          <cell r="B193">
            <v>908</v>
          </cell>
          <cell r="C193" t="str">
            <v>Europe</v>
          </cell>
          <cell r="K193" t="str">
            <v>both sexes</v>
          </cell>
          <cell r="L193" t="str">
            <v>1995-2000</v>
          </cell>
          <cell r="M193">
            <v>41241.917000000001</v>
          </cell>
          <cell r="N193">
            <v>558.077</v>
          </cell>
          <cell r="O193">
            <v>148.203</v>
          </cell>
          <cell r="P193">
            <v>799.97700000000009</v>
          </cell>
          <cell r="Q193">
            <v>2081.46</v>
          </cell>
          <cell r="R193">
            <v>4993.2849999999999</v>
          </cell>
          <cell r="S193">
            <v>7452.0319999999992</v>
          </cell>
          <cell r="T193">
            <v>25208.882999999998</v>
          </cell>
        </row>
        <row r="194">
          <cell r="A194">
            <v>200</v>
          </cell>
          <cell r="B194">
            <v>909</v>
          </cell>
          <cell r="C194" t="str">
            <v>Oceania</v>
          </cell>
          <cell r="K194" t="str">
            <v>both sexes</v>
          </cell>
          <cell r="L194" t="str">
            <v>1995-2000</v>
          </cell>
          <cell r="M194">
            <v>1135.0999999999999</v>
          </cell>
          <cell r="N194">
            <v>82.593999999999994</v>
          </cell>
          <cell r="O194">
            <v>12.382999999999999</v>
          </cell>
          <cell r="P194">
            <v>41.585000000000001</v>
          </cell>
          <cell r="Q194">
            <v>59.412999999999997</v>
          </cell>
          <cell r="R194">
            <v>123.191</v>
          </cell>
          <cell r="S194">
            <v>160.97300000000001</v>
          </cell>
          <cell r="T194">
            <v>654.9609999999999</v>
          </cell>
        </row>
        <row r="195">
          <cell r="A195">
            <v>6</v>
          </cell>
          <cell r="B195">
            <v>910</v>
          </cell>
          <cell r="C195" t="str">
            <v>Eastern Africa (1)</v>
          </cell>
          <cell r="K195" t="str">
            <v>both sexes</v>
          </cell>
          <cell r="L195" t="str">
            <v>1995-2000</v>
          </cell>
          <cell r="M195">
            <v>20355.901999999998</v>
          </cell>
          <cell r="N195">
            <v>8059.3209999999999</v>
          </cell>
          <cell r="O195">
            <v>1775.337</v>
          </cell>
          <cell r="P195">
            <v>2022.9270000000001</v>
          </cell>
          <cell r="Q195">
            <v>2945.0329999999999</v>
          </cell>
          <cell r="R195">
            <v>2384.6880000000001</v>
          </cell>
          <cell r="S195">
            <v>1307.9390000000001</v>
          </cell>
          <cell r="T195">
            <v>1860.6569999999999</v>
          </cell>
        </row>
        <row r="196">
          <cell r="A196">
            <v>24</v>
          </cell>
          <cell r="B196">
            <v>911</v>
          </cell>
          <cell r="C196" t="str">
            <v>Middle Africa (3)</v>
          </cell>
          <cell r="K196" t="str">
            <v>both sexes</v>
          </cell>
          <cell r="L196" t="str">
            <v>1995-2000</v>
          </cell>
          <cell r="M196">
            <v>6878.3429999999998</v>
          </cell>
          <cell r="N196">
            <v>3027.0569999999998</v>
          </cell>
          <cell r="O196">
            <v>628.4670000000001</v>
          </cell>
          <cell r="P196">
            <v>617.24200000000008</v>
          </cell>
          <cell r="Q196">
            <v>712.44200000000001</v>
          </cell>
          <cell r="R196">
            <v>663.26800000000003</v>
          </cell>
          <cell r="S196">
            <v>475.57799999999997</v>
          </cell>
          <cell r="T196">
            <v>754.28899999999999</v>
          </cell>
        </row>
        <row r="197">
          <cell r="A197">
            <v>33</v>
          </cell>
          <cell r="B197">
            <v>912</v>
          </cell>
          <cell r="C197" t="str">
            <v>Northern Africa</v>
          </cell>
          <cell r="K197" t="str">
            <v>both sexes</v>
          </cell>
          <cell r="L197" t="str">
            <v>1995-2000</v>
          </cell>
          <cell r="M197">
            <v>6030.1570000000002</v>
          </cell>
          <cell r="N197">
            <v>1616.626</v>
          </cell>
          <cell r="O197">
            <v>281.74400000000003</v>
          </cell>
          <cell r="P197">
            <v>418.03899999999999</v>
          </cell>
          <cell r="Q197">
            <v>472.524</v>
          </cell>
          <cell r="R197">
            <v>692.22700000000009</v>
          </cell>
          <cell r="S197">
            <v>859.65200000000004</v>
          </cell>
          <cell r="T197">
            <v>1689.345</v>
          </cell>
        </row>
        <row r="198">
          <cell r="A198">
            <v>41</v>
          </cell>
          <cell r="B198">
            <v>913</v>
          </cell>
          <cell r="C198" t="str">
            <v>Southern Africa</v>
          </cell>
          <cell r="K198" t="str">
            <v>both sexes</v>
          </cell>
          <cell r="L198" t="str">
            <v>1995-2000</v>
          </cell>
          <cell r="M198">
            <v>2773.4870000000001</v>
          </cell>
          <cell r="N198">
            <v>587.47199999999998</v>
          </cell>
          <cell r="O198">
            <v>93.855000000000004</v>
          </cell>
          <cell r="P198">
            <v>241.23399999999998</v>
          </cell>
          <cell r="Q198">
            <v>498.54200000000003</v>
          </cell>
          <cell r="R198">
            <v>547.78399999999999</v>
          </cell>
          <cell r="S198">
            <v>354.13800000000003</v>
          </cell>
          <cell r="T198">
            <v>450.46199999999999</v>
          </cell>
        </row>
        <row r="199">
          <cell r="A199">
            <v>47</v>
          </cell>
          <cell r="B199">
            <v>914</v>
          </cell>
          <cell r="C199" t="str">
            <v>Western Africa (4)</v>
          </cell>
          <cell r="K199" t="str">
            <v>both sexes</v>
          </cell>
          <cell r="L199" t="str">
            <v>1995-2000</v>
          </cell>
          <cell r="M199">
            <v>15619.37</v>
          </cell>
          <cell r="N199">
            <v>6655.6570000000002</v>
          </cell>
          <cell r="O199">
            <v>1573.4630000000002</v>
          </cell>
          <cell r="P199">
            <v>1532.28</v>
          </cell>
          <cell r="Q199">
            <v>1614.2139999999999</v>
          </cell>
          <cell r="R199">
            <v>1516.857</v>
          </cell>
          <cell r="S199">
            <v>1099.627</v>
          </cell>
          <cell r="T199">
            <v>1627.2720000000004</v>
          </cell>
        </row>
        <row r="200">
          <cell r="A200">
            <v>163</v>
          </cell>
          <cell r="B200">
            <v>915</v>
          </cell>
          <cell r="C200" t="str">
            <v>Caribbean (10)</v>
          </cell>
          <cell r="K200" t="str">
            <v>both sexes</v>
          </cell>
          <cell r="L200" t="str">
            <v>1995-2000</v>
          </cell>
          <cell r="M200">
            <v>1443.394</v>
          </cell>
          <cell r="N200">
            <v>209.40799999999999</v>
          </cell>
          <cell r="O200">
            <v>45.861999999999995</v>
          </cell>
          <cell r="P200">
            <v>91.718999999999994</v>
          </cell>
          <cell r="Q200">
            <v>134.422</v>
          </cell>
          <cell r="R200">
            <v>188.87700000000001</v>
          </cell>
          <cell r="S200">
            <v>188.45800000000003</v>
          </cell>
          <cell r="T200">
            <v>584.64800000000002</v>
          </cell>
        </row>
        <row r="201">
          <cell r="A201">
            <v>175</v>
          </cell>
          <cell r="B201">
            <v>916</v>
          </cell>
          <cell r="C201" t="str">
            <v>Central America</v>
          </cell>
          <cell r="K201" t="str">
            <v>both sexes</v>
          </cell>
          <cell r="L201" t="str">
            <v>1995-2000</v>
          </cell>
          <cell r="M201">
            <v>3432.47</v>
          </cell>
          <cell r="N201">
            <v>715.923</v>
          </cell>
          <cell r="O201">
            <v>91.167000000000002</v>
          </cell>
          <cell r="P201">
            <v>276.303</v>
          </cell>
          <cell r="Q201">
            <v>333.15100000000001</v>
          </cell>
          <cell r="R201">
            <v>443.91200000000003</v>
          </cell>
          <cell r="S201">
            <v>438.69100000000003</v>
          </cell>
          <cell r="T201">
            <v>1133.3229999999999</v>
          </cell>
        </row>
        <row r="202">
          <cell r="A202">
            <v>88</v>
          </cell>
          <cell r="B202">
            <v>920</v>
          </cell>
          <cell r="C202" t="str">
            <v>South-eastern Asia</v>
          </cell>
          <cell r="K202" t="str">
            <v>both sexes</v>
          </cell>
          <cell r="L202" t="str">
            <v>1995-2000</v>
          </cell>
          <cell r="M202">
            <v>18193.169999999998</v>
          </cell>
          <cell r="N202">
            <v>3621.018</v>
          </cell>
          <cell r="O202">
            <v>637.78199999999993</v>
          </cell>
          <cell r="P202">
            <v>1351.3220000000001</v>
          </cell>
          <cell r="Q202">
            <v>1744.9470000000001</v>
          </cell>
          <cell r="R202">
            <v>2545.2629999999999</v>
          </cell>
          <cell r="S202">
            <v>2817.2350000000001</v>
          </cell>
          <cell r="T202">
            <v>5475.6030000000001</v>
          </cell>
        </row>
        <row r="203">
          <cell r="A203">
            <v>73</v>
          </cell>
          <cell r="B203">
            <v>921</v>
          </cell>
          <cell r="C203" t="str">
            <v>South-central Asia</v>
          </cell>
          <cell r="K203" t="str">
            <v>both sexes</v>
          </cell>
          <cell r="L203" t="str">
            <v>1995-2000</v>
          </cell>
          <cell r="M203">
            <v>62671.523000000001</v>
          </cell>
          <cell r="N203">
            <v>18947.281999999999</v>
          </cell>
          <cell r="O203">
            <v>3376.8789999999999</v>
          </cell>
          <cell r="P203">
            <v>3718.2119999999995</v>
          </cell>
          <cell r="Q203">
            <v>4484.1489999999994</v>
          </cell>
          <cell r="R203">
            <v>7581.3689999999988</v>
          </cell>
          <cell r="S203">
            <v>8821.3019999999997</v>
          </cell>
          <cell r="T203">
            <v>15742.33</v>
          </cell>
        </row>
        <row r="204">
          <cell r="A204">
            <v>100</v>
          </cell>
          <cell r="B204">
            <v>922</v>
          </cell>
          <cell r="C204" t="str">
            <v>Western Asia</v>
          </cell>
          <cell r="K204" t="str">
            <v>both sexes</v>
          </cell>
          <cell r="L204" t="str">
            <v>1995-2000</v>
          </cell>
          <cell r="M204">
            <v>5849.4319999999998</v>
          </cell>
          <cell r="N204">
            <v>1627.11</v>
          </cell>
          <cell r="O204">
            <v>162.815</v>
          </cell>
          <cell r="P204">
            <v>321.32400000000001</v>
          </cell>
          <cell r="Q204">
            <v>397.96899999999999</v>
          </cell>
          <cell r="R204">
            <v>685.61699999999996</v>
          </cell>
          <cell r="S204">
            <v>864.49199999999996</v>
          </cell>
          <cell r="T204">
            <v>1790.105</v>
          </cell>
        </row>
        <row r="205">
          <cell r="A205">
            <v>120</v>
          </cell>
          <cell r="B205">
            <v>923</v>
          </cell>
          <cell r="C205" t="str">
            <v>Eastern Europe</v>
          </cell>
          <cell r="K205" t="str">
            <v>both sexes</v>
          </cell>
          <cell r="L205" t="str">
            <v>1995-2000</v>
          </cell>
          <cell r="M205">
            <v>19999.495999999999</v>
          </cell>
          <cell r="N205">
            <v>345.84399999999999</v>
          </cell>
          <cell r="O205">
            <v>102.30199999999999</v>
          </cell>
          <cell r="P205">
            <v>523.904</v>
          </cell>
          <cell r="Q205">
            <v>1464.069</v>
          </cell>
          <cell r="R205">
            <v>3127.0909999999999</v>
          </cell>
          <cell r="S205">
            <v>4213.6170000000002</v>
          </cell>
          <cell r="T205">
            <v>10222.669</v>
          </cell>
        </row>
        <row r="206">
          <cell r="A206">
            <v>131</v>
          </cell>
          <cell r="B206">
            <v>924</v>
          </cell>
          <cell r="C206" t="str">
            <v>Northern Europe (7)</v>
          </cell>
          <cell r="K206" t="str">
            <v>both sexes</v>
          </cell>
          <cell r="L206" t="str">
            <v>1995-2000</v>
          </cell>
          <cell r="M206">
            <v>5104.143</v>
          </cell>
          <cell r="N206">
            <v>50.484999999999999</v>
          </cell>
          <cell r="O206">
            <v>11.341999999999999</v>
          </cell>
          <cell r="P206">
            <v>56.588999999999999</v>
          </cell>
          <cell r="Q206">
            <v>134</v>
          </cell>
          <cell r="R206">
            <v>444.96899999999999</v>
          </cell>
          <cell r="S206">
            <v>763.06700000000001</v>
          </cell>
          <cell r="T206">
            <v>3643.6910000000003</v>
          </cell>
        </row>
        <row r="207">
          <cell r="A207">
            <v>142</v>
          </cell>
          <cell r="B207">
            <v>925</v>
          </cell>
          <cell r="C207" t="str">
            <v>Southern Europe (8)</v>
          </cell>
          <cell r="K207" t="str">
            <v>both sexes</v>
          </cell>
          <cell r="L207" t="str">
            <v>1995-2000</v>
          </cell>
          <cell r="M207">
            <v>7052.6</v>
          </cell>
          <cell r="N207">
            <v>90.927999999999997</v>
          </cell>
          <cell r="O207">
            <v>17.86</v>
          </cell>
          <cell r="P207">
            <v>106.74</v>
          </cell>
          <cell r="Q207">
            <v>193.33100000000002</v>
          </cell>
          <cell r="R207">
            <v>593.50700000000006</v>
          </cell>
          <cell r="S207">
            <v>1130.212</v>
          </cell>
          <cell r="T207">
            <v>4920.0219999999999</v>
          </cell>
        </row>
        <row r="208">
          <cell r="A208">
            <v>154</v>
          </cell>
          <cell r="B208">
            <v>926</v>
          </cell>
          <cell r="C208" t="str">
            <v>Western Europe (9)</v>
          </cell>
          <cell r="K208" t="str">
            <v>both sexes</v>
          </cell>
          <cell r="L208" t="str">
            <v>1995-2000</v>
          </cell>
          <cell r="M208">
            <v>9085.6779999999999</v>
          </cell>
          <cell r="N208">
            <v>70.819999999999993</v>
          </cell>
          <cell r="O208">
            <v>16.698999999999998</v>
          </cell>
          <cell r="P208">
            <v>112.744</v>
          </cell>
          <cell r="Q208">
            <v>290.06</v>
          </cell>
          <cell r="R208">
            <v>827.71800000000007</v>
          </cell>
          <cell r="S208">
            <v>1345.136</v>
          </cell>
          <cell r="T208">
            <v>6422.5009999999993</v>
          </cell>
        </row>
        <row r="209">
          <cell r="A209">
            <v>201</v>
          </cell>
          <cell r="B209">
            <v>927</v>
          </cell>
          <cell r="C209" t="str">
            <v>Australia/New Zealand</v>
          </cell>
          <cell r="K209" t="str">
            <v>both sexes</v>
          </cell>
          <cell r="L209" t="str">
            <v>1995-2000</v>
          </cell>
          <cell r="M209">
            <v>846.45500000000004</v>
          </cell>
          <cell r="N209">
            <v>11.263999999999999</v>
          </cell>
          <cell r="O209">
            <v>2.681</v>
          </cell>
          <cell r="P209">
            <v>16.561</v>
          </cell>
          <cell r="Q209">
            <v>29.234000000000002</v>
          </cell>
          <cell r="R209">
            <v>74.491</v>
          </cell>
          <cell r="S209">
            <v>114.824</v>
          </cell>
          <cell r="T209">
            <v>597.4</v>
          </cell>
        </row>
        <row r="210">
          <cell r="A210">
            <v>204</v>
          </cell>
          <cell r="B210">
            <v>928</v>
          </cell>
          <cell r="C210" t="str">
            <v>Melanesia</v>
          </cell>
          <cell r="K210" t="str">
            <v>both sexes</v>
          </cell>
          <cell r="L210" t="str">
            <v>1995-2000</v>
          </cell>
          <cell r="M210">
            <v>260.77999999999997</v>
          </cell>
          <cell r="N210">
            <v>66.289000000000001</v>
          </cell>
          <cell r="O210">
            <v>9.0090000000000003</v>
          </cell>
          <cell r="P210">
            <v>23.048999999999999</v>
          </cell>
          <cell r="Q210">
            <v>27.957000000000001</v>
          </cell>
          <cell r="R210">
            <v>44.618000000000002</v>
          </cell>
          <cell r="S210">
            <v>41.302999999999997</v>
          </cell>
          <cell r="T210">
            <v>48.555</v>
          </cell>
        </row>
        <row r="211">
          <cell r="A211">
            <v>184</v>
          </cell>
          <cell r="B211">
            <v>931</v>
          </cell>
          <cell r="C211" t="str">
            <v>South America (11)</v>
          </cell>
          <cell r="K211" t="str">
            <v>both sexes</v>
          </cell>
          <cell r="L211" t="str">
            <v>1995-2000</v>
          </cell>
          <cell r="M211">
            <v>11349.463</v>
          </cell>
          <cell r="N211">
            <v>1654.9960000000001</v>
          </cell>
          <cell r="O211">
            <v>233.488</v>
          </cell>
          <cell r="P211">
            <v>765.55099999999993</v>
          </cell>
          <cell r="Q211">
            <v>1166.4119999999998</v>
          </cell>
          <cell r="R211">
            <v>1698.0860000000002</v>
          </cell>
          <cell r="S211">
            <v>1679.144</v>
          </cell>
          <cell r="T211">
            <v>4151.7860000000001</v>
          </cell>
        </row>
        <row r="212">
          <cell r="A212">
            <v>64</v>
          </cell>
          <cell r="B212">
            <v>935</v>
          </cell>
          <cell r="C212" t="str">
            <v>Asia</v>
          </cell>
          <cell r="K212" t="str">
            <v>both sexes</v>
          </cell>
          <cell r="L212" t="str">
            <v>1995-2000</v>
          </cell>
          <cell r="M212">
            <v>137458.51300000001</v>
          </cell>
          <cell r="N212">
            <v>29260.95</v>
          </cell>
          <cell r="O212">
            <v>4751.5559999999996</v>
          </cell>
          <cell r="P212">
            <v>7062.8490000000002</v>
          </cell>
          <cell r="Q212">
            <v>9457.2180000000008</v>
          </cell>
          <cell r="R212">
            <v>17319.146000000001</v>
          </cell>
          <cell r="S212">
            <v>22418.75</v>
          </cell>
          <cell r="T212">
            <v>47188.044000000002</v>
          </cell>
        </row>
        <row r="213">
          <cell r="A213">
            <v>4</v>
          </cell>
          <cell r="B213">
            <v>941</v>
          </cell>
          <cell r="C213" t="str">
            <v>Least developed countries (#)</v>
          </cell>
          <cell r="K213" t="str">
            <v>both sexes</v>
          </cell>
          <cell r="L213" t="str">
            <v>1995-2000</v>
          </cell>
          <cell r="M213">
            <v>44190.324999999997</v>
          </cell>
          <cell r="N213">
            <v>18343.772000000001</v>
          </cell>
          <cell r="O213">
            <v>3500.8850000000002</v>
          </cell>
          <cell r="P213">
            <v>4152.4520000000002</v>
          </cell>
          <cell r="Q213">
            <v>4870.4619999999995</v>
          </cell>
          <cell r="R213">
            <v>4670.491</v>
          </cell>
          <cell r="S213">
            <v>3429.8440000000001</v>
          </cell>
          <cell r="T213">
            <v>5222.4190000000008</v>
          </cell>
        </row>
        <row r="214">
          <cell r="A214">
            <v>210</v>
          </cell>
          <cell r="B214">
            <v>954</v>
          </cell>
          <cell r="C214" t="str">
            <v>Micronesia (14)</v>
          </cell>
          <cell r="K214" t="str">
            <v>both sexes</v>
          </cell>
          <cell r="L214" t="str">
            <v>1995-2000</v>
          </cell>
          <cell r="M214">
            <v>13.191000000000001</v>
          </cell>
          <cell r="N214">
            <v>3.4380000000000002</v>
          </cell>
          <cell r="O214">
            <v>0.45400000000000001</v>
          </cell>
          <cell r="P214">
            <v>1.161</v>
          </cell>
          <cell r="Q214">
            <v>1.21</v>
          </cell>
          <cell r="R214">
            <v>1.6859999999999999</v>
          </cell>
          <cell r="S214">
            <v>1.7490000000000001</v>
          </cell>
          <cell r="T214">
            <v>3.4929999999999999</v>
          </cell>
        </row>
        <row r="215">
          <cell r="A215">
            <v>212</v>
          </cell>
          <cell r="B215">
            <v>957</v>
          </cell>
          <cell r="C215" t="str">
            <v>Polynesia (15)</v>
          </cell>
          <cell r="K215" t="str">
            <v>both sexes</v>
          </cell>
          <cell r="L215" t="str">
            <v>1995-2000</v>
          </cell>
          <cell r="M215">
            <v>14.673999999999999</v>
          </cell>
          <cell r="N215">
            <v>1.603</v>
          </cell>
          <cell r="O215">
            <v>0.23899999999999999</v>
          </cell>
          <cell r="P215">
            <v>0.81400000000000006</v>
          </cell>
          <cell r="Q215">
            <v>1.012</v>
          </cell>
          <cell r="R215">
            <v>2.3959999999999999</v>
          </cell>
          <cell r="S215">
            <v>3.097</v>
          </cell>
          <cell r="T215">
            <v>5.5129999999999999</v>
          </cell>
        </row>
        <row r="216">
          <cell r="A216">
            <v>74</v>
          </cell>
          <cell r="B216">
            <v>4</v>
          </cell>
          <cell r="C216" t="str">
            <v>Afghanistan</v>
          </cell>
          <cell r="D216">
            <v>0</v>
          </cell>
          <cell r="E216">
            <v>3</v>
          </cell>
          <cell r="F216" t="str">
            <v>Emro</v>
          </cell>
          <cell r="G216">
            <v>8</v>
          </cell>
          <cell r="H216" t="str">
            <v>mec</v>
          </cell>
          <cell r="I216">
            <v>1</v>
          </cell>
          <cell r="J216" t="str">
            <v>low and middle</v>
          </cell>
          <cell r="K216" t="str">
            <v>females</v>
          </cell>
          <cell r="L216" t="str">
            <v>1995-2000</v>
          </cell>
          <cell r="M216">
            <v>1047.1890000000001</v>
          </cell>
          <cell r="N216">
            <v>633.95399999999995</v>
          </cell>
          <cell r="O216">
            <v>58.926000000000002</v>
          </cell>
          <cell r="P216">
            <v>78.078000000000003</v>
          </cell>
          <cell r="Q216">
            <v>61.811000000000007</v>
          </cell>
          <cell r="R216">
            <v>61.242000000000004</v>
          </cell>
          <cell r="S216">
            <v>62.536999999999999</v>
          </cell>
          <cell r="T216">
            <v>90.641000000000005</v>
          </cell>
        </row>
        <row r="217">
          <cell r="A217">
            <v>143</v>
          </cell>
          <cell r="B217">
            <v>8</v>
          </cell>
          <cell r="C217" t="str">
            <v>Albania</v>
          </cell>
          <cell r="D217">
            <v>0</v>
          </cell>
          <cell r="E217">
            <v>4</v>
          </cell>
          <cell r="F217" t="str">
            <v>Euro</v>
          </cell>
          <cell r="G217">
            <v>2</v>
          </cell>
          <cell r="H217" t="str">
            <v>fse</v>
          </cell>
          <cell r="I217">
            <v>1</v>
          </cell>
          <cell r="J217" t="str">
            <v>low and middle</v>
          </cell>
          <cell r="K217" t="str">
            <v>females</v>
          </cell>
          <cell r="L217" t="str">
            <v>1995-2000</v>
          </cell>
          <cell r="M217">
            <v>38.027000000000001</v>
          </cell>
          <cell r="N217">
            <v>6.0140000000000002</v>
          </cell>
          <cell r="O217">
            <v>0.71100000000000008</v>
          </cell>
          <cell r="P217">
            <v>0.93300000000000005</v>
          </cell>
          <cell r="Q217">
            <v>1.542</v>
          </cell>
          <cell r="R217">
            <v>2.7359999999999998</v>
          </cell>
          <cell r="S217">
            <v>4.5139999999999993</v>
          </cell>
          <cell r="T217">
            <v>21.576999999999998</v>
          </cell>
        </row>
        <row r="218">
          <cell r="A218">
            <v>34</v>
          </cell>
          <cell r="B218">
            <v>12</v>
          </cell>
          <cell r="C218" t="str">
            <v>Algeria</v>
          </cell>
          <cell r="D218">
            <v>0</v>
          </cell>
          <cell r="E218">
            <v>1</v>
          </cell>
          <cell r="F218" t="str">
            <v>Afro</v>
          </cell>
          <cell r="G218">
            <v>8</v>
          </cell>
          <cell r="H218" t="str">
            <v>mec</v>
          </cell>
          <cell r="I218">
            <v>1</v>
          </cell>
          <cell r="J218" t="str">
            <v>low and middle</v>
          </cell>
          <cell r="K218" t="str">
            <v>females</v>
          </cell>
          <cell r="L218" t="str">
            <v>1995-2000</v>
          </cell>
          <cell r="M218">
            <v>385.00900000000001</v>
          </cell>
          <cell r="N218">
            <v>96.694999999999993</v>
          </cell>
          <cell r="O218">
            <v>11.288</v>
          </cell>
          <cell r="P218">
            <v>19.491</v>
          </cell>
          <cell r="Q218">
            <v>24.192</v>
          </cell>
          <cell r="R218">
            <v>33.774999999999999</v>
          </cell>
          <cell r="S218">
            <v>51.712000000000003</v>
          </cell>
          <cell r="T218">
            <v>147.85599999999999</v>
          </cell>
        </row>
        <row r="219">
          <cell r="A219">
            <v>25</v>
          </cell>
          <cell r="B219">
            <v>24</v>
          </cell>
          <cell r="C219" t="str">
            <v>Angola</v>
          </cell>
          <cell r="D219">
            <v>0</v>
          </cell>
          <cell r="E219">
            <v>1</v>
          </cell>
          <cell r="F219" t="str">
            <v>Afro</v>
          </cell>
          <cell r="G219">
            <v>6</v>
          </cell>
          <cell r="H219" t="str">
            <v>ssa</v>
          </cell>
          <cell r="I219">
            <v>1</v>
          </cell>
          <cell r="J219" t="str">
            <v>low and middle</v>
          </cell>
          <cell r="K219" t="str">
            <v>females</v>
          </cell>
          <cell r="L219" t="str">
            <v>1995-2000</v>
          </cell>
          <cell r="M219">
            <v>534.51499999999999</v>
          </cell>
          <cell r="N219">
            <v>281.101</v>
          </cell>
          <cell r="O219">
            <v>51.77</v>
          </cell>
          <cell r="P219">
            <v>43.082000000000001</v>
          </cell>
          <cell r="Q219">
            <v>37.558</v>
          </cell>
          <cell r="R219">
            <v>35.257000000000005</v>
          </cell>
          <cell r="S219">
            <v>32.622</v>
          </cell>
          <cell r="T219">
            <v>53.125</v>
          </cell>
        </row>
        <row r="220">
          <cell r="A220">
            <v>102</v>
          </cell>
          <cell r="B220">
            <v>31</v>
          </cell>
          <cell r="C220" t="str">
            <v>Azerbaijan</v>
          </cell>
          <cell r="D220">
            <v>0</v>
          </cell>
          <cell r="E220">
            <v>4</v>
          </cell>
          <cell r="F220" t="str">
            <v>Euro</v>
          </cell>
          <cell r="G220">
            <v>8</v>
          </cell>
          <cell r="H220" t="str">
            <v>mec</v>
          </cell>
          <cell r="I220">
            <v>1</v>
          </cell>
          <cell r="J220" t="str">
            <v>low and middle</v>
          </cell>
          <cell r="K220" t="str">
            <v>females</v>
          </cell>
          <cell r="L220" t="str">
            <v>1995-2000</v>
          </cell>
          <cell r="M220">
            <v>116.29</v>
          </cell>
          <cell r="N220">
            <v>13.992000000000001</v>
          </cell>
          <cell r="O220">
            <v>2.0609999999999999</v>
          </cell>
          <cell r="P220">
            <v>2.9480000000000004</v>
          </cell>
          <cell r="Q220">
            <v>6.5679999999999996</v>
          </cell>
          <cell r="R220">
            <v>11.564</v>
          </cell>
          <cell r="S220">
            <v>21.798000000000002</v>
          </cell>
          <cell r="T220">
            <v>57.358999999999995</v>
          </cell>
        </row>
        <row r="221">
          <cell r="A221">
            <v>185</v>
          </cell>
          <cell r="B221">
            <v>32</v>
          </cell>
          <cell r="C221" t="str">
            <v>Argentina</v>
          </cell>
          <cell r="D221">
            <v>0</v>
          </cell>
          <cell r="E221">
            <v>2</v>
          </cell>
          <cell r="F221" t="str">
            <v>Amro</v>
          </cell>
          <cell r="G221">
            <v>7</v>
          </cell>
          <cell r="H221" t="str">
            <v>lac</v>
          </cell>
          <cell r="I221">
            <v>1</v>
          </cell>
          <cell r="J221" t="str">
            <v>low and middle</v>
          </cell>
          <cell r="K221" t="str">
            <v>females</v>
          </cell>
          <cell r="L221" t="str">
            <v>1995-2000</v>
          </cell>
          <cell r="M221">
            <v>657.01099999999997</v>
          </cell>
          <cell r="N221">
            <v>39.414999999999999</v>
          </cell>
          <cell r="O221">
            <v>3.964</v>
          </cell>
          <cell r="P221">
            <v>12.241999999999999</v>
          </cell>
          <cell r="Q221">
            <v>24.704000000000001</v>
          </cell>
          <cell r="R221">
            <v>58.838999999999999</v>
          </cell>
          <cell r="S221">
            <v>83.915000000000006</v>
          </cell>
          <cell r="T221">
            <v>433.93200000000002</v>
          </cell>
        </row>
        <row r="222">
          <cell r="A222">
            <v>202</v>
          </cell>
          <cell r="B222">
            <v>36</v>
          </cell>
          <cell r="C222" t="str">
            <v>Australia (13)</v>
          </cell>
          <cell r="D222">
            <v>0</v>
          </cell>
          <cell r="E222">
            <v>6</v>
          </cell>
          <cell r="F222" t="str">
            <v>Wpro</v>
          </cell>
          <cell r="G222">
            <v>1</v>
          </cell>
          <cell r="H222" t="str">
            <v>eme</v>
          </cell>
          <cell r="I222">
            <v>4</v>
          </cell>
          <cell r="J222" t="str">
            <v>high</v>
          </cell>
          <cell r="K222" t="str">
            <v>females</v>
          </cell>
          <cell r="L222" t="str">
            <v>1995-2000</v>
          </cell>
          <cell r="M222">
            <v>333.61700000000002</v>
          </cell>
          <cell r="N222">
            <v>3.7240000000000002</v>
          </cell>
          <cell r="O222">
            <v>0.80600000000000005</v>
          </cell>
          <cell r="P222">
            <v>3.222</v>
          </cell>
          <cell r="Q222">
            <v>7.7420000000000009</v>
          </cell>
          <cell r="R222">
            <v>21.591999999999999</v>
          </cell>
          <cell r="S222">
            <v>32.203000000000003</v>
          </cell>
          <cell r="T222">
            <v>264.32800000000003</v>
          </cell>
        </row>
        <row r="223">
          <cell r="A223">
            <v>155</v>
          </cell>
          <cell r="B223">
            <v>40</v>
          </cell>
          <cell r="C223" t="str">
            <v>Austria</v>
          </cell>
          <cell r="D223">
            <v>0</v>
          </cell>
          <cell r="E223">
            <v>4</v>
          </cell>
          <cell r="F223" t="str">
            <v>Euro</v>
          </cell>
          <cell r="G223">
            <v>1</v>
          </cell>
          <cell r="H223" t="str">
            <v>eme</v>
          </cell>
          <cell r="I223">
            <v>4</v>
          </cell>
          <cell r="J223" t="str">
            <v>high</v>
          </cell>
          <cell r="K223" t="str">
            <v>females</v>
          </cell>
          <cell r="L223" t="str">
            <v>1995-2000</v>
          </cell>
          <cell r="M223">
            <v>214.83199999999999</v>
          </cell>
          <cell r="N223">
            <v>1.3640000000000001</v>
          </cell>
          <cell r="O223">
            <v>0.22700000000000001</v>
          </cell>
          <cell r="P223">
            <v>1.2030000000000001</v>
          </cell>
          <cell r="Q223">
            <v>3.843</v>
          </cell>
          <cell r="R223">
            <v>11.786999999999999</v>
          </cell>
          <cell r="S223">
            <v>18.786000000000001</v>
          </cell>
          <cell r="T223">
            <v>177.62200000000004</v>
          </cell>
        </row>
        <row r="224">
          <cell r="A224">
            <v>164</v>
          </cell>
          <cell r="B224">
            <v>44</v>
          </cell>
          <cell r="C224" t="str">
            <v>Bahamas</v>
          </cell>
          <cell r="D224">
            <v>0</v>
          </cell>
          <cell r="E224">
            <v>2</v>
          </cell>
          <cell r="F224" t="str">
            <v>Amro</v>
          </cell>
          <cell r="G224">
            <v>7</v>
          </cell>
          <cell r="H224" t="str">
            <v>lac</v>
          </cell>
          <cell r="I224">
            <v>4</v>
          </cell>
          <cell r="J224" t="str">
            <v>high</v>
          </cell>
          <cell r="K224" t="str">
            <v>females</v>
          </cell>
          <cell r="L224" t="str">
            <v>1995-2000</v>
          </cell>
          <cell r="M224">
            <v>3.1309999999999998</v>
          </cell>
          <cell r="N224">
            <v>0.25</v>
          </cell>
          <cell r="O224">
            <v>2.3E-2</v>
          </cell>
          <cell r="P224">
            <v>0.121</v>
          </cell>
          <cell r="Q224">
            <v>0.32100000000000001</v>
          </cell>
          <cell r="R224">
            <v>0.45900000000000002</v>
          </cell>
          <cell r="S224">
            <v>0.45299999999999996</v>
          </cell>
          <cell r="T224">
            <v>1.5039999999999998</v>
          </cell>
        </row>
        <row r="225">
          <cell r="A225">
            <v>103</v>
          </cell>
          <cell r="B225">
            <v>48</v>
          </cell>
          <cell r="C225" t="str">
            <v>Bahrain</v>
          </cell>
          <cell r="D225">
            <v>0</v>
          </cell>
          <cell r="E225">
            <v>3</v>
          </cell>
          <cell r="F225" t="str">
            <v>Emro</v>
          </cell>
          <cell r="G225">
            <v>8</v>
          </cell>
          <cell r="H225" t="str">
            <v>mec</v>
          </cell>
          <cell r="I225">
            <v>1</v>
          </cell>
          <cell r="J225" t="str">
            <v>low and middle</v>
          </cell>
          <cell r="K225" t="str">
            <v>females</v>
          </cell>
          <cell r="L225" t="str">
            <v>1995-2000</v>
          </cell>
          <cell r="M225">
            <v>3.6789999999999998</v>
          </cell>
          <cell r="N225">
            <v>0.505</v>
          </cell>
          <cell r="O225">
            <v>5.5E-2</v>
          </cell>
          <cell r="P225">
            <v>0.14699999999999999</v>
          </cell>
          <cell r="Q225">
            <v>0.373</v>
          </cell>
          <cell r="R225">
            <v>0.51600000000000001</v>
          </cell>
          <cell r="S225">
            <v>0.60499999999999998</v>
          </cell>
          <cell r="T225">
            <v>1.4780000000000002</v>
          </cell>
        </row>
        <row r="226">
          <cell r="A226">
            <v>75</v>
          </cell>
          <cell r="B226">
            <v>50</v>
          </cell>
          <cell r="C226" t="str">
            <v>Bangladesh</v>
          </cell>
          <cell r="D226">
            <v>0</v>
          </cell>
          <cell r="E226">
            <v>5</v>
          </cell>
          <cell r="F226" t="str">
            <v>Searo</v>
          </cell>
          <cell r="G226">
            <v>5</v>
          </cell>
          <cell r="H226" t="str">
            <v>oai</v>
          </cell>
          <cell r="I226">
            <v>1</v>
          </cell>
          <cell r="J226" t="str">
            <v>low and middle</v>
          </cell>
          <cell r="K226" t="str">
            <v>females</v>
          </cell>
          <cell r="L226" t="str">
            <v>1995-2000</v>
          </cell>
          <cell r="M226">
            <v>2909.57</v>
          </cell>
          <cell r="N226">
            <v>954.59</v>
          </cell>
          <cell r="O226">
            <v>166.54400000000001</v>
          </cell>
          <cell r="P226">
            <v>335.584</v>
          </cell>
          <cell r="Q226">
            <v>298.22500000000002</v>
          </cell>
          <cell r="R226">
            <v>310.57399999999996</v>
          </cell>
          <cell r="S226">
            <v>278.98899999999998</v>
          </cell>
          <cell r="T226">
            <v>565.06399999999996</v>
          </cell>
        </row>
        <row r="227">
          <cell r="A227">
            <v>101</v>
          </cell>
          <cell r="B227">
            <v>51</v>
          </cell>
          <cell r="C227" t="str">
            <v>Armenia</v>
          </cell>
          <cell r="D227">
            <v>0</v>
          </cell>
          <cell r="E227">
            <v>4</v>
          </cell>
          <cell r="F227" t="str">
            <v>Euro</v>
          </cell>
          <cell r="G227">
            <v>8</v>
          </cell>
          <cell r="H227" t="str">
            <v>mec</v>
          </cell>
          <cell r="I227">
            <v>1</v>
          </cell>
          <cell r="J227" t="str">
            <v>low and middle</v>
          </cell>
          <cell r="K227" t="str">
            <v>females</v>
          </cell>
          <cell r="L227" t="str">
            <v>1995-2000</v>
          </cell>
          <cell r="M227">
            <v>63.762</v>
          </cell>
          <cell r="N227">
            <v>3.556</v>
          </cell>
          <cell r="O227">
            <v>0.52600000000000002</v>
          </cell>
          <cell r="P227">
            <v>1.2949999999999999</v>
          </cell>
          <cell r="Q227">
            <v>3.8970000000000002</v>
          </cell>
          <cell r="R227">
            <v>6.649</v>
          </cell>
          <cell r="S227">
            <v>13.208</v>
          </cell>
          <cell r="T227">
            <v>34.631</v>
          </cell>
        </row>
        <row r="228">
          <cell r="A228">
            <v>165</v>
          </cell>
          <cell r="B228">
            <v>52</v>
          </cell>
          <cell r="C228" t="str">
            <v>Barbados</v>
          </cell>
          <cell r="D228">
            <v>0</v>
          </cell>
          <cell r="E228">
            <v>2</v>
          </cell>
          <cell r="F228" t="str">
            <v>Amro</v>
          </cell>
          <cell r="G228">
            <v>7</v>
          </cell>
          <cell r="H228" t="str">
            <v>lac</v>
          </cell>
          <cell r="I228">
            <v>1</v>
          </cell>
          <cell r="J228" t="str">
            <v>low and middle</v>
          </cell>
          <cell r="K228" t="str">
            <v>females</v>
          </cell>
          <cell r="L228" t="str">
            <v>1995-2000</v>
          </cell>
          <cell r="M228">
            <v>5.8360000000000003</v>
          </cell>
          <cell r="N228">
            <v>0.124</v>
          </cell>
          <cell r="O228">
            <v>1.4E-2</v>
          </cell>
          <cell r="P228">
            <v>5.5E-2</v>
          </cell>
          <cell r="Q228">
            <v>0.184</v>
          </cell>
          <cell r="R228">
            <v>0.36099999999999999</v>
          </cell>
          <cell r="S228">
            <v>0.57199999999999995</v>
          </cell>
          <cell r="T228">
            <v>4.5259999999999998</v>
          </cell>
        </row>
        <row r="229">
          <cell r="A229">
            <v>156</v>
          </cell>
          <cell r="B229">
            <v>56</v>
          </cell>
          <cell r="C229" t="str">
            <v>Belgium</v>
          </cell>
          <cell r="D229">
            <v>0</v>
          </cell>
          <cell r="E229">
            <v>4</v>
          </cell>
          <cell r="F229" t="str">
            <v>Euro</v>
          </cell>
          <cell r="G229">
            <v>1</v>
          </cell>
          <cell r="H229" t="str">
            <v>eme</v>
          </cell>
          <cell r="I229">
            <v>4</v>
          </cell>
          <cell r="J229" t="str">
            <v>high</v>
          </cell>
          <cell r="K229" t="str">
            <v>females</v>
          </cell>
          <cell r="L229" t="str">
            <v>1995-2000</v>
          </cell>
          <cell r="M229">
            <v>258.84899999999999</v>
          </cell>
          <cell r="N229">
            <v>2.0379999999999998</v>
          </cell>
          <cell r="O229">
            <v>0.38600000000000001</v>
          </cell>
          <cell r="P229">
            <v>1.6559999999999999</v>
          </cell>
          <cell r="Q229">
            <v>5.181</v>
          </cell>
          <cell r="R229">
            <v>14.11</v>
          </cell>
          <cell r="S229">
            <v>26.440999999999999</v>
          </cell>
          <cell r="T229">
            <v>209.03699999999995</v>
          </cell>
        </row>
        <row r="230">
          <cell r="A230">
            <v>76</v>
          </cell>
          <cell r="B230">
            <v>64</v>
          </cell>
          <cell r="C230" t="str">
            <v>Bhutan</v>
          </cell>
          <cell r="D230">
            <v>0</v>
          </cell>
          <cell r="E230">
            <v>5</v>
          </cell>
          <cell r="F230" t="str">
            <v>Searo</v>
          </cell>
          <cell r="G230">
            <v>5</v>
          </cell>
          <cell r="H230" t="str">
            <v>oai</v>
          </cell>
          <cell r="I230">
            <v>1</v>
          </cell>
          <cell r="J230" t="str">
            <v>low and middle</v>
          </cell>
          <cell r="K230" t="str">
            <v>females</v>
          </cell>
          <cell r="L230" t="str">
            <v>1995-2000</v>
          </cell>
          <cell r="M230">
            <v>46.281999999999996</v>
          </cell>
          <cell r="N230">
            <v>17.006</v>
          </cell>
          <cell r="O230">
            <v>3.129</v>
          </cell>
          <cell r="P230">
            <v>3.621</v>
          </cell>
          <cell r="Q230">
            <v>3.6289999999999996</v>
          </cell>
          <cell r="R230">
            <v>4.3010000000000002</v>
          </cell>
          <cell r="S230">
            <v>4.6660000000000004</v>
          </cell>
          <cell r="T230">
            <v>9.93</v>
          </cell>
        </row>
        <row r="231">
          <cell r="A231">
            <v>186</v>
          </cell>
          <cell r="B231">
            <v>68</v>
          </cell>
          <cell r="C231" t="str">
            <v>Bolivia</v>
          </cell>
          <cell r="D231">
            <v>0</v>
          </cell>
          <cell r="E231">
            <v>2</v>
          </cell>
          <cell r="F231" t="str">
            <v>Amro</v>
          </cell>
          <cell r="G231">
            <v>7</v>
          </cell>
          <cell r="H231" t="str">
            <v>lac</v>
          </cell>
          <cell r="I231">
            <v>1</v>
          </cell>
          <cell r="J231" t="str">
            <v>low and middle</v>
          </cell>
          <cell r="K231" t="str">
            <v>females</v>
          </cell>
          <cell r="L231" t="str">
            <v>1995-2000</v>
          </cell>
          <cell r="M231">
            <v>170.453</v>
          </cell>
          <cell r="N231">
            <v>53.981000000000002</v>
          </cell>
          <cell r="O231">
            <v>10.217000000000001</v>
          </cell>
          <cell r="P231">
            <v>14.181000000000001</v>
          </cell>
          <cell r="Q231">
            <v>13.941000000000001</v>
          </cell>
          <cell r="R231">
            <v>18.221</v>
          </cell>
          <cell r="S231">
            <v>18.875</v>
          </cell>
          <cell r="T231">
            <v>41.036999999999992</v>
          </cell>
        </row>
        <row r="232">
          <cell r="A232">
            <v>144</v>
          </cell>
          <cell r="B232">
            <v>70</v>
          </cell>
          <cell r="C232" t="str">
            <v>Bosnia and Herzegovina</v>
          </cell>
          <cell r="D232">
            <v>0</v>
          </cell>
          <cell r="E232">
            <v>4</v>
          </cell>
          <cell r="F232" t="str">
            <v>Euro</v>
          </cell>
          <cell r="G232">
            <v>2</v>
          </cell>
          <cell r="H232" t="str">
            <v>fse</v>
          </cell>
          <cell r="I232">
            <v>1</v>
          </cell>
          <cell r="J232" t="str">
            <v>low and middle</v>
          </cell>
          <cell r="K232" t="str">
            <v>females</v>
          </cell>
          <cell r="L232" t="str">
            <v>1995-2000</v>
          </cell>
          <cell r="M232">
            <v>65.045000000000002</v>
          </cell>
          <cell r="N232">
            <v>1.4990000000000001</v>
          </cell>
          <cell r="O232">
            <v>0.26600000000000001</v>
          </cell>
          <cell r="P232">
            <v>0.82</v>
          </cell>
          <cell r="Q232">
            <v>2.4130000000000003</v>
          </cell>
          <cell r="R232">
            <v>7.2319999999999993</v>
          </cell>
          <cell r="S232">
            <v>14.698</v>
          </cell>
          <cell r="T232">
            <v>38.117000000000004</v>
          </cell>
        </row>
        <row r="233">
          <cell r="A233">
            <v>42</v>
          </cell>
          <cell r="B233">
            <v>72</v>
          </cell>
          <cell r="C233" t="str">
            <v>Botswana</v>
          </cell>
          <cell r="D233">
            <v>0</v>
          </cell>
          <cell r="E233">
            <v>1</v>
          </cell>
          <cell r="F233" t="str">
            <v>Afro</v>
          </cell>
          <cell r="G233">
            <v>6</v>
          </cell>
          <cell r="H233" t="str">
            <v>ssa</v>
          </cell>
          <cell r="I233">
            <v>1</v>
          </cell>
          <cell r="J233" t="str">
            <v>low and middle</v>
          </cell>
          <cell r="K233" t="str">
            <v>females</v>
          </cell>
          <cell r="L233" t="str">
            <v>1995-2000</v>
          </cell>
          <cell r="M233">
            <v>58.597000000000001</v>
          </cell>
          <cell r="N233">
            <v>12.802</v>
          </cell>
          <cell r="O233">
            <v>2.1559999999999997</v>
          </cell>
          <cell r="P233">
            <v>7.0590000000000002</v>
          </cell>
          <cell r="Q233">
            <v>14.411999999999999</v>
          </cell>
          <cell r="R233">
            <v>10.816000000000001</v>
          </cell>
          <cell r="S233">
            <v>4.66</v>
          </cell>
          <cell r="T233">
            <v>6.6920000000000002</v>
          </cell>
        </row>
        <row r="234">
          <cell r="A234">
            <v>187</v>
          </cell>
          <cell r="B234">
            <v>76</v>
          </cell>
          <cell r="C234" t="str">
            <v>Brazil</v>
          </cell>
          <cell r="D234">
            <v>0</v>
          </cell>
          <cell r="E234">
            <v>2</v>
          </cell>
          <cell r="F234" t="str">
            <v>Amro</v>
          </cell>
          <cell r="G234">
            <v>7</v>
          </cell>
          <cell r="H234" t="str">
            <v>lac</v>
          </cell>
          <cell r="I234">
            <v>1</v>
          </cell>
          <cell r="J234" t="str">
            <v>low and middle</v>
          </cell>
          <cell r="K234" t="str">
            <v>females</v>
          </cell>
          <cell r="L234" t="str">
            <v>1995-2000</v>
          </cell>
          <cell r="M234">
            <v>2485.038</v>
          </cell>
          <cell r="N234">
            <v>339.50900000000001</v>
          </cell>
          <cell r="O234">
            <v>43.043999999999997</v>
          </cell>
          <cell r="P234">
            <v>113.251</v>
          </cell>
          <cell r="Q234">
            <v>233.58600000000001</v>
          </cell>
          <cell r="R234">
            <v>375.85199999999998</v>
          </cell>
          <cell r="S234">
            <v>377.47300000000001</v>
          </cell>
          <cell r="T234">
            <v>1002.3230000000001</v>
          </cell>
        </row>
        <row r="235">
          <cell r="A235">
            <v>176</v>
          </cell>
          <cell r="B235">
            <v>84</v>
          </cell>
          <cell r="C235" t="str">
            <v>Belize</v>
          </cell>
          <cell r="D235">
            <v>0</v>
          </cell>
          <cell r="E235">
            <v>2</v>
          </cell>
          <cell r="F235" t="str">
            <v>Amro</v>
          </cell>
          <cell r="G235">
            <v>7</v>
          </cell>
          <cell r="H235" t="str">
            <v>lac</v>
          </cell>
          <cell r="I235">
            <v>1</v>
          </cell>
          <cell r="J235" t="str">
            <v>low and middle</v>
          </cell>
          <cell r="K235" t="str">
            <v>females</v>
          </cell>
          <cell r="L235" t="str">
            <v>1995-2000</v>
          </cell>
          <cell r="M235">
            <v>2.238</v>
          </cell>
          <cell r="N235">
            <v>0.63500000000000001</v>
          </cell>
          <cell r="O235">
            <v>5.2000000000000005E-2</v>
          </cell>
          <cell r="P235">
            <v>7.4999999999999997E-2</v>
          </cell>
          <cell r="Q235">
            <v>0.10600000000000001</v>
          </cell>
          <cell r="R235">
            <v>0.14699999999999999</v>
          </cell>
          <cell r="S235">
            <v>0.25</v>
          </cell>
          <cell r="T235">
            <v>0.97299999999999998</v>
          </cell>
        </row>
        <row r="236">
          <cell r="A236">
            <v>208</v>
          </cell>
          <cell r="B236">
            <v>90</v>
          </cell>
          <cell r="C236" t="str">
            <v>Solomon Islands</v>
          </cell>
          <cell r="D236">
            <v>0</v>
          </cell>
          <cell r="E236">
            <v>6</v>
          </cell>
          <cell r="F236" t="str">
            <v>Wpro</v>
          </cell>
          <cell r="G236">
            <v>5</v>
          </cell>
          <cell r="H236" t="str">
            <v>oai</v>
          </cell>
          <cell r="I236">
            <v>1</v>
          </cell>
          <cell r="J236" t="str">
            <v>low and middle</v>
          </cell>
          <cell r="K236" t="str">
            <v>females</v>
          </cell>
          <cell r="L236" t="str">
            <v>1995-2000</v>
          </cell>
          <cell r="M236">
            <v>3.359</v>
          </cell>
          <cell r="N236">
            <v>0.77</v>
          </cell>
          <cell r="O236">
            <v>7.5999999999999998E-2</v>
          </cell>
          <cell r="P236">
            <v>0.17099999999999999</v>
          </cell>
          <cell r="Q236">
            <v>0.221</v>
          </cell>
          <cell r="R236">
            <v>0.42</v>
          </cell>
          <cell r="S236">
            <v>0.51200000000000001</v>
          </cell>
          <cell r="T236">
            <v>1.1889999999999998</v>
          </cell>
        </row>
        <row r="237">
          <cell r="A237">
            <v>89</v>
          </cell>
          <cell r="B237">
            <v>96</v>
          </cell>
          <cell r="C237" t="str">
            <v>Brunei Darussalam</v>
          </cell>
          <cell r="D237">
            <v>0</v>
          </cell>
          <cell r="E237">
            <v>6</v>
          </cell>
          <cell r="F237" t="str">
            <v>Wpro</v>
          </cell>
          <cell r="G237">
            <v>5</v>
          </cell>
          <cell r="H237" t="str">
            <v>oai</v>
          </cell>
          <cell r="I237">
            <v>4</v>
          </cell>
          <cell r="J237" t="str">
            <v>high</v>
          </cell>
          <cell r="K237" t="str">
            <v>females</v>
          </cell>
          <cell r="L237" t="str">
            <v>1995-2000</v>
          </cell>
          <cell r="M237">
            <v>1.8260000000000001</v>
          </cell>
          <cell r="N237">
            <v>0.19</v>
          </cell>
          <cell r="O237">
            <v>3.1E-2</v>
          </cell>
          <cell r="P237">
            <v>4.1000000000000002E-2</v>
          </cell>
          <cell r="Q237">
            <v>0.11699999999999999</v>
          </cell>
          <cell r="R237">
            <v>0.24200000000000002</v>
          </cell>
          <cell r="S237">
            <v>0.30900000000000005</v>
          </cell>
          <cell r="T237">
            <v>0.89600000000000002</v>
          </cell>
        </row>
        <row r="238">
          <cell r="A238">
            <v>122</v>
          </cell>
          <cell r="B238">
            <v>100</v>
          </cell>
          <cell r="C238" t="str">
            <v>Bulgaria</v>
          </cell>
          <cell r="D238">
            <v>0</v>
          </cell>
          <cell r="E238">
            <v>4</v>
          </cell>
          <cell r="F238" t="str">
            <v>Euro</v>
          </cell>
          <cell r="G238">
            <v>2</v>
          </cell>
          <cell r="H238" t="str">
            <v>fse</v>
          </cell>
          <cell r="I238">
            <v>1</v>
          </cell>
          <cell r="J238" t="str">
            <v>low and middle</v>
          </cell>
          <cell r="K238" t="str">
            <v>females</v>
          </cell>
          <cell r="L238" t="str">
            <v>1995-2000</v>
          </cell>
          <cell r="M238">
            <v>259.28800000000001</v>
          </cell>
          <cell r="N238">
            <v>3.03</v>
          </cell>
          <cell r="O238">
            <v>0.81699999999999995</v>
          </cell>
          <cell r="P238">
            <v>2.4489999999999998</v>
          </cell>
          <cell r="Q238">
            <v>5.9889999999999999</v>
          </cell>
          <cell r="R238">
            <v>20.375</v>
          </cell>
          <cell r="S238">
            <v>42.655000000000001</v>
          </cell>
          <cell r="T238">
            <v>183.97300000000001</v>
          </cell>
        </row>
        <row r="239">
          <cell r="A239">
            <v>95</v>
          </cell>
          <cell r="B239">
            <v>104</v>
          </cell>
          <cell r="C239" t="str">
            <v>Myanmar</v>
          </cell>
          <cell r="D239">
            <v>0</v>
          </cell>
          <cell r="E239">
            <v>5</v>
          </cell>
          <cell r="F239" t="str">
            <v>Searo</v>
          </cell>
          <cell r="G239">
            <v>5</v>
          </cell>
          <cell r="H239" t="str">
            <v>oai</v>
          </cell>
          <cell r="I239">
            <v>1</v>
          </cell>
          <cell r="J239" t="str">
            <v>low and middle</v>
          </cell>
          <cell r="K239" t="str">
            <v>females</v>
          </cell>
          <cell r="L239" t="str">
            <v>1995-2000</v>
          </cell>
          <cell r="M239">
            <v>982.90599999999995</v>
          </cell>
          <cell r="N239">
            <v>238.858</v>
          </cell>
          <cell r="O239">
            <v>38.843000000000004</v>
          </cell>
          <cell r="P239">
            <v>61.346000000000004</v>
          </cell>
          <cell r="Q239">
            <v>77.228999999999999</v>
          </cell>
          <cell r="R239">
            <v>120.99199999999999</v>
          </cell>
          <cell r="S239">
            <v>165.26300000000001</v>
          </cell>
          <cell r="T239">
            <v>280.375</v>
          </cell>
        </row>
        <row r="240">
          <cell r="A240">
            <v>7</v>
          </cell>
          <cell r="B240">
            <v>108</v>
          </cell>
          <cell r="C240" t="str">
            <v>Burundi</v>
          </cell>
          <cell r="D240">
            <v>0</v>
          </cell>
          <cell r="E240">
            <v>1</v>
          </cell>
          <cell r="F240" t="str">
            <v>Afro</v>
          </cell>
          <cell r="G240">
            <v>6</v>
          </cell>
          <cell r="H240" t="str">
            <v>ssa</v>
          </cell>
          <cell r="I240">
            <v>1</v>
          </cell>
          <cell r="J240" t="str">
            <v>low and middle</v>
          </cell>
          <cell r="K240" t="str">
            <v>females</v>
          </cell>
          <cell r="L240" t="str">
            <v>1995-2000</v>
          </cell>
          <cell r="M240">
            <v>316.65100000000001</v>
          </cell>
          <cell r="N240">
            <v>118.354</v>
          </cell>
          <cell r="O240">
            <v>32.872</v>
          </cell>
          <cell r="P240">
            <v>32.295999999999999</v>
          </cell>
          <cell r="Q240">
            <v>45.658000000000001</v>
          </cell>
          <cell r="R240">
            <v>33.037999999999997</v>
          </cell>
          <cell r="S240">
            <v>19.688000000000002</v>
          </cell>
          <cell r="T240">
            <v>34.744999999999997</v>
          </cell>
        </row>
        <row r="241">
          <cell r="A241">
            <v>121</v>
          </cell>
          <cell r="B241">
            <v>112</v>
          </cell>
          <cell r="C241" t="str">
            <v>Belarus</v>
          </cell>
          <cell r="D241">
            <v>0</v>
          </cell>
          <cell r="E241">
            <v>4</v>
          </cell>
          <cell r="F241" t="str">
            <v>Euro</v>
          </cell>
          <cell r="G241">
            <v>2</v>
          </cell>
          <cell r="H241" t="str">
            <v>fse</v>
          </cell>
          <cell r="I241">
            <v>1</v>
          </cell>
          <cell r="J241" t="str">
            <v>low and middle</v>
          </cell>
          <cell r="K241" t="str">
            <v>females</v>
          </cell>
          <cell r="L241" t="str">
            <v>1995-2000</v>
          </cell>
          <cell r="M241">
            <v>332.26499999999999</v>
          </cell>
          <cell r="N241">
            <v>5.0830000000000002</v>
          </cell>
          <cell r="O241">
            <v>1.2629999999999999</v>
          </cell>
          <cell r="P241">
            <v>3.7489999999999997</v>
          </cell>
          <cell r="Q241">
            <v>10.676</v>
          </cell>
          <cell r="R241">
            <v>28.933999999999997</v>
          </cell>
          <cell r="S241">
            <v>57.82</v>
          </cell>
          <cell r="T241">
            <v>224.74</v>
          </cell>
        </row>
        <row r="242">
          <cell r="A242">
            <v>90</v>
          </cell>
          <cell r="B242">
            <v>116</v>
          </cell>
          <cell r="C242" t="str">
            <v>Cambodia</v>
          </cell>
          <cell r="D242">
            <v>0</v>
          </cell>
          <cell r="E242">
            <v>6</v>
          </cell>
          <cell r="F242" t="str">
            <v>Wpro</v>
          </cell>
          <cell r="G242">
            <v>5</v>
          </cell>
          <cell r="H242" t="str">
            <v>oai</v>
          </cell>
          <cell r="I242">
            <v>1</v>
          </cell>
          <cell r="J242" t="str">
            <v>low and middle</v>
          </cell>
          <cell r="K242" t="str">
            <v>females</v>
          </cell>
          <cell r="L242" t="str">
            <v>1995-2000</v>
          </cell>
          <cell r="M242">
            <v>334.1</v>
          </cell>
          <cell r="N242">
            <v>116.86199999999999</v>
          </cell>
          <cell r="O242">
            <v>23.844999999999999</v>
          </cell>
          <cell r="P242">
            <v>28.951000000000001</v>
          </cell>
          <cell r="Q242">
            <v>39.085999999999999</v>
          </cell>
          <cell r="R242">
            <v>39.647000000000006</v>
          </cell>
          <cell r="S242">
            <v>34.067</v>
          </cell>
          <cell r="T242">
            <v>51.642000000000003</v>
          </cell>
        </row>
        <row r="243">
          <cell r="A243">
            <v>26</v>
          </cell>
          <cell r="B243">
            <v>120</v>
          </cell>
          <cell r="C243" t="str">
            <v>Cameroon</v>
          </cell>
          <cell r="D243">
            <v>0</v>
          </cell>
          <cell r="E243">
            <v>1</v>
          </cell>
          <cell r="F243" t="str">
            <v>Afro</v>
          </cell>
          <cell r="G243">
            <v>6</v>
          </cell>
          <cell r="H243" t="str">
            <v>ssa</v>
          </cell>
          <cell r="I243">
            <v>1</v>
          </cell>
          <cell r="J243" t="str">
            <v>low and middle</v>
          </cell>
          <cell r="K243" t="str">
            <v>females</v>
          </cell>
          <cell r="L243" t="str">
            <v>1995-2000</v>
          </cell>
          <cell r="M243">
            <v>424.48599999999999</v>
          </cell>
          <cell r="N243">
            <v>151.011</v>
          </cell>
          <cell r="O243">
            <v>33.51</v>
          </cell>
          <cell r="P243">
            <v>38.631999999999998</v>
          </cell>
          <cell r="Q243">
            <v>48.277000000000001</v>
          </cell>
          <cell r="R243">
            <v>45.282000000000004</v>
          </cell>
          <cell r="S243">
            <v>36.204999999999998</v>
          </cell>
          <cell r="T243">
            <v>71.569000000000017</v>
          </cell>
        </row>
        <row r="244">
          <cell r="A244">
            <v>198</v>
          </cell>
          <cell r="B244">
            <v>124</v>
          </cell>
          <cell r="C244" t="str">
            <v>Canada</v>
          </cell>
          <cell r="D244">
            <v>0</v>
          </cell>
          <cell r="E244">
            <v>2</v>
          </cell>
          <cell r="F244" t="str">
            <v>Amro</v>
          </cell>
          <cell r="G244">
            <v>1</v>
          </cell>
          <cell r="H244" t="str">
            <v>eme</v>
          </cell>
          <cell r="I244">
            <v>4</v>
          </cell>
          <cell r="J244" t="str">
            <v>high</v>
          </cell>
          <cell r="K244" t="str">
            <v>females</v>
          </cell>
          <cell r="L244" t="str">
            <v>1995-2000</v>
          </cell>
          <cell r="M244">
            <v>509</v>
          </cell>
          <cell r="N244">
            <v>5.66</v>
          </cell>
          <cell r="O244">
            <v>1.234</v>
          </cell>
          <cell r="P244">
            <v>4.9619999999999997</v>
          </cell>
          <cell r="Q244">
            <v>14.423999999999999</v>
          </cell>
          <cell r="R244">
            <v>39.758000000000003</v>
          </cell>
          <cell r="S244">
            <v>59.83</v>
          </cell>
          <cell r="T244">
            <v>383.13200000000001</v>
          </cell>
        </row>
        <row r="245">
          <cell r="A245">
            <v>50</v>
          </cell>
          <cell r="B245">
            <v>132</v>
          </cell>
          <cell r="C245" t="str">
            <v>Cape Verde</v>
          </cell>
          <cell r="D245">
            <v>0</v>
          </cell>
          <cell r="E245">
            <v>1</v>
          </cell>
          <cell r="F245" t="str">
            <v>Afro</v>
          </cell>
          <cell r="G245">
            <v>6</v>
          </cell>
          <cell r="H245" t="str">
            <v>ssa</v>
          </cell>
          <cell r="I245">
            <v>1</v>
          </cell>
          <cell r="J245" t="str">
            <v>low and middle</v>
          </cell>
          <cell r="K245" t="str">
            <v>females</v>
          </cell>
          <cell r="L245" t="str">
            <v>1995-2000</v>
          </cell>
          <cell r="M245">
            <v>6.556</v>
          </cell>
          <cell r="N245">
            <v>1.905</v>
          </cell>
          <cell r="O245">
            <v>0.10199999999999999</v>
          </cell>
          <cell r="P245">
            <v>0.23499999999999999</v>
          </cell>
          <cell r="Q245">
            <v>0.374</v>
          </cell>
          <cell r="R245">
            <v>0.42400000000000004</v>
          </cell>
          <cell r="S245">
            <v>0.91400000000000003</v>
          </cell>
          <cell r="T245">
            <v>2.6019999999999999</v>
          </cell>
        </row>
        <row r="246">
          <cell r="A246">
            <v>27</v>
          </cell>
          <cell r="B246">
            <v>140</v>
          </cell>
          <cell r="C246" t="str">
            <v>Central African Republic</v>
          </cell>
          <cell r="D246">
            <v>0</v>
          </cell>
          <cell r="E246">
            <v>1</v>
          </cell>
          <cell r="F246" t="str">
            <v>Afro</v>
          </cell>
          <cell r="G246">
            <v>6</v>
          </cell>
          <cell r="H246" t="str">
            <v>ssa</v>
          </cell>
          <cell r="I246">
            <v>1</v>
          </cell>
          <cell r="J246" t="str">
            <v>low and middle</v>
          </cell>
          <cell r="K246" t="str">
            <v>females</v>
          </cell>
          <cell r="L246" t="str">
            <v>1995-2000</v>
          </cell>
          <cell r="M246">
            <v>155.322</v>
          </cell>
          <cell r="N246">
            <v>46.704000000000001</v>
          </cell>
          <cell r="O246">
            <v>13.109</v>
          </cell>
          <cell r="P246">
            <v>15.963000000000001</v>
          </cell>
          <cell r="Q246">
            <v>24.152000000000001</v>
          </cell>
          <cell r="R246">
            <v>19.811</v>
          </cell>
          <cell r="S246">
            <v>12.875</v>
          </cell>
          <cell r="T246">
            <v>22.707999999999995</v>
          </cell>
        </row>
        <row r="247">
          <cell r="A247">
            <v>84</v>
          </cell>
          <cell r="B247">
            <v>144</v>
          </cell>
          <cell r="C247" t="str">
            <v>Sri Lanka</v>
          </cell>
          <cell r="D247">
            <v>0</v>
          </cell>
          <cell r="E247">
            <v>5</v>
          </cell>
          <cell r="F247" t="str">
            <v>Searo</v>
          </cell>
          <cell r="G247">
            <v>5</v>
          </cell>
          <cell r="H247" t="str">
            <v>oai</v>
          </cell>
          <cell r="I247">
            <v>1</v>
          </cell>
          <cell r="J247" t="str">
            <v>low and middle</v>
          </cell>
          <cell r="K247" t="str">
            <v>females</v>
          </cell>
          <cell r="L247" t="str">
            <v>1995-2000</v>
          </cell>
          <cell r="M247">
            <v>226.41399999999999</v>
          </cell>
          <cell r="N247">
            <v>16.010999999999999</v>
          </cell>
          <cell r="O247">
            <v>2.7760000000000002</v>
          </cell>
          <cell r="P247">
            <v>8.6280000000000001</v>
          </cell>
          <cell r="Q247">
            <v>13.286</v>
          </cell>
          <cell r="R247">
            <v>26.95</v>
          </cell>
          <cell r="S247">
            <v>38.685000000000002</v>
          </cell>
          <cell r="T247">
            <v>120.078</v>
          </cell>
        </row>
        <row r="248">
          <cell r="A248">
            <v>28</v>
          </cell>
          <cell r="B248">
            <v>148</v>
          </cell>
          <cell r="C248" t="str">
            <v>Chad</v>
          </cell>
          <cell r="D248">
            <v>0</v>
          </cell>
          <cell r="E248">
            <v>1</v>
          </cell>
          <cell r="F248" t="str">
            <v>Afro</v>
          </cell>
          <cell r="G248">
            <v>6</v>
          </cell>
          <cell r="H248" t="str">
            <v>ssa</v>
          </cell>
          <cell r="I248">
            <v>1</v>
          </cell>
          <cell r="J248" t="str">
            <v>low and middle</v>
          </cell>
          <cell r="K248" t="str">
            <v>females</v>
          </cell>
          <cell r="L248" t="str">
            <v>1995-2000</v>
          </cell>
          <cell r="M248">
            <v>305.51299999999998</v>
          </cell>
          <cell r="N248">
            <v>131.55199999999999</v>
          </cell>
          <cell r="O248">
            <v>31.872</v>
          </cell>
          <cell r="P248">
            <v>26.148000000000003</v>
          </cell>
          <cell r="Q248">
            <v>29.548999999999999</v>
          </cell>
          <cell r="R248">
            <v>26.463000000000001</v>
          </cell>
          <cell r="S248">
            <v>22.045000000000002</v>
          </cell>
          <cell r="T248">
            <v>37.884</v>
          </cell>
        </row>
        <row r="249">
          <cell r="A249">
            <v>188</v>
          </cell>
          <cell r="B249">
            <v>152</v>
          </cell>
          <cell r="C249" t="str">
            <v>Chile</v>
          </cell>
          <cell r="D249">
            <v>0</v>
          </cell>
          <cell r="E249">
            <v>2</v>
          </cell>
          <cell r="F249" t="str">
            <v>Amro</v>
          </cell>
          <cell r="G249">
            <v>7</v>
          </cell>
          <cell r="H249" t="str">
            <v>lac</v>
          </cell>
          <cell r="I249">
            <v>1</v>
          </cell>
          <cell r="J249" t="str">
            <v>low and middle</v>
          </cell>
          <cell r="K249" t="str">
            <v>females</v>
          </cell>
          <cell r="L249" t="str">
            <v>1995-2000</v>
          </cell>
          <cell r="M249">
            <v>192.56700000000001</v>
          </cell>
          <cell r="N249">
            <v>9.9380000000000006</v>
          </cell>
          <cell r="O249">
            <v>1.4590000000000001</v>
          </cell>
          <cell r="P249">
            <v>3.7280000000000002</v>
          </cell>
          <cell r="Q249">
            <v>9.1169999999999991</v>
          </cell>
          <cell r="R249">
            <v>21.646000000000001</v>
          </cell>
          <cell r="S249">
            <v>28.902000000000001</v>
          </cell>
          <cell r="T249">
            <v>117.77699999999999</v>
          </cell>
        </row>
        <row r="250">
          <cell r="A250">
            <v>66</v>
          </cell>
          <cell r="B250">
            <v>156</v>
          </cell>
          <cell r="C250" t="str">
            <v>China (5)</v>
          </cell>
          <cell r="D250">
            <v>0</v>
          </cell>
          <cell r="E250">
            <v>6</v>
          </cell>
          <cell r="F250" t="str">
            <v>Wpro</v>
          </cell>
          <cell r="G250">
            <v>4</v>
          </cell>
          <cell r="H250" t="str">
            <v>chn</v>
          </cell>
          <cell r="I250">
            <v>5</v>
          </cell>
          <cell r="J250" t="str">
            <v>chn</v>
          </cell>
          <cell r="K250" t="str">
            <v>females</v>
          </cell>
          <cell r="L250" t="str">
            <v>1995-2000</v>
          </cell>
          <cell r="M250">
            <v>19110.344000000001</v>
          </cell>
          <cell r="N250">
            <v>2598.67</v>
          </cell>
          <cell r="O250">
            <v>186.881</v>
          </cell>
          <cell r="P250">
            <v>547.01300000000003</v>
          </cell>
          <cell r="Q250">
            <v>913.26200000000006</v>
          </cell>
          <cell r="R250">
            <v>1978.7529999999997</v>
          </cell>
          <cell r="S250">
            <v>3115.5910000000003</v>
          </cell>
          <cell r="T250">
            <v>9770.1740000000009</v>
          </cell>
        </row>
        <row r="251">
          <cell r="A251">
            <v>189</v>
          </cell>
          <cell r="B251">
            <v>170</v>
          </cell>
          <cell r="C251" t="str">
            <v>Colombia</v>
          </cell>
          <cell r="D251">
            <v>0</v>
          </cell>
          <cell r="E251">
            <v>2</v>
          </cell>
          <cell r="F251" t="str">
            <v>Amro</v>
          </cell>
          <cell r="G251">
            <v>7</v>
          </cell>
          <cell r="H251" t="str">
            <v>lac</v>
          </cell>
          <cell r="I251">
            <v>1</v>
          </cell>
          <cell r="J251" t="str">
            <v>low and middle</v>
          </cell>
          <cell r="K251" t="str">
            <v>females</v>
          </cell>
          <cell r="L251" t="str">
            <v>1995-2000</v>
          </cell>
          <cell r="M251">
            <v>500.41199999999998</v>
          </cell>
          <cell r="N251">
            <v>85.135999999999996</v>
          </cell>
          <cell r="O251">
            <v>9.6819999999999986</v>
          </cell>
          <cell r="P251">
            <v>24.408999999999999</v>
          </cell>
          <cell r="Q251">
            <v>36.187999999999995</v>
          </cell>
          <cell r="R251">
            <v>60.584000000000003</v>
          </cell>
          <cell r="S251">
            <v>69.135000000000005</v>
          </cell>
          <cell r="T251">
            <v>215.27799999999999</v>
          </cell>
        </row>
        <row r="252">
          <cell r="A252">
            <v>8</v>
          </cell>
          <cell r="B252">
            <v>174</v>
          </cell>
          <cell r="C252" t="str">
            <v>Comoros</v>
          </cell>
          <cell r="D252">
            <v>0</v>
          </cell>
          <cell r="E252">
            <v>1</v>
          </cell>
          <cell r="F252" t="str">
            <v>Afro</v>
          </cell>
          <cell r="G252">
            <v>6</v>
          </cell>
          <cell r="H252" t="str">
            <v>ssa</v>
          </cell>
          <cell r="I252">
            <v>1</v>
          </cell>
          <cell r="J252" t="str">
            <v>low and middle</v>
          </cell>
          <cell r="K252" t="str">
            <v>females</v>
          </cell>
          <cell r="L252" t="str">
            <v>1995-2000</v>
          </cell>
          <cell r="M252">
            <v>14.583</v>
          </cell>
          <cell r="N252">
            <v>5.8040000000000003</v>
          </cell>
          <cell r="O252">
            <v>0.81899999999999995</v>
          </cell>
          <cell r="P252">
            <v>1.4590000000000001</v>
          </cell>
          <cell r="Q252">
            <v>1.256</v>
          </cell>
          <cell r="R252">
            <v>1.4079999999999999</v>
          </cell>
          <cell r="S252">
            <v>1.365</v>
          </cell>
          <cell r="T252">
            <v>2.4720000000000004</v>
          </cell>
        </row>
        <row r="253">
          <cell r="A253">
            <v>29</v>
          </cell>
          <cell r="B253">
            <v>178</v>
          </cell>
          <cell r="C253" t="str">
            <v>Congo</v>
          </cell>
          <cell r="D253">
            <v>0</v>
          </cell>
          <cell r="E253">
            <v>1</v>
          </cell>
          <cell r="F253" t="str">
            <v>Afro</v>
          </cell>
          <cell r="G253">
            <v>6</v>
          </cell>
          <cell r="H253" t="str">
            <v>ssa</v>
          </cell>
          <cell r="I253">
            <v>1</v>
          </cell>
          <cell r="J253" t="str">
            <v>low and middle</v>
          </cell>
          <cell r="K253" t="str">
            <v>females</v>
          </cell>
          <cell r="L253" t="str">
            <v>1995-2000</v>
          </cell>
          <cell r="M253">
            <v>101.95099999999999</v>
          </cell>
          <cell r="N253">
            <v>34.915999999999997</v>
          </cell>
          <cell r="O253">
            <v>7.8380000000000001</v>
          </cell>
          <cell r="P253">
            <v>10.254000000000001</v>
          </cell>
          <cell r="Q253">
            <v>15.122999999999999</v>
          </cell>
          <cell r="R253">
            <v>12.137</v>
          </cell>
          <cell r="S253">
            <v>7.5920000000000005</v>
          </cell>
          <cell r="T253">
            <v>14.091000000000003</v>
          </cell>
        </row>
        <row r="254">
          <cell r="A254">
            <v>30</v>
          </cell>
          <cell r="B254">
            <v>180</v>
          </cell>
          <cell r="C254" t="str">
            <v>Dem. Republic of the Congo</v>
          </cell>
          <cell r="D254">
            <v>0</v>
          </cell>
          <cell r="E254">
            <v>1</v>
          </cell>
          <cell r="F254" t="str">
            <v>Afro</v>
          </cell>
          <cell r="G254">
            <v>6</v>
          </cell>
          <cell r="H254" t="str">
            <v>ssa</v>
          </cell>
          <cell r="I254">
            <v>1</v>
          </cell>
          <cell r="J254" t="str">
            <v>low and middle</v>
          </cell>
          <cell r="K254" t="str">
            <v>females</v>
          </cell>
          <cell r="L254" t="str">
            <v>1995-2000</v>
          </cell>
          <cell r="M254">
            <v>1715.883</v>
          </cell>
          <cell r="N254">
            <v>728.85299999999995</v>
          </cell>
          <cell r="O254">
            <v>157.602</v>
          </cell>
          <cell r="P254">
            <v>151.34899999999999</v>
          </cell>
          <cell r="Q254">
            <v>187.37700000000001</v>
          </cell>
          <cell r="R254">
            <v>164.58500000000001</v>
          </cell>
          <cell r="S254">
            <v>120.265</v>
          </cell>
          <cell r="T254">
            <v>205.852</v>
          </cell>
        </row>
        <row r="255">
          <cell r="A255">
            <v>177</v>
          </cell>
          <cell r="B255">
            <v>188</v>
          </cell>
          <cell r="C255" t="str">
            <v>Costa Rica</v>
          </cell>
          <cell r="D255">
            <v>0</v>
          </cell>
          <cell r="E255">
            <v>2</v>
          </cell>
          <cell r="F255" t="str">
            <v>Amro</v>
          </cell>
          <cell r="G255">
            <v>7</v>
          </cell>
          <cell r="H255" t="str">
            <v>lac</v>
          </cell>
          <cell r="I255">
            <v>1</v>
          </cell>
          <cell r="J255" t="str">
            <v>low and middle</v>
          </cell>
          <cell r="K255" t="str">
            <v>females</v>
          </cell>
          <cell r="L255" t="str">
            <v>1995-2000</v>
          </cell>
          <cell r="M255">
            <v>31.821999999999999</v>
          </cell>
          <cell r="N255">
            <v>2.7839999999999998</v>
          </cell>
          <cell r="O255">
            <v>0.441</v>
          </cell>
          <cell r="P255">
            <v>0.998</v>
          </cell>
          <cell r="Q255">
            <v>1.9780000000000002</v>
          </cell>
          <cell r="R255">
            <v>3.5669999999999997</v>
          </cell>
          <cell r="S255">
            <v>4.4130000000000003</v>
          </cell>
          <cell r="T255">
            <v>17.641000000000002</v>
          </cell>
        </row>
        <row r="256">
          <cell r="A256">
            <v>145</v>
          </cell>
          <cell r="B256">
            <v>191</v>
          </cell>
          <cell r="C256" t="str">
            <v>Croatia</v>
          </cell>
          <cell r="D256">
            <v>0</v>
          </cell>
          <cell r="E256">
            <v>4</v>
          </cell>
          <cell r="F256" t="str">
            <v>Euro</v>
          </cell>
          <cell r="G256">
            <v>2</v>
          </cell>
          <cell r="H256" t="str">
            <v>fse</v>
          </cell>
          <cell r="I256">
            <v>1</v>
          </cell>
          <cell r="J256" t="str">
            <v>low and middle</v>
          </cell>
          <cell r="K256" t="str">
            <v>females</v>
          </cell>
          <cell r="L256" t="str">
            <v>1995-2000</v>
          </cell>
          <cell r="M256">
            <v>125.279</v>
          </cell>
          <cell r="N256">
            <v>1.2949999999999999</v>
          </cell>
          <cell r="O256">
            <v>0.29599999999999999</v>
          </cell>
          <cell r="P256">
            <v>0.88300000000000001</v>
          </cell>
          <cell r="Q256">
            <v>2.706</v>
          </cell>
          <cell r="R256">
            <v>9.6260000000000012</v>
          </cell>
          <cell r="S256">
            <v>20.675000000000001</v>
          </cell>
          <cell r="T256">
            <v>89.798000000000002</v>
          </cell>
        </row>
        <row r="257">
          <cell r="A257">
            <v>166</v>
          </cell>
          <cell r="B257">
            <v>192</v>
          </cell>
          <cell r="C257" t="str">
            <v>Cuba</v>
          </cell>
          <cell r="D257">
            <v>0</v>
          </cell>
          <cell r="E257">
            <v>2</v>
          </cell>
          <cell r="F257" t="str">
            <v>Amro</v>
          </cell>
          <cell r="G257">
            <v>7</v>
          </cell>
          <cell r="H257" t="str">
            <v>lac</v>
          </cell>
          <cell r="I257">
            <v>1</v>
          </cell>
          <cell r="J257" t="str">
            <v>low and middle</v>
          </cell>
          <cell r="K257" t="str">
            <v>females</v>
          </cell>
          <cell r="L257" t="str">
            <v>1995-2000</v>
          </cell>
          <cell r="M257">
            <v>178.393</v>
          </cell>
          <cell r="N257">
            <v>3.5579999999999998</v>
          </cell>
          <cell r="O257">
            <v>1.1989999999999998</v>
          </cell>
          <cell r="P257">
            <v>5.6749999999999998</v>
          </cell>
          <cell r="Q257">
            <v>9.3219999999999992</v>
          </cell>
          <cell r="R257">
            <v>20.957000000000001</v>
          </cell>
          <cell r="S257">
            <v>24.332999999999998</v>
          </cell>
          <cell r="T257">
            <v>113.34899999999999</v>
          </cell>
        </row>
        <row r="258">
          <cell r="A258">
            <v>104</v>
          </cell>
          <cell r="B258">
            <v>196</v>
          </cell>
          <cell r="C258" t="str">
            <v>Cyprus</v>
          </cell>
          <cell r="D258">
            <v>0</v>
          </cell>
          <cell r="E258">
            <v>3</v>
          </cell>
          <cell r="F258" t="str">
            <v>Emro</v>
          </cell>
          <cell r="G258">
            <v>8</v>
          </cell>
          <cell r="H258" t="str">
            <v>mec</v>
          </cell>
          <cell r="I258">
            <v>4</v>
          </cell>
          <cell r="J258" t="str">
            <v>high</v>
          </cell>
          <cell r="K258" t="str">
            <v>females</v>
          </cell>
          <cell r="L258" t="str">
            <v>1995-2000</v>
          </cell>
          <cell r="M258">
            <v>13.247</v>
          </cell>
          <cell r="N258">
            <v>0.24199999999999999</v>
          </cell>
          <cell r="O258">
            <v>3.8000000000000006E-2</v>
          </cell>
          <cell r="P258">
            <v>0.17</v>
          </cell>
          <cell r="Q258">
            <v>0.317</v>
          </cell>
          <cell r="R258">
            <v>1.014</v>
          </cell>
          <cell r="S258">
            <v>1.4830000000000001</v>
          </cell>
          <cell r="T258">
            <v>9.9829999999999988</v>
          </cell>
        </row>
        <row r="259">
          <cell r="A259">
            <v>123</v>
          </cell>
          <cell r="B259">
            <v>203</v>
          </cell>
          <cell r="C259" t="str">
            <v>Czech Republic</v>
          </cell>
          <cell r="D259">
            <v>0</v>
          </cell>
          <cell r="E259">
            <v>4</v>
          </cell>
          <cell r="F259" t="str">
            <v>Euro</v>
          </cell>
          <cell r="G259">
            <v>2</v>
          </cell>
          <cell r="H259" t="str">
            <v>fse</v>
          </cell>
          <cell r="I259">
            <v>1</v>
          </cell>
          <cell r="J259" t="str">
            <v>low and middle</v>
          </cell>
          <cell r="K259" t="str">
            <v>females</v>
          </cell>
          <cell r="L259" t="str">
            <v>1995-2000</v>
          </cell>
          <cell r="M259">
            <v>279.12099999999998</v>
          </cell>
          <cell r="N259">
            <v>1.71</v>
          </cell>
          <cell r="O259">
            <v>0.59099999999999997</v>
          </cell>
          <cell r="P259">
            <v>2.0529999999999999</v>
          </cell>
          <cell r="Q259">
            <v>5.1849999999999996</v>
          </cell>
          <cell r="R259">
            <v>21.611999999999998</v>
          </cell>
          <cell r="S259">
            <v>36.497</v>
          </cell>
          <cell r="T259">
            <v>211.47300000000004</v>
          </cell>
        </row>
        <row r="260">
          <cell r="A260">
            <v>48</v>
          </cell>
          <cell r="B260">
            <v>204</v>
          </cell>
          <cell r="C260" t="str">
            <v>Benin</v>
          </cell>
          <cell r="D260">
            <v>0</v>
          </cell>
          <cell r="E260">
            <v>1</v>
          </cell>
          <cell r="F260" t="str">
            <v>Afro</v>
          </cell>
          <cell r="G260">
            <v>6</v>
          </cell>
          <cell r="H260" t="str">
            <v>ssa</v>
          </cell>
          <cell r="I260">
            <v>1</v>
          </cell>
          <cell r="J260" t="str">
            <v>low and middle</v>
          </cell>
          <cell r="K260" t="str">
            <v>females</v>
          </cell>
          <cell r="L260" t="str">
            <v>1995-2000</v>
          </cell>
          <cell r="M260">
            <v>173.3</v>
          </cell>
          <cell r="N260">
            <v>74.037000000000006</v>
          </cell>
          <cell r="O260">
            <v>18.302</v>
          </cell>
          <cell r="P260">
            <v>15.648</v>
          </cell>
          <cell r="Q260">
            <v>17.394000000000002</v>
          </cell>
          <cell r="R260">
            <v>14.154999999999999</v>
          </cell>
          <cell r="S260">
            <v>11.206</v>
          </cell>
          <cell r="T260">
            <v>22.558</v>
          </cell>
        </row>
        <row r="261">
          <cell r="A261">
            <v>132</v>
          </cell>
          <cell r="B261">
            <v>208</v>
          </cell>
          <cell r="C261" t="str">
            <v>Denmark</v>
          </cell>
          <cell r="D261">
            <v>0</v>
          </cell>
          <cell r="E261">
            <v>4</v>
          </cell>
          <cell r="F261" t="str">
            <v>Euro</v>
          </cell>
          <cell r="G261">
            <v>1</v>
          </cell>
          <cell r="H261" t="str">
            <v>eme</v>
          </cell>
          <cell r="I261">
            <v>4</v>
          </cell>
          <cell r="J261" t="str">
            <v>high</v>
          </cell>
          <cell r="K261" t="str">
            <v>females</v>
          </cell>
          <cell r="L261" t="str">
            <v>1995-2000</v>
          </cell>
          <cell r="M261">
            <v>153.09299999999999</v>
          </cell>
          <cell r="N261">
            <v>1.1830000000000001</v>
          </cell>
          <cell r="O261">
            <v>0.21400000000000002</v>
          </cell>
          <cell r="P261">
            <v>0.84199999999999997</v>
          </cell>
          <cell r="Q261">
            <v>3.06</v>
          </cell>
          <cell r="R261">
            <v>13.71</v>
          </cell>
          <cell r="S261">
            <v>17.995000000000001</v>
          </cell>
          <cell r="T261">
            <v>116.08900000000001</v>
          </cell>
        </row>
        <row r="262">
          <cell r="A262">
            <v>167</v>
          </cell>
          <cell r="B262">
            <v>214</v>
          </cell>
          <cell r="C262" t="str">
            <v>Dominican Republic</v>
          </cell>
          <cell r="D262">
            <v>0</v>
          </cell>
          <cell r="E262">
            <v>2</v>
          </cell>
          <cell r="F262" t="str">
            <v>Amro</v>
          </cell>
          <cell r="G262">
            <v>7</v>
          </cell>
          <cell r="H262" t="str">
            <v>lac</v>
          </cell>
          <cell r="I262">
            <v>1</v>
          </cell>
          <cell r="J262" t="str">
            <v>low and middle</v>
          </cell>
          <cell r="K262" t="str">
            <v>females</v>
          </cell>
          <cell r="L262" t="str">
            <v>1995-2000</v>
          </cell>
          <cell r="M262">
            <v>94.394000000000005</v>
          </cell>
          <cell r="N262">
            <v>19.808</v>
          </cell>
          <cell r="O262">
            <v>2.89</v>
          </cell>
          <cell r="P262">
            <v>5.2359999999999998</v>
          </cell>
          <cell r="Q262">
            <v>8.1639999999999997</v>
          </cell>
          <cell r="R262">
            <v>11.137</v>
          </cell>
          <cell r="S262">
            <v>12.69</v>
          </cell>
          <cell r="T262">
            <v>34.469000000000001</v>
          </cell>
        </row>
        <row r="263">
          <cell r="A263">
            <v>190</v>
          </cell>
          <cell r="B263">
            <v>218</v>
          </cell>
          <cell r="C263" t="str">
            <v>Ecuador</v>
          </cell>
          <cell r="D263">
            <v>0</v>
          </cell>
          <cell r="E263">
            <v>2</v>
          </cell>
          <cell r="F263" t="str">
            <v>Amro</v>
          </cell>
          <cell r="G263">
            <v>7</v>
          </cell>
          <cell r="H263" t="str">
            <v>lac</v>
          </cell>
          <cell r="I263">
            <v>1</v>
          </cell>
          <cell r="J263" t="str">
            <v>low and middle</v>
          </cell>
          <cell r="K263" t="str">
            <v>females</v>
          </cell>
          <cell r="L263" t="str">
            <v>1995-2000</v>
          </cell>
          <cell r="M263">
            <v>160.185</v>
          </cell>
          <cell r="N263">
            <v>40.335999999999999</v>
          </cell>
          <cell r="O263">
            <v>4.7219999999999995</v>
          </cell>
          <cell r="P263">
            <v>9.83</v>
          </cell>
          <cell r="Q263">
            <v>12.409000000000001</v>
          </cell>
          <cell r="R263">
            <v>16.48</v>
          </cell>
          <cell r="S263">
            <v>17.947000000000003</v>
          </cell>
          <cell r="T263">
            <v>58.460999999999999</v>
          </cell>
        </row>
        <row r="264">
          <cell r="A264">
            <v>178</v>
          </cell>
          <cell r="B264">
            <v>222</v>
          </cell>
          <cell r="C264" t="str">
            <v>El Salvador</v>
          </cell>
          <cell r="D264">
            <v>0</v>
          </cell>
          <cell r="E264">
            <v>2</v>
          </cell>
          <cell r="F264" t="str">
            <v>Amro</v>
          </cell>
          <cell r="G264">
            <v>7</v>
          </cell>
          <cell r="H264" t="str">
            <v>lac</v>
          </cell>
          <cell r="I264">
            <v>1</v>
          </cell>
          <cell r="J264" t="str">
            <v>low and middle</v>
          </cell>
          <cell r="K264" t="str">
            <v>females</v>
          </cell>
          <cell r="L264" t="str">
            <v>1995-2000</v>
          </cell>
          <cell r="M264">
            <v>82.933999999999997</v>
          </cell>
          <cell r="N264">
            <v>15.03</v>
          </cell>
          <cell r="O264">
            <v>2.2480000000000002</v>
          </cell>
          <cell r="P264">
            <v>6.2910000000000004</v>
          </cell>
          <cell r="Q264">
            <v>7.4689999999999994</v>
          </cell>
          <cell r="R264">
            <v>9.7810000000000006</v>
          </cell>
          <cell r="S264">
            <v>10.339</v>
          </cell>
          <cell r="T264">
            <v>31.776</v>
          </cell>
        </row>
        <row r="265">
          <cell r="A265">
            <v>31</v>
          </cell>
          <cell r="B265">
            <v>226</v>
          </cell>
          <cell r="C265" t="str">
            <v>Equatorial Guinea</v>
          </cell>
          <cell r="D265">
            <v>0</v>
          </cell>
          <cell r="E265">
            <v>1</v>
          </cell>
          <cell r="F265" t="str">
            <v>Afro</v>
          </cell>
          <cell r="G265">
            <v>6</v>
          </cell>
          <cell r="H265" t="str">
            <v>ssa</v>
          </cell>
          <cell r="I265">
            <v>1</v>
          </cell>
          <cell r="J265" t="str">
            <v>low and middle</v>
          </cell>
          <cell r="K265" t="str">
            <v>females</v>
          </cell>
          <cell r="L265" t="str">
            <v>1995-2000</v>
          </cell>
          <cell r="M265">
            <v>16.690999999999999</v>
          </cell>
          <cell r="N265">
            <v>7.31</v>
          </cell>
          <cell r="O265">
            <v>1.3959999999999999</v>
          </cell>
          <cell r="P265">
            <v>1.347</v>
          </cell>
          <cell r="Q265">
            <v>1.3089999999999999</v>
          </cell>
          <cell r="R265">
            <v>1.327</v>
          </cell>
          <cell r="S265">
            <v>1.3660000000000001</v>
          </cell>
          <cell r="T265">
            <v>2.6359999999999997</v>
          </cell>
        </row>
        <row r="266">
          <cell r="A266">
            <v>11</v>
          </cell>
          <cell r="B266">
            <v>231</v>
          </cell>
          <cell r="C266" t="str">
            <v>Ethiopia</v>
          </cell>
          <cell r="D266">
            <v>0</v>
          </cell>
          <cell r="E266">
            <v>1</v>
          </cell>
          <cell r="F266" t="str">
            <v>Afro</v>
          </cell>
          <cell r="G266">
            <v>6</v>
          </cell>
          <cell r="H266" t="str">
            <v>ssa</v>
          </cell>
          <cell r="I266">
            <v>1</v>
          </cell>
          <cell r="J266" t="str">
            <v>low and middle</v>
          </cell>
          <cell r="K266" t="str">
            <v>females</v>
          </cell>
          <cell r="L266" t="str">
            <v>1995-2000</v>
          </cell>
          <cell r="M266">
            <v>2829.9050000000002</v>
          </cell>
          <cell r="N266">
            <v>1153.8689999999999</v>
          </cell>
          <cell r="O266">
            <v>265.86</v>
          </cell>
          <cell r="P266">
            <v>267.685</v>
          </cell>
          <cell r="Q266">
            <v>375.39</v>
          </cell>
          <cell r="R266">
            <v>298.51800000000003</v>
          </cell>
          <cell r="S266">
            <v>182.53199999999998</v>
          </cell>
          <cell r="T266">
            <v>286.05100000000004</v>
          </cell>
        </row>
        <row r="267">
          <cell r="A267">
            <v>10</v>
          </cell>
          <cell r="B267">
            <v>232</v>
          </cell>
          <cell r="C267" t="str">
            <v>Eritrea</v>
          </cell>
          <cell r="D267">
            <v>0</v>
          </cell>
          <cell r="E267">
            <v>1</v>
          </cell>
          <cell r="F267" t="str">
            <v>Afro</v>
          </cell>
          <cell r="G267">
            <v>6</v>
          </cell>
          <cell r="H267" t="str">
            <v>ssa</v>
          </cell>
          <cell r="I267">
            <v>1</v>
          </cell>
          <cell r="J267" t="str">
            <v>low and middle</v>
          </cell>
          <cell r="K267" t="str">
            <v>females</v>
          </cell>
          <cell r="L267" t="str">
            <v>1995-2000</v>
          </cell>
          <cell r="M267">
            <v>120.968</v>
          </cell>
          <cell r="N267">
            <v>49.423000000000002</v>
          </cell>
          <cell r="O267">
            <v>10.34</v>
          </cell>
          <cell r="P267">
            <v>11.704000000000001</v>
          </cell>
          <cell r="Q267">
            <v>13.27</v>
          </cell>
          <cell r="R267">
            <v>12.462</v>
          </cell>
          <cell r="S267">
            <v>9.3719999999999999</v>
          </cell>
          <cell r="T267">
            <v>14.396999999999998</v>
          </cell>
        </row>
        <row r="268">
          <cell r="A268">
            <v>133</v>
          </cell>
          <cell r="B268">
            <v>233</v>
          </cell>
          <cell r="C268" t="str">
            <v>Estonia</v>
          </cell>
          <cell r="D268">
            <v>0</v>
          </cell>
          <cell r="E268">
            <v>4</v>
          </cell>
          <cell r="F268" t="str">
            <v>Euro</v>
          </cell>
          <cell r="G268">
            <v>2</v>
          </cell>
          <cell r="H268" t="str">
            <v>fse</v>
          </cell>
          <cell r="I268">
            <v>1</v>
          </cell>
          <cell r="J268" t="str">
            <v>low and middle</v>
          </cell>
          <cell r="K268" t="str">
            <v>females</v>
          </cell>
          <cell r="L268" t="str">
            <v>1995-2000</v>
          </cell>
          <cell r="M268">
            <v>48.936999999999998</v>
          </cell>
          <cell r="N268">
            <v>0.56399999999999995</v>
          </cell>
          <cell r="O268">
            <v>0.17</v>
          </cell>
          <cell r="P268">
            <v>0.50900000000000001</v>
          </cell>
          <cell r="Q268">
            <v>1.27</v>
          </cell>
          <cell r="R268">
            <v>3.8409999999999997</v>
          </cell>
          <cell r="S268">
            <v>7.9079999999999995</v>
          </cell>
          <cell r="T268">
            <v>34.674999999999997</v>
          </cell>
        </row>
        <row r="269">
          <cell r="A269">
            <v>205</v>
          </cell>
          <cell r="B269">
            <v>242</v>
          </cell>
          <cell r="C269" t="str">
            <v>Fiji</v>
          </cell>
          <cell r="D269">
            <v>0</v>
          </cell>
          <cell r="E269">
            <v>6</v>
          </cell>
          <cell r="F269" t="str">
            <v>Wpro</v>
          </cell>
          <cell r="G269">
            <v>5</v>
          </cell>
          <cell r="H269" t="str">
            <v>oai</v>
          </cell>
          <cell r="I269">
            <v>1</v>
          </cell>
          <cell r="J269" t="str">
            <v>low and middle</v>
          </cell>
          <cell r="K269" t="str">
            <v>females</v>
          </cell>
          <cell r="L269" t="str">
            <v>1995-2000</v>
          </cell>
          <cell r="M269">
            <v>7.5640000000000001</v>
          </cell>
          <cell r="N269">
            <v>0.76400000000000001</v>
          </cell>
          <cell r="O269">
            <v>9.4E-2</v>
          </cell>
          <cell r="P269">
            <v>0.26600000000000001</v>
          </cell>
          <cell r="Q269">
            <v>0.48299999999999998</v>
          </cell>
          <cell r="R269">
            <v>1.1179999999999999</v>
          </cell>
          <cell r="S269">
            <v>1.421</v>
          </cell>
          <cell r="T269">
            <v>3.4180000000000001</v>
          </cell>
        </row>
        <row r="270">
          <cell r="A270">
            <v>134</v>
          </cell>
          <cell r="B270">
            <v>246</v>
          </cell>
          <cell r="C270" t="str">
            <v>Finland</v>
          </cell>
          <cell r="D270">
            <v>0</v>
          </cell>
          <cell r="E270">
            <v>4</v>
          </cell>
          <cell r="F270" t="str">
            <v>Euro</v>
          </cell>
          <cell r="G270">
            <v>1</v>
          </cell>
          <cell r="H270" t="str">
            <v>eme</v>
          </cell>
          <cell r="I270">
            <v>4</v>
          </cell>
          <cell r="J270" t="str">
            <v>high</v>
          </cell>
          <cell r="K270" t="str">
            <v>females</v>
          </cell>
          <cell r="L270" t="str">
            <v>1995-2000</v>
          </cell>
          <cell r="M270">
            <v>125.008</v>
          </cell>
          <cell r="N270">
            <v>0.92</v>
          </cell>
          <cell r="O270">
            <v>0.16900000000000001</v>
          </cell>
          <cell r="P270">
            <v>0.82099999999999995</v>
          </cell>
          <cell r="Q270">
            <v>2.2039999999999997</v>
          </cell>
          <cell r="R270">
            <v>7.2249999999999996</v>
          </cell>
          <cell r="S270">
            <v>12.461</v>
          </cell>
          <cell r="T270">
            <v>101.208</v>
          </cell>
        </row>
        <row r="271">
          <cell r="A271">
            <v>157</v>
          </cell>
          <cell r="B271">
            <v>250</v>
          </cell>
          <cell r="C271" t="str">
            <v>France</v>
          </cell>
          <cell r="D271">
            <v>0</v>
          </cell>
          <cell r="E271">
            <v>4</v>
          </cell>
          <cell r="F271" t="str">
            <v>Euro</v>
          </cell>
          <cell r="G271">
            <v>1</v>
          </cell>
          <cell r="H271" t="str">
            <v>eme</v>
          </cell>
          <cell r="I271">
            <v>4</v>
          </cell>
          <cell r="J271" t="str">
            <v>high</v>
          </cell>
          <cell r="K271" t="str">
            <v>females</v>
          </cell>
          <cell r="L271" t="str">
            <v>1995-2000</v>
          </cell>
          <cell r="M271">
            <v>1302.8820000000001</v>
          </cell>
          <cell r="N271">
            <v>11.686999999999999</v>
          </cell>
          <cell r="O271">
            <v>2.4870000000000001</v>
          </cell>
          <cell r="P271">
            <v>11.984</v>
          </cell>
          <cell r="Q271">
            <v>31.364999999999998</v>
          </cell>
          <cell r="R271">
            <v>73.590999999999994</v>
          </cell>
          <cell r="S271">
            <v>114.98</v>
          </cell>
          <cell r="T271">
            <v>1056.788</v>
          </cell>
        </row>
        <row r="272">
          <cell r="A272">
            <v>213</v>
          </cell>
          <cell r="B272">
            <v>258</v>
          </cell>
          <cell r="C272" t="str">
            <v>French Polynesia</v>
          </cell>
          <cell r="G272">
            <v>5</v>
          </cell>
          <cell r="H272" t="str">
            <v>oai</v>
          </cell>
          <cell r="I272">
            <v>4</v>
          </cell>
          <cell r="J272" t="str">
            <v>high</v>
          </cell>
          <cell r="K272" t="str">
            <v>females</v>
          </cell>
          <cell r="L272" t="str">
            <v>1995-2000</v>
          </cell>
          <cell r="M272">
            <v>2.1640000000000001</v>
          </cell>
          <cell r="N272">
            <v>0.17899999999999999</v>
          </cell>
          <cell r="O272">
            <v>3.2000000000000001E-2</v>
          </cell>
          <cell r="P272">
            <v>7.3999999999999996E-2</v>
          </cell>
          <cell r="Q272">
            <v>0.15200000000000002</v>
          </cell>
          <cell r="R272">
            <v>0.36</v>
          </cell>
          <cell r="S272">
            <v>0.44</v>
          </cell>
          <cell r="T272">
            <v>0.92700000000000005</v>
          </cell>
        </row>
        <row r="273">
          <cell r="A273">
            <v>9</v>
          </cell>
          <cell r="B273">
            <v>262</v>
          </cell>
          <cell r="C273" t="str">
            <v>Djibouti</v>
          </cell>
          <cell r="D273">
            <v>0</v>
          </cell>
          <cell r="E273">
            <v>3</v>
          </cell>
          <cell r="F273" t="str">
            <v>Emro</v>
          </cell>
          <cell r="G273">
            <v>6</v>
          </cell>
          <cell r="H273" t="str">
            <v>ssa</v>
          </cell>
          <cell r="I273">
            <v>1</v>
          </cell>
          <cell r="J273" t="str">
            <v>low and middle</v>
          </cell>
          <cell r="K273" t="str">
            <v>females</v>
          </cell>
          <cell r="L273" t="str">
            <v>1995-2000</v>
          </cell>
          <cell r="M273">
            <v>21.989000000000001</v>
          </cell>
          <cell r="N273">
            <v>9.4079999999999995</v>
          </cell>
          <cell r="O273">
            <v>1.9430000000000001</v>
          </cell>
          <cell r="P273">
            <v>2.073</v>
          </cell>
          <cell r="Q273">
            <v>1.9729999999999999</v>
          </cell>
          <cell r="R273">
            <v>2.0150000000000001</v>
          </cell>
          <cell r="S273">
            <v>1.7909999999999999</v>
          </cell>
          <cell r="T273">
            <v>2.7859999999999996</v>
          </cell>
        </row>
        <row r="274">
          <cell r="A274">
            <v>32</v>
          </cell>
          <cell r="B274">
            <v>266</v>
          </cell>
          <cell r="C274" t="str">
            <v>Gabon</v>
          </cell>
          <cell r="D274">
            <v>0</v>
          </cell>
          <cell r="E274">
            <v>1</v>
          </cell>
          <cell r="F274" t="str">
            <v>Afro</v>
          </cell>
          <cell r="G274">
            <v>6</v>
          </cell>
          <cell r="H274" t="str">
            <v>ssa</v>
          </cell>
          <cell r="I274">
            <v>1</v>
          </cell>
          <cell r="J274" t="str">
            <v>low and middle</v>
          </cell>
          <cell r="K274" t="str">
            <v>females</v>
          </cell>
          <cell r="L274" t="str">
            <v>1995-2000</v>
          </cell>
          <cell r="M274">
            <v>44.860999999999997</v>
          </cell>
          <cell r="N274">
            <v>13.746</v>
          </cell>
          <cell r="O274">
            <v>2.976</v>
          </cell>
          <cell r="P274">
            <v>3.3220000000000001</v>
          </cell>
          <cell r="Q274">
            <v>4.3309999999999995</v>
          </cell>
          <cell r="R274">
            <v>5.077</v>
          </cell>
          <cell r="S274">
            <v>4.6080000000000005</v>
          </cell>
          <cell r="T274">
            <v>10.801</v>
          </cell>
        </row>
        <row r="275">
          <cell r="A275">
            <v>106</v>
          </cell>
          <cell r="B275">
            <v>268</v>
          </cell>
          <cell r="C275" t="str">
            <v>Georgia</v>
          </cell>
          <cell r="D275">
            <v>0</v>
          </cell>
          <cell r="E275">
            <v>4</v>
          </cell>
          <cell r="F275" t="str">
            <v>Euro</v>
          </cell>
          <cell r="G275">
            <v>8</v>
          </cell>
          <cell r="H275" t="str">
            <v>mec</v>
          </cell>
          <cell r="I275">
            <v>1</v>
          </cell>
          <cell r="J275" t="str">
            <v>low and middle</v>
          </cell>
          <cell r="K275" t="str">
            <v>females</v>
          </cell>
          <cell r="L275" t="str">
            <v>1995-2000</v>
          </cell>
          <cell r="M275">
            <v>116.68300000000001</v>
          </cell>
          <cell r="N275">
            <v>3.391</v>
          </cell>
          <cell r="O275">
            <v>0.42</v>
          </cell>
          <cell r="P275">
            <v>1.3679999999999999</v>
          </cell>
          <cell r="Q275">
            <v>3.2890000000000001</v>
          </cell>
          <cell r="R275">
            <v>9.1639999999999997</v>
          </cell>
          <cell r="S275">
            <v>20.433999999999997</v>
          </cell>
          <cell r="T275">
            <v>78.617000000000004</v>
          </cell>
        </row>
        <row r="276">
          <cell r="A276">
            <v>52</v>
          </cell>
          <cell r="B276">
            <v>270</v>
          </cell>
          <cell r="C276" t="str">
            <v>Gambia</v>
          </cell>
          <cell r="D276">
            <v>0</v>
          </cell>
          <cell r="E276">
            <v>1</v>
          </cell>
          <cell r="F276" t="str">
            <v>Afro</v>
          </cell>
          <cell r="G276">
            <v>6</v>
          </cell>
          <cell r="H276" t="str">
            <v>ssa</v>
          </cell>
          <cell r="I276">
            <v>1</v>
          </cell>
          <cell r="J276" t="str">
            <v>low and middle</v>
          </cell>
          <cell r="K276" t="str">
            <v>females</v>
          </cell>
          <cell r="L276" t="str">
            <v>1995-2000</v>
          </cell>
          <cell r="M276">
            <v>49.911999999999999</v>
          </cell>
          <cell r="N276">
            <v>23.344000000000001</v>
          </cell>
          <cell r="O276">
            <v>4.4000000000000004</v>
          </cell>
          <cell r="P276">
            <v>4.4090000000000007</v>
          </cell>
          <cell r="Q276">
            <v>4.8220000000000001</v>
          </cell>
          <cell r="R276">
            <v>4.3169999999999993</v>
          </cell>
          <cell r="S276">
            <v>3.5469999999999997</v>
          </cell>
          <cell r="T276">
            <v>5.0730000000000004</v>
          </cell>
        </row>
        <row r="277">
          <cell r="A277">
            <v>105</v>
          </cell>
          <cell r="B277">
            <v>274</v>
          </cell>
          <cell r="C277" t="str">
            <v>Gaza Strip</v>
          </cell>
          <cell r="G277">
            <v>8</v>
          </cell>
          <cell r="H277" t="str">
            <v>mec</v>
          </cell>
          <cell r="I277">
            <v>1</v>
          </cell>
          <cell r="J277" t="str">
            <v>low and middle</v>
          </cell>
          <cell r="K277" t="str">
            <v>females</v>
          </cell>
          <cell r="L277" t="str">
            <v>1995-2000</v>
          </cell>
          <cell r="M277">
            <v>9.843</v>
          </cell>
          <cell r="N277">
            <v>2.8039999999999998</v>
          </cell>
          <cell r="O277">
            <v>0.22900000000000001</v>
          </cell>
          <cell r="P277">
            <v>0.43600000000000005</v>
          </cell>
          <cell r="Q277">
            <v>0.48199999999999998</v>
          </cell>
          <cell r="R277">
            <v>0.92199999999999993</v>
          </cell>
          <cell r="S277">
            <v>1.4330000000000001</v>
          </cell>
          <cell r="T277">
            <v>3.5369999999999995</v>
          </cell>
        </row>
        <row r="278">
          <cell r="A278">
            <v>158</v>
          </cell>
          <cell r="B278">
            <v>276</v>
          </cell>
          <cell r="C278" t="str">
            <v>Germany</v>
          </cell>
          <cell r="D278">
            <v>0</v>
          </cell>
          <cell r="E278">
            <v>4</v>
          </cell>
          <cell r="F278" t="str">
            <v>Euro</v>
          </cell>
          <cell r="G278">
            <v>1</v>
          </cell>
          <cell r="H278" t="str">
            <v>eme</v>
          </cell>
          <cell r="I278">
            <v>4</v>
          </cell>
          <cell r="J278" t="str">
            <v>high</v>
          </cell>
          <cell r="K278" t="str">
            <v>females</v>
          </cell>
          <cell r="L278" t="str">
            <v>1995-2000</v>
          </cell>
          <cell r="M278">
            <v>2351.09</v>
          </cell>
          <cell r="N278">
            <v>10.788</v>
          </cell>
          <cell r="O278">
            <v>2.6020000000000003</v>
          </cell>
          <cell r="P278">
            <v>11.689</v>
          </cell>
          <cell r="Q278">
            <v>42.343000000000004</v>
          </cell>
          <cell r="R278">
            <v>132.62099999999998</v>
          </cell>
          <cell r="S278">
            <v>238.483</v>
          </cell>
          <cell r="T278">
            <v>1912.5640000000001</v>
          </cell>
        </row>
        <row r="279">
          <cell r="A279">
            <v>53</v>
          </cell>
          <cell r="B279">
            <v>288</v>
          </cell>
          <cell r="C279" t="str">
            <v>Ghana</v>
          </cell>
          <cell r="D279">
            <v>0</v>
          </cell>
          <cell r="E279">
            <v>1</v>
          </cell>
          <cell r="F279" t="str">
            <v>Afro</v>
          </cell>
          <cell r="G279">
            <v>6</v>
          </cell>
          <cell r="H279" t="str">
            <v>ssa</v>
          </cell>
          <cell r="I279">
            <v>1</v>
          </cell>
          <cell r="J279" t="str">
            <v>low and middle</v>
          </cell>
          <cell r="K279" t="str">
            <v>females</v>
          </cell>
          <cell r="L279" t="str">
            <v>1995-2000</v>
          </cell>
          <cell r="M279">
            <v>419.161</v>
          </cell>
          <cell r="N279">
            <v>166.08799999999999</v>
          </cell>
          <cell r="O279">
            <v>32.448</v>
          </cell>
          <cell r="P279">
            <v>37.353999999999999</v>
          </cell>
          <cell r="Q279">
            <v>35.156999999999996</v>
          </cell>
          <cell r="R279">
            <v>37.402999999999999</v>
          </cell>
          <cell r="S279">
            <v>36.224000000000004</v>
          </cell>
          <cell r="T279">
            <v>74.487000000000009</v>
          </cell>
        </row>
        <row r="280">
          <cell r="A280">
            <v>146</v>
          </cell>
          <cell r="B280">
            <v>300</v>
          </cell>
          <cell r="C280" t="str">
            <v>Greece</v>
          </cell>
          <cell r="D280">
            <v>0</v>
          </cell>
          <cell r="E280">
            <v>4</v>
          </cell>
          <cell r="F280" t="str">
            <v>Euro</v>
          </cell>
          <cell r="G280">
            <v>1</v>
          </cell>
          <cell r="H280" t="str">
            <v>eme</v>
          </cell>
          <cell r="I280">
            <v>4</v>
          </cell>
          <cell r="J280" t="str">
            <v>high</v>
          </cell>
          <cell r="K280" t="str">
            <v>females</v>
          </cell>
          <cell r="L280" t="str">
            <v>1995-2000</v>
          </cell>
          <cell r="M280">
            <v>240.309</v>
          </cell>
          <cell r="N280">
            <v>2.0419999999999998</v>
          </cell>
          <cell r="O280">
            <v>0.26</v>
          </cell>
          <cell r="P280">
            <v>1.66</v>
          </cell>
          <cell r="Q280">
            <v>3.4950000000000001</v>
          </cell>
          <cell r="R280">
            <v>11.582000000000001</v>
          </cell>
          <cell r="S280">
            <v>26.918999999999997</v>
          </cell>
          <cell r="T280">
            <v>194.351</v>
          </cell>
        </row>
        <row r="281">
          <cell r="A281">
            <v>168</v>
          </cell>
          <cell r="B281">
            <v>312</v>
          </cell>
          <cell r="C281" t="str">
            <v>Guadeloupe</v>
          </cell>
          <cell r="G281">
            <v>7</v>
          </cell>
          <cell r="H281" t="str">
            <v>lac</v>
          </cell>
          <cell r="I281">
            <v>1</v>
          </cell>
          <cell r="J281" t="str">
            <v>low and middle</v>
          </cell>
          <cell r="K281" t="str">
            <v>females</v>
          </cell>
          <cell r="L281" t="str">
            <v>1995-2000</v>
          </cell>
          <cell r="M281">
            <v>5.7030000000000003</v>
          </cell>
          <cell r="N281">
            <v>0.159</v>
          </cell>
          <cell r="O281">
            <v>1.7000000000000001E-2</v>
          </cell>
          <cell r="P281">
            <v>9.4E-2</v>
          </cell>
          <cell r="Q281">
            <v>0.36899999999999999</v>
          </cell>
          <cell r="R281">
            <v>0.45500000000000002</v>
          </cell>
          <cell r="S281">
            <v>0.70399999999999996</v>
          </cell>
          <cell r="T281">
            <v>3.9049999999999998</v>
          </cell>
        </row>
        <row r="282">
          <cell r="A282">
            <v>211</v>
          </cell>
          <cell r="B282">
            <v>316</v>
          </cell>
          <cell r="C282" t="str">
            <v>Guam</v>
          </cell>
          <cell r="G282">
            <v>5</v>
          </cell>
          <cell r="H282" t="str">
            <v>oai</v>
          </cell>
          <cell r="I282">
            <v>4</v>
          </cell>
          <cell r="J282" t="str">
            <v>high</v>
          </cell>
          <cell r="K282" t="str">
            <v>females</v>
          </cell>
          <cell r="L282" t="str">
            <v>1995-2000</v>
          </cell>
          <cell r="M282">
            <v>1.452</v>
          </cell>
          <cell r="N282">
            <v>0.126</v>
          </cell>
          <cell r="O282">
            <v>1.8000000000000002E-2</v>
          </cell>
          <cell r="P282">
            <v>5.8000000000000003E-2</v>
          </cell>
          <cell r="Q282">
            <v>0.128</v>
          </cell>
          <cell r="R282">
            <v>0.23700000000000002</v>
          </cell>
          <cell r="S282">
            <v>0.27300000000000002</v>
          </cell>
          <cell r="T282">
            <v>0.6120000000000001</v>
          </cell>
        </row>
        <row r="283">
          <cell r="A283">
            <v>179</v>
          </cell>
          <cell r="B283">
            <v>320</v>
          </cell>
          <cell r="C283" t="str">
            <v>Guatemala</v>
          </cell>
          <cell r="D283">
            <v>0</v>
          </cell>
          <cell r="E283">
            <v>2</v>
          </cell>
          <cell r="F283" t="str">
            <v>Amro</v>
          </cell>
          <cell r="G283">
            <v>7</v>
          </cell>
          <cell r="H283" t="str">
            <v>lac</v>
          </cell>
          <cell r="I283">
            <v>1</v>
          </cell>
          <cell r="J283" t="str">
            <v>low and middle</v>
          </cell>
          <cell r="K283" t="str">
            <v>females</v>
          </cell>
          <cell r="L283" t="str">
            <v>1995-2000</v>
          </cell>
          <cell r="M283">
            <v>169.44499999999999</v>
          </cell>
          <cell r="N283">
            <v>54.070999999999998</v>
          </cell>
          <cell r="O283">
            <v>7.4770000000000003</v>
          </cell>
          <cell r="P283">
            <v>13.192</v>
          </cell>
          <cell r="Q283">
            <v>15.343</v>
          </cell>
          <cell r="R283">
            <v>18.440999999999999</v>
          </cell>
          <cell r="S283">
            <v>19.861000000000001</v>
          </cell>
          <cell r="T283">
            <v>41.06</v>
          </cell>
        </row>
        <row r="284">
          <cell r="A284">
            <v>54</v>
          </cell>
          <cell r="B284">
            <v>324</v>
          </cell>
          <cell r="C284" t="str">
            <v>Guinea</v>
          </cell>
          <cell r="D284">
            <v>0</v>
          </cell>
          <cell r="E284">
            <v>1</v>
          </cell>
          <cell r="F284" t="str">
            <v>Afro</v>
          </cell>
          <cell r="G284">
            <v>6</v>
          </cell>
          <cell r="H284" t="str">
            <v>ssa</v>
          </cell>
          <cell r="I284">
            <v>1</v>
          </cell>
          <cell r="J284" t="str">
            <v>low and middle</v>
          </cell>
          <cell r="K284" t="str">
            <v>females</v>
          </cell>
          <cell r="L284" t="str">
            <v>1995-2000</v>
          </cell>
          <cell r="M284">
            <v>314.59399999999999</v>
          </cell>
          <cell r="N284">
            <v>155.69999999999999</v>
          </cell>
          <cell r="O284">
            <v>32.517000000000003</v>
          </cell>
          <cell r="P284">
            <v>29.058</v>
          </cell>
          <cell r="Q284">
            <v>25.611000000000001</v>
          </cell>
          <cell r="R284">
            <v>22.278000000000002</v>
          </cell>
          <cell r="S284">
            <v>19.679000000000002</v>
          </cell>
          <cell r="T284">
            <v>29.751000000000001</v>
          </cell>
        </row>
        <row r="285">
          <cell r="A285">
            <v>191</v>
          </cell>
          <cell r="B285">
            <v>328</v>
          </cell>
          <cell r="C285" t="str">
            <v>Guyana</v>
          </cell>
          <cell r="D285">
            <v>0</v>
          </cell>
          <cell r="E285">
            <v>2</v>
          </cell>
          <cell r="F285" t="str">
            <v>Amro</v>
          </cell>
          <cell r="G285">
            <v>7</v>
          </cell>
          <cell r="H285" t="str">
            <v>lac</v>
          </cell>
          <cell r="I285">
            <v>1</v>
          </cell>
          <cell r="J285" t="str">
            <v>low and middle</v>
          </cell>
          <cell r="K285" t="str">
            <v>females</v>
          </cell>
          <cell r="L285" t="str">
            <v>1995-2000</v>
          </cell>
          <cell r="M285">
            <v>13.504</v>
          </cell>
          <cell r="N285">
            <v>2.9649999999999999</v>
          </cell>
          <cell r="O285">
            <v>0.36799999999999999</v>
          </cell>
          <cell r="P285">
            <v>0.77500000000000002</v>
          </cell>
          <cell r="Q285">
            <v>1.335</v>
          </cell>
          <cell r="R285">
            <v>1.6779999999999999</v>
          </cell>
          <cell r="S285">
            <v>1.9160000000000001</v>
          </cell>
          <cell r="T285">
            <v>4.4669999999999996</v>
          </cell>
        </row>
        <row r="286">
          <cell r="A286">
            <v>169</v>
          </cell>
          <cell r="B286">
            <v>332</v>
          </cell>
          <cell r="C286" t="str">
            <v>Haiti</v>
          </cell>
          <cell r="D286">
            <v>0</v>
          </cell>
          <cell r="E286">
            <v>2</v>
          </cell>
          <cell r="F286" t="str">
            <v>Amro</v>
          </cell>
          <cell r="G286">
            <v>7</v>
          </cell>
          <cell r="H286" t="str">
            <v>lac</v>
          </cell>
          <cell r="I286">
            <v>1</v>
          </cell>
          <cell r="J286" t="str">
            <v>low and middle</v>
          </cell>
          <cell r="K286" t="str">
            <v>females</v>
          </cell>
          <cell r="L286" t="str">
            <v>1995-2000</v>
          </cell>
          <cell r="M286">
            <v>230.511</v>
          </cell>
          <cell r="N286">
            <v>60.780999999999999</v>
          </cell>
          <cell r="O286">
            <v>14.8</v>
          </cell>
          <cell r="P286">
            <v>22.257000000000001</v>
          </cell>
          <cell r="Q286">
            <v>28.802</v>
          </cell>
          <cell r="R286">
            <v>31.914999999999999</v>
          </cell>
          <cell r="S286">
            <v>25.457000000000001</v>
          </cell>
          <cell r="T286">
            <v>46.499000000000002</v>
          </cell>
        </row>
        <row r="287">
          <cell r="A287">
            <v>180</v>
          </cell>
          <cell r="B287">
            <v>340</v>
          </cell>
          <cell r="C287" t="str">
            <v>Honduras</v>
          </cell>
          <cell r="D287">
            <v>0</v>
          </cell>
          <cell r="E287">
            <v>2</v>
          </cell>
          <cell r="F287" t="str">
            <v>Amro</v>
          </cell>
          <cell r="G287">
            <v>7</v>
          </cell>
          <cell r="H287" t="str">
            <v>lac</v>
          </cell>
          <cell r="I287">
            <v>1</v>
          </cell>
          <cell r="J287" t="str">
            <v>low and middle</v>
          </cell>
          <cell r="K287" t="str">
            <v>females</v>
          </cell>
          <cell r="L287" t="str">
            <v>1995-2000</v>
          </cell>
          <cell r="M287">
            <v>72.552000000000007</v>
          </cell>
          <cell r="N287">
            <v>21.716999999999999</v>
          </cell>
          <cell r="O287">
            <v>3.6180000000000003</v>
          </cell>
          <cell r="P287">
            <v>6.2089999999999996</v>
          </cell>
          <cell r="Q287">
            <v>7.1610000000000005</v>
          </cell>
          <cell r="R287">
            <v>7.270999999999999</v>
          </cell>
          <cell r="S287">
            <v>7.0129999999999999</v>
          </cell>
          <cell r="T287">
            <v>19.562999999999999</v>
          </cell>
        </row>
        <row r="288">
          <cell r="A288">
            <v>67</v>
          </cell>
          <cell r="B288">
            <v>344</v>
          </cell>
          <cell r="C288" t="str">
            <v>China, Hong Kong SAR (6)</v>
          </cell>
          <cell r="G288">
            <v>5</v>
          </cell>
          <cell r="H288" t="str">
            <v>oai</v>
          </cell>
          <cell r="I288">
            <v>4</v>
          </cell>
          <cell r="J288" t="str">
            <v>high</v>
          </cell>
          <cell r="K288" t="str">
            <v>females</v>
          </cell>
          <cell r="L288" t="str">
            <v>1995-2000</v>
          </cell>
          <cell r="M288">
            <v>81.885000000000005</v>
          </cell>
          <cell r="N288">
            <v>1.069</v>
          </cell>
          <cell r="O288">
            <v>0.28899999999999998</v>
          </cell>
          <cell r="P288">
            <v>1.034</v>
          </cell>
          <cell r="Q288">
            <v>2.98</v>
          </cell>
          <cell r="R288">
            <v>6.0579999999999998</v>
          </cell>
          <cell r="S288">
            <v>12.059000000000001</v>
          </cell>
          <cell r="T288">
            <v>58.396000000000001</v>
          </cell>
        </row>
        <row r="289">
          <cell r="A289">
            <v>124</v>
          </cell>
          <cell r="B289">
            <v>348</v>
          </cell>
          <cell r="C289" t="str">
            <v>Hungary</v>
          </cell>
          <cell r="D289">
            <v>0</v>
          </cell>
          <cell r="E289">
            <v>4</v>
          </cell>
          <cell r="F289" t="str">
            <v>Euro</v>
          </cell>
          <cell r="G289">
            <v>2</v>
          </cell>
          <cell r="H289" t="str">
            <v>fse</v>
          </cell>
          <cell r="I289">
            <v>1</v>
          </cell>
          <cell r="J289" t="str">
            <v>low and middle</v>
          </cell>
          <cell r="K289" t="str">
            <v>females</v>
          </cell>
          <cell r="L289" t="str">
            <v>1995-2000</v>
          </cell>
          <cell r="M289">
            <v>336.09300000000002</v>
          </cell>
          <cell r="N289">
            <v>2.5830000000000002</v>
          </cell>
          <cell r="O289">
            <v>0.48899999999999999</v>
          </cell>
          <cell r="P289">
            <v>2.1269999999999998</v>
          </cell>
          <cell r="Q289">
            <v>10.622</v>
          </cell>
          <cell r="R289">
            <v>34.444000000000003</v>
          </cell>
          <cell r="S289">
            <v>52.283000000000001</v>
          </cell>
          <cell r="T289">
            <v>233.54499999999999</v>
          </cell>
        </row>
        <row r="290">
          <cell r="A290">
            <v>135</v>
          </cell>
          <cell r="B290">
            <v>352</v>
          </cell>
          <cell r="C290" t="str">
            <v>Iceland</v>
          </cell>
          <cell r="D290">
            <v>0</v>
          </cell>
          <cell r="E290">
            <v>4</v>
          </cell>
          <cell r="F290" t="str">
            <v>Euro</v>
          </cell>
          <cell r="G290">
            <v>1</v>
          </cell>
          <cell r="H290" t="str">
            <v>eme</v>
          </cell>
          <cell r="I290">
            <v>4</v>
          </cell>
          <cell r="J290" t="str">
            <v>high</v>
          </cell>
          <cell r="K290" t="str">
            <v>females</v>
          </cell>
          <cell r="L290" t="str">
            <v>1995-2000</v>
          </cell>
          <cell r="M290">
            <v>4.3650000000000002</v>
          </cell>
          <cell r="N290">
            <v>6.2E-2</v>
          </cell>
          <cell r="O290">
            <v>1.3000000000000001E-2</v>
          </cell>
          <cell r="P290">
            <v>0.04</v>
          </cell>
          <cell r="Q290">
            <v>0.10700000000000001</v>
          </cell>
          <cell r="R290">
            <v>0.32599999999999996</v>
          </cell>
          <cell r="S290">
            <v>0.47600000000000003</v>
          </cell>
          <cell r="T290">
            <v>3.3409999999999997</v>
          </cell>
        </row>
        <row r="291">
          <cell r="A291">
            <v>77</v>
          </cell>
          <cell r="B291">
            <v>356</v>
          </cell>
          <cell r="C291" t="str">
            <v>India</v>
          </cell>
          <cell r="D291">
            <v>0</v>
          </cell>
          <cell r="E291">
            <v>5</v>
          </cell>
          <cell r="F291" t="str">
            <v>Searo</v>
          </cell>
          <cell r="G291">
            <v>3</v>
          </cell>
          <cell r="H291" t="str">
            <v>ind</v>
          </cell>
          <cell r="I291">
            <v>6</v>
          </cell>
          <cell r="J291" t="str">
            <v>ind</v>
          </cell>
          <cell r="K291" t="str">
            <v>females</v>
          </cell>
          <cell r="L291" t="str">
            <v>1995-2000</v>
          </cell>
          <cell r="M291">
            <v>21035.724999999999</v>
          </cell>
          <cell r="N291">
            <v>6184.7089999999998</v>
          </cell>
          <cell r="O291">
            <v>1393.6489999999999</v>
          </cell>
          <cell r="P291">
            <v>1276.9080000000001</v>
          </cell>
          <cell r="Q291">
            <v>1295.9490000000001</v>
          </cell>
          <cell r="R291">
            <v>2217.5039999999999</v>
          </cell>
          <cell r="S291">
            <v>2884.4049999999997</v>
          </cell>
          <cell r="T291">
            <v>5782.6009999999997</v>
          </cell>
        </row>
        <row r="292">
          <cell r="A292">
            <v>92</v>
          </cell>
          <cell r="B292">
            <v>360</v>
          </cell>
          <cell r="C292" t="str">
            <v>Indonesia</v>
          </cell>
          <cell r="D292">
            <v>0</v>
          </cell>
          <cell r="E292">
            <v>5</v>
          </cell>
          <cell r="F292" t="str">
            <v>Searo</v>
          </cell>
          <cell r="G292">
            <v>5</v>
          </cell>
          <cell r="H292" t="str">
            <v>oai</v>
          </cell>
          <cell r="I292">
            <v>1</v>
          </cell>
          <cell r="J292" t="str">
            <v>low and middle</v>
          </cell>
          <cell r="K292" t="str">
            <v>females</v>
          </cell>
          <cell r="L292" t="str">
            <v>1995-2000</v>
          </cell>
          <cell r="M292">
            <v>3600.3879999999999</v>
          </cell>
          <cell r="N292">
            <v>647.13599999999997</v>
          </cell>
          <cell r="O292">
            <v>96.551999999999992</v>
          </cell>
          <cell r="P292">
            <v>264.024</v>
          </cell>
          <cell r="Q292">
            <v>333.06400000000002</v>
          </cell>
          <cell r="R292">
            <v>489.50700000000001</v>
          </cell>
          <cell r="S292">
            <v>575.78899999999999</v>
          </cell>
          <cell r="T292">
            <v>1194.3159999999998</v>
          </cell>
        </row>
        <row r="293">
          <cell r="A293">
            <v>78</v>
          </cell>
          <cell r="B293">
            <v>364</v>
          </cell>
          <cell r="C293" t="str">
            <v>Iran (Islamic Republic of)</v>
          </cell>
          <cell r="D293">
            <v>0</v>
          </cell>
          <cell r="E293">
            <v>3</v>
          </cell>
          <cell r="F293" t="str">
            <v>Emro</v>
          </cell>
          <cell r="G293">
            <v>8</v>
          </cell>
          <cell r="H293" t="str">
            <v>mec</v>
          </cell>
          <cell r="I293">
            <v>1</v>
          </cell>
          <cell r="J293" t="str">
            <v>low and middle</v>
          </cell>
          <cell r="K293" t="str">
            <v>females</v>
          </cell>
          <cell r="L293" t="str">
            <v>1995-2000</v>
          </cell>
          <cell r="M293">
            <v>844.63199999999995</v>
          </cell>
          <cell r="N293">
            <v>191.46600000000001</v>
          </cell>
          <cell r="O293">
            <v>46.097999999999999</v>
          </cell>
          <cell r="P293">
            <v>59.835000000000001</v>
          </cell>
          <cell r="Q293">
            <v>59.313999999999993</v>
          </cell>
          <cell r="R293">
            <v>90.604000000000013</v>
          </cell>
          <cell r="S293">
            <v>132.02100000000002</v>
          </cell>
          <cell r="T293">
            <v>265.29399999999998</v>
          </cell>
        </row>
        <row r="294">
          <cell r="A294">
            <v>107</v>
          </cell>
          <cell r="B294">
            <v>368</v>
          </cell>
          <cell r="C294" t="str">
            <v>Iraq</v>
          </cell>
          <cell r="D294">
            <v>0</v>
          </cell>
          <cell r="E294">
            <v>3</v>
          </cell>
          <cell r="F294" t="str">
            <v>Emro</v>
          </cell>
          <cell r="G294">
            <v>8</v>
          </cell>
          <cell r="H294" t="str">
            <v>mec</v>
          </cell>
          <cell r="I294">
            <v>1</v>
          </cell>
          <cell r="J294" t="str">
            <v>low and middle</v>
          </cell>
          <cell r="K294" t="str">
            <v>females</v>
          </cell>
          <cell r="L294" t="str">
            <v>1995-2000</v>
          </cell>
          <cell r="M294">
            <v>429.661</v>
          </cell>
          <cell r="N294">
            <v>211.934</v>
          </cell>
          <cell r="O294">
            <v>13.68</v>
          </cell>
          <cell r="P294">
            <v>22.640999999999998</v>
          </cell>
          <cell r="Q294">
            <v>28.537000000000003</v>
          </cell>
          <cell r="R294">
            <v>40.411000000000001</v>
          </cell>
          <cell r="S294">
            <v>38.319000000000003</v>
          </cell>
          <cell r="T294">
            <v>74.138999999999996</v>
          </cell>
        </row>
        <row r="295">
          <cell r="A295">
            <v>136</v>
          </cell>
          <cell r="B295">
            <v>372</v>
          </cell>
          <cell r="C295" t="str">
            <v>Ireland</v>
          </cell>
          <cell r="D295">
            <v>0</v>
          </cell>
          <cell r="E295">
            <v>4</v>
          </cell>
          <cell r="F295" t="str">
            <v>Euro</v>
          </cell>
          <cell r="G295">
            <v>1</v>
          </cell>
          <cell r="H295" t="str">
            <v>eme</v>
          </cell>
          <cell r="I295">
            <v>4</v>
          </cell>
          <cell r="J295" t="str">
            <v>high</v>
          </cell>
          <cell r="K295" t="str">
            <v>females</v>
          </cell>
          <cell r="L295" t="str">
            <v>1995-2000</v>
          </cell>
          <cell r="M295">
            <v>72.825000000000003</v>
          </cell>
          <cell r="N295">
            <v>0.95199999999999996</v>
          </cell>
          <cell r="O295">
            <v>0.15</v>
          </cell>
          <cell r="P295">
            <v>0.59299999999999997</v>
          </cell>
          <cell r="Q295">
            <v>1.282</v>
          </cell>
          <cell r="R295">
            <v>5.056</v>
          </cell>
          <cell r="S295">
            <v>8.6120000000000001</v>
          </cell>
          <cell r="T295">
            <v>56.18</v>
          </cell>
        </row>
        <row r="296">
          <cell r="A296">
            <v>108</v>
          </cell>
          <cell r="B296">
            <v>376</v>
          </cell>
          <cell r="C296" t="str">
            <v>Israel</v>
          </cell>
          <cell r="D296">
            <v>0</v>
          </cell>
          <cell r="E296">
            <v>4</v>
          </cell>
          <cell r="F296" t="str">
            <v>Euro</v>
          </cell>
          <cell r="G296">
            <v>8</v>
          </cell>
          <cell r="H296" t="str">
            <v>mec</v>
          </cell>
          <cell r="I296">
            <v>4</v>
          </cell>
          <cell r="J296" t="str">
            <v>high</v>
          </cell>
          <cell r="K296" t="str">
            <v>females</v>
          </cell>
          <cell r="L296" t="str">
            <v>1995-2000</v>
          </cell>
          <cell r="M296">
            <v>88.224000000000004</v>
          </cell>
          <cell r="N296">
            <v>2.6640000000000001</v>
          </cell>
          <cell r="O296">
            <v>0.40600000000000003</v>
          </cell>
          <cell r="P296">
            <v>0.90500000000000003</v>
          </cell>
          <cell r="Q296">
            <v>2.1539999999999999</v>
          </cell>
          <cell r="R296">
            <v>6.165</v>
          </cell>
          <cell r="S296">
            <v>11.911000000000001</v>
          </cell>
          <cell r="T296">
            <v>64.019000000000005</v>
          </cell>
        </row>
        <row r="297">
          <cell r="A297">
            <v>147</v>
          </cell>
          <cell r="B297">
            <v>380</v>
          </cell>
          <cell r="C297" t="str">
            <v>Italy</v>
          </cell>
          <cell r="D297">
            <v>0</v>
          </cell>
          <cell r="E297">
            <v>4</v>
          </cell>
          <cell r="F297" t="str">
            <v>Euro</v>
          </cell>
          <cell r="G297">
            <v>1</v>
          </cell>
          <cell r="H297" t="str">
            <v>eme</v>
          </cell>
          <cell r="I297">
            <v>4</v>
          </cell>
          <cell r="J297" t="str">
            <v>high</v>
          </cell>
          <cell r="K297" t="str">
            <v>females</v>
          </cell>
          <cell r="L297" t="str">
            <v>1995-2000</v>
          </cell>
          <cell r="M297">
            <v>1439.72</v>
          </cell>
          <cell r="N297">
            <v>10.409000000000001</v>
          </cell>
          <cell r="O297">
            <v>2.4750000000000001</v>
          </cell>
          <cell r="P297">
            <v>8.2170000000000005</v>
          </cell>
          <cell r="Q297">
            <v>21.826000000000001</v>
          </cell>
          <cell r="R297">
            <v>75.016999999999996</v>
          </cell>
          <cell r="S297">
            <v>150.49099999999999</v>
          </cell>
          <cell r="T297">
            <v>1171.2850000000001</v>
          </cell>
        </row>
        <row r="298">
          <cell r="A298">
            <v>51</v>
          </cell>
          <cell r="B298">
            <v>384</v>
          </cell>
          <cell r="C298" t="str">
            <v>Cote d'Ivoire</v>
          </cell>
          <cell r="D298">
            <v>0</v>
          </cell>
          <cell r="E298">
            <v>1</v>
          </cell>
          <cell r="F298" t="str">
            <v>Afro</v>
          </cell>
          <cell r="G298">
            <v>6</v>
          </cell>
          <cell r="H298" t="str">
            <v>ssa</v>
          </cell>
          <cell r="I298">
            <v>1</v>
          </cell>
          <cell r="J298" t="str">
            <v>low and middle</v>
          </cell>
          <cell r="K298" t="str">
            <v>females</v>
          </cell>
          <cell r="L298" t="str">
            <v>1995-2000</v>
          </cell>
          <cell r="M298">
            <v>539.63300000000004</v>
          </cell>
          <cell r="N298">
            <v>171.89500000000001</v>
          </cell>
          <cell r="O298">
            <v>46.173999999999999</v>
          </cell>
          <cell r="P298">
            <v>62.344999999999999</v>
          </cell>
          <cell r="Q298">
            <v>94.1</v>
          </cell>
          <cell r="R298">
            <v>71.558999999999997</v>
          </cell>
          <cell r="S298">
            <v>39.103999999999999</v>
          </cell>
          <cell r="T298">
            <v>54.455999999999996</v>
          </cell>
        </row>
        <row r="299">
          <cell r="A299">
            <v>170</v>
          </cell>
          <cell r="B299">
            <v>388</v>
          </cell>
          <cell r="C299" t="str">
            <v>Jamaica</v>
          </cell>
          <cell r="D299">
            <v>0</v>
          </cell>
          <cell r="E299">
            <v>2</v>
          </cell>
          <cell r="F299" t="str">
            <v>Amro</v>
          </cell>
          <cell r="G299">
            <v>7</v>
          </cell>
          <cell r="H299" t="str">
            <v>lac</v>
          </cell>
          <cell r="I299">
            <v>1</v>
          </cell>
          <cell r="J299" t="str">
            <v>low and middle</v>
          </cell>
          <cell r="K299" t="str">
            <v>females</v>
          </cell>
          <cell r="L299" t="str">
            <v>1995-2000</v>
          </cell>
          <cell r="M299">
            <v>36.042999999999999</v>
          </cell>
          <cell r="N299">
            <v>3.4089999999999998</v>
          </cell>
          <cell r="O299">
            <v>0.35399999999999998</v>
          </cell>
          <cell r="P299">
            <v>0.65700000000000003</v>
          </cell>
          <cell r="Q299">
            <v>1.3639999999999999</v>
          </cell>
          <cell r="R299">
            <v>2.4590000000000001</v>
          </cell>
          <cell r="S299">
            <v>4.0579999999999998</v>
          </cell>
          <cell r="T299">
            <v>23.741999999999997</v>
          </cell>
        </row>
        <row r="300">
          <cell r="A300">
            <v>69</v>
          </cell>
          <cell r="B300">
            <v>392</v>
          </cell>
          <cell r="C300" t="str">
            <v>Japan</v>
          </cell>
          <cell r="D300">
            <v>0</v>
          </cell>
          <cell r="E300">
            <v>6</v>
          </cell>
          <cell r="F300" t="str">
            <v>Wpro</v>
          </cell>
          <cell r="G300">
            <v>1</v>
          </cell>
          <cell r="H300" t="str">
            <v>eme</v>
          </cell>
          <cell r="I300">
            <v>4</v>
          </cell>
          <cell r="J300" t="str">
            <v>high</v>
          </cell>
          <cell r="K300" t="str">
            <v>females</v>
          </cell>
          <cell r="L300" t="str">
            <v>1995-2000</v>
          </cell>
          <cell r="M300">
            <v>2373.875</v>
          </cell>
          <cell r="N300">
            <v>16.138000000000002</v>
          </cell>
          <cell r="O300">
            <v>3.6909999999999998</v>
          </cell>
          <cell r="P300">
            <v>17.785</v>
          </cell>
          <cell r="Q300">
            <v>42.561</v>
          </cell>
          <cell r="R300">
            <v>169.81099999999998</v>
          </cell>
          <cell r="S300">
            <v>260.76</v>
          </cell>
          <cell r="T300">
            <v>1863.1290000000001</v>
          </cell>
        </row>
        <row r="301">
          <cell r="A301">
            <v>79</v>
          </cell>
          <cell r="B301">
            <v>398</v>
          </cell>
          <cell r="C301" t="str">
            <v>Kazakhstan</v>
          </cell>
          <cell r="D301">
            <v>0</v>
          </cell>
          <cell r="E301">
            <v>4</v>
          </cell>
          <cell r="F301" t="str">
            <v>Euro</v>
          </cell>
          <cell r="G301">
            <v>8</v>
          </cell>
          <cell r="H301" t="str">
            <v>mec</v>
          </cell>
          <cell r="I301">
            <v>1</v>
          </cell>
          <cell r="J301" t="str">
            <v>low and middle</v>
          </cell>
          <cell r="K301" t="str">
            <v>females</v>
          </cell>
          <cell r="L301" t="str">
            <v>1995-2000</v>
          </cell>
          <cell r="M301">
            <v>323.416</v>
          </cell>
          <cell r="N301">
            <v>26.478999999999999</v>
          </cell>
          <cell r="O301">
            <v>3.31</v>
          </cell>
          <cell r="P301">
            <v>9.3209999999999997</v>
          </cell>
          <cell r="Q301">
            <v>17.193999999999999</v>
          </cell>
          <cell r="R301">
            <v>36.561</v>
          </cell>
          <cell r="S301">
            <v>55.808</v>
          </cell>
          <cell r="T301">
            <v>174.74300000000002</v>
          </cell>
        </row>
        <row r="302">
          <cell r="A302">
            <v>109</v>
          </cell>
          <cell r="B302">
            <v>400</v>
          </cell>
          <cell r="C302" t="str">
            <v>Jordan</v>
          </cell>
          <cell r="D302">
            <v>0</v>
          </cell>
          <cell r="E302">
            <v>3</v>
          </cell>
          <cell r="F302" t="str">
            <v>Emro</v>
          </cell>
          <cell r="G302">
            <v>8</v>
          </cell>
          <cell r="H302" t="str">
            <v>mec</v>
          </cell>
          <cell r="I302">
            <v>1</v>
          </cell>
          <cell r="J302" t="str">
            <v>low and middle</v>
          </cell>
          <cell r="K302" t="str">
            <v>females</v>
          </cell>
          <cell r="L302" t="str">
            <v>1995-2000</v>
          </cell>
          <cell r="M302">
            <v>64.694999999999993</v>
          </cell>
          <cell r="N302">
            <v>16.207000000000001</v>
          </cell>
          <cell r="O302">
            <v>1.8340000000000001</v>
          </cell>
          <cell r="P302">
            <v>4.0180000000000007</v>
          </cell>
          <cell r="Q302">
            <v>4.7690000000000001</v>
          </cell>
          <cell r="R302">
            <v>7.6829999999999998</v>
          </cell>
          <cell r="S302">
            <v>8.84</v>
          </cell>
          <cell r="T302">
            <v>21.343999999999998</v>
          </cell>
        </row>
        <row r="303">
          <cell r="A303">
            <v>12</v>
          </cell>
          <cell r="B303">
            <v>404</v>
          </cell>
          <cell r="C303" t="str">
            <v>Kenya</v>
          </cell>
          <cell r="D303">
            <v>0</v>
          </cell>
          <cell r="E303">
            <v>1</v>
          </cell>
          <cell r="F303" t="str">
            <v>Afro</v>
          </cell>
          <cell r="G303">
            <v>6</v>
          </cell>
          <cell r="H303" t="str">
            <v>ssa</v>
          </cell>
          <cell r="I303">
            <v>1</v>
          </cell>
          <cell r="J303" t="str">
            <v>low and middle</v>
          </cell>
          <cell r="K303" t="str">
            <v>females</v>
          </cell>
          <cell r="L303" t="str">
            <v>1995-2000</v>
          </cell>
          <cell r="M303">
            <v>857.69500000000005</v>
          </cell>
          <cell r="N303">
            <v>250.001</v>
          </cell>
          <cell r="O303">
            <v>66.855999999999995</v>
          </cell>
          <cell r="P303">
            <v>101.071</v>
          </cell>
          <cell r="Q303">
            <v>151.584</v>
          </cell>
          <cell r="R303">
            <v>108.895</v>
          </cell>
          <cell r="S303">
            <v>57.84</v>
          </cell>
          <cell r="T303">
            <v>121.44799999999999</v>
          </cell>
        </row>
        <row r="304">
          <cell r="A304">
            <v>68</v>
          </cell>
          <cell r="B304">
            <v>408</v>
          </cell>
          <cell r="C304" t="str">
            <v>Dem. People's Rep. of Korea</v>
          </cell>
          <cell r="D304">
            <v>0</v>
          </cell>
          <cell r="E304">
            <v>5</v>
          </cell>
          <cell r="F304" t="str">
            <v>Searo</v>
          </cell>
          <cell r="G304">
            <v>5</v>
          </cell>
          <cell r="H304" t="str">
            <v>oai</v>
          </cell>
          <cell r="I304">
            <v>1</v>
          </cell>
          <cell r="J304" t="str">
            <v>low and middle</v>
          </cell>
          <cell r="K304" t="str">
            <v>females</v>
          </cell>
          <cell r="L304" t="str">
            <v>1995-2000</v>
          </cell>
          <cell r="M304">
            <v>298.09199999999998</v>
          </cell>
          <cell r="N304">
            <v>28.934999999999999</v>
          </cell>
          <cell r="O304">
            <v>1.95</v>
          </cell>
          <cell r="P304">
            <v>7.7690000000000001</v>
          </cell>
          <cell r="Q304">
            <v>18.262</v>
          </cell>
          <cell r="R304">
            <v>37.316000000000003</v>
          </cell>
          <cell r="S304">
            <v>53.125</v>
          </cell>
          <cell r="T304">
            <v>150.73500000000001</v>
          </cell>
        </row>
        <row r="305">
          <cell r="A305">
            <v>72</v>
          </cell>
          <cell r="B305">
            <v>410</v>
          </cell>
          <cell r="C305" t="str">
            <v>Republic of Korea</v>
          </cell>
          <cell r="D305">
            <v>0</v>
          </cell>
          <cell r="E305">
            <v>6</v>
          </cell>
          <cell r="F305" t="str">
            <v>Wpro</v>
          </cell>
          <cell r="G305">
            <v>5</v>
          </cell>
          <cell r="H305" t="str">
            <v>oai</v>
          </cell>
          <cell r="I305">
            <v>4</v>
          </cell>
          <cell r="J305" t="str">
            <v>high</v>
          </cell>
          <cell r="K305" t="str">
            <v>females</v>
          </cell>
          <cell r="L305" t="str">
            <v>1995-2000</v>
          </cell>
          <cell r="M305">
            <v>628.44399999999996</v>
          </cell>
          <cell r="N305">
            <v>21.640999999999998</v>
          </cell>
          <cell r="O305">
            <v>6.0739999999999998</v>
          </cell>
          <cell r="P305">
            <v>19.318999999999999</v>
          </cell>
          <cell r="Q305">
            <v>40.745999999999995</v>
          </cell>
          <cell r="R305">
            <v>78.864999999999995</v>
          </cell>
          <cell r="S305">
            <v>111.09299999999999</v>
          </cell>
          <cell r="T305">
            <v>350.70600000000002</v>
          </cell>
        </row>
        <row r="306">
          <cell r="A306">
            <v>110</v>
          </cell>
          <cell r="B306">
            <v>414</v>
          </cell>
          <cell r="C306" t="str">
            <v>Kuwait</v>
          </cell>
          <cell r="D306">
            <v>0</v>
          </cell>
          <cell r="E306">
            <v>3</v>
          </cell>
          <cell r="F306" t="str">
            <v>Emro</v>
          </cell>
          <cell r="G306">
            <v>8</v>
          </cell>
          <cell r="H306" t="str">
            <v>mec</v>
          </cell>
          <cell r="I306">
            <v>4</v>
          </cell>
          <cell r="J306" t="str">
            <v>high</v>
          </cell>
          <cell r="K306" t="str">
            <v>females</v>
          </cell>
          <cell r="L306" t="str">
            <v>1995-2000</v>
          </cell>
          <cell r="M306">
            <v>8.0259999999999998</v>
          </cell>
          <cell r="N306">
            <v>1.4279999999999999</v>
          </cell>
          <cell r="O306">
            <v>0.184</v>
          </cell>
          <cell r="P306">
            <v>0.26800000000000002</v>
          </cell>
          <cell r="Q306">
            <v>0.58099999999999996</v>
          </cell>
          <cell r="R306">
            <v>1.4590000000000001</v>
          </cell>
          <cell r="S306">
            <v>1.274</v>
          </cell>
          <cell r="T306">
            <v>2.8319999999999999</v>
          </cell>
        </row>
        <row r="307">
          <cell r="A307">
            <v>80</v>
          </cell>
          <cell r="B307">
            <v>417</v>
          </cell>
          <cell r="C307" t="str">
            <v>Kyrgyzstan</v>
          </cell>
          <cell r="D307">
            <v>0</v>
          </cell>
          <cell r="E307">
            <v>4</v>
          </cell>
          <cell r="F307" t="str">
            <v>Euro</v>
          </cell>
          <cell r="G307">
            <v>8</v>
          </cell>
          <cell r="H307" t="str">
            <v>mec</v>
          </cell>
          <cell r="I307">
            <v>1</v>
          </cell>
          <cell r="J307" t="str">
            <v>low and middle</v>
          </cell>
          <cell r="K307" t="str">
            <v>females</v>
          </cell>
          <cell r="L307" t="str">
            <v>1995-2000</v>
          </cell>
          <cell r="M307">
            <v>78.254999999999995</v>
          </cell>
          <cell r="N307">
            <v>12.769</v>
          </cell>
          <cell r="O307">
            <v>1.3340000000000001</v>
          </cell>
          <cell r="P307">
            <v>2.7439999999999998</v>
          </cell>
          <cell r="Q307">
            <v>4.7789999999999999</v>
          </cell>
          <cell r="R307">
            <v>7.0360000000000005</v>
          </cell>
          <cell r="S307">
            <v>11.815</v>
          </cell>
          <cell r="T307">
            <v>37.778000000000006</v>
          </cell>
        </row>
        <row r="308">
          <cell r="A308">
            <v>93</v>
          </cell>
          <cell r="B308">
            <v>418</v>
          </cell>
          <cell r="C308" t="str">
            <v>Lao People's Dem. Republic</v>
          </cell>
          <cell r="D308">
            <v>0</v>
          </cell>
          <cell r="E308">
            <v>6</v>
          </cell>
          <cell r="F308" t="str">
            <v>Wpro</v>
          </cell>
          <cell r="G308">
            <v>5</v>
          </cell>
          <cell r="H308" t="str">
            <v>oai</v>
          </cell>
          <cell r="I308">
            <v>1</v>
          </cell>
          <cell r="J308" t="str">
            <v>low and middle</v>
          </cell>
          <cell r="K308" t="str">
            <v>females</v>
          </cell>
          <cell r="L308" t="str">
            <v>1995-2000</v>
          </cell>
          <cell r="M308">
            <v>163.28800000000001</v>
          </cell>
          <cell r="N308">
            <v>72.602999999999994</v>
          </cell>
          <cell r="O308">
            <v>14.36</v>
          </cell>
          <cell r="P308">
            <v>13.931000000000001</v>
          </cell>
          <cell r="Q308">
            <v>13.67</v>
          </cell>
          <cell r="R308">
            <v>13.584</v>
          </cell>
          <cell r="S308">
            <v>12.966000000000001</v>
          </cell>
          <cell r="T308">
            <v>22.173999999999999</v>
          </cell>
        </row>
        <row r="309">
          <cell r="A309">
            <v>111</v>
          </cell>
          <cell r="B309">
            <v>422</v>
          </cell>
          <cell r="C309" t="str">
            <v>Lebanon</v>
          </cell>
          <cell r="D309">
            <v>0</v>
          </cell>
          <cell r="E309">
            <v>3</v>
          </cell>
          <cell r="F309" t="str">
            <v>Emro</v>
          </cell>
          <cell r="G309">
            <v>8</v>
          </cell>
          <cell r="H309" t="str">
            <v>mec</v>
          </cell>
          <cell r="I309">
            <v>1</v>
          </cell>
          <cell r="J309" t="str">
            <v>low and middle</v>
          </cell>
          <cell r="K309" t="str">
            <v>females</v>
          </cell>
          <cell r="L309" t="str">
            <v>1995-2000</v>
          </cell>
          <cell r="M309">
            <v>48.28</v>
          </cell>
          <cell r="N309">
            <v>5.75</v>
          </cell>
          <cell r="O309">
            <v>0.72299999999999998</v>
          </cell>
          <cell r="P309">
            <v>2.11</v>
          </cell>
          <cell r="Q309">
            <v>3.3050000000000002</v>
          </cell>
          <cell r="R309">
            <v>5.0880000000000001</v>
          </cell>
          <cell r="S309">
            <v>8.1310000000000002</v>
          </cell>
          <cell r="T309">
            <v>23.172999999999998</v>
          </cell>
        </row>
        <row r="310">
          <cell r="A310">
            <v>43</v>
          </cell>
          <cell r="B310">
            <v>426</v>
          </cell>
          <cell r="C310" t="str">
            <v>Lesotho</v>
          </cell>
          <cell r="D310">
            <v>0</v>
          </cell>
          <cell r="E310">
            <v>1</v>
          </cell>
          <cell r="F310" t="str">
            <v>Afro</v>
          </cell>
          <cell r="G310">
            <v>6</v>
          </cell>
          <cell r="H310" t="str">
            <v>ssa</v>
          </cell>
          <cell r="I310">
            <v>1</v>
          </cell>
          <cell r="J310" t="str">
            <v>low and middle</v>
          </cell>
          <cell r="K310" t="str">
            <v>females</v>
          </cell>
          <cell r="L310" t="str">
            <v>1995-2000</v>
          </cell>
          <cell r="M310">
            <v>61.194000000000003</v>
          </cell>
          <cell r="N310">
            <v>22.556999999999999</v>
          </cell>
          <cell r="O310">
            <v>2.778</v>
          </cell>
          <cell r="P310">
            <v>4.274</v>
          </cell>
          <cell r="Q310">
            <v>6.9950000000000001</v>
          </cell>
          <cell r="R310">
            <v>6.7210000000000001</v>
          </cell>
          <cell r="S310">
            <v>5.6210000000000004</v>
          </cell>
          <cell r="T310">
            <v>12.247999999999999</v>
          </cell>
        </row>
        <row r="311">
          <cell r="A311">
            <v>137</v>
          </cell>
          <cell r="B311">
            <v>428</v>
          </cell>
          <cell r="C311" t="str">
            <v>Latvia</v>
          </cell>
          <cell r="D311">
            <v>0</v>
          </cell>
          <cell r="E311">
            <v>4</v>
          </cell>
          <cell r="F311" t="str">
            <v>Euro</v>
          </cell>
          <cell r="G311">
            <v>2</v>
          </cell>
          <cell r="H311" t="str">
            <v>fse</v>
          </cell>
          <cell r="I311">
            <v>1</v>
          </cell>
          <cell r="J311" t="str">
            <v>low and middle</v>
          </cell>
          <cell r="K311" t="str">
            <v>females</v>
          </cell>
          <cell r="L311" t="str">
            <v>1995-2000</v>
          </cell>
          <cell r="M311">
            <v>86.465000000000003</v>
          </cell>
          <cell r="N311">
            <v>0.98599999999999999</v>
          </cell>
          <cell r="O311">
            <v>0.29899999999999999</v>
          </cell>
          <cell r="P311">
            <v>0.878</v>
          </cell>
          <cell r="Q311">
            <v>2.367</v>
          </cell>
          <cell r="R311">
            <v>7.4339999999999993</v>
          </cell>
          <cell r="S311">
            <v>13.591999999999999</v>
          </cell>
          <cell r="T311">
            <v>60.908999999999999</v>
          </cell>
        </row>
        <row r="312">
          <cell r="A312">
            <v>56</v>
          </cell>
          <cell r="B312">
            <v>430</v>
          </cell>
          <cell r="C312" t="str">
            <v>Liberia</v>
          </cell>
          <cell r="D312">
            <v>0</v>
          </cell>
          <cell r="E312">
            <v>1</v>
          </cell>
          <cell r="F312" t="str">
            <v>Afro</v>
          </cell>
          <cell r="G312">
            <v>6</v>
          </cell>
          <cell r="H312" t="str">
            <v>ssa</v>
          </cell>
          <cell r="I312">
            <v>1</v>
          </cell>
          <cell r="J312" t="str">
            <v>low and middle</v>
          </cell>
          <cell r="K312" t="str">
            <v>females</v>
          </cell>
          <cell r="L312" t="str">
            <v>1995-2000</v>
          </cell>
          <cell r="M312">
            <v>103.667</v>
          </cell>
          <cell r="N312">
            <v>45.994999999999997</v>
          </cell>
          <cell r="O312">
            <v>8.51</v>
          </cell>
          <cell r="P312">
            <v>10.643000000000001</v>
          </cell>
          <cell r="Q312">
            <v>8.8919999999999995</v>
          </cell>
          <cell r="R312">
            <v>9.6509999999999998</v>
          </cell>
          <cell r="S312">
            <v>7.7880000000000003</v>
          </cell>
          <cell r="T312">
            <v>12.188000000000001</v>
          </cell>
        </row>
        <row r="313">
          <cell r="A313">
            <v>36</v>
          </cell>
          <cell r="B313">
            <v>434</v>
          </cell>
          <cell r="C313" t="str">
            <v>Libyan Arab Jamahiriya</v>
          </cell>
          <cell r="D313">
            <v>0</v>
          </cell>
          <cell r="E313">
            <v>3</v>
          </cell>
          <cell r="F313" t="str">
            <v>Emro</v>
          </cell>
          <cell r="G313">
            <v>8</v>
          </cell>
          <cell r="H313" t="str">
            <v>mec</v>
          </cell>
          <cell r="I313">
            <v>1</v>
          </cell>
          <cell r="J313" t="str">
            <v>low and middle</v>
          </cell>
          <cell r="K313" t="str">
            <v>females</v>
          </cell>
          <cell r="L313" t="str">
            <v>1995-2000</v>
          </cell>
          <cell r="M313">
            <v>49.847999999999999</v>
          </cell>
          <cell r="N313">
            <v>11.672000000000001</v>
          </cell>
          <cell r="O313">
            <v>1.0609999999999999</v>
          </cell>
          <cell r="P313">
            <v>2.8090000000000002</v>
          </cell>
          <cell r="Q313">
            <v>3.9360000000000004</v>
          </cell>
          <cell r="R313">
            <v>7.7010000000000005</v>
          </cell>
          <cell r="S313">
            <v>7.742</v>
          </cell>
          <cell r="T313">
            <v>14.927000000000001</v>
          </cell>
        </row>
        <row r="314">
          <cell r="A314">
            <v>138</v>
          </cell>
          <cell r="B314">
            <v>440</v>
          </cell>
          <cell r="C314" t="str">
            <v>Lithuania</v>
          </cell>
          <cell r="D314">
            <v>0</v>
          </cell>
          <cell r="E314">
            <v>4</v>
          </cell>
          <cell r="F314" t="str">
            <v>Euro</v>
          </cell>
          <cell r="G314">
            <v>2</v>
          </cell>
          <cell r="H314" t="str">
            <v>fse</v>
          </cell>
          <cell r="I314">
            <v>1</v>
          </cell>
          <cell r="J314" t="str">
            <v>low and middle</v>
          </cell>
          <cell r="K314" t="str">
            <v>females</v>
          </cell>
          <cell r="L314" t="str">
            <v>1995-2000</v>
          </cell>
          <cell r="M314">
            <v>104.23099999999999</v>
          </cell>
          <cell r="N314">
            <v>1.7450000000000001</v>
          </cell>
          <cell r="O314">
            <v>0.435</v>
          </cell>
          <cell r="P314">
            <v>1.0510000000000002</v>
          </cell>
          <cell r="Q314">
            <v>3.7320000000000002</v>
          </cell>
          <cell r="R314">
            <v>9.3960000000000008</v>
          </cell>
          <cell r="S314">
            <v>16.613</v>
          </cell>
          <cell r="T314">
            <v>71.259</v>
          </cell>
        </row>
        <row r="315">
          <cell r="A315">
            <v>159</v>
          </cell>
          <cell r="B315">
            <v>442</v>
          </cell>
          <cell r="C315" t="str">
            <v>Luxembourg</v>
          </cell>
          <cell r="D315">
            <v>0</v>
          </cell>
          <cell r="E315">
            <v>4</v>
          </cell>
          <cell r="F315" t="str">
            <v>Euro</v>
          </cell>
          <cell r="G315">
            <v>1</v>
          </cell>
          <cell r="H315" t="str">
            <v>eme</v>
          </cell>
          <cell r="I315">
            <v>4</v>
          </cell>
          <cell r="J315" t="str">
            <v>high</v>
          </cell>
          <cell r="K315" t="str">
            <v>females</v>
          </cell>
          <cell r="L315" t="str">
            <v>1995-2000</v>
          </cell>
          <cell r="M315">
            <v>9.9529999999999994</v>
          </cell>
          <cell r="N315">
            <v>9.8000000000000004E-2</v>
          </cell>
          <cell r="O315">
            <v>1.3000000000000001E-2</v>
          </cell>
          <cell r="P315">
            <v>0.06</v>
          </cell>
          <cell r="Q315">
            <v>0.188</v>
          </cell>
          <cell r="R315">
            <v>0.60899999999999999</v>
          </cell>
          <cell r="S315">
            <v>1.052</v>
          </cell>
          <cell r="T315">
            <v>7.9329999999999998</v>
          </cell>
        </row>
        <row r="316">
          <cell r="A316">
            <v>70</v>
          </cell>
          <cell r="B316">
            <v>446</v>
          </cell>
          <cell r="C316" t="str">
            <v>Macau</v>
          </cell>
          <cell r="G316">
            <v>5</v>
          </cell>
          <cell r="H316" t="str">
            <v>oai</v>
          </cell>
          <cell r="I316">
            <v>4</v>
          </cell>
          <cell r="J316" t="str">
            <v>high</v>
          </cell>
          <cell r="K316" t="str">
            <v>females</v>
          </cell>
          <cell r="L316" t="str">
            <v>1995-2000</v>
          </cell>
          <cell r="M316">
            <v>4.8490000000000002</v>
          </cell>
          <cell r="N316">
            <v>0.153</v>
          </cell>
          <cell r="O316">
            <v>1.7000000000000001E-2</v>
          </cell>
          <cell r="P316">
            <v>6.9000000000000006E-2</v>
          </cell>
          <cell r="Q316">
            <v>0.254</v>
          </cell>
          <cell r="R316">
            <v>0.38400000000000001</v>
          </cell>
          <cell r="S316">
            <v>0.58699999999999997</v>
          </cell>
          <cell r="T316">
            <v>3.3849999999999998</v>
          </cell>
        </row>
        <row r="317">
          <cell r="A317">
            <v>13</v>
          </cell>
          <cell r="B317">
            <v>450</v>
          </cell>
          <cell r="C317" t="str">
            <v>Madagascar</v>
          </cell>
          <cell r="D317">
            <v>0</v>
          </cell>
          <cell r="E317">
            <v>1</v>
          </cell>
          <cell r="F317" t="str">
            <v>Afro</v>
          </cell>
          <cell r="G317">
            <v>6</v>
          </cell>
          <cell r="H317" t="str">
            <v>ssa</v>
          </cell>
          <cell r="I317">
            <v>1</v>
          </cell>
          <cell r="J317" t="str">
            <v>low and middle</v>
          </cell>
          <cell r="K317" t="str">
            <v>females</v>
          </cell>
          <cell r="L317" t="str">
            <v>1995-2000</v>
          </cell>
          <cell r="M317">
            <v>382.43200000000002</v>
          </cell>
          <cell r="N317">
            <v>163.66399999999999</v>
          </cell>
          <cell r="O317">
            <v>19.780999999999999</v>
          </cell>
          <cell r="P317">
            <v>33.363</v>
          </cell>
          <cell r="Q317">
            <v>34.457000000000001</v>
          </cell>
          <cell r="R317">
            <v>34.928000000000004</v>
          </cell>
          <cell r="S317">
            <v>33.361000000000004</v>
          </cell>
          <cell r="T317">
            <v>62.878</v>
          </cell>
        </row>
        <row r="318">
          <cell r="A318">
            <v>14</v>
          </cell>
          <cell r="B318">
            <v>454</v>
          </cell>
          <cell r="C318" t="str">
            <v>Malawi</v>
          </cell>
          <cell r="D318">
            <v>0</v>
          </cell>
          <cell r="E318">
            <v>1</v>
          </cell>
          <cell r="F318" t="str">
            <v>Afro</v>
          </cell>
          <cell r="G318">
            <v>6</v>
          </cell>
          <cell r="H318" t="str">
            <v>ssa</v>
          </cell>
          <cell r="I318">
            <v>1</v>
          </cell>
          <cell r="J318" t="str">
            <v>low and middle</v>
          </cell>
          <cell r="K318" t="str">
            <v>females</v>
          </cell>
          <cell r="L318" t="str">
            <v>1995-2000</v>
          </cell>
          <cell r="M318">
            <v>600.90499999999997</v>
          </cell>
          <cell r="N318">
            <v>266.95800000000003</v>
          </cell>
          <cell r="O318">
            <v>58.25</v>
          </cell>
          <cell r="P318">
            <v>53.150999999999996</v>
          </cell>
          <cell r="Q318">
            <v>83.284999999999997</v>
          </cell>
          <cell r="R318">
            <v>62.612000000000009</v>
          </cell>
          <cell r="S318">
            <v>32.08</v>
          </cell>
          <cell r="T318">
            <v>44.56900000000001</v>
          </cell>
        </row>
        <row r="319">
          <cell r="A319">
            <v>94</v>
          </cell>
          <cell r="B319">
            <v>458</v>
          </cell>
          <cell r="C319" t="str">
            <v>Malaysia</v>
          </cell>
          <cell r="D319">
            <v>0</v>
          </cell>
          <cell r="E319">
            <v>6</v>
          </cell>
          <cell r="F319" t="str">
            <v>Wpro</v>
          </cell>
          <cell r="G319">
            <v>5</v>
          </cell>
          <cell r="H319" t="str">
            <v>oai</v>
          </cell>
          <cell r="I319">
            <v>1</v>
          </cell>
          <cell r="J319" t="str">
            <v>low and middle</v>
          </cell>
          <cell r="K319" t="str">
            <v>females</v>
          </cell>
          <cell r="L319" t="str">
            <v>1995-2000</v>
          </cell>
          <cell r="M319">
            <v>221.364</v>
          </cell>
          <cell r="N319">
            <v>17.239000000000001</v>
          </cell>
          <cell r="O319">
            <v>3.48</v>
          </cell>
          <cell r="P319">
            <v>7.6470000000000002</v>
          </cell>
          <cell r="Q319">
            <v>15.016000000000002</v>
          </cell>
          <cell r="R319">
            <v>30.079000000000001</v>
          </cell>
          <cell r="S319">
            <v>42.420999999999999</v>
          </cell>
          <cell r="T319">
            <v>105.482</v>
          </cell>
        </row>
        <row r="320">
          <cell r="A320">
            <v>81</v>
          </cell>
          <cell r="B320">
            <v>462</v>
          </cell>
          <cell r="C320" t="str">
            <v>Maldives</v>
          </cell>
          <cell r="D320">
            <v>0</v>
          </cell>
          <cell r="E320">
            <v>5</v>
          </cell>
          <cell r="F320" t="str">
            <v>Searo</v>
          </cell>
          <cell r="G320">
            <v>5</v>
          </cell>
          <cell r="H320" t="str">
            <v>oai</v>
          </cell>
          <cell r="I320">
            <v>1</v>
          </cell>
          <cell r="J320" t="str">
            <v>low and middle</v>
          </cell>
          <cell r="K320" t="str">
            <v>females</v>
          </cell>
          <cell r="L320" t="str">
            <v>1995-2000</v>
          </cell>
          <cell r="M320">
            <v>5.056</v>
          </cell>
          <cell r="N320">
            <v>1.8340000000000001</v>
          </cell>
          <cell r="O320">
            <v>0.26100000000000001</v>
          </cell>
          <cell r="P320">
            <v>0.43</v>
          </cell>
          <cell r="Q320">
            <v>0.42400000000000004</v>
          </cell>
          <cell r="R320">
            <v>0.47299999999999998</v>
          </cell>
          <cell r="S320">
            <v>0.53600000000000003</v>
          </cell>
          <cell r="T320">
            <v>1.0979999999999999</v>
          </cell>
        </row>
        <row r="321">
          <cell r="A321">
            <v>57</v>
          </cell>
          <cell r="B321">
            <v>466</v>
          </cell>
          <cell r="C321" t="str">
            <v>Mali</v>
          </cell>
          <cell r="D321">
            <v>0</v>
          </cell>
          <cell r="E321">
            <v>1</v>
          </cell>
          <cell r="F321" t="str">
            <v>Afro</v>
          </cell>
          <cell r="G321">
            <v>6</v>
          </cell>
          <cell r="H321" t="str">
            <v>ssa</v>
          </cell>
          <cell r="I321">
            <v>1</v>
          </cell>
          <cell r="J321" t="str">
            <v>low and middle</v>
          </cell>
          <cell r="K321" t="str">
            <v>females</v>
          </cell>
          <cell r="L321" t="str">
            <v>1995-2000</v>
          </cell>
          <cell r="M321">
            <v>409.87400000000002</v>
          </cell>
          <cell r="N321">
            <v>270.53300000000002</v>
          </cell>
          <cell r="O321">
            <v>26.565000000000001</v>
          </cell>
          <cell r="P321">
            <v>26.113</v>
          </cell>
          <cell r="Q321">
            <v>18.513999999999999</v>
          </cell>
          <cell r="R321">
            <v>15.724</v>
          </cell>
          <cell r="S321">
            <v>15.702999999999999</v>
          </cell>
          <cell r="T321">
            <v>36.722000000000001</v>
          </cell>
        </row>
        <row r="322">
          <cell r="A322">
            <v>148</v>
          </cell>
          <cell r="B322">
            <v>470</v>
          </cell>
          <cell r="C322" t="str">
            <v>Malta</v>
          </cell>
          <cell r="D322">
            <v>0</v>
          </cell>
          <cell r="E322">
            <v>4</v>
          </cell>
          <cell r="F322" t="str">
            <v>Euro</v>
          </cell>
          <cell r="G322">
            <v>8</v>
          </cell>
          <cell r="H322" t="str">
            <v>mec</v>
          </cell>
          <cell r="I322">
            <v>1</v>
          </cell>
          <cell r="J322" t="str">
            <v>low and middle</v>
          </cell>
          <cell r="K322" t="str">
            <v>females</v>
          </cell>
          <cell r="L322" t="str">
            <v>1995-2000</v>
          </cell>
          <cell r="M322">
            <v>7.2169999999999996</v>
          </cell>
          <cell r="N322">
            <v>9.2999999999999999E-2</v>
          </cell>
          <cell r="O322">
            <v>1.3999999999999999E-2</v>
          </cell>
          <cell r="P322">
            <v>3.5000000000000003E-2</v>
          </cell>
          <cell r="Q322">
            <v>0.11100000000000002</v>
          </cell>
          <cell r="R322">
            <v>0.52899999999999991</v>
          </cell>
          <cell r="S322">
            <v>0.96</v>
          </cell>
          <cell r="T322">
            <v>5.4749999999999996</v>
          </cell>
        </row>
        <row r="323">
          <cell r="A323">
            <v>171</v>
          </cell>
          <cell r="B323">
            <v>474</v>
          </cell>
          <cell r="C323" t="str">
            <v>Martinique</v>
          </cell>
          <cell r="G323">
            <v>7</v>
          </cell>
          <cell r="H323" t="str">
            <v>lac</v>
          </cell>
          <cell r="I323">
            <v>4</v>
          </cell>
          <cell r="J323" t="str">
            <v>high</v>
          </cell>
          <cell r="K323" t="str">
            <v>females</v>
          </cell>
          <cell r="L323" t="str">
            <v>1995-2000</v>
          </cell>
          <cell r="M323">
            <v>5.6349999999999998</v>
          </cell>
          <cell r="N323">
            <v>0.12</v>
          </cell>
          <cell r="O323">
            <v>1.7000000000000001E-2</v>
          </cell>
          <cell r="P323">
            <v>9.7000000000000003E-2</v>
          </cell>
          <cell r="Q323">
            <v>0.21200000000000002</v>
          </cell>
          <cell r="R323">
            <v>0.435</v>
          </cell>
          <cell r="S323">
            <v>0.72199999999999998</v>
          </cell>
          <cell r="T323">
            <v>4.032</v>
          </cell>
        </row>
        <row r="324">
          <cell r="A324">
            <v>58</v>
          </cell>
          <cell r="B324">
            <v>478</v>
          </cell>
          <cell r="C324" t="str">
            <v>Mauritania</v>
          </cell>
          <cell r="D324">
            <v>0</v>
          </cell>
          <cell r="E324">
            <v>1</v>
          </cell>
          <cell r="F324" t="str">
            <v>Afro</v>
          </cell>
          <cell r="G324">
            <v>6</v>
          </cell>
          <cell r="H324" t="str">
            <v>ssa</v>
          </cell>
          <cell r="I324">
            <v>1</v>
          </cell>
          <cell r="J324" t="str">
            <v>low and middle</v>
          </cell>
          <cell r="K324" t="str">
            <v>females</v>
          </cell>
          <cell r="L324" t="str">
            <v>1995-2000</v>
          </cell>
          <cell r="M324">
            <v>79.582999999999998</v>
          </cell>
          <cell r="N324">
            <v>35.186</v>
          </cell>
          <cell r="O324">
            <v>6.7469999999999999</v>
          </cell>
          <cell r="P324">
            <v>7.0580000000000007</v>
          </cell>
          <cell r="Q324">
            <v>6.5350000000000001</v>
          </cell>
          <cell r="R324">
            <v>6.141</v>
          </cell>
          <cell r="S324">
            <v>6.1929999999999996</v>
          </cell>
          <cell r="T324">
            <v>11.723000000000001</v>
          </cell>
        </row>
        <row r="325">
          <cell r="A325">
            <v>15</v>
          </cell>
          <cell r="B325">
            <v>480</v>
          </cell>
          <cell r="C325" t="str">
            <v>Mauritius (2)</v>
          </cell>
          <cell r="D325">
            <v>0</v>
          </cell>
          <cell r="E325">
            <v>1</v>
          </cell>
          <cell r="F325" t="str">
            <v>Afro</v>
          </cell>
          <cell r="G325">
            <v>5</v>
          </cell>
          <cell r="H325" t="str">
            <v>oai</v>
          </cell>
          <cell r="I325">
            <v>1</v>
          </cell>
          <cell r="J325" t="str">
            <v>low and middle</v>
          </cell>
          <cell r="K325" t="str">
            <v>females</v>
          </cell>
          <cell r="L325" t="str">
            <v>1995-2000</v>
          </cell>
          <cell r="M325">
            <v>15.901999999999999</v>
          </cell>
          <cell r="N325">
            <v>0.628</v>
          </cell>
          <cell r="O325">
            <v>0.10299999999999999</v>
          </cell>
          <cell r="P325">
            <v>0.36299999999999999</v>
          </cell>
          <cell r="Q325">
            <v>0.89300000000000002</v>
          </cell>
          <cell r="R325">
            <v>2.1470000000000002</v>
          </cell>
          <cell r="S325">
            <v>2.92</v>
          </cell>
          <cell r="T325">
            <v>8.8480000000000008</v>
          </cell>
        </row>
        <row r="326">
          <cell r="A326">
            <v>181</v>
          </cell>
          <cell r="B326">
            <v>484</v>
          </cell>
          <cell r="C326" t="str">
            <v>Mexico</v>
          </cell>
          <cell r="D326">
            <v>0</v>
          </cell>
          <cell r="E326">
            <v>2</v>
          </cell>
          <cell r="F326" t="str">
            <v>Amro</v>
          </cell>
          <cell r="G326">
            <v>7</v>
          </cell>
          <cell r="H326" t="str">
            <v>lac</v>
          </cell>
          <cell r="I326">
            <v>1</v>
          </cell>
          <cell r="J326" t="str">
            <v>low and middle</v>
          </cell>
          <cell r="K326" t="str">
            <v>females</v>
          </cell>
          <cell r="L326" t="str">
            <v>1995-2000</v>
          </cell>
          <cell r="M326">
            <v>1046.7080000000001</v>
          </cell>
          <cell r="N326">
            <v>198.43600000000001</v>
          </cell>
          <cell r="O326">
            <v>20.213999999999999</v>
          </cell>
          <cell r="P326">
            <v>46.786999999999999</v>
          </cell>
          <cell r="Q326">
            <v>70.611000000000004</v>
          </cell>
          <cell r="R326">
            <v>125.99199999999999</v>
          </cell>
          <cell r="S326">
            <v>138.6</v>
          </cell>
          <cell r="T326">
            <v>446.06799999999998</v>
          </cell>
        </row>
        <row r="327">
          <cell r="A327">
            <v>71</v>
          </cell>
          <cell r="B327">
            <v>496</v>
          </cell>
          <cell r="C327" t="str">
            <v>Mongolia</v>
          </cell>
          <cell r="D327">
            <v>0</v>
          </cell>
          <cell r="E327">
            <v>6</v>
          </cell>
          <cell r="F327" t="str">
            <v>Wpro</v>
          </cell>
          <cell r="G327">
            <v>5</v>
          </cell>
          <cell r="H327" t="str">
            <v>oai</v>
          </cell>
          <cell r="I327">
            <v>1</v>
          </cell>
          <cell r="J327" t="str">
            <v>low and middle</v>
          </cell>
          <cell r="K327" t="str">
            <v>females</v>
          </cell>
          <cell r="L327" t="str">
            <v>1995-2000</v>
          </cell>
          <cell r="M327">
            <v>40.872</v>
          </cell>
          <cell r="N327">
            <v>10.67</v>
          </cell>
          <cell r="O327">
            <v>1.008</v>
          </cell>
          <cell r="P327">
            <v>1.569</v>
          </cell>
          <cell r="Q327">
            <v>2.907</v>
          </cell>
          <cell r="R327">
            <v>4.351</v>
          </cell>
          <cell r="S327">
            <v>5.335</v>
          </cell>
          <cell r="T327">
            <v>15.032</v>
          </cell>
        </row>
        <row r="328">
          <cell r="A328">
            <v>126</v>
          </cell>
          <cell r="B328">
            <v>498</v>
          </cell>
          <cell r="C328" t="str">
            <v>Republic of Moldova</v>
          </cell>
          <cell r="D328">
            <v>0</v>
          </cell>
          <cell r="E328">
            <v>4</v>
          </cell>
          <cell r="F328" t="str">
            <v>Euro</v>
          </cell>
          <cell r="G328">
            <v>2</v>
          </cell>
          <cell r="H328" t="str">
            <v>fse</v>
          </cell>
          <cell r="I328">
            <v>1</v>
          </cell>
          <cell r="J328" t="str">
            <v>low and middle</v>
          </cell>
          <cell r="K328" t="str">
            <v>females</v>
          </cell>
          <cell r="L328" t="str">
            <v>1995-2000</v>
          </cell>
          <cell r="M328">
            <v>114.554</v>
          </cell>
          <cell r="N328">
            <v>3.7389999999999999</v>
          </cell>
          <cell r="O328">
            <v>0.71899999999999997</v>
          </cell>
          <cell r="P328">
            <v>1.75</v>
          </cell>
          <cell r="Q328">
            <v>5.0380000000000003</v>
          </cell>
          <cell r="R328">
            <v>15.086000000000002</v>
          </cell>
          <cell r="S328">
            <v>22.927999999999997</v>
          </cell>
          <cell r="T328">
            <v>65.293999999999997</v>
          </cell>
        </row>
        <row r="329">
          <cell r="A329">
            <v>37</v>
          </cell>
          <cell r="B329">
            <v>504</v>
          </cell>
          <cell r="C329" t="str">
            <v>Morocco</v>
          </cell>
          <cell r="D329">
            <v>0</v>
          </cell>
          <cell r="E329">
            <v>3</v>
          </cell>
          <cell r="F329" t="str">
            <v>Emro</v>
          </cell>
          <cell r="G329">
            <v>8</v>
          </cell>
          <cell r="H329" t="str">
            <v>mec</v>
          </cell>
          <cell r="I329">
            <v>1</v>
          </cell>
          <cell r="J329" t="str">
            <v>low and middle</v>
          </cell>
          <cell r="K329" t="str">
            <v>females</v>
          </cell>
          <cell r="L329" t="str">
            <v>1995-2000</v>
          </cell>
          <cell r="M329">
            <v>419.99900000000002</v>
          </cell>
          <cell r="N329">
            <v>103.33799999999999</v>
          </cell>
          <cell r="O329">
            <v>11.338000000000001</v>
          </cell>
          <cell r="P329">
            <v>26.261000000000003</v>
          </cell>
          <cell r="Q329">
            <v>30.813000000000002</v>
          </cell>
          <cell r="R329">
            <v>42.102000000000004</v>
          </cell>
          <cell r="S329">
            <v>60.159000000000006</v>
          </cell>
          <cell r="T329">
            <v>145.98800000000003</v>
          </cell>
        </row>
        <row r="330">
          <cell r="A330">
            <v>16</v>
          </cell>
          <cell r="B330">
            <v>508</v>
          </cell>
          <cell r="C330" t="str">
            <v>Mozambique</v>
          </cell>
          <cell r="D330">
            <v>0</v>
          </cell>
          <cell r="E330">
            <v>1</v>
          </cell>
          <cell r="F330" t="str">
            <v>Afro</v>
          </cell>
          <cell r="G330">
            <v>6</v>
          </cell>
          <cell r="H330" t="str">
            <v>ssa</v>
          </cell>
          <cell r="I330">
            <v>1</v>
          </cell>
          <cell r="J330" t="str">
            <v>low and middle</v>
          </cell>
          <cell r="K330" t="str">
            <v>females</v>
          </cell>
          <cell r="L330" t="str">
            <v>1995-2000</v>
          </cell>
          <cell r="M330">
            <v>840.702</v>
          </cell>
          <cell r="N330">
            <v>350.66899999999998</v>
          </cell>
          <cell r="O330">
            <v>76.925999999999988</v>
          </cell>
          <cell r="P330">
            <v>75.317000000000007</v>
          </cell>
          <cell r="Q330">
            <v>99.86</v>
          </cell>
          <cell r="R330">
            <v>85.087999999999994</v>
          </cell>
          <cell r="S330">
            <v>59.228999999999999</v>
          </cell>
          <cell r="T330">
            <v>93.613000000000014</v>
          </cell>
        </row>
        <row r="331">
          <cell r="A331">
            <v>112</v>
          </cell>
          <cell r="B331">
            <v>512</v>
          </cell>
          <cell r="C331" t="str">
            <v>Oman</v>
          </cell>
          <cell r="D331">
            <v>0</v>
          </cell>
          <cell r="E331">
            <v>3</v>
          </cell>
          <cell r="F331" t="str">
            <v>Emro</v>
          </cell>
          <cell r="G331">
            <v>8</v>
          </cell>
          <cell r="H331" t="str">
            <v>mec</v>
          </cell>
          <cell r="I331">
            <v>1</v>
          </cell>
          <cell r="J331" t="str">
            <v>low and middle</v>
          </cell>
          <cell r="K331" t="str">
            <v>females</v>
          </cell>
          <cell r="L331" t="str">
            <v>1995-2000</v>
          </cell>
          <cell r="M331">
            <v>19.001999999999999</v>
          </cell>
          <cell r="N331">
            <v>4.9269999999999996</v>
          </cell>
          <cell r="O331">
            <v>0.51800000000000002</v>
          </cell>
          <cell r="P331">
            <v>0.98599999999999999</v>
          </cell>
          <cell r="Q331">
            <v>1.2189999999999999</v>
          </cell>
          <cell r="R331">
            <v>2.335</v>
          </cell>
          <cell r="S331">
            <v>2.5209999999999999</v>
          </cell>
          <cell r="T331">
            <v>6.4960000000000004</v>
          </cell>
        </row>
        <row r="332">
          <cell r="A332">
            <v>44</v>
          </cell>
          <cell r="B332">
            <v>516</v>
          </cell>
          <cell r="C332" t="str">
            <v>Namibia</v>
          </cell>
          <cell r="D332">
            <v>0</v>
          </cell>
          <cell r="E332">
            <v>1</v>
          </cell>
          <cell r="F332" t="str">
            <v>Afro</v>
          </cell>
          <cell r="G332">
            <v>6</v>
          </cell>
          <cell r="H332" t="str">
            <v>ssa</v>
          </cell>
          <cell r="I332">
            <v>1</v>
          </cell>
          <cell r="J332" t="str">
            <v>low and middle</v>
          </cell>
          <cell r="K332" t="str">
            <v>females</v>
          </cell>
          <cell r="L332" t="str">
            <v>1995-2000</v>
          </cell>
          <cell r="M332">
            <v>55.207999999999998</v>
          </cell>
          <cell r="N332">
            <v>17.007999999999999</v>
          </cell>
          <cell r="O332">
            <v>3.4620000000000002</v>
          </cell>
          <cell r="P332">
            <v>5.2159999999999993</v>
          </cell>
          <cell r="Q332">
            <v>8.3759999999999994</v>
          </cell>
          <cell r="R332">
            <v>7.3170000000000002</v>
          </cell>
          <cell r="S332">
            <v>4.7750000000000004</v>
          </cell>
          <cell r="T332">
            <v>9.0539999999999985</v>
          </cell>
        </row>
        <row r="333">
          <cell r="A333">
            <v>82</v>
          </cell>
          <cell r="B333">
            <v>524</v>
          </cell>
          <cell r="C333" t="str">
            <v>Nepal</v>
          </cell>
          <cell r="D333">
            <v>0</v>
          </cell>
          <cell r="E333">
            <v>5</v>
          </cell>
          <cell r="F333" t="str">
            <v>Searo</v>
          </cell>
          <cell r="G333">
            <v>5</v>
          </cell>
          <cell r="H333" t="str">
            <v>oai</v>
          </cell>
          <cell r="I333">
            <v>1</v>
          </cell>
          <cell r="J333" t="str">
            <v>low and middle</v>
          </cell>
          <cell r="K333" t="str">
            <v>females</v>
          </cell>
          <cell r="L333" t="str">
            <v>1995-2000</v>
          </cell>
          <cell r="M333">
            <v>618.42899999999997</v>
          </cell>
          <cell r="N333">
            <v>235.34200000000001</v>
          </cell>
          <cell r="O333">
            <v>33.853000000000002</v>
          </cell>
          <cell r="P333">
            <v>57.496000000000002</v>
          </cell>
          <cell r="Q333">
            <v>57.834000000000003</v>
          </cell>
          <cell r="R333">
            <v>64.488</v>
          </cell>
          <cell r="S333">
            <v>59.358000000000004</v>
          </cell>
          <cell r="T333">
            <v>110.05800000000001</v>
          </cell>
        </row>
        <row r="334">
          <cell r="A334">
            <v>160</v>
          </cell>
          <cell r="B334">
            <v>528</v>
          </cell>
          <cell r="C334" t="str">
            <v>Netherlands</v>
          </cell>
          <cell r="D334">
            <v>0</v>
          </cell>
          <cell r="E334">
            <v>4</v>
          </cell>
          <cell r="F334" t="str">
            <v>Euro</v>
          </cell>
          <cell r="G334">
            <v>1</v>
          </cell>
          <cell r="H334" t="str">
            <v>eme</v>
          </cell>
          <cell r="I334">
            <v>4</v>
          </cell>
          <cell r="J334" t="str">
            <v>high</v>
          </cell>
          <cell r="K334" t="str">
            <v>females</v>
          </cell>
          <cell r="L334" t="str">
            <v>1995-2000</v>
          </cell>
          <cell r="M334">
            <v>337.52300000000002</v>
          </cell>
          <cell r="N334">
            <v>3.24</v>
          </cell>
          <cell r="O334">
            <v>0.76200000000000001</v>
          </cell>
          <cell r="P334">
            <v>2.4240000000000004</v>
          </cell>
          <cell r="Q334">
            <v>7.9459999999999997</v>
          </cell>
          <cell r="R334">
            <v>23.277999999999999</v>
          </cell>
          <cell r="S334">
            <v>34.927</v>
          </cell>
          <cell r="T334">
            <v>264.94599999999997</v>
          </cell>
        </row>
        <row r="335">
          <cell r="A335">
            <v>172</v>
          </cell>
          <cell r="B335">
            <v>530</v>
          </cell>
          <cell r="C335" t="str">
            <v>Netherlands Antilles</v>
          </cell>
          <cell r="G335">
            <v>7</v>
          </cell>
          <cell r="H335" t="str">
            <v>lac</v>
          </cell>
          <cell r="I335">
            <v>4</v>
          </cell>
          <cell r="J335" t="str">
            <v>high</v>
          </cell>
          <cell r="K335" t="str">
            <v>females</v>
          </cell>
          <cell r="L335" t="str">
            <v>1995-2000</v>
          </cell>
          <cell r="M335">
            <v>3.0369999999999999</v>
          </cell>
          <cell r="N335">
            <v>0.109</v>
          </cell>
          <cell r="O335">
            <v>1.0999999999999999E-2</v>
          </cell>
          <cell r="P335">
            <v>3.9E-2</v>
          </cell>
          <cell r="Q335">
            <v>0.11599999999999999</v>
          </cell>
          <cell r="R335">
            <v>0.317</v>
          </cell>
          <cell r="S335">
            <v>0.41800000000000004</v>
          </cell>
          <cell r="T335">
            <v>2.0270000000000001</v>
          </cell>
        </row>
        <row r="336">
          <cell r="A336">
            <v>206</v>
          </cell>
          <cell r="B336">
            <v>540</v>
          </cell>
          <cell r="C336" t="str">
            <v>New Caledonia</v>
          </cell>
          <cell r="G336">
            <v>5</v>
          </cell>
          <cell r="H336" t="str">
            <v>oai</v>
          </cell>
          <cell r="I336">
            <v>4</v>
          </cell>
          <cell r="J336" t="str">
            <v>high</v>
          </cell>
          <cell r="K336" t="str">
            <v>females</v>
          </cell>
          <cell r="L336" t="str">
            <v>1995-2000</v>
          </cell>
          <cell r="M336">
            <v>2.153</v>
          </cell>
          <cell r="N336">
            <v>0.17</v>
          </cell>
          <cell r="O336">
            <v>2.7999999999999997E-2</v>
          </cell>
          <cell r="P336">
            <v>9.0999999999999998E-2</v>
          </cell>
          <cell r="Q336">
            <v>0.14000000000000001</v>
          </cell>
          <cell r="R336">
            <v>0.30499999999999999</v>
          </cell>
          <cell r="S336">
            <v>0.378</v>
          </cell>
          <cell r="T336">
            <v>1.0409999999999999</v>
          </cell>
        </row>
        <row r="337">
          <cell r="A337">
            <v>209</v>
          </cell>
          <cell r="B337">
            <v>548</v>
          </cell>
          <cell r="C337" t="str">
            <v>Vanuatu</v>
          </cell>
          <cell r="D337">
            <v>0</v>
          </cell>
          <cell r="E337">
            <v>6</v>
          </cell>
          <cell r="F337" t="str">
            <v>Wpro</v>
          </cell>
          <cell r="G337">
            <v>5</v>
          </cell>
          <cell r="H337" t="str">
            <v>oai</v>
          </cell>
          <cell r="I337">
            <v>1</v>
          </cell>
          <cell r="J337" t="str">
            <v>low and middle</v>
          </cell>
          <cell r="K337" t="str">
            <v>females</v>
          </cell>
          <cell r="L337" t="str">
            <v>1995-2000</v>
          </cell>
          <cell r="M337">
            <v>2.3159999999999998</v>
          </cell>
          <cell r="N337">
            <v>0.59</v>
          </cell>
          <cell r="O337">
            <v>7.400000000000001E-2</v>
          </cell>
          <cell r="P337">
            <v>0.15</v>
          </cell>
          <cell r="Q337">
            <v>0.20700000000000002</v>
          </cell>
          <cell r="R337">
            <v>0.27699999999999997</v>
          </cell>
          <cell r="S337">
            <v>0.27400000000000002</v>
          </cell>
          <cell r="T337">
            <v>0.74399999999999999</v>
          </cell>
        </row>
        <row r="338">
          <cell r="A338">
            <v>203</v>
          </cell>
          <cell r="B338">
            <v>554</v>
          </cell>
          <cell r="C338" t="str">
            <v>New Zealand</v>
          </cell>
          <cell r="D338">
            <v>0</v>
          </cell>
          <cell r="E338">
            <v>6</v>
          </cell>
          <cell r="F338" t="str">
            <v>Wpro</v>
          </cell>
          <cell r="G338">
            <v>1</v>
          </cell>
          <cell r="H338" t="str">
            <v>eme</v>
          </cell>
          <cell r="I338">
            <v>4</v>
          </cell>
          <cell r="J338" t="str">
            <v>high</v>
          </cell>
          <cell r="K338" t="str">
            <v>females</v>
          </cell>
          <cell r="L338" t="str">
            <v>1995-2000</v>
          </cell>
          <cell r="M338">
            <v>70.102000000000004</v>
          </cell>
          <cell r="N338">
            <v>1.1399999999999999</v>
          </cell>
          <cell r="O338">
            <v>0.218</v>
          </cell>
          <cell r="P338">
            <v>1.016</v>
          </cell>
          <cell r="Q338">
            <v>1.992</v>
          </cell>
          <cell r="R338">
            <v>6.0949999999999998</v>
          </cell>
          <cell r="S338">
            <v>8.1760000000000002</v>
          </cell>
          <cell r="T338">
            <v>51.465000000000003</v>
          </cell>
        </row>
        <row r="339">
          <cell r="A339">
            <v>182</v>
          </cell>
          <cell r="B339">
            <v>558</v>
          </cell>
          <cell r="C339" t="str">
            <v>Nicaragua</v>
          </cell>
          <cell r="D339">
            <v>0</v>
          </cell>
          <cell r="E339">
            <v>2</v>
          </cell>
          <cell r="F339" t="str">
            <v>Amro</v>
          </cell>
          <cell r="G339">
            <v>7</v>
          </cell>
          <cell r="H339" t="str">
            <v>lac</v>
          </cell>
          <cell r="I339">
            <v>1</v>
          </cell>
          <cell r="J339" t="str">
            <v>low and middle</v>
          </cell>
          <cell r="K339" t="str">
            <v>females</v>
          </cell>
          <cell r="L339" t="str">
            <v>1995-2000</v>
          </cell>
          <cell r="M339">
            <v>62.625</v>
          </cell>
          <cell r="N339">
            <v>22.19</v>
          </cell>
          <cell r="O339">
            <v>3.2189999999999999</v>
          </cell>
          <cell r="P339">
            <v>4.1740000000000004</v>
          </cell>
          <cell r="Q339">
            <v>5.0510000000000002</v>
          </cell>
          <cell r="R339">
            <v>6.3130000000000006</v>
          </cell>
          <cell r="S339">
            <v>6.0460000000000003</v>
          </cell>
          <cell r="T339">
            <v>15.631999999999998</v>
          </cell>
        </row>
        <row r="340">
          <cell r="A340">
            <v>59</v>
          </cell>
          <cell r="B340">
            <v>562</v>
          </cell>
          <cell r="C340" t="str">
            <v>Niger</v>
          </cell>
          <cell r="D340">
            <v>0</v>
          </cell>
          <cell r="E340">
            <v>1</v>
          </cell>
          <cell r="F340" t="str">
            <v>Afro</v>
          </cell>
          <cell r="G340">
            <v>6</v>
          </cell>
          <cell r="H340" t="str">
            <v>ssa</v>
          </cell>
          <cell r="I340">
            <v>1</v>
          </cell>
          <cell r="J340" t="str">
            <v>low and middle</v>
          </cell>
          <cell r="K340" t="str">
            <v>females</v>
          </cell>
          <cell r="L340" t="str">
            <v>1995-2000</v>
          </cell>
          <cell r="M340">
            <v>401.31900000000002</v>
          </cell>
          <cell r="N340">
            <v>215.107</v>
          </cell>
          <cell r="O340">
            <v>39.001000000000005</v>
          </cell>
          <cell r="P340">
            <v>33.817</v>
          </cell>
          <cell r="Q340">
            <v>29.207999999999998</v>
          </cell>
          <cell r="R340">
            <v>25.707000000000001</v>
          </cell>
          <cell r="S340">
            <v>22.673000000000002</v>
          </cell>
          <cell r="T340">
            <v>35.805999999999997</v>
          </cell>
        </row>
        <row r="341">
          <cell r="A341">
            <v>60</v>
          </cell>
          <cell r="B341">
            <v>566</v>
          </cell>
          <cell r="C341" t="str">
            <v>Nigeria</v>
          </cell>
          <cell r="D341">
            <v>0</v>
          </cell>
          <cell r="E341">
            <v>1</v>
          </cell>
          <cell r="F341" t="str">
            <v>Afro</v>
          </cell>
          <cell r="G341">
            <v>6</v>
          </cell>
          <cell r="H341" t="str">
            <v>ssa</v>
          </cell>
          <cell r="I341">
            <v>1</v>
          </cell>
          <cell r="J341" t="str">
            <v>low and middle</v>
          </cell>
          <cell r="K341" t="str">
            <v>females</v>
          </cell>
          <cell r="L341" t="str">
            <v>1995-2000</v>
          </cell>
          <cell r="M341">
            <v>3717.2429999999999</v>
          </cell>
          <cell r="N341">
            <v>1446.8779999999999</v>
          </cell>
          <cell r="O341">
            <v>411.10199999999998</v>
          </cell>
          <cell r="P341">
            <v>368.13499999999999</v>
          </cell>
          <cell r="Q341">
            <v>398.41600000000005</v>
          </cell>
          <cell r="R341">
            <v>366.149</v>
          </cell>
          <cell r="S341">
            <v>281.70699999999999</v>
          </cell>
          <cell r="T341">
            <v>444.85600000000005</v>
          </cell>
        </row>
        <row r="342">
          <cell r="A342">
            <v>139</v>
          </cell>
          <cell r="B342">
            <v>578</v>
          </cell>
          <cell r="C342" t="str">
            <v>Norway</v>
          </cell>
          <cell r="D342">
            <v>0</v>
          </cell>
          <cell r="E342">
            <v>4</v>
          </cell>
          <cell r="F342" t="str">
            <v>Euro</v>
          </cell>
          <cell r="G342">
            <v>1</v>
          </cell>
          <cell r="H342" t="str">
            <v>eme</v>
          </cell>
          <cell r="I342">
            <v>4</v>
          </cell>
          <cell r="J342" t="str">
            <v>high</v>
          </cell>
          <cell r="K342" t="str">
            <v>females</v>
          </cell>
          <cell r="L342" t="str">
            <v>1995-2000</v>
          </cell>
          <cell r="M342">
            <v>110.001</v>
          </cell>
          <cell r="N342">
            <v>0.81399999999999995</v>
          </cell>
          <cell r="O342">
            <v>0.14800000000000002</v>
          </cell>
          <cell r="P342">
            <v>0.62</v>
          </cell>
          <cell r="Q342">
            <v>1.7770000000000001</v>
          </cell>
          <cell r="R342">
            <v>5.6360000000000001</v>
          </cell>
          <cell r="S342">
            <v>9.2579999999999991</v>
          </cell>
          <cell r="T342">
            <v>91.74799999999999</v>
          </cell>
        </row>
        <row r="343">
          <cell r="A343">
            <v>83</v>
          </cell>
          <cell r="B343">
            <v>586</v>
          </cell>
          <cell r="C343" t="str">
            <v>Pakistan</v>
          </cell>
          <cell r="D343">
            <v>0</v>
          </cell>
          <cell r="E343">
            <v>3</v>
          </cell>
          <cell r="F343" t="str">
            <v>Emro</v>
          </cell>
          <cell r="G343">
            <v>8</v>
          </cell>
          <cell r="H343" t="str">
            <v>mec</v>
          </cell>
          <cell r="I343">
            <v>1</v>
          </cell>
          <cell r="J343" t="str">
            <v>low and middle</v>
          </cell>
          <cell r="K343" t="str">
            <v>females</v>
          </cell>
          <cell r="L343" t="str">
            <v>1995-2000</v>
          </cell>
          <cell r="M343">
            <v>2634.8040000000001</v>
          </cell>
          <cell r="N343">
            <v>1322.385</v>
          </cell>
          <cell r="O343">
            <v>109.679</v>
          </cell>
          <cell r="P343">
            <v>92.954000000000008</v>
          </cell>
          <cell r="Q343">
            <v>123.554</v>
          </cell>
          <cell r="R343">
            <v>207.61399999999998</v>
          </cell>
          <cell r="S343">
            <v>274.577</v>
          </cell>
          <cell r="T343">
            <v>504.04100000000005</v>
          </cell>
        </row>
        <row r="344">
          <cell r="A344">
            <v>183</v>
          </cell>
          <cell r="B344">
            <v>591</v>
          </cell>
          <cell r="C344" t="str">
            <v>Panama</v>
          </cell>
          <cell r="D344">
            <v>0</v>
          </cell>
          <cell r="E344">
            <v>2</v>
          </cell>
          <cell r="F344" t="str">
            <v>Amro</v>
          </cell>
          <cell r="G344">
            <v>7</v>
          </cell>
          <cell r="H344" t="str">
            <v>lac</v>
          </cell>
          <cell r="I344">
            <v>1</v>
          </cell>
          <cell r="J344" t="str">
            <v>low and middle</v>
          </cell>
          <cell r="K344" t="str">
            <v>females</v>
          </cell>
          <cell r="L344" t="str">
            <v>1995-2000</v>
          </cell>
          <cell r="M344">
            <v>30.431000000000001</v>
          </cell>
          <cell r="N344">
            <v>3.97</v>
          </cell>
          <cell r="O344">
            <v>0.59699999999999998</v>
          </cell>
          <cell r="P344">
            <v>1.274</v>
          </cell>
          <cell r="Q344">
            <v>2.048</v>
          </cell>
          <cell r="R344">
            <v>3.3529999999999998</v>
          </cell>
          <cell r="S344">
            <v>3.6549999999999998</v>
          </cell>
          <cell r="T344">
            <v>15.534000000000001</v>
          </cell>
        </row>
        <row r="345">
          <cell r="A345">
            <v>207</v>
          </cell>
          <cell r="B345">
            <v>598</v>
          </cell>
          <cell r="C345" t="str">
            <v>Papua New Guinea</v>
          </cell>
          <cell r="D345">
            <v>0</v>
          </cell>
          <cell r="E345">
            <v>6</v>
          </cell>
          <cell r="F345" t="str">
            <v>Wpro</v>
          </cell>
          <cell r="G345">
            <v>5</v>
          </cell>
          <cell r="H345" t="str">
            <v>oai</v>
          </cell>
          <cell r="I345">
            <v>1</v>
          </cell>
          <cell r="J345" t="str">
            <v>low and middle</v>
          </cell>
          <cell r="K345" t="str">
            <v>females</v>
          </cell>
          <cell r="L345" t="str">
            <v>1995-2000</v>
          </cell>
          <cell r="M345">
            <v>105.629</v>
          </cell>
          <cell r="N345">
            <v>30.928000000000001</v>
          </cell>
          <cell r="O345">
            <v>3.9710000000000001</v>
          </cell>
          <cell r="P345">
            <v>10.615</v>
          </cell>
          <cell r="Q345">
            <v>11.975999999999999</v>
          </cell>
          <cell r="R345">
            <v>17.123000000000001</v>
          </cell>
          <cell r="S345">
            <v>14.833</v>
          </cell>
          <cell r="T345">
            <v>16.183</v>
          </cell>
        </row>
        <row r="346">
          <cell r="A346">
            <v>192</v>
          </cell>
          <cell r="B346">
            <v>600</v>
          </cell>
          <cell r="C346" t="str">
            <v>Paraguay</v>
          </cell>
          <cell r="D346">
            <v>0</v>
          </cell>
          <cell r="E346">
            <v>2</v>
          </cell>
          <cell r="F346" t="str">
            <v>Amro</v>
          </cell>
          <cell r="G346">
            <v>7</v>
          </cell>
          <cell r="H346" t="str">
            <v>lac</v>
          </cell>
          <cell r="I346">
            <v>1</v>
          </cell>
          <cell r="J346" t="str">
            <v>low and middle</v>
          </cell>
          <cell r="K346" t="str">
            <v>females</v>
          </cell>
          <cell r="L346" t="str">
            <v>1995-2000</v>
          </cell>
          <cell r="M346">
            <v>65.14</v>
          </cell>
          <cell r="N346">
            <v>16.923999999999999</v>
          </cell>
          <cell r="O346">
            <v>1.722</v>
          </cell>
          <cell r="P346">
            <v>2.6580000000000004</v>
          </cell>
          <cell r="Q346">
            <v>4.093</v>
          </cell>
          <cell r="R346">
            <v>6.2059999999999995</v>
          </cell>
          <cell r="S346">
            <v>7.5790000000000006</v>
          </cell>
          <cell r="T346">
            <v>25.958000000000002</v>
          </cell>
        </row>
        <row r="347">
          <cell r="A347">
            <v>193</v>
          </cell>
          <cell r="B347">
            <v>604</v>
          </cell>
          <cell r="C347" t="str">
            <v>Peru</v>
          </cell>
          <cell r="D347">
            <v>0</v>
          </cell>
          <cell r="E347">
            <v>2</v>
          </cell>
          <cell r="F347" t="str">
            <v>Amro</v>
          </cell>
          <cell r="G347">
            <v>7</v>
          </cell>
          <cell r="H347" t="str">
            <v>lac</v>
          </cell>
          <cell r="I347">
            <v>1</v>
          </cell>
          <cell r="J347" t="str">
            <v>low and middle</v>
          </cell>
          <cell r="K347" t="str">
            <v>females</v>
          </cell>
          <cell r="L347" t="str">
            <v>1995-2000</v>
          </cell>
          <cell r="M347">
            <v>357.92500000000001</v>
          </cell>
          <cell r="N347">
            <v>87.513000000000005</v>
          </cell>
          <cell r="O347">
            <v>11.597999999999999</v>
          </cell>
          <cell r="P347">
            <v>17.488999999999997</v>
          </cell>
          <cell r="Q347">
            <v>26.751000000000001</v>
          </cell>
          <cell r="R347">
            <v>40.167999999999999</v>
          </cell>
          <cell r="S347">
            <v>48.521000000000001</v>
          </cell>
          <cell r="T347">
            <v>125.88500000000001</v>
          </cell>
        </row>
        <row r="348">
          <cell r="A348">
            <v>96</v>
          </cell>
          <cell r="B348">
            <v>608</v>
          </cell>
          <cell r="C348" t="str">
            <v>Philippines</v>
          </cell>
          <cell r="D348">
            <v>0</v>
          </cell>
          <cell r="E348">
            <v>6</v>
          </cell>
          <cell r="F348" t="str">
            <v>Wpro</v>
          </cell>
          <cell r="G348">
            <v>5</v>
          </cell>
          <cell r="H348" t="str">
            <v>oai</v>
          </cell>
          <cell r="I348">
            <v>1</v>
          </cell>
          <cell r="J348" t="str">
            <v>low and middle</v>
          </cell>
          <cell r="K348" t="str">
            <v>females</v>
          </cell>
          <cell r="L348" t="str">
            <v>1995-2000</v>
          </cell>
          <cell r="M348">
            <v>960.11300000000006</v>
          </cell>
          <cell r="N348">
            <v>192.02699999999999</v>
          </cell>
          <cell r="O348">
            <v>24.570999999999998</v>
          </cell>
          <cell r="P348">
            <v>59.777999999999999</v>
          </cell>
          <cell r="Q348">
            <v>79.197999999999993</v>
          </cell>
          <cell r="R348">
            <v>121.268</v>
          </cell>
          <cell r="S348">
            <v>135.32</v>
          </cell>
          <cell r="T348">
            <v>347.95100000000002</v>
          </cell>
        </row>
        <row r="349">
          <cell r="A349">
            <v>125</v>
          </cell>
          <cell r="B349">
            <v>616</v>
          </cell>
          <cell r="C349" t="str">
            <v>Poland</v>
          </cell>
          <cell r="D349">
            <v>0</v>
          </cell>
          <cell r="E349">
            <v>4</v>
          </cell>
          <cell r="F349" t="str">
            <v>Euro</v>
          </cell>
          <cell r="G349">
            <v>2</v>
          </cell>
          <cell r="H349" t="str">
            <v>fse</v>
          </cell>
          <cell r="I349">
            <v>1</v>
          </cell>
          <cell r="J349" t="str">
            <v>low and middle</v>
          </cell>
          <cell r="K349" t="str">
            <v>females</v>
          </cell>
          <cell r="L349" t="str">
            <v>1995-2000</v>
          </cell>
          <cell r="M349">
            <v>883.22699999999998</v>
          </cell>
          <cell r="N349">
            <v>15.03</v>
          </cell>
          <cell r="O349">
            <v>2.3179999999999996</v>
          </cell>
          <cell r="P349">
            <v>7.3789999999999996</v>
          </cell>
          <cell r="Q349">
            <v>25.635999999999999</v>
          </cell>
          <cell r="R349">
            <v>74.39</v>
          </cell>
          <cell r="S349">
            <v>138.03700000000001</v>
          </cell>
          <cell r="T349">
            <v>620.43700000000001</v>
          </cell>
        </row>
        <row r="350">
          <cell r="A350">
            <v>149</v>
          </cell>
          <cell r="B350">
            <v>620</v>
          </cell>
          <cell r="C350" t="str">
            <v>Portugal</v>
          </cell>
          <cell r="D350">
            <v>0</v>
          </cell>
          <cell r="E350">
            <v>4</v>
          </cell>
          <cell r="F350" t="str">
            <v>Euro</v>
          </cell>
          <cell r="G350">
            <v>1</v>
          </cell>
          <cell r="H350" t="str">
            <v>eme</v>
          </cell>
          <cell r="I350">
            <v>4</v>
          </cell>
          <cell r="J350" t="str">
            <v>high</v>
          </cell>
          <cell r="K350" t="str">
            <v>females</v>
          </cell>
          <cell r="L350" t="str">
            <v>1995-2000</v>
          </cell>
          <cell r="M350">
            <v>249.16200000000001</v>
          </cell>
          <cell r="N350">
            <v>2.6320000000000001</v>
          </cell>
          <cell r="O350">
            <v>0.63</v>
          </cell>
          <cell r="P350">
            <v>2.4239999999999999</v>
          </cell>
          <cell r="Q350">
            <v>5.4649999999999999</v>
          </cell>
          <cell r="R350">
            <v>15.866</v>
          </cell>
          <cell r="S350">
            <v>29.906999999999996</v>
          </cell>
          <cell r="T350">
            <v>192.23799999999997</v>
          </cell>
        </row>
        <row r="351">
          <cell r="A351">
            <v>55</v>
          </cell>
          <cell r="B351">
            <v>624</v>
          </cell>
          <cell r="C351" t="str">
            <v>Guinea-Bissau</v>
          </cell>
          <cell r="D351">
            <v>0</v>
          </cell>
          <cell r="E351">
            <v>1</v>
          </cell>
          <cell r="F351" t="str">
            <v>Afro</v>
          </cell>
          <cell r="G351">
            <v>6</v>
          </cell>
          <cell r="H351" t="str">
            <v>ssa</v>
          </cell>
          <cell r="I351">
            <v>1</v>
          </cell>
          <cell r="J351" t="str">
            <v>low and middle</v>
          </cell>
          <cell r="K351" t="str">
            <v>females</v>
          </cell>
          <cell r="L351" t="str">
            <v>1995-2000</v>
          </cell>
          <cell r="M351">
            <v>55.43</v>
          </cell>
          <cell r="N351">
            <v>23.625</v>
          </cell>
          <cell r="O351">
            <v>5.827</v>
          </cell>
          <cell r="P351">
            <v>4.37</v>
          </cell>
          <cell r="Q351">
            <v>4.6820000000000004</v>
          </cell>
          <cell r="R351">
            <v>4.9000000000000004</v>
          </cell>
          <cell r="S351">
            <v>4.4349999999999996</v>
          </cell>
          <cell r="T351">
            <v>7.5910000000000002</v>
          </cell>
        </row>
        <row r="352">
          <cell r="A352">
            <v>91</v>
          </cell>
          <cell r="B352">
            <v>626</v>
          </cell>
          <cell r="C352" t="str">
            <v>East Timor</v>
          </cell>
          <cell r="K352" t="str">
            <v>females</v>
          </cell>
          <cell r="L352" t="str">
            <v>1995-2000</v>
          </cell>
          <cell r="M352">
            <v>30.207000000000001</v>
          </cell>
          <cell r="N352">
            <v>13.06</v>
          </cell>
          <cell r="O352">
            <v>2.238</v>
          </cell>
          <cell r="P352">
            <v>3.0859999999999999</v>
          </cell>
          <cell r="Q352">
            <v>3.681</v>
          </cell>
          <cell r="R352">
            <v>3.2</v>
          </cell>
          <cell r="S352">
            <v>2.2850000000000001</v>
          </cell>
          <cell r="T352">
            <v>2.6569999999999996</v>
          </cell>
        </row>
        <row r="353">
          <cell r="A353">
            <v>173</v>
          </cell>
          <cell r="B353">
            <v>630</v>
          </cell>
          <cell r="C353" t="str">
            <v>Puerto Rico</v>
          </cell>
          <cell r="G353">
            <v>7</v>
          </cell>
          <cell r="H353" t="str">
            <v>lac</v>
          </cell>
          <cell r="I353">
            <v>1</v>
          </cell>
          <cell r="J353" t="str">
            <v>low and middle</v>
          </cell>
          <cell r="K353" t="str">
            <v>females</v>
          </cell>
          <cell r="L353" t="str">
            <v>1995-2000</v>
          </cell>
          <cell r="M353">
            <v>64.762</v>
          </cell>
          <cell r="N353">
            <v>2.016</v>
          </cell>
          <cell r="O353">
            <v>0.20200000000000001</v>
          </cell>
          <cell r="P353">
            <v>1.4119999999999999</v>
          </cell>
          <cell r="Q353">
            <v>3.2970000000000002</v>
          </cell>
          <cell r="R353">
            <v>6.6070000000000002</v>
          </cell>
          <cell r="S353">
            <v>8.6950000000000003</v>
          </cell>
          <cell r="T353">
            <v>42.533000000000001</v>
          </cell>
        </row>
        <row r="354">
          <cell r="A354">
            <v>113</v>
          </cell>
          <cell r="B354">
            <v>634</v>
          </cell>
          <cell r="C354" t="str">
            <v>Qatar</v>
          </cell>
          <cell r="D354">
            <v>0</v>
          </cell>
          <cell r="E354">
            <v>3</v>
          </cell>
          <cell r="F354" t="str">
            <v>Emro</v>
          </cell>
          <cell r="G354">
            <v>8</v>
          </cell>
          <cell r="H354" t="str">
            <v>mec</v>
          </cell>
          <cell r="I354">
            <v>4</v>
          </cell>
          <cell r="J354" t="str">
            <v>high</v>
          </cell>
          <cell r="K354" t="str">
            <v>females</v>
          </cell>
          <cell r="L354" t="str">
            <v>1995-2000</v>
          </cell>
          <cell r="M354">
            <v>2.2069999999999999</v>
          </cell>
          <cell r="N354">
            <v>0.47099999999999997</v>
          </cell>
          <cell r="O354">
            <v>4.3999999999999997E-2</v>
          </cell>
          <cell r="P354">
            <v>6.8000000000000005E-2</v>
          </cell>
          <cell r="Q354">
            <v>0.155</v>
          </cell>
          <cell r="R354">
            <v>0.48099999999999998</v>
          </cell>
          <cell r="S354">
            <v>0.41399999999999998</v>
          </cell>
          <cell r="T354">
            <v>0.57399999999999995</v>
          </cell>
        </row>
        <row r="355">
          <cell r="A355">
            <v>17</v>
          </cell>
          <cell r="B355">
            <v>638</v>
          </cell>
          <cell r="C355" t="str">
            <v>Reunion</v>
          </cell>
          <cell r="G355">
            <v>5</v>
          </cell>
          <cell r="H355" t="str">
            <v>oai</v>
          </cell>
          <cell r="I355">
            <v>4</v>
          </cell>
          <cell r="J355" t="str">
            <v>high</v>
          </cell>
          <cell r="K355" t="str">
            <v>females</v>
          </cell>
          <cell r="L355" t="str">
            <v>1995-2000</v>
          </cell>
          <cell r="M355">
            <v>7.2960000000000003</v>
          </cell>
          <cell r="N355">
            <v>0.27900000000000003</v>
          </cell>
          <cell r="O355">
            <v>3.3000000000000002E-2</v>
          </cell>
          <cell r="P355">
            <v>0.152</v>
          </cell>
          <cell r="Q355">
            <v>0.439</v>
          </cell>
          <cell r="R355">
            <v>0.80400000000000005</v>
          </cell>
          <cell r="S355">
            <v>1.2070000000000001</v>
          </cell>
          <cell r="T355">
            <v>4.3820000000000006</v>
          </cell>
        </row>
        <row r="356">
          <cell r="A356">
            <v>127</v>
          </cell>
          <cell r="B356">
            <v>642</v>
          </cell>
          <cell r="C356" t="str">
            <v>Romania</v>
          </cell>
          <cell r="D356">
            <v>0</v>
          </cell>
          <cell r="E356">
            <v>4</v>
          </cell>
          <cell r="F356" t="str">
            <v>Euro</v>
          </cell>
          <cell r="G356">
            <v>2</v>
          </cell>
          <cell r="H356" t="str">
            <v>fse</v>
          </cell>
          <cell r="I356">
            <v>1</v>
          </cell>
          <cell r="J356" t="str">
            <v>low and middle</v>
          </cell>
          <cell r="K356" t="str">
            <v>females</v>
          </cell>
          <cell r="L356" t="str">
            <v>1995-2000</v>
          </cell>
          <cell r="M356">
            <v>592.84299999999996</v>
          </cell>
          <cell r="N356">
            <v>13.701000000000001</v>
          </cell>
          <cell r="O356">
            <v>2.508</v>
          </cell>
          <cell r="P356">
            <v>7.1829999999999998</v>
          </cell>
          <cell r="Q356">
            <v>17.756</v>
          </cell>
          <cell r="R356">
            <v>52.56</v>
          </cell>
          <cell r="S356">
            <v>103.521</v>
          </cell>
          <cell r="T356">
            <v>395.61400000000009</v>
          </cell>
        </row>
        <row r="357">
          <cell r="A357">
            <v>128</v>
          </cell>
          <cell r="B357">
            <v>643</v>
          </cell>
          <cell r="C357" t="str">
            <v>Russian Federation</v>
          </cell>
          <cell r="D357">
            <v>0</v>
          </cell>
          <cell r="E357">
            <v>4</v>
          </cell>
          <cell r="F357" t="str">
            <v>Euro</v>
          </cell>
          <cell r="G357">
            <v>2</v>
          </cell>
          <cell r="H357" t="str">
            <v>fse</v>
          </cell>
          <cell r="I357">
            <v>1</v>
          </cell>
          <cell r="J357" t="str">
            <v>low and middle</v>
          </cell>
          <cell r="K357" t="str">
            <v>females</v>
          </cell>
          <cell r="L357" t="str">
            <v>1995-2000</v>
          </cell>
          <cell r="M357">
            <v>4966.4719999999998</v>
          </cell>
          <cell r="N357">
            <v>68.126999999999995</v>
          </cell>
          <cell r="O357">
            <v>20.004999999999999</v>
          </cell>
          <cell r="P357">
            <v>69.14</v>
          </cell>
          <cell r="Q357">
            <v>205.721</v>
          </cell>
          <cell r="R357">
            <v>492.01300000000003</v>
          </cell>
          <cell r="S357">
            <v>874.35500000000002</v>
          </cell>
          <cell r="T357">
            <v>3237.1109999999999</v>
          </cell>
        </row>
        <row r="358">
          <cell r="A358">
            <v>18</v>
          </cell>
          <cell r="B358">
            <v>646</v>
          </cell>
          <cell r="C358" t="str">
            <v>Rwanda</v>
          </cell>
          <cell r="D358">
            <v>0</v>
          </cell>
          <cell r="E358">
            <v>1</v>
          </cell>
          <cell r="F358" t="str">
            <v>Afro</v>
          </cell>
          <cell r="G358">
            <v>6</v>
          </cell>
          <cell r="H358" t="str">
            <v>ssa</v>
          </cell>
          <cell r="I358">
            <v>1</v>
          </cell>
          <cell r="J358" t="str">
            <v>low and middle</v>
          </cell>
          <cell r="K358" t="str">
            <v>females</v>
          </cell>
          <cell r="L358" t="str">
            <v>1995-2000</v>
          </cell>
          <cell r="M358">
            <v>331.6</v>
          </cell>
          <cell r="N358">
            <v>139.83099999999999</v>
          </cell>
          <cell r="O358">
            <v>34.338999999999999</v>
          </cell>
          <cell r="P358">
            <v>34.274999999999999</v>
          </cell>
          <cell r="Q358">
            <v>45.489000000000004</v>
          </cell>
          <cell r="R358">
            <v>34.53</v>
          </cell>
          <cell r="S358">
            <v>18.628999999999998</v>
          </cell>
          <cell r="T358">
            <v>24.506999999999998</v>
          </cell>
        </row>
        <row r="359">
          <cell r="A359">
            <v>114</v>
          </cell>
          <cell r="B359">
            <v>682</v>
          </cell>
          <cell r="C359" t="str">
            <v>Saudi Arabia</v>
          </cell>
          <cell r="D359">
            <v>0</v>
          </cell>
          <cell r="E359">
            <v>3</v>
          </cell>
          <cell r="F359" t="str">
            <v>Emro</v>
          </cell>
          <cell r="G359">
            <v>8</v>
          </cell>
          <cell r="H359" t="str">
            <v>mec</v>
          </cell>
          <cell r="I359">
            <v>1</v>
          </cell>
          <cell r="J359" t="str">
            <v>low and middle</v>
          </cell>
          <cell r="K359" t="str">
            <v>females</v>
          </cell>
          <cell r="L359" t="str">
            <v>1995-2000</v>
          </cell>
          <cell r="M359">
            <v>163.285</v>
          </cell>
          <cell r="N359">
            <v>39.161000000000001</v>
          </cell>
          <cell r="O359">
            <v>3.8069999999999999</v>
          </cell>
          <cell r="P359">
            <v>8.1140000000000008</v>
          </cell>
          <cell r="Q359">
            <v>9.7850000000000001</v>
          </cell>
          <cell r="R359">
            <v>19.266000000000002</v>
          </cell>
          <cell r="S359">
            <v>22.956000000000003</v>
          </cell>
          <cell r="T359">
            <v>60.195999999999998</v>
          </cell>
        </row>
        <row r="360">
          <cell r="A360">
            <v>61</v>
          </cell>
          <cell r="B360">
            <v>686</v>
          </cell>
          <cell r="C360" t="str">
            <v>Senegal</v>
          </cell>
          <cell r="D360">
            <v>0</v>
          </cell>
          <cell r="E360">
            <v>1</v>
          </cell>
          <cell r="F360" t="str">
            <v>Afro</v>
          </cell>
          <cell r="G360">
            <v>6</v>
          </cell>
          <cell r="H360" t="str">
            <v>ssa</v>
          </cell>
          <cell r="I360">
            <v>1</v>
          </cell>
          <cell r="J360" t="str">
            <v>low and middle</v>
          </cell>
          <cell r="K360" t="str">
            <v>females</v>
          </cell>
          <cell r="L360" t="str">
            <v>1995-2000</v>
          </cell>
          <cell r="M360">
            <v>272.28899999999999</v>
          </cell>
          <cell r="N360">
            <v>99.843000000000004</v>
          </cell>
          <cell r="O360">
            <v>28.911999999999999</v>
          </cell>
          <cell r="P360">
            <v>28.692999999999998</v>
          </cell>
          <cell r="Q360">
            <v>25.777999999999999</v>
          </cell>
          <cell r="R360">
            <v>23.491999999999997</v>
          </cell>
          <cell r="S360">
            <v>22.536999999999999</v>
          </cell>
          <cell r="T360">
            <v>43.033999999999999</v>
          </cell>
        </row>
        <row r="361">
          <cell r="A361">
            <v>62</v>
          </cell>
          <cell r="B361">
            <v>694</v>
          </cell>
          <cell r="C361" t="str">
            <v>Sierra Leone</v>
          </cell>
          <cell r="D361">
            <v>0</v>
          </cell>
          <cell r="E361">
            <v>1</v>
          </cell>
          <cell r="F361" t="str">
            <v>Afro</v>
          </cell>
          <cell r="G361">
            <v>6</v>
          </cell>
          <cell r="H361" t="str">
            <v>ssa</v>
          </cell>
          <cell r="I361">
            <v>1</v>
          </cell>
          <cell r="J361" t="str">
            <v>low and middle</v>
          </cell>
          <cell r="K361" t="str">
            <v>females</v>
          </cell>
          <cell r="L361" t="str">
            <v>1995-2000</v>
          </cell>
          <cell r="M361">
            <v>283.089</v>
          </cell>
          <cell r="N361">
            <v>134.01400000000001</v>
          </cell>
          <cell r="O361">
            <v>32.414000000000001</v>
          </cell>
          <cell r="P361">
            <v>25.07</v>
          </cell>
          <cell r="Q361">
            <v>27.298000000000002</v>
          </cell>
          <cell r="R361">
            <v>23.338000000000001</v>
          </cell>
          <cell r="S361">
            <v>17.763999999999999</v>
          </cell>
          <cell r="T361">
            <v>23.191000000000006</v>
          </cell>
        </row>
        <row r="362">
          <cell r="A362">
            <v>97</v>
          </cell>
          <cell r="B362">
            <v>702</v>
          </cell>
          <cell r="C362" t="str">
            <v>Singapore</v>
          </cell>
          <cell r="D362">
            <v>0</v>
          </cell>
          <cell r="E362">
            <v>6</v>
          </cell>
          <cell r="F362" t="str">
            <v>Wpro</v>
          </cell>
          <cell r="G362">
            <v>5</v>
          </cell>
          <cell r="H362" t="str">
            <v>oai</v>
          </cell>
          <cell r="I362">
            <v>4</v>
          </cell>
          <cell r="J362" t="str">
            <v>high</v>
          </cell>
          <cell r="K362" t="str">
            <v>females</v>
          </cell>
          <cell r="L362" t="str">
            <v>1995-2000</v>
          </cell>
          <cell r="M362">
            <v>38.491</v>
          </cell>
          <cell r="N362">
            <v>0.76900000000000002</v>
          </cell>
          <cell r="O362">
            <v>0.214</v>
          </cell>
          <cell r="P362">
            <v>0.67</v>
          </cell>
          <cell r="Q362">
            <v>2.1719999999999997</v>
          </cell>
          <cell r="R362">
            <v>5.173</v>
          </cell>
          <cell r="S362">
            <v>7.0069999999999997</v>
          </cell>
          <cell r="T362">
            <v>22.485999999999997</v>
          </cell>
        </row>
        <row r="363">
          <cell r="A363">
            <v>129</v>
          </cell>
          <cell r="B363">
            <v>703</v>
          </cell>
          <cell r="C363" t="str">
            <v>Slovakia</v>
          </cell>
          <cell r="D363">
            <v>0</v>
          </cell>
          <cell r="E363">
            <v>4</v>
          </cell>
          <cell r="F363" t="str">
            <v>Euro</v>
          </cell>
          <cell r="G363">
            <v>2</v>
          </cell>
          <cell r="H363" t="str">
            <v>fse</v>
          </cell>
          <cell r="I363">
            <v>1</v>
          </cell>
          <cell r="J363" t="str">
            <v>low and middle</v>
          </cell>
          <cell r="K363" t="str">
            <v>females</v>
          </cell>
          <cell r="L363" t="str">
            <v>1995-2000</v>
          </cell>
          <cell r="M363">
            <v>121.33799999999999</v>
          </cell>
          <cell r="N363">
            <v>1.744</v>
          </cell>
          <cell r="O363">
            <v>0.34199999999999997</v>
          </cell>
          <cell r="P363">
            <v>1.137</v>
          </cell>
          <cell r="Q363">
            <v>3.3529999999999998</v>
          </cell>
          <cell r="R363">
            <v>10.513999999999999</v>
          </cell>
          <cell r="S363">
            <v>18.681000000000001</v>
          </cell>
          <cell r="T363">
            <v>85.566999999999993</v>
          </cell>
        </row>
        <row r="364">
          <cell r="A364">
            <v>99</v>
          </cell>
          <cell r="B364">
            <v>704</v>
          </cell>
          <cell r="C364" t="str">
            <v>Viet Nam</v>
          </cell>
          <cell r="D364">
            <v>0</v>
          </cell>
          <cell r="E364">
            <v>6</v>
          </cell>
          <cell r="F364" t="str">
            <v>Wpro</v>
          </cell>
          <cell r="G364">
            <v>5</v>
          </cell>
          <cell r="H364" t="str">
            <v>oai</v>
          </cell>
          <cell r="I364">
            <v>1</v>
          </cell>
          <cell r="J364" t="str">
            <v>low and middle</v>
          </cell>
          <cell r="K364" t="str">
            <v>females</v>
          </cell>
          <cell r="L364" t="str">
            <v>1995-2000</v>
          </cell>
          <cell r="M364">
            <v>1292.8520000000001</v>
          </cell>
          <cell r="N364">
            <v>252.851</v>
          </cell>
          <cell r="O364">
            <v>66.662000000000006</v>
          </cell>
          <cell r="P364">
            <v>78.647999999999996</v>
          </cell>
          <cell r="Q364">
            <v>84.981999999999999</v>
          </cell>
          <cell r="R364">
            <v>116.137</v>
          </cell>
          <cell r="S364">
            <v>163.95699999999999</v>
          </cell>
          <cell r="T364">
            <v>529.61500000000001</v>
          </cell>
        </row>
        <row r="365">
          <cell r="A365">
            <v>150</v>
          </cell>
          <cell r="B365">
            <v>705</v>
          </cell>
          <cell r="C365" t="str">
            <v>Slovenia</v>
          </cell>
          <cell r="D365">
            <v>0</v>
          </cell>
          <cell r="E365">
            <v>4</v>
          </cell>
          <cell r="F365" t="str">
            <v>Euro</v>
          </cell>
          <cell r="G365">
            <v>2</v>
          </cell>
          <cell r="H365" t="str">
            <v>fse</v>
          </cell>
          <cell r="I365">
            <v>1</v>
          </cell>
          <cell r="J365" t="str">
            <v>low and middle</v>
          </cell>
          <cell r="K365" t="str">
            <v>females</v>
          </cell>
          <cell r="L365" t="str">
            <v>1995-2000</v>
          </cell>
          <cell r="M365">
            <v>50.238999999999997</v>
          </cell>
          <cell r="N365">
            <v>0.36799999999999999</v>
          </cell>
          <cell r="O365">
            <v>7.9000000000000001E-2</v>
          </cell>
          <cell r="P365">
            <v>0.44500000000000001</v>
          </cell>
          <cell r="Q365">
            <v>1.264</v>
          </cell>
          <cell r="R365">
            <v>3.7619999999999996</v>
          </cell>
          <cell r="S365">
            <v>6.8529999999999998</v>
          </cell>
          <cell r="T365">
            <v>37.468000000000004</v>
          </cell>
        </row>
        <row r="366">
          <cell r="A366">
            <v>19</v>
          </cell>
          <cell r="B366">
            <v>706</v>
          </cell>
          <cell r="C366" t="str">
            <v>Somalia</v>
          </cell>
          <cell r="D366">
            <v>0</v>
          </cell>
          <cell r="E366">
            <v>3</v>
          </cell>
          <cell r="F366" t="str">
            <v>Emro</v>
          </cell>
          <cell r="G366">
            <v>6</v>
          </cell>
          <cell r="H366" t="str">
            <v>ssa</v>
          </cell>
          <cell r="I366">
            <v>1</v>
          </cell>
          <cell r="J366" t="str">
            <v>low and middle</v>
          </cell>
          <cell r="K366" t="str">
            <v>females</v>
          </cell>
          <cell r="L366" t="str">
            <v>1995-2000</v>
          </cell>
          <cell r="M366">
            <v>400.11599999999999</v>
          </cell>
          <cell r="N366">
            <v>221.78200000000001</v>
          </cell>
          <cell r="O366">
            <v>37.880000000000003</v>
          </cell>
          <cell r="P366">
            <v>33.433</v>
          </cell>
          <cell r="Q366">
            <v>28.577999999999999</v>
          </cell>
          <cell r="R366">
            <v>24.003</v>
          </cell>
          <cell r="S366">
            <v>20.684999999999999</v>
          </cell>
          <cell r="T366">
            <v>33.755000000000003</v>
          </cell>
        </row>
        <row r="367">
          <cell r="A367">
            <v>45</v>
          </cell>
          <cell r="B367">
            <v>710</v>
          </cell>
          <cell r="C367" t="str">
            <v>South Africa</v>
          </cell>
          <cell r="D367">
            <v>0</v>
          </cell>
          <cell r="E367">
            <v>1</v>
          </cell>
          <cell r="F367" t="str">
            <v>Afro</v>
          </cell>
          <cell r="G367">
            <v>6</v>
          </cell>
          <cell r="H367" t="str">
            <v>ssa</v>
          </cell>
          <cell r="I367">
            <v>1</v>
          </cell>
          <cell r="J367" t="str">
            <v>low and middle</v>
          </cell>
          <cell r="K367" t="str">
            <v>females</v>
          </cell>
          <cell r="L367" t="str">
            <v>1995-2000</v>
          </cell>
          <cell r="M367">
            <v>1080.4949999999999</v>
          </cell>
          <cell r="N367">
            <v>195.47</v>
          </cell>
          <cell r="O367">
            <v>26.523</v>
          </cell>
          <cell r="P367">
            <v>93.055000000000007</v>
          </cell>
          <cell r="Q367">
            <v>196.953</v>
          </cell>
          <cell r="R367">
            <v>203.68900000000002</v>
          </cell>
          <cell r="S367">
            <v>138.12</v>
          </cell>
          <cell r="T367">
            <v>226.685</v>
          </cell>
        </row>
        <row r="368">
          <cell r="A368">
            <v>23</v>
          </cell>
          <cell r="B368">
            <v>716</v>
          </cell>
          <cell r="C368" t="str">
            <v>Zimbabwe</v>
          </cell>
          <cell r="D368">
            <v>0</v>
          </cell>
          <cell r="E368">
            <v>1</v>
          </cell>
          <cell r="F368" t="str">
            <v>Afro</v>
          </cell>
          <cell r="G368">
            <v>6</v>
          </cell>
          <cell r="H368" t="str">
            <v>ssa</v>
          </cell>
          <cell r="I368">
            <v>1</v>
          </cell>
          <cell r="J368" t="str">
            <v>low and middle</v>
          </cell>
          <cell r="K368" t="str">
            <v>females</v>
          </cell>
          <cell r="L368" t="str">
            <v>1995-2000</v>
          </cell>
          <cell r="M368">
            <v>487.488</v>
          </cell>
          <cell r="N368">
            <v>99.445999999999998</v>
          </cell>
          <cell r="O368">
            <v>23.695999999999998</v>
          </cell>
          <cell r="P368">
            <v>63.988</v>
          </cell>
          <cell r="Q368">
            <v>124.63800000000001</v>
          </cell>
          <cell r="R368">
            <v>85.013000000000005</v>
          </cell>
          <cell r="S368">
            <v>37.003</v>
          </cell>
          <cell r="T368">
            <v>53.704000000000001</v>
          </cell>
        </row>
        <row r="369">
          <cell r="A369">
            <v>151</v>
          </cell>
          <cell r="B369">
            <v>724</v>
          </cell>
          <cell r="C369" t="str">
            <v>Spain</v>
          </cell>
          <cell r="D369">
            <v>0</v>
          </cell>
          <cell r="E369">
            <v>4</v>
          </cell>
          <cell r="F369" t="str">
            <v>Euro</v>
          </cell>
          <cell r="G369">
            <v>1</v>
          </cell>
          <cell r="H369" t="str">
            <v>eme</v>
          </cell>
          <cell r="I369">
            <v>4</v>
          </cell>
          <cell r="J369" t="str">
            <v>high</v>
          </cell>
          <cell r="K369" t="str">
            <v>females</v>
          </cell>
          <cell r="L369" t="str">
            <v>1995-2000</v>
          </cell>
          <cell r="M369">
            <v>869.07</v>
          </cell>
          <cell r="N369">
            <v>6.5460000000000003</v>
          </cell>
          <cell r="O369">
            <v>1.5249999999999999</v>
          </cell>
          <cell r="P369">
            <v>8.5990000000000002</v>
          </cell>
          <cell r="Q369">
            <v>16.137</v>
          </cell>
          <cell r="R369">
            <v>43.278999999999996</v>
          </cell>
          <cell r="S369">
            <v>86.584999999999994</v>
          </cell>
          <cell r="T369">
            <v>706.39900000000011</v>
          </cell>
        </row>
        <row r="370">
          <cell r="A370">
            <v>40</v>
          </cell>
          <cell r="B370">
            <v>732</v>
          </cell>
          <cell r="C370" t="str">
            <v>Western Sahara</v>
          </cell>
          <cell r="G370">
            <v>8</v>
          </cell>
          <cell r="H370" t="str">
            <v>mec</v>
          </cell>
          <cell r="K370" t="str">
            <v>females</v>
          </cell>
          <cell r="L370" t="str">
            <v>1995-2000</v>
          </cell>
          <cell r="M370">
            <v>5.524</v>
          </cell>
          <cell r="N370">
            <v>1.7150000000000001</v>
          </cell>
          <cell r="O370">
            <v>0.23499999999999999</v>
          </cell>
          <cell r="P370">
            <v>0.49399999999999994</v>
          </cell>
          <cell r="Q370">
            <v>0.5</v>
          </cell>
          <cell r="R370">
            <v>0.63700000000000001</v>
          </cell>
          <cell r="S370">
            <v>0.65599999999999992</v>
          </cell>
          <cell r="T370">
            <v>1.2869999999999999</v>
          </cell>
        </row>
        <row r="371">
          <cell r="A371">
            <v>38</v>
          </cell>
          <cell r="B371">
            <v>736</v>
          </cell>
          <cell r="C371" t="str">
            <v>Sudan</v>
          </cell>
          <cell r="D371">
            <v>0</v>
          </cell>
          <cell r="E371">
            <v>3</v>
          </cell>
          <cell r="F371" t="str">
            <v>Emro</v>
          </cell>
          <cell r="G371">
            <v>6</v>
          </cell>
          <cell r="H371" t="str">
            <v>ssa</v>
          </cell>
          <cell r="I371">
            <v>1</v>
          </cell>
          <cell r="J371" t="str">
            <v>low and middle</v>
          </cell>
          <cell r="K371" t="str">
            <v>females</v>
          </cell>
          <cell r="L371" t="str">
            <v>1995-2000</v>
          </cell>
          <cell r="M371">
            <v>759.54700000000003</v>
          </cell>
          <cell r="N371">
            <v>254.67699999999999</v>
          </cell>
          <cell r="O371">
            <v>77.212999999999994</v>
          </cell>
          <cell r="P371">
            <v>85.121000000000009</v>
          </cell>
          <cell r="Q371">
            <v>83.061999999999998</v>
          </cell>
          <cell r="R371">
            <v>82.146000000000001</v>
          </cell>
          <cell r="S371">
            <v>70.826999999999998</v>
          </cell>
          <cell r="T371">
            <v>106.50099999999999</v>
          </cell>
        </row>
        <row r="372">
          <cell r="A372">
            <v>194</v>
          </cell>
          <cell r="B372">
            <v>740</v>
          </cell>
          <cell r="C372" t="str">
            <v>Suriname</v>
          </cell>
          <cell r="D372">
            <v>0</v>
          </cell>
          <cell r="E372">
            <v>2</v>
          </cell>
          <cell r="F372" t="str">
            <v>Amro</v>
          </cell>
          <cell r="G372">
            <v>7</v>
          </cell>
          <cell r="H372" t="str">
            <v>lac</v>
          </cell>
          <cell r="I372">
            <v>1</v>
          </cell>
          <cell r="J372" t="str">
            <v>low and middle</v>
          </cell>
          <cell r="K372" t="str">
            <v>females</v>
          </cell>
          <cell r="L372" t="str">
            <v>1995-2000</v>
          </cell>
          <cell r="M372">
            <v>5.6520000000000001</v>
          </cell>
          <cell r="N372">
            <v>0.56599999999999995</v>
          </cell>
          <cell r="O372">
            <v>6.6000000000000003E-2</v>
          </cell>
          <cell r="P372">
            <v>0.20300000000000001</v>
          </cell>
          <cell r="Q372">
            <v>0.378</v>
          </cell>
          <cell r="R372">
            <v>0.65</v>
          </cell>
          <cell r="S372">
            <v>1.107</v>
          </cell>
          <cell r="T372">
            <v>2.6820000000000004</v>
          </cell>
        </row>
        <row r="373">
          <cell r="A373">
            <v>46</v>
          </cell>
          <cell r="B373">
            <v>748</v>
          </cell>
          <cell r="C373" t="str">
            <v>Swaziland</v>
          </cell>
          <cell r="D373">
            <v>0</v>
          </cell>
          <cell r="E373">
            <v>1</v>
          </cell>
          <cell r="F373" t="str">
            <v>Afro</v>
          </cell>
          <cell r="G373">
            <v>6</v>
          </cell>
          <cell r="H373" t="str">
            <v>ssa</v>
          </cell>
          <cell r="I373">
            <v>1</v>
          </cell>
          <cell r="J373" t="str">
            <v>low and middle</v>
          </cell>
          <cell r="K373" t="str">
            <v>females</v>
          </cell>
          <cell r="L373" t="str">
            <v>1995-2000</v>
          </cell>
          <cell r="M373">
            <v>20.277000000000001</v>
          </cell>
          <cell r="N373">
            <v>7.9219999999999997</v>
          </cell>
          <cell r="O373">
            <v>1.4910000000000001</v>
          </cell>
          <cell r="P373">
            <v>1.9550000000000001</v>
          </cell>
          <cell r="Q373">
            <v>1.835</v>
          </cell>
          <cell r="R373">
            <v>1.7490000000000001</v>
          </cell>
          <cell r="S373">
            <v>1.4769999999999999</v>
          </cell>
          <cell r="T373">
            <v>3.8479999999999994</v>
          </cell>
        </row>
        <row r="374">
          <cell r="A374">
            <v>140</v>
          </cell>
          <cell r="B374">
            <v>752</v>
          </cell>
          <cell r="C374" t="str">
            <v>Sweden</v>
          </cell>
          <cell r="D374">
            <v>0</v>
          </cell>
          <cell r="E374">
            <v>4</v>
          </cell>
          <cell r="F374" t="str">
            <v>Euro</v>
          </cell>
          <cell r="G374">
            <v>1</v>
          </cell>
          <cell r="H374" t="str">
            <v>eme</v>
          </cell>
          <cell r="I374">
            <v>4</v>
          </cell>
          <cell r="J374" t="str">
            <v>high</v>
          </cell>
          <cell r="K374" t="str">
            <v>females</v>
          </cell>
          <cell r="L374" t="str">
            <v>1995-2000</v>
          </cell>
          <cell r="M374">
            <v>249.98400000000001</v>
          </cell>
          <cell r="N374">
            <v>1.3779999999999999</v>
          </cell>
          <cell r="O374">
            <v>0.27600000000000002</v>
          </cell>
          <cell r="P374">
            <v>1.359</v>
          </cell>
          <cell r="Q374">
            <v>3.786</v>
          </cell>
          <cell r="R374">
            <v>13.347000000000001</v>
          </cell>
          <cell r="S374">
            <v>20.66</v>
          </cell>
          <cell r="T374">
            <v>209.178</v>
          </cell>
        </row>
        <row r="375">
          <cell r="A375">
            <v>161</v>
          </cell>
          <cell r="B375">
            <v>756</v>
          </cell>
          <cell r="C375" t="str">
            <v>Switzerland</v>
          </cell>
          <cell r="D375">
            <v>0</v>
          </cell>
          <cell r="E375">
            <v>4</v>
          </cell>
          <cell r="F375" t="str">
            <v>Euro</v>
          </cell>
          <cell r="G375">
            <v>1</v>
          </cell>
          <cell r="H375" t="str">
            <v>eme</v>
          </cell>
          <cell r="I375">
            <v>4</v>
          </cell>
          <cell r="J375" t="str">
            <v>high</v>
          </cell>
          <cell r="K375" t="str">
            <v>females</v>
          </cell>
          <cell r="L375" t="str">
            <v>1995-2000</v>
          </cell>
          <cell r="M375">
            <v>158.143</v>
          </cell>
          <cell r="N375">
            <v>1.504</v>
          </cell>
          <cell r="O375">
            <v>0.38100000000000001</v>
          </cell>
          <cell r="P375">
            <v>1.502</v>
          </cell>
          <cell r="Q375">
            <v>3.754</v>
          </cell>
          <cell r="R375">
            <v>9.3539999999999992</v>
          </cell>
          <cell r="S375">
            <v>13.605</v>
          </cell>
          <cell r="T375">
            <v>128.04300000000001</v>
          </cell>
        </row>
        <row r="376">
          <cell r="A376">
            <v>115</v>
          </cell>
          <cell r="B376">
            <v>760</v>
          </cell>
          <cell r="C376" t="str">
            <v>Syrian Arab Republic</v>
          </cell>
          <cell r="D376">
            <v>0</v>
          </cell>
          <cell r="E376">
            <v>3</v>
          </cell>
          <cell r="F376" t="str">
            <v>Emro</v>
          </cell>
          <cell r="G376">
            <v>8</v>
          </cell>
          <cell r="H376" t="str">
            <v>mec</v>
          </cell>
          <cell r="I376">
            <v>1</v>
          </cell>
          <cell r="J376" t="str">
            <v>low and middle</v>
          </cell>
          <cell r="K376" t="str">
            <v>females</v>
          </cell>
          <cell r="L376" t="str">
            <v>1995-2000</v>
          </cell>
          <cell r="M376">
            <v>158.56800000000001</v>
          </cell>
          <cell r="N376">
            <v>37.520000000000003</v>
          </cell>
          <cell r="O376">
            <v>4.9830000000000005</v>
          </cell>
          <cell r="P376">
            <v>10.791</v>
          </cell>
          <cell r="Q376">
            <v>12.116999999999999</v>
          </cell>
          <cell r="R376">
            <v>17.283000000000001</v>
          </cell>
          <cell r="S376">
            <v>23.186999999999998</v>
          </cell>
          <cell r="T376">
            <v>52.686999999999998</v>
          </cell>
        </row>
        <row r="377">
          <cell r="A377">
            <v>85</v>
          </cell>
          <cell r="B377">
            <v>762</v>
          </cell>
          <cell r="C377" t="str">
            <v>Tajikistan</v>
          </cell>
          <cell r="D377">
            <v>0</v>
          </cell>
          <cell r="E377">
            <v>4</v>
          </cell>
          <cell r="F377" t="str">
            <v>Euro</v>
          </cell>
          <cell r="G377">
            <v>8</v>
          </cell>
          <cell r="H377" t="str">
            <v>mec</v>
          </cell>
          <cell r="I377">
            <v>1</v>
          </cell>
          <cell r="J377" t="str">
            <v>low and middle</v>
          </cell>
          <cell r="K377" t="str">
            <v>females</v>
          </cell>
          <cell r="L377" t="str">
            <v>1995-2000</v>
          </cell>
          <cell r="M377">
            <v>93.94</v>
          </cell>
          <cell r="N377">
            <v>32.606000000000002</v>
          </cell>
          <cell r="O377">
            <v>2.5790000000000002</v>
          </cell>
          <cell r="P377">
            <v>3.9690000000000003</v>
          </cell>
          <cell r="Q377">
            <v>6.2579999999999991</v>
          </cell>
          <cell r="R377">
            <v>7.1419999999999995</v>
          </cell>
          <cell r="S377">
            <v>11.119</v>
          </cell>
          <cell r="T377">
            <v>30.266999999999999</v>
          </cell>
        </row>
        <row r="378">
          <cell r="A378">
            <v>98</v>
          </cell>
          <cell r="B378">
            <v>764</v>
          </cell>
          <cell r="C378" t="str">
            <v>Thailand</v>
          </cell>
          <cell r="D378">
            <v>0</v>
          </cell>
          <cell r="E378">
            <v>5</v>
          </cell>
          <cell r="F378" t="str">
            <v>Searo</v>
          </cell>
          <cell r="G378">
            <v>5</v>
          </cell>
          <cell r="H378" t="str">
            <v>oai</v>
          </cell>
          <cell r="I378">
            <v>1</v>
          </cell>
          <cell r="J378" t="str">
            <v>low and middle</v>
          </cell>
          <cell r="K378" t="str">
            <v>females</v>
          </cell>
          <cell r="L378" t="str">
            <v>1995-2000</v>
          </cell>
          <cell r="M378">
            <v>875.27200000000005</v>
          </cell>
          <cell r="N378">
            <v>84.393000000000001</v>
          </cell>
          <cell r="O378">
            <v>21.594999999999999</v>
          </cell>
          <cell r="P378">
            <v>64.122</v>
          </cell>
          <cell r="Q378">
            <v>113.86799999999999</v>
          </cell>
          <cell r="R378">
            <v>140.14700000000002</v>
          </cell>
          <cell r="S378">
            <v>116.441</v>
          </cell>
          <cell r="T378">
            <v>334.70600000000002</v>
          </cell>
        </row>
        <row r="379">
          <cell r="A379">
            <v>63</v>
          </cell>
          <cell r="B379">
            <v>768</v>
          </cell>
          <cell r="C379" t="str">
            <v>Togo</v>
          </cell>
          <cell r="D379">
            <v>0</v>
          </cell>
          <cell r="E379">
            <v>1</v>
          </cell>
          <cell r="F379" t="str">
            <v>Afro</v>
          </cell>
          <cell r="G379">
            <v>6</v>
          </cell>
          <cell r="H379" t="str">
            <v>ssa</v>
          </cell>
          <cell r="I379">
            <v>1</v>
          </cell>
          <cell r="J379" t="str">
            <v>low and middle</v>
          </cell>
          <cell r="K379" t="str">
            <v>females</v>
          </cell>
          <cell r="L379" t="str">
            <v>1995-2000</v>
          </cell>
          <cell r="M379">
            <v>161.608</v>
          </cell>
          <cell r="N379">
            <v>55.037999999999997</v>
          </cell>
          <cell r="O379">
            <v>13.34</v>
          </cell>
          <cell r="P379">
            <v>16.280999999999999</v>
          </cell>
          <cell r="Q379">
            <v>24.506999999999998</v>
          </cell>
          <cell r="R379">
            <v>19.786000000000001</v>
          </cell>
          <cell r="S379">
            <v>12.265000000000001</v>
          </cell>
          <cell r="T379">
            <v>20.390999999999998</v>
          </cell>
        </row>
        <row r="380">
          <cell r="A380">
            <v>174</v>
          </cell>
          <cell r="B380">
            <v>780</v>
          </cell>
          <cell r="C380" t="str">
            <v>Trinidad and Tobago</v>
          </cell>
          <cell r="D380">
            <v>0</v>
          </cell>
          <cell r="E380">
            <v>2</v>
          </cell>
          <cell r="F380" t="str">
            <v>Amro</v>
          </cell>
          <cell r="G380">
            <v>7</v>
          </cell>
          <cell r="H380" t="str">
            <v>lac</v>
          </cell>
          <cell r="I380">
            <v>1</v>
          </cell>
          <cell r="J380" t="str">
            <v>low and middle</v>
          </cell>
          <cell r="K380" t="str">
            <v>females</v>
          </cell>
          <cell r="L380" t="str">
            <v>1995-2000</v>
          </cell>
          <cell r="M380">
            <v>17.283000000000001</v>
          </cell>
          <cell r="N380">
            <v>0.56899999999999995</v>
          </cell>
          <cell r="O380">
            <v>0.1</v>
          </cell>
          <cell r="P380">
            <v>0.35</v>
          </cell>
          <cell r="Q380">
            <v>0.80899999999999994</v>
          </cell>
          <cell r="R380">
            <v>2.3439999999999999</v>
          </cell>
          <cell r="S380">
            <v>2.7269999999999999</v>
          </cell>
          <cell r="T380">
            <v>10.383999999999999</v>
          </cell>
        </row>
        <row r="381">
          <cell r="A381">
            <v>117</v>
          </cell>
          <cell r="B381">
            <v>784</v>
          </cell>
          <cell r="C381" t="str">
            <v>United Arab Emirates</v>
          </cell>
          <cell r="D381">
            <v>0</v>
          </cell>
          <cell r="E381">
            <v>3</v>
          </cell>
          <cell r="F381" t="str">
            <v>Emro</v>
          </cell>
          <cell r="G381">
            <v>8</v>
          </cell>
          <cell r="H381" t="str">
            <v>mec</v>
          </cell>
          <cell r="I381">
            <v>4</v>
          </cell>
          <cell r="J381" t="str">
            <v>high</v>
          </cell>
          <cell r="K381" t="str">
            <v>females</v>
          </cell>
          <cell r="L381" t="str">
            <v>1995-2000</v>
          </cell>
          <cell r="M381">
            <v>9.6519999999999992</v>
          </cell>
          <cell r="N381">
            <v>1.863</v>
          </cell>
          <cell r="O381">
            <v>0.11699999999999999</v>
          </cell>
          <cell r="P381">
            <v>0.158</v>
          </cell>
          <cell r="Q381">
            <v>0.60599999999999998</v>
          </cell>
          <cell r="R381">
            <v>1.3690000000000002</v>
          </cell>
          <cell r="S381">
            <v>1.865</v>
          </cell>
          <cell r="T381">
            <v>3.6739999999999999</v>
          </cell>
        </row>
        <row r="382">
          <cell r="A382">
            <v>39</v>
          </cell>
          <cell r="B382">
            <v>788</v>
          </cell>
          <cell r="C382" t="str">
            <v>Tunisia</v>
          </cell>
          <cell r="D382">
            <v>0</v>
          </cell>
          <cell r="E382">
            <v>3</v>
          </cell>
          <cell r="F382" t="str">
            <v>Emro</v>
          </cell>
          <cell r="G382">
            <v>8</v>
          </cell>
          <cell r="H382" t="str">
            <v>mec</v>
          </cell>
          <cell r="I382">
            <v>1</v>
          </cell>
          <cell r="J382" t="str">
            <v>low and middle</v>
          </cell>
          <cell r="K382" t="str">
            <v>females</v>
          </cell>
          <cell r="L382" t="str">
            <v>1995-2000</v>
          </cell>
          <cell r="M382">
            <v>141.33500000000001</v>
          </cell>
          <cell r="N382">
            <v>16.712</v>
          </cell>
          <cell r="O382">
            <v>2.5550000000000002</v>
          </cell>
          <cell r="P382">
            <v>7.2320000000000002</v>
          </cell>
          <cell r="Q382">
            <v>10.311</v>
          </cell>
          <cell r="R382">
            <v>15.898</v>
          </cell>
          <cell r="S382">
            <v>23.292000000000002</v>
          </cell>
          <cell r="T382">
            <v>65.334999999999994</v>
          </cell>
        </row>
        <row r="383">
          <cell r="A383">
            <v>116</v>
          </cell>
          <cell r="B383">
            <v>792</v>
          </cell>
          <cell r="C383" t="str">
            <v>Turkey</v>
          </cell>
          <cell r="D383">
            <v>0</v>
          </cell>
          <cell r="E383">
            <v>4</v>
          </cell>
          <cell r="F383" t="str">
            <v>Euro</v>
          </cell>
          <cell r="G383">
            <v>8</v>
          </cell>
          <cell r="H383" t="str">
            <v>mec</v>
          </cell>
          <cell r="I383">
            <v>1</v>
          </cell>
          <cell r="J383" t="str">
            <v>low and middle</v>
          </cell>
          <cell r="K383" t="str">
            <v>females</v>
          </cell>
          <cell r="L383" t="str">
            <v>1995-2000</v>
          </cell>
          <cell r="M383">
            <v>913.53099999999995</v>
          </cell>
          <cell r="N383">
            <v>180.251</v>
          </cell>
          <cell r="O383">
            <v>15.141999999999999</v>
          </cell>
          <cell r="P383">
            <v>31.487000000000002</v>
          </cell>
          <cell r="Q383">
            <v>47.936</v>
          </cell>
          <cell r="R383">
            <v>98.437000000000012</v>
          </cell>
          <cell r="S383">
            <v>146.417</v>
          </cell>
          <cell r="T383">
            <v>393.86099999999999</v>
          </cell>
        </row>
        <row r="384">
          <cell r="A384">
            <v>86</v>
          </cell>
          <cell r="B384">
            <v>795</v>
          </cell>
          <cell r="C384" t="str">
            <v>Turkmenistan</v>
          </cell>
          <cell r="D384">
            <v>0</v>
          </cell>
          <cell r="E384">
            <v>4</v>
          </cell>
          <cell r="F384" t="str">
            <v>Euro</v>
          </cell>
          <cell r="G384">
            <v>8</v>
          </cell>
          <cell r="H384" t="str">
            <v>mec</v>
          </cell>
          <cell r="I384">
            <v>1</v>
          </cell>
          <cell r="J384" t="str">
            <v>low and middle</v>
          </cell>
          <cell r="K384" t="str">
            <v>females</v>
          </cell>
          <cell r="L384" t="str">
            <v>1995-2000</v>
          </cell>
          <cell r="M384">
            <v>70.722999999999999</v>
          </cell>
          <cell r="N384">
            <v>20.047000000000001</v>
          </cell>
          <cell r="O384">
            <v>1.6539999999999999</v>
          </cell>
          <cell r="P384">
            <v>2.8469999999999995</v>
          </cell>
          <cell r="Q384">
            <v>4.4009999999999998</v>
          </cell>
          <cell r="R384">
            <v>6.7160000000000002</v>
          </cell>
          <cell r="S384">
            <v>9.8780000000000001</v>
          </cell>
          <cell r="T384">
            <v>25.18</v>
          </cell>
        </row>
        <row r="385">
          <cell r="A385">
            <v>20</v>
          </cell>
          <cell r="B385">
            <v>800</v>
          </cell>
          <cell r="C385" t="str">
            <v>Uganda</v>
          </cell>
          <cell r="D385">
            <v>0</v>
          </cell>
          <cell r="E385">
            <v>1</v>
          </cell>
          <cell r="F385" t="str">
            <v>Afro</v>
          </cell>
          <cell r="G385">
            <v>6</v>
          </cell>
          <cell r="H385" t="str">
            <v>ssa</v>
          </cell>
          <cell r="I385">
            <v>1</v>
          </cell>
          <cell r="J385" t="str">
            <v>low and middle</v>
          </cell>
          <cell r="K385" t="str">
            <v>females</v>
          </cell>
          <cell r="L385" t="str">
            <v>1995-2000</v>
          </cell>
          <cell r="M385">
            <v>1076.7919999999999</v>
          </cell>
          <cell r="N385">
            <v>422.17</v>
          </cell>
          <cell r="O385">
            <v>97.052999999999997</v>
          </cell>
          <cell r="P385">
            <v>122.15799999999999</v>
          </cell>
          <cell r="Q385">
            <v>180.48099999999999</v>
          </cell>
          <cell r="R385">
            <v>120.53700000000001</v>
          </cell>
          <cell r="S385">
            <v>57.820999999999998</v>
          </cell>
          <cell r="T385">
            <v>76.571999999999989</v>
          </cell>
        </row>
        <row r="386">
          <cell r="A386">
            <v>130</v>
          </cell>
          <cell r="B386">
            <v>804</v>
          </cell>
          <cell r="C386" t="str">
            <v>Ukraine</v>
          </cell>
          <cell r="D386">
            <v>0</v>
          </cell>
          <cell r="E386">
            <v>4</v>
          </cell>
          <cell r="F386" t="str">
            <v>Euro</v>
          </cell>
          <cell r="G386">
            <v>2</v>
          </cell>
          <cell r="H386" t="str">
            <v>fse</v>
          </cell>
          <cell r="I386">
            <v>1</v>
          </cell>
          <cell r="J386" t="str">
            <v>low and middle</v>
          </cell>
          <cell r="K386" t="str">
            <v>females</v>
          </cell>
          <cell r="L386" t="str">
            <v>1995-2000</v>
          </cell>
          <cell r="M386">
            <v>1842.2950000000001</v>
          </cell>
          <cell r="N386">
            <v>24.952999999999999</v>
          </cell>
          <cell r="O386">
            <v>5.8079999999999998</v>
          </cell>
          <cell r="P386">
            <v>19.018000000000001</v>
          </cell>
          <cell r="Q386">
            <v>50.789000000000001</v>
          </cell>
          <cell r="R386">
            <v>157.87200000000001</v>
          </cell>
          <cell r="S386">
            <v>295.04599999999999</v>
          </cell>
          <cell r="T386">
            <v>1288.8089999999997</v>
          </cell>
        </row>
        <row r="387">
          <cell r="A387">
            <v>152</v>
          </cell>
          <cell r="B387">
            <v>807</v>
          </cell>
          <cell r="C387" t="str">
            <v>TFYR Macedonia</v>
          </cell>
          <cell r="D387">
            <v>0</v>
          </cell>
          <cell r="E387">
            <v>4</v>
          </cell>
          <cell r="F387" t="str">
            <v>Euro</v>
          </cell>
          <cell r="G387">
            <v>2</v>
          </cell>
          <cell r="H387" t="str">
            <v>fse</v>
          </cell>
          <cell r="I387">
            <v>1</v>
          </cell>
          <cell r="J387" t="str">
            <v>low and middle</v>
          </cell>
          <cell r="K387" t="str">
            <v>females</v>
          </cell>
          <cell r="L387" t="str">
            <v>1995-2000</v>
          </cell>
          <cell r="M387">
            <v>34.893000000000001</v>
          </cell>
          <cell r="N387">
            <v>1.86</v>
          </cell>
          <cell r="O387">
            <v>0.192</v>
          </cell>
          <cell r="P387">
            <v>0.49199999999999999</v>
          </cell>
          <cell r="Q387">
            <v>1.06</v>
          </cell>
          <cell r="R387">
            <v>3.4</v>
          </cell>
          <cell r="S387">
            <v>6.3360000000000003</v>
          </cell>
          <cell r="T387">
            <v>21.553000000000001</v>
          </cell>
        </row>
        <row r="388">
          <cell r="A388">
            <v>35</v>
          </cell>
          <cell r="B388">
            <v>818</v>
          </cell>
          <cell r="C388" t="str">
            <v>Egypt</v>
          </cell>
          <cell r="D388">
            <v>0</v>
          </cell>
          <cell r="E388">
            <v>3</v>
          </cell>
          <cell r="F388" t="str">
            <v>Emro</v>
          </cell>
          <cell r="G388">
            <v>8</v>
          </cell>
          <cell r="H388" t="str">
            <v>mec</v>
          </cell>
          <cell r="I388">
            <v>1</v>
          </cell>
          <cell r="J388" t="str">
            <v>low and middle</v>
          </cell>
          <cell r="K388" t="str">
            <v>females</v>
          </cell>
          <cell r="L388" t="str">
            <v>1995-2000</v>
          </cell>
          <cell r="M388">
            <v>1057.424</v>
          </cell>
          <cell r="N388">
            <v>267.46699999999998</v>
          </cell>
          <cell r="O388">
            <v>27.5</v>
          </cell>
          <cell r="P388">
            <v>38.030999999999999</v>
          </cell>
          <cell r="Q388">
            <v>57.887999999999991</v>
          </cell>
          <cell r="R388">
            <v>113.66299999999998</v>
          </cell>
          <cell r="S388">
            <v>171.15199999999999</v>
          </cell>
          <cell r="T388">
            <v>381.72300000000001</v>
          </cell>
        </row>
        <row r="389">
          <cell r="A389">
            <v>141</v>
          </cell>
          <cell r="B389">
            <v>826</v>
          </cell>
          <cell r="C389" t="str">
            <v>United Kingdom</v>
          </cell>
          <cell r="D389">
            <v>0</v>
          </cell>
          <cell r="E389">
            <v>4</v>
          </cell>
          <cell r="F389" t="str">
            <v>Euro</v>
          </cell>
          <cell r="G389">
            <v>1</v>
          </cell>
          <cell r="H389" t="str">
            <v>eme</v>
          </cell>
          <cell r="I389">
            <v>4</v>
          </cell>
          <cell r="J389" t="str">
            <v>high</v>
          </cell>
          <cell r="K389" t="str">
            <v>females</v>
          </cell>
          <cell r="L389" t="str">
            <v>1995-2000</v>
          </cell>
          <cell r="M389">
            <v>1590.779</v>
          </cell>
          <cell r="N389">
            <v>13.090999999999999</v>
          </cell>
          <cell r="O389">
            <v>2.1240000000000001</v>
          </cell>
          <cell r="P389">
            <v>7.7669999999999995</v>
          </cell>
          <cell r="Q389">
            <v>25.39</v>
          </cell>
          <cell r="R389">
            <v>96.027999999999992</v>
          </cell>
          <cell r="S389">
            <v>183.24599999999998</v>
          </cell>
          <cell r="T389">
            <v>1263.133</v>
          </cell>
        </row>
        <row r="390">
          <cell r="A390">
            <v>21</v>
          </cell>
          <cell r="B390">
            <v>834</v>
          </cell>
          <cell r="C390" t="str">
            <v>United Rep. of Tanzania</v>
          </cell>
          <cell r="D390">
            <v>0</v>
          </cell>
          <cell r="E390">
            <v>1</v>
          </cell>
          <cell r="F390" t="str">
            <v>Afro</v>
          </cell>
          <cell r="G390">
            <v>6</v>
          </cell>
          <cell r="H390" t="str">
            <v>ssa</v>
          </cell>
          <cell r="I390">
            <v>1</v>
          </cell>
          <cell r="J390" t="str">
            <v>low and middle</v>
          </cell>
          <cell r="K390" t="str">
            <v>females</v>
          </cell>
          <cell r="L390" t="str">
            <v>1995-2000</v>
          </cell>
          <cell r="M390">
            <v>1178.5129999999999</v>
          </cell>
          <cell r="N390">
            <v>401.29500000000002</v>
          </cell>
          <cell r="O390">
            <v>100.34700000000001</v>
          </cell>
          <cell r="P390">
            <v>130.19400000000002</v>
          </cell>
          <cell r="Q390">
            <v>192.352</v>
          </cell>
          <cell r="R390">
            <v>150.63499999999999</v>
          </cell>
          <cell r="S390">
            <v>82.305000000000007</v>
          </cell>
          <cell r="T390">
            <v>121.38500000000001</v>
          </cell>
        </row>
        <row r="391">
          <cell r="A391">
            <v>199</v>
          </cell>
          <cell r="B391">
            <v>840</v>
          </cell>
          <cell r="C391" t="str">
            <v>United States of America</v>
          </cell>
          <cell r="D391">
            <v>0</v>
          </cell>
          <cell r="E391">
            <v>2</v>
          </cell>
          <cell r="F391" t="str">
            <v>Amro</v>
          </cell>
          <cell r="G391">
            <v>1</v>
          </cell>
          <cell r="H391" t="str">
            <v>eme</v>
          </cell>
          <cell r="I391">
            <v>4</v>
          </cell>
          <cell r="J391" t="str">
            <v>high</v>
          </cell>
          <cell r="K391" t="str">
            <v>females</v>
          </cell>
          <cell r="L391" t="str">
            <v>1995-2000</v>
          </cell>
          <cell r="M391">
            <v>5563.9560000000001</v>
          </cell>
          <cell r="N391">
            <v>72.798000000000002</v>
          </cell>
          <cell r="O391">
            <v>13.928000000000001</v>
          </cell>
          <cell r="P391">
            <v>60.747999999999998</v>
          </cell>
          <cell r="Q391">
            <v>179.46100000000001</v>
          </cell>
          <cell r="R391">
            <v>436.39699999999999</v>
          </cell>
          <cell r="S391">
            <v>625.66999999999996</v>
          </cell>
          <cell r="T391">
            <v>4174.9539999999997</v>
          </cell>
        </row>
        <row r="392">
          <cell r="A392">
            <v>49</v>
          </cell>
          <cell r="B392">
            <v>854</v>
          </cell>
          <cell r="C392" t="str">
            <v>Burkina Faso</v>
          </cell>
          <cell r="D392">
            <v>0</v>
          </cell>
          <cell r="E392">
            <v>1</v>
          </cell>
          <cell r="F392" t="str">
            <v>Afro</v>
          </cell>
          <cell r="G392">
            <v>6</v>
          </cell>
          <cell r="H392" t="str">
            <v>ssa</v>
          </cell>
          <cell r="I392">
            <v>1</v>
          </cell>
          <cell r="J392" t="str">
            <v>low and middle</v>
          </cell>
          <cell r="K392" t="str">
            <v>females</v>
          </cell>
          <cell r="L392" t="str">
            <v>1995-2000</v>
          </cell>
          <cell r="M392">
            <v>508.892</v>
          </cell>
          <cell r="N392">
            <v>212.773</v>
          </cell>
          <cell r="O392">
            <v>50.463000000000001</v>
          </cell>
          <cell r="P392">
            <v>50.072999999999993</v>
          </cell>
          <cell r="Q392">
            <v>64.454999999999998</v>
          </cell>
          <cell r="R392">
            <v>51.935000000000002</v>
          </cell>
          <cell r="S392">
            <v>32.191000000000003</v>
          </cell>
          <cell r="T392">
            <v>47.001999999999988</v>
          </cell>
        </row>
        <row r="393">
          <cell r="A393">
            <v>195</v>
          </cell>
          <cell r="B393">
            <v>858</v>
          </cell>
          <cell r="C393" t="str">
            <v>Uruguay</v>
          </cell>
          <cell r="D393">
            <v>0</v>
          </cell>
          <cell r="E393">
            <v>2</v>
          </cell>
          <cell r="F393" t="str">
            <v>Amro</v>
          </cell>
          <cell r="G393">
            <v>7</v>
          </cell>
          <cell r="H393" t="str">
            <v>lac</v>
          </cell>
          <cell r="I393">
            <v>1</v>
          </cell>
          <cell r="J393" t="str">
            <v>low and middle</v>
          </cell>
          <cell r="K393" t="str">
            <v>females</v>
          </cell>
          <cell r="L393" t="str">
            <v>1995-2000</v>
          </cell>
          <cell r="M393">
            <v>72.498999999999995</v>
          </cell>
          <cell r="N393">
            <v>2.3679999999999999</v>
          </cell>
          <cell r="O393">
            <v>0.311</v>
          </cell>
          <cell r="P393">
            <v>1.006</v>
          </cell>
          <cell r="Q393">
            <v>2.1859999999999999</v>
          </cell>
          <cell r="R393">
            <v>5.843</v>
          </cell>
          <cell r="S393">
            <v>9.8620000000000001</v>
          </cell>
          <cell r="T393">
            <v>50.923000000000002</v>
          </cell>
        </row>
        <row r="394">
          <cell r="A394">
            <v>87</v>
          </cell>
          <cell r="B394">
            <v>860</v>
          </cell>
          <cell r="C394" t="str">
            <v>Uzbekistan</v>
          </cell>
          <cell r="D394">
            <v>0</v>
          </cell>
          <cell r="E394">
            <v>4</v>
          </cell>
          <cell r="F394" t="str">
            <v>Euro</v>
          </cell>
          <cell r="G394">
            <v>8</v>
          </cell>
          <cell r="H394" t="str">
            <v>mec</v>
          </cell>
          <cell r="I394">
            <v>1</v>
          </cell>
          <cell r="J394" t="str">
            <v>low and middle</v>
          </cell>
          <cell r="K394" t="str">
            <v>females</v>
          </cell>
          <cell r="L394" t="str">
            <v>1995-2000</v>
          </cell>
          <cell r="M394">
            <v>359.27499999999998</v>
          </cell>
          <cell r="N394">
            <v>88.742000000000004</v>
          </cell>
          <cell r="O394">
            <v>8.423</v>
          </cell>
          <cell r="P394">
            <v>15.256999999999998</v>
          </cell>
          <cell r="Q394">
            <v>24.237000000000002</v>
          </cell>
          <cell r="R394">
            <v>33.146000000000001</v>
          </cell>
          <cell r="S394">
            <v>49.628999999999998</v>
          </cell>
          <cell r="T394">
            <v>139.84100000000001</v>
          </cell>
        </row>
        <row r="395">
          <cell r="A395">
            <v>196</v>
          </cell>
          <cell r="B395">
            <v>862</v>
          </cell>
          <cell r="C395" t="str">
            <v>Venezuela</v>
          </cell>
          <cell r="D395">
            <v>0</v>
          </cell>
          <cell r="E395">
            <v>2</v>
          </cell>
          <cell r="F395" t="str">
            <v>Amro</v>
          </cell>
          <cell r="G395">
            <v>7</v>
          </cell>
          <cell r="H395" t="str">
            <v>lac</v>
          </cell>
          <cell r="I395">
            <v>1</v>
          </cell>
          <cell r="J395" t="str">
            <v>low and middle</v>
          </cell>
          <cell r="K395" t="str">
            <v>females</v>
          </cell>
          <cell r="L395" t="str">
            <v>1995-2000</v>
          </cell>
          <cell r="M395">
            <v>228.773</v>
          </cell>
          <cell r="N395">
            <v>31.003</v>
          </cell>
          <cell r="O395">
            <v>4.4009999999999998</v>
          </cell>
          <cell r="P395">
            <v>9.8879999999999999</v>
          </cell>
          <cell r="Q395">
            <v>16.641999999999999</v>
          </cell>
          <cell r="R395">
            <v>30.522999999999996</v>
          </cell>
          <cell r="S395">
            <v>33.063000000000002</v>
          </cell>
          <cell r="T395">
            <v>103.253</v>
          </cell>
        </row>
        <row r="396">
          <cell r="A396">
            <v>214</v>
          </cell>
          <cell r="B396">
            <v>882</v>
          </cell>
          <cell r="C396" t="str">
            <v>Samoa</v>
          </cell>
          <cell r="D396">
            <v>0</v>
          </cell>
          <cell r="E396">
            <v>6</v>
          </cell>
          <cell r="F396" t="str">
            <v>Wpro</v>
          </cell>
          <cell r="G396">
            <v>5</v>
          </cell>
          <cell r="H396" t="str">
            <v>oai</v>
          </cell>
          <cell r="I396">
            <v>1</v>
          </cell>
          <cell r="J396" t="str">
            <v>low and middle</v>
          </cell>
          <cell r="K396" t="str">
            <v>females</v>
          </cell>
          <cell r="L396" t="str">
            <v>1995-2000</v>
          </cell>
          <cell r="M396">
            <v>1.92</v>
          </cell>
          <cell r="N396">
            <v>0.34200000000000003</v>
          </cell>
          <cell r="O396">
            <v>2.7E-2</v>
          </cell>
          <cell r="P396">
            <v>7.1999999999999995E-2</v>
          </cell>
          <cell r="Q396">
            <v>0.10299999999999999</v>
          </cell>
          <cell r="R396">
            <v>0.23499999999999999</v>
          </cell>
          <cell r="S396">
            <v>0.33099999999999996</v>
          </cell>
          <cell r="T396">
            <v>0.81</v>
          </cell>
        </row>
        <row r="397">
          <cell r="A397">
            <v>118</v>
          </cell>
          <cell r="B397">
            <v>887</v>
          </cell>
          <cell r="C397" t="str">
            <v>Yemen</v>
          </cell>
          <cell r="D397">
            <v>0</v>
          </cell>
          <cell r="E397">
            <v>3</v>
          </cell>
          <cell r="F397" t="str">
            <v>Emro</v>
          </cell>
          <cell r="G397">
            <v>8</v>
          </cell>
          <cell r="H397" t="str">
            <v>mec</v>
          </cell>
          <cell r="I397">
            <v>1</v>
          </cell>
          <cell r="J397" t="str">
            <v>low and middle</v>
          </cell>
          <cell r="K397" t="str">
            <v>females</v>
          </cell>
          <cell r="L397" t="str">
            <v>1995-2000</v>
          </cell>
          <cell r="M397">
            <v>436.255</v>
          </cell>
          <cell r="N397">
            <v>214.816</v>
          </cell>
          <cell r="O397">
            <v>24.698</v>
          </cell>
          <cell r="P397">
            <v>37.778000000000006</v>
          </cell>
          <cell r="Q397">
            <v>33.54</v>
          </cell>
          <cell r="R397">
            <v>35.813000000000002</v>
          </cell>
          <cell r="S397">
            <v>33.807000000000002</v>
          </cell>
          <cell r="T397">
            <v>55.803000000000004</v>
          </cell>
        </row>
        <row r="398">
          <cell r="A398">
            <v>153</v>
          </cell>
          <cell r="B398">
            <v>891</v>
          </cell>
          <cell r="C398" t="str">
            <v>Yugoslavia</v>
          </cell>
          <cell r="D398">
            <v>0</v>
          </cell>
          <cell r="E398">
            <v>4</v>
          </cell>
          <cell r="F398" t="str">
            <v>Euro</v>
          </cell>
          <cell r="G398">
            <v>2</v>
          </cell>
          <cell r="H398" t="str">
            <v>fse</v>
          </cell>
          <cell r="I398">
            <v>1</v>
          </cell>
          <cell r="J398" t="str">
            <v>low and middle</v>
          </cell>
          <cell r="K398" t="str">
            <v>females</v>
          </cell>
          <cell r="L398" t="str">
            <v>1995-2000</v>
          </cell>
          <cell r="M398">
            <v>240.95099999999999</v>
          </cell>
          <cell r="N398">
            <v>7.62</v>
          </cell>
          <cell r="O398">
            <v>0.65200000000000002</v>
          </cell>
          <cell r="P398">
            <v>1.851</v>
          </cell>
          <cell r="Q398">
            <v>5.3049999999999997</v>
          </cell>
          <cell r="R398">
            <v>18.617999999999999</v>
          </cell>
          <cell r="S398">
            <v>44.111999999999995</v>
          </cell>
          <cell r="T398">
            <v>162.79300000000001</v>
          </cell>
        </row>
        <row r="399">
          <cell r="A399">
            <v>22</v>
          </cell>
          <cell r="B399">
            <v>894</v>
          </cell>
          <cell r="C399" t="str">
            <v>Zambia</v>
          </cell>
          <cell r="D399">
            <v>0</v>
          </cell>
          <cell r="E399">
            <v>1</v>
          </cell>
          <cell r="F399" t="str">
            <v>Afro</v>
          </cell>
          <cell r="G399">
            <v>6</v>
          </cell>
          <cell r="H399" t="str">
            <v>ssa</v>
          </cell>
          <cell r="I399">
            <v>1</v>
          </cell>
          <cell r="J399" t="str">
            <v>low and middle</v>
          </cell>
          <cell r="K399" t="str">
            <v>females</v>
          </cell>
          <cell r="L399" t="str">
            <v>1995-2000</v>
          </cell>
          <cell r="M399">
            <v>438.99799999999999</v>
          </cell>
          <cell r="N399">
            <v>131.44999999999999</v>
          </cell>
          <cell r="O399">
            <v>31.73</v>
          </cell>
          <cell r="P399">
            <v>55.488</v>
          </cell>
          <cell r="Q399">
            <v>94.391999999999996</v>
          </cell>
          <cell r="R399">
            <v>64.841000000000008</v>
          </cell>
          <cell r="S399">
            <v>28.018999999999998</v>
          </cell>
          <cell r="T399">
            <v>33.077999999999996</v>
          </cell>
        </row>
        <row r="400">
          <cell r="A400">
            <v>1</v>
          </cell>
          <cell r="B400">
            <v>900</v>
          </cell>
          <cell r="C400" t="str">
            <v>World total</v>
          </cell>
          <cell r="K400" t="str">
            <v>females</v>
          </cell>
          <cell r="L400" t="str">
            <v>1995-2000</v>
          </cell>
          <cell r="M400">
            <v>122779.838</v>
          </cell>
          <cell r="N400">
            <v>25591.287</v>
          </cell>
          <cell r="O400">
            <v>4701.3160000000007</v>
          </cell>
          <cell r="P400">
            <v>6164.5020000000004</v>
          </cell>
          <cell r="Q400">
            <v>8266.0879999999997</v>
          </cell>
          <cell r="R400">
            <v>12294.384000000002</v>
          </cell>
          <cell r="S400">
            <v>15497.064000000002</v>
          </cell>
          <cell r="T400">
            <v>50265.197</v>
          </cell>
        </row>
        <row r="401">
          <cell r="A401">
            <v>2</v>
          </cell>
          <cell r="B401">
            <v>901</v>
          </cell>
          <cell r="C401" t="str">
            <v>More developed regions (*)</v>
          </cell>
          <cell r="K401" t="str">
            <v>females</v>
          </cell>
          <cell r="L401" t="str">
            <v>1995-2000</v>
          </cell>
          <cell r="M401">
            <v>29131.33</v>
          </cell>
          <cell r="N401">
            <v>332.11599999999999</v>
          </cell>
          <cell r="O401">
            <v>72.728999999999999</v>
          </cell>
          <cell r="P401">
            <v>275.21100000000001</v>
          </cell>
          <cell r="Q401">
            <v>788.25399999999991</v>
          </cell>
          <cell r="R401">
            <v>2201.5389999999998</v>
          </cell>
          <cell r="S401">
            <v>3761.4679999999998</v>
          </cell>
          <cell r="T401">
            <v>21700.012999999999</v>
          </cell>
        </row>
        <row r="402">
          <cell r="A402">
            <v>3</v>
          </cell>
          <cell r="B402">
            <v>902</v>
          </cell>
          <cell r="C402" t="str">
            <v>Less developed regions (+)</v>
          </cell>
          <cell r="K402" t="str">
            <v>females</v>
          </cell>
          <cell r="L402" t="str">
            <v>1995-2000</v>
          </cell>
          <cell r="M402">
            <v>93648.508000000002</v>
          </cell>
          <cell r="N402">
            <v>25259.170999999998</v>
          </cell>
          <cell r="O402">
            <v>4628.5869999999995</v>
          </cell>
          <cell r="P402">
            <v>5889.2910000000002</v>
          </cell>
          <cell r="Q402">
            <v>7477.8340000000007</v>
          </cell>
          <cell r="R402">
            <v>10092.845000000001</v>
          </cell>
          <cell r="S402">
            <v>11735.596000000001</v>
          </cell>
          <cell r="T402">
            <v>28565.184000000001</v>
          </cell>
        </row>
        <row r="403">
          <cell r="A403">
            <v>5</v>
          </cell>
          <cell r="B403">
            <v>903</v>
          </cell>
          <cell r="C403" t="str">
            <v>Africa</v>
          </cell>
          <cell r="K403" t="str">
            <v>females</v>
          </cell>
          <cell r="L403" t="str">
            <v>1995-2000</v>
          </cell>
          <cell r="M403">
            <v>24820.957999999999</v>
          </cell>
          <cell r="N403">
            <v>9323.7160000000003</v>
          </cell>
          <cell r="O403">
            <v>2084.0940000000001</v>
          </cell>
          <cell r="P403">
            <v>2319.373</v>
          </cell>
          <cell r="Q403">
            <v>3047.732</v>
          </cell>
          <cell r="R403">
            <v>2655.4560000000001</v>
          </cell>
          <cell r="S403">
            <v>1958.144</v>
          </cell>
          <cell r="T403">
            <v>3432.4429999999998</v>
          </cell>
        </row>
        <row r="404">
          <cell r="A404">
            <v>162</v>
          </cell>
          <cell r="B404">
            <v>904</v>
          </cell>
          <cell r="C404" t="str">
            <v>Latin America and the Caribbean</v>
          </cell>
          <cell r="K404" t="str">
            <v>females</v>
          </cell>
          <cell r="L404" t="str">
            <v>1995-2000</v>
          </cell>
          <cell r="M404">
            <v>7069.4189999999999</v>
          </cell>
          <cell r="N404">
            <v>1121.7619999999999</v>
          </cell>
          <cell r="O404">
            <v>149.529</v>
          </cell>
          <cell r="P404">
            <v>325.55700000000002</v>
          </cell>
          <cell r="Q404">
            <v>545.42600000000004</v>
          </cell>
          <cell r="R404">
            <v>891.04099999999994</v>
          </cell>
          <cell r="S404">
            <v>971.44500000000005</v>
          </cell>
          <cell r="T404">
            <v>3064.6590000000001</v>
          </cell>
        </row>
        <row r="405">
          <cell r="A405">
            <v>197</v>
          </cell>
          <cell r="B405">
            <v>905</v>
          </cell>
          <cell r="C405" t="str">
            <v>Northern America (12)</v>
          </cell>
          <cell r="K405" t="str">
            <v>females</v>
          </cell>
          <cell r="L405" t="str">
            <v>1995-2000</v>
          </cell>
          <cell r="M405">
            <v>6075.4769999999999</v>
          </cell>
          <cell r="N405">
            <v>78.491</v>
          </cell>
          <cell r="O405">
            <v>15.169</v>
          </cell>
          <cell r="P405">
            <v>65.736999999999995</v>
          </cell>
          <cell r="Q405">
            <v>193.965</v>
          </cell>
          <cell r="R405">
            <v>476.35300000000001</v>
          </cell>
          <cell r="S405">
            <v>685.78499999999997</v>
          </cell>
          <cell r="T405">
            <v>4559.9769999999999</v>
          </cell>
        </row>
        <row r="406">
          <cell r="A406">
            <v>65</v>
          </cell>
          <cell r="B406">
            <v>906</v>
          </cell>
          <cell r="C406" t="str">
            <v>Eastern Asia</v>
          </cell>
          <cell r="K406" t="str">
            <v>females</v>
          </cell>
          <cell r="L406" t="str">
            <v>1995-2000</v>
          </cell>
          <cell r="M406">
            <v>22538.361000000001</v>
          </cell>
          <cell r="N406">
            <v>2677.2759999999998</v>
          </cell>
          <cell r="O406">
            <v>199.91</v>
          </cell>
          <cell r="P406">
            <v>594.55799999999999</v>
          </cell>
          <cell r="Q406">
            <v>1020.972</v>
          </cell>
          <cell r="R406">
            <v>2275.538</v>
          </cell>
          <cell r="S406">
            <v>3558.55</v>
          </cell>
          <cell r="T406">
            <v>12211.557000000001</v>
          </cell>
        </row>
        <row r="407">
          <cell r="A407">
            <v>119</v>
          </cell>
          <cell r="B407">
            <v>908</v>
          </cell>
          <cell r="C407" t="str">
            <v>Europe</v>
          </cell>
          <cell r="K407" t="str">
            <v>females</v>
          </cell>
          <cell r="L407" t="str">
            <v>1995-2000</v>
          </cell>
          <cell r="M407">
            <v>20278.228999999999</v>
          </cell>
          <cell r="N407">
            <v>232.601</v>
          </cell>
          <cell r="O407">
            <v>52.835000000000001</v>
          </cell>
          <cell r="P407">
            <v>187.41800000000001</v>
          </cell>
          <cell r="Q407">
            <v>541.899</v>
          </cell>
          <cell r="R407">
            <v>1527.52</v>
          </cell>
          <cell r="S407">
            <v>2774.3009999999999</v>
          </cell>
          <cell r="T407">
            <v>14961.654999999999</v>
          </cell>
        </row>
        <row r="408">
          <cell r="A408">
            <v>200</v>
          </cell>
          <cell r="B408">
            <v>909</v>
          </cell>
          <cell r="C408" t="str">
            <v>Oceania</v>
          </cell>
          <cell r="K408" t="str">
            <v>females</v>
          </cell>
          <cell r="L408" t="str">
            <v>1995-2000</v>
          </cell>
          <cell r="M408">
            <v>536.80200000000002</v>
          </cell>
          <cell r="N408">
            <v>40.411999999999999</v>
          </cell>
          <cell r="O408">
            <v>5.5510000000000002</v>
          </cell>
          <cell r="P408">
            <v>16.219000000000001</v>
          </cell>
          <cell r="Q408">
            <v>23.654000000000003</v>
          </cell>
          <cell r="R408">
            <v>48.5</v>
          </cell>
          <cell r="S408">
            <v>59.697000000000003</v>
          </cell>
          <cell r="T408">
            <v>342.76899999999995</v>
          </cell>
        </row>
        <row r="409">
          <cell r="A409">
            <v>6</v>
          </cell>
          <cell r="B409">
            <v>910</v>
          </cell>
          <cell r="C409" t="str">
            <v>Eastern Africa (1)</v>
          </cell>
          <cell r="K409" t="str">
            <v>females</v>
          </cell>
          <cell r="L409" t="str">
            <v>1995-2000</v>
          </cell>
          <cell r="M409">
            <v>9925.7620000000006</v>
          </cell>
          <cell r="N409">
            <v>3786.261</v>
          </cell>
          <cell r="O409">
            <v>859.10699999999997</v>
          </cell>
          <cell r="P409">
            <v>1018.5010000000001</v>
          </cell>
          <cell r="Q409">
            <v>1474.4749999999999</v>
          </cell>
          <cell r="R409">
            <v>1121.8389999999999</v>
          </cell>
          <cell r="S409">
            <v>646.05700000000002</v>
          </cell>
          <cell r="T409">
            <v>1019.5219999999999</v>
          </cell>
        </row>
        <row r="410">
          <cell r="A410">
            <v>24</v>
          </cell>
          <cell r="B410">
            <v>911</v>
          </cell>
          <cell r="C410" t="str">
            <v>Middle Africa (3)</v>
          </cell>
          <cell r="K410" t="str">
            <v>females</v>
          </cell>
          <cell r="L410" t="str">
            <v>1995-2000</v>
          </cell>
          <cell r="M410">
            <v>3304.3670000000002</v>
          </cell>
          <cell r="N410">
            <v>1397.3679999999999</v>
          </cell>
          <cell r="O410">
            <v>300.541</v>
          </cell>
          <cell r="P410">
            <v>290.55</v>
          </cell>
          <cell r="Q410">
            <v>348.21800000000002</v>
          </cell>
          <cell r="R410">
            <v>310.423</v>
          </cell>
          <cell r="S410">
            <v>237.94800000000001</v>
          </cell>
          <cell r="T410">
            <v>419.31900000000013</v>
          </cell>
        </row>
        <row r="411">
          <cell r="A411">
            <v>33</v>
          </cell>
          <cell r="B411">
            <v>912</v>
          </cell>
          <cell r="C411" t="str">
            <v>Northern Africa</v>
          </cell>
          <cell r="K411" t="str">
            <v>females</v>
          </cell>
          <cell r="L411" t="str">
            <v>1995-2000</v>
          </cell>
          <cell r="M411">
            <v>2818.6860000000001</v>
          </cell>
          <cell r="N411">
            <v>752.27599999999995</v>
          </cell>
          <cell r="O411">
            <v>131.19</v>
          </cell>
          <cell r="P411">
            <v>179.43899999999999</v>
          </cell>
          <cell r="Q411">
            <v>210.702</v>
          </cell>
          <cell r="R411">
            <v>295.92199999999997</v>
          </cell>
          <cell r="S411">
            <v>385.54</v>
          </cell>
          <cell r="T411">
            <v>863.61699999999996</v>
          </cell>
        </row>
        <row r="412">
          <cell r="A412">
            <v>41</v>
          </cell>
          <cell r="B412">
            <v>913</v>
          </cell>
          <cell r="C412" t="str">
            <v>Southern Africa</v>
          </cell>
          <cell r="K412" t="str">
            <v>females</v>
          </cell>
          <cell r="L412" t="str">
            <v>1995-2000</v>
          </cell>
          <cell r="M412">
            <v>1275.771</v>
          </cell>
          <cell r="N412">
            <v>255.75899999999999</v>
          </cell>
          <cell r="O412">
            <v>36.409999999999997</v>
          </cell>
          <cell r="P412">
            <v>111.559</v>
          </cell>
          <cell r="Q412">
            <v>228.57100000000003</v>
          </cell>
          <cell r="R412">
            <v>230.29200000000003</v>
          </cell>
          <cell r="S412">
            <v>154.65299999999999</v>
          </cell>
          <cell r="T412">
            <v>258.52699999999999</v>
          </cell>
        </row>
        <row r="413">
          <cell r="A413">
            <v>47</v>
          </cell>
          <cell r="B413">
            <v>914</v>
          </cell>
          <cell r="C413" t="str">
            <v>Western Africa (4)</v>
          </cell>
          <cell r="K413" t="str">
            <v>females</v>
          </cell>
          <cell r="L413" t="str">
            <v>1995-2000</v>
          </cell>
          <cell r="M413">
            <v>7496.3720000000003</v>
          </cell>
          <cell r="N413">
            <v>3132.0520000000001</v>
          </cell>
          <cell r="O413">
            <v>756.846</v>
          </cell>
          <cell r="P413">
            <v>719.32400000000007</v>
          </cell>
          <cell r="Q413">
            <v>785.76600000000008</v>
          </cell>
          <cell r="R413">
            <v>696.98</v>
          </cell>
          <cell r="S413">
            <v>533.94600000000003</v>
          </cell>
          <cell r="T413">
            <v>871.45799999999997</v>
          </cell>
        </row>
        <row r="414">
          <cell r="A414">
            <v>163</v>
          </cell>
          <cell r="B414">
            <v>915</v>
          </cell>
          <cell r="C414" t="str">
            <v>Caribbean (10)</v>
          </cell>
          <cell r="K414" t="str">
            <v>females</v>
          </cell>
          <cell r="L414" t="str">
            <v>1995-2000</v>
          </cell>
          <cell r="M414">
            <v>659.05399999999997</v>
          </cell>
          <cell r="N414">
            <v>92.921999999999997</v>
          </cell>
          <cell r="O414">
            <v>20.063000000000002</v>
          </cell>
          <cell r="P414">
            <v>36.792999999999999</v>
          </cell>
          <cell r="Q414">
            <v>54.137999999999998</v>
          </cell>
          <cell r="R414">
            <v>79.167000000000002</v>
          </cell>
          <cell r="S414">
            <v>82.625</v>
          </cell>
          <cell r="T414">
            <v>293.346</v>
          </cell>
        </row>
        <row r="415">
          <cell r="A415">
            <v>175</v>
          </cell>
          <cell r="B415">
            <v>916</v>
          </cell>
          <cell r="C415" t="str">
            <v>Central America</v>
          </cell>
          <cell r="K415" t="str">
            <v>females</v>
          </cell>
          <cell r="L415" t="str">
            <v>1995-2000</v>
          </cell>
          <cell r="M415">
            <v>1498.7550000000001</v>
          </cell>
          <cell r="N415">
            <v>318.83300000000003</v>
          </cell>
          <cell r="O415">
            <v>37.866</v>
          </cell>
          <cell r="P415">
            <v>79</v>
          </cell>
          <cell r="Q415">
            <v>109.767</v>
          </cell>
          <cell r="R415">
            <v>174.86500000000001</v>
          </cell>
          <cell r="S415">
            <v>190.17699999999999</v>
          </cell>
          <cell r="T415">
            <v>588.24699999999996</v>
          </cell>
        </row>
        <row r="416">
          <cell r="A416">
            <v>88</v>
          </cell>
          <cell r="B416">
            <v>920</v>
          </cell>
          <cell r="C416" t="str">
            <v>South-eastern Asia</v>
          </cell>
          <cell r="K416" t="str">
            <v>females</v>
          </cell>
          <cell r="L416" t="str">
            <v>1995-2000</v>
          </cell>
          <cell r="M416">
            <v>8500.8070000000007</v>
          </cell>
          <cell r="N416">
            <v>1635.9880000000001</v>
          </cell>
          <cell r="O416">
            <v>292.39099999999996</v>
          </cell>
          <cell r="P416">
            <v>582.24400000000003</v>
          </cell>
          <cell r="Q416">
            <v>762.08299999999997</v>
          </cell>
          <cell r="R416">
            <v>1079.9760000000001</v>
          </cell>
          <cell r="S416">
            <v>1255.825</v>
          </cell>
          <cell r="T416">
            <v>2892.3</v>
          </cell>
        </row>
        <row r="417">
          <cell r="A417">
            <v>73</v>
          </cell>
          <cell r="B417">
            <v>921</v>
          </cell>
          <cell r="C417" t="str">
            <v>South-central Asia</v>
          </cell>
          <cell r="K417" t="str">
            <v>females</v>
          </cell>
          <cell r="L417" t="str">
            <v>1995-2000</v>
          </cell>
          <cell r="M417">
            <v>30293.71</v>
          </cell>
          <cell r="N417">
            <v>9737.94</v>
          </cell>
          <cell r="O417">
            <v>1832.2149999999999</v>
          </cell>
          <cell r="P417">
            <v>1947.672</v>
          </cell>
          <cell r="Q417">
            <v>1970.895</v>
          </cell>
          <cell r="R417">
            <v>3074.3509999999997</v>
          </cell>
          <cell r="S417">
            <v>3874.0230000000001</v>
          </cell>
          <cell r="T417">
            <v>7856.6140000000005</v>
          </cell>
        </row>
        <row r="418">
          <cell r="A418">
            <v>100</v>
          </cell>
          <cell r="B418">
            <v>922</v>
          </cell>
          <cell r="C418" t="str">
            <v>Western Asia</v>
          </cell>
          <cell r="K418" t="str">
            <v>females</v>
          </cell>
          <cell r="L418" t="str">
            <v>1995-2000</v>
          </cell>
          <cell r="M418">
            <v>2664.89</v>
          </cell>
          <cell r="N418">
            <v>741.48199999999997</v>
          </cell>
          <cell r="O418">
            <v>69.465000000000003</v>
          </cell>
          <cell r="P418">
            <v>125.68800000000002</v>
          </cell>
          <cell r="Q418">
            <v>159.63</v>
          </cell>
          <cell r="R418">
            <v>265.61900000000003</v>
          </cell>
          <cell r="S418">
            <v>358.60300000000001</v>
          </cell>
          <cell r="T418">
            <v>944.40299999999991</v>
          </cell>
        </row>
        <row r="419">
          <cell r="A419">
            <v>120</v>
          </cell>
          <cell r="B419">
            <v>923</v>
          </cell>
          <cell r="C419" t="str">
            <v>Eastern Europe</v>
          </cell>
          <cell r="K419" t="str">
            <v>females</v>
          </cell>
          <cell r="L419" t="str">
            <v>1995-2000</v>
          </cell>
          <cell r="M419">
            <v>9727.4959999999992</v>
          </cell>
          <cell r="N419">
            <v>139.69999999999999</v>
          </cell>
          <cell r="O419">
            <v>34.86</v>
          </cell>
          <cell r="P419">
            <v>115.985</v>
          </cell>
          <cell r="Q419">
            <v>340.76499999999999</v>
          </cell>
          <cell r="R419">
            <v>907.8</v>
          </cell>
          <cell r="S419">
            <v>1641.8229999999999</v>
          </cell>
          <cell r="T419">
            <v>6546.5629999999992</v>
          </cell>
        </row>
        <row r="420">
          <cell r="A420">
            <v>131</v>
          </cell>
          <cell r="B420">
            <v>924</v>
          </cell>
          <cell r="C420" t="str">
            <v>Northern Europe (7)</v>
          </cell>
          <cell r="K420" t="str">
            <v>females</v>
          </cell>
          <cell r="L420" t="str">
            <v>1995-2000</v>
          </cell>
          <cell r="M420">
            <v>2553.0349999999999</v>
          </cell>
          <cell r="N420">
            <v>21.757999999999999</v>
          </cell>
          <cell r="O420">
            <v>4.0090000000000003</v>
          </cell>
          <cell r="P420">
            <v>14.522</v>
          </cell>
          <cell r="Q420">
            <v>45.104999999999997</v>
          </cell>
          <cell r="R420">
            <v>162.46600000000001</v>
          </cell>
          <cell r="S420">
            <v>291.66000000000003</v>
          </cell>
          <cell r="T420">
            <v>2013.5150000000001</v>
          </cell>
        </row>
        <row r="421">
          <cell r="A421">
            <v>142</v>
          </cell>
          <cell r="B421">
            <v>925</v>
          </cell>
          <cell r="C421" t="str">
            <v>Southern Europe (8)</v>
          </cell>
          <cell r="K421" t="str">
            <v>females</v>
          </cell>
          <cell r="L421" t="str">
            <v>1995-2000</v>
          </cell>
          <cell r="M421">
            <v>3362.7840000000001</v>
          </cell>
          <cell r="N421">
            <v>40.412999999999997</v>
          </cell>
          <cell r="O421">
            <v>7.1059999999999999</v>
          </cell>
          <cell r="P421">
            <v>26.382000000000001</v>
          </cell>
          <cell r="Q421">
            <v>61.375999999999991</v>
          </cell>
          <cell r="R421">
            <v>191.81</v>
          </cell>
          <cell r="S421">
            <v>392.38499999999999</v>
          </cell>
          <cell r="T421">
            <v>2643.3120000000004</v>
          </cell>
        </row>
        <row r="422">
          <cell r="A422">
            <v>154</v>
          </cell>
          <cell r="B422">
            <v>926</v>
          </cell>
          <cell r="C422" t="str">
            <v>Western Europe (9)</v>
          </cell>
          <cell r="K422" t="str">
            <v>females</v>
          </cell>
          <cell r="L422" t="str">
            <v>1995-2000</v>
          </cell>
          <cell r="M422">
            <v>4634.9139999999998</v>
          </cell>
          <cell r="N422">
            <v>30.73</v>
          </cell>
          <cell r="O422">
            <v>6.86</v>
          </cell>
          <cell r="P422">
            <v>30.529</v>
          </cell>
          <cell r="Q422">
            <v>94.652999999999992</v>
          </cell>
          <cell r="R422">
            <v>265.44399999999996</v>
          </cell>
          <cell r="S422">
            <v>448.43299999999999</v>
          </cell>
          <cell r="T422">
            <v>3758.2650000000003</v>
          </cell>
        </row>
        <row r="423">
          <cell r="A423">
            <v>201</v>
          </cell>
          <cell r="B423">
            <v>927</v>
          </cell>
          <cell r="C423" t="str">
            <v>Australia/New Zealand</v>
          </cell>
          <cell r="K423" t="str">
            <v>females</v>
          </cell>
          <cell r="L423" t="str">
            <v>1995-2000</v>
          </cell>
          <cell r="M423">
            <v>403.71899999999999</v>
          </cell>
          <cell r="N423">
            <v>4.8639999999999999</v>
          </cell>
          <cell r="O423">
            <v>1.024</v>
          </cell>
          <cell r="P423">
            <v>4.2380000000000004</v>
          </cell>
          <cell r="Q423">
            <v>9.734</v>
          </cell>
          <cell r="R423">
            <v>27.686999999999998</v>
          </cell>
          <cell r="S423">
            <v>40.379000000000005</v>
          </cell>
          <cell r="T423">
            <v>315.79300000000006</v>
          </cell>
        </row>
        <row r="424">
          <cell r="A424">
            <v>204</v>
          </cell>
          <cell r="B424">
            <v>928</v>
          </cell>
          <cell r="C424" t="str">
            <v>Melanesia</v>
          </cell>
          <cell r="K424" t="str">
            <v>females</v>
          </cell>
          <cell r="L424" t="str">
            <v>1995-2000</v>
          </cell>
          <cell r="M424">
            <v>121.021</v>
          </cell>
          <cell r="N424">
            <v>33.222000000000001</v>
          </cell>
          <cell r="O424">
            <v>4.2430000000000003</v>
          </cell>
          <cell r="P424">
            <v>11.292999999999999</v>
          </cell>
          <cell r="Q424">
            <v>13.027000000000001</v>
          </cell>
          <cell r="R424">
            <v>19.242999999999999</v>
          </cell>
          <cell r="S424">
            <v>17.417999999999999</v>
          </cell>
          <cell r="T424">
            <v>22.574999999999999</v>
          </cell>
        </row>
        <row r="425">
          <cell r="A425">
            <v>184</v>
          </cell>
          <cell r="B425">
            <v>931</v>
          </cell>
          <cell r="C425" t="str">
            <v>South America (11)</v>
          </cell>
          <cell r="K425" t="str">
            <v>females</v>
          </cell>
          <cell r="L425" t="str">
            <v>1995-2000</v>
          </cell>
          <cell r="M425">
            <v>4911.6099999999997</v>
          </cell>
          <cell r="N425">
            <v>710.00699999999995</v>
          </cell>
          <cell r="O425">
            <v>91.6</v>
          </cell>
          <cell r="P425">
            <v>209.76399999999998</v>
          </cell>
          <cell r="Q425">
            <v>381.52100000000002</v>
          </cell>
          <cell r="R425">
            <v>637.00900000000001</v>
          </cell>
          <cell r="S425">
            <v>698.64300000000003</v>
          </cell>
          <cell r="T425">
            <v>2183.0659999999998</v>
          </cell>
        </row>
        <row r="426">
          <cell r="A426">
            <v>64</v>
          </cell>
          <cell r="B426">
            <v>935</v>
          </cell>
          <cell r="C426" t="str">
            <v>Asia</v>
          </cell>
          <cell r="K426" t="str">
            <v>females</v>
          </cell>
          <cell r="L426" t="str">
            <v>1995-2000</v>
          </cell>
          <cell r="M426">
            <v>63997.767999999996</v>
          </cell>
          <cell r="N426">
            <v>14792.686</v>
          </cell>
          <cell r="O426">
            <v>2393.9809999999998</v>
          </cell>
          <cell r="P426">
            <v>3250.1619999999998</v>
          </cell>
          <cell r="Q426">
            <v>3913.58</v>
          </cell>
          <cell r="R426">
            <v>6695.4840000000004</v>
          </cell>
          <cell r="S426">
            <v>9047.0010000000002</v>
          </cell>
          <cell r="T426">
            <v>23904.874</v>
          </cell>
        </row>
        <row r="427">
          <cell r="A427">
            <v>4</v>
          </cell>
          <cell r="B427">
            <v>941</v>
          </cell>
          <cell r="C427" t="str">
            <v>Least developed countries (#)</v>
          </cell>
          <cell r="K427" t="str">
            <v>females</v>
          </cell>
          <cell r="L427" t="str">
            <v>1995-2000</v>
          </cell>
          <cell r="M427">
            <v>21439.967000000001</v>
          </cell>
          <cell r="N427">
            <v>8706.3410000000003</v>
          </cell>
          <cell r="O427">
            <v>1722.1579999999999</v>
          </cell>
          <cell r="P427">
            <v>2043.2959999999998</v>
          </cell>
          <cell r="Q427">
            <v>2414.433</v>
          </cell>
          <cell r="R427">
            <v>2144.0569999999998</v>
          </cell>
          <cell r="S427">
            <v>1646.2440000000001</v>
          </cell>
          <cell r="T427">
            <v>2763.4380000000001</v>
          </cell>
        </row>
        <row r="428">
          <cell r="A428">
            <v>210</v>
          </cell>
          <cell r="B428">
            <v>954</v>
          </cell>
          <cell r="C428" t="str">
            <v>Micronesia (14)</v>
          </cell>
          <cell r="K428" t="str">
            <v>females</v>
          </cell>
          <cell r="L428" t="str">
            <v>1995-2000</v>
          </cell>
          <cell r="M428">
            <v>5.8460000000000001</v>
          </cell>
          <cell r="N428">
            <v>1.534</v>
          </cell>
          <cell r="O428">
            <v>0.19400000000000001</v>
          </cell>
          <cell r="P428">
            <v>0.46600000000000008</v>
          </cell>
          <cell r="Q428">
            <v>0.505</v>
          </cell>
          <cell r="R428">
            <v>0.66400000000000003</v>
          </cell>
          <cell r="S428">
            <v>0.72599999999999998</v>
          </cell>
          <cell r="T428">
            <v>1.7570000000000001</v>
          </cell>
        </row>
        <row r="429">
          <cell r="A429">
            <v>212</v>
          </cell>
          <cell r="B429">
            <v>957</v>
          </cell>
          <cell r="C429" t="str">
            <v>Polynesia (15)</v>
          </cell>
          <cell r="K429" t="str">
            <v>females</v>
          </cell>
          <cell r="L429" t="str">
            <v>1995-2000</v>
          </cell>
          <cell r="M429">
            <v>6.2160000000000002</v>
          </cell>
          <cell r="N429">
            <v>0.79200000000000004</v>
          </cell>
          <cell r="O429">
            <v>0.09</v>
          </cell>
          <cell r="P429">
            <v>0.222</v>
          </cell>
          <cell r="Q429">
            <v>0.38800000000000001</v>
          </cell>
          <cell r="R429">
            <v>0.90600000000000003</v>
          </cell>
          <cell r="S429">
            <v>1.1739999999999999</v>
          </cell>
          <cell r="T429">
            <v>2.6439999999999997</v>
          </cell>
        </row>
        <row r="430">
          <cell r="A430">
            <v>74</v>
          </cell>
          <cell r="B430">
            <v>4</v>
          </cell>
          <cell r="C430" t="str">
            <v>Afghanistan</v>
          </cell>
          <cell r="D430">
            <v>0</v>
          </cell>
          <cell r="E430">
            <v>3</v>
          </cell>
          <cell r="F430" t="str">
            <v>Emro</v>
          </cell>
          <cell r="G430">
            <v>8</v>
          </cell>
          <cell r="H430" t="str">
            <v>mec</v>
          </cell>
          <cell r="I430">
            <v>1</v>
          </cell>
          <cell r="J430" t="str">
            <v>low and middle</v>
          </cell>
          <cell r="K430" t="str">
            <v>males</v>
          </cell>
          <cell r="L430" t="str">
            <v>1995-2000</v>
          </cell>
          <cell r="M430">
            <v>1130.241</v>
          </cell>
          <cell r="N430">
            <v>677.22500000000002</v>
          </cell>
          <cell r="O430">
            <v>54.83</v>
          </cell>
          <cell r="P430">
            <v>82.22399999999999</v>
          </cell>
          <cell r="Q430">
            <v>70.189000000000007</v>
          </cell>
          <cell r="R430">
            <v>85.754999999999995</v>
          </cell>
          <cell r="S430">
            <v>72.146000000000001</v>
          </cell>
          <cell r="T430">
            <v>87.872</v>
          </cell>
        </row>
        <row r="431">
          <cell r="A431">
            <v>143</v>
          </cell>
          <cell r="B431">
            <v>8</v>
          </cell>
          <cell r="C431" t="str">
            <v>Albania</v>
          </cell>
          <cell r="D431">
            <v>0</v>
          </cell>
          <cell r="E431">
            <v>4</v>
          </cell>
          <cell r="F431" t="str">
            <v>Euro</v>
          </cell>
          <cell r="G431">
            <v>2</v>
          </cell>
          <cell r="H431" t="str">
            <v>fse</v>
          </cell>
          <cell r="I431">
            <v>1</v>
          </cell>
          <cell r="J431" t="str">
            <v>low and middle</v>
          </cell>
          <cell r="K431" t="str">
            <v>males</v>
          </cell>
          <cell r="L431" t="str">
            <v>1995-2000</v>
          </cell>
          <cell r="M431">
            <v>49.06</v>
          </cell>
          <cell r="N431">
            <v>7.5830000000000002</v>
          </cell>
          <cell r="O431">
            <v>1.1160000000000001</v>
          </cell>
          <cell r="P431">
            <v>2.004</v>
          </cell>
          <cell r="Q431">
            <v>2.403</v>
          </cell>
          <cell r="R431">
            <v>6.0270000000000001</v>
          </cell>
          <cell r="S431">
            <v>9.7910000000000004</v>
          </cell>
          <cell r="T431">
            <v>20.135999999999999</v>
          </cell>
        </row>
        <row r="432">
          <cell r="A432">
            <v>34</v>
          </cell>
          <cell r="B432">
            <v>12</v>
          </cell>
          <cell r="C432" t="str">
            <v>Algeria</v>
          </cell>
          <cell r="D432">
            <v>0</v>
          </cell>
          <cell r="E432">
            <v>1</v>
          </cell>
          <cell r="F432" t="str">
            <v>Afro</v>
          </cell>
          <cell r="G432">
            <v>8</v>
          </cell>
          <cell r="H432" t="str">
            <v>mec</v>
          </cell>
          <cell r="I432">
            <v>1</v>
          </cell>
          <cell r="J432" t="str">
            <v>low and middle</v>
          </cell>
          <cell r="K432" t="str">
            <v>males</v>
          </cell>
          <cell r="L432" t="str">
            <v>1995-2000</v>
          </cell>
          <cell r="M432">
            <v>447.14100000000002</v>
          </cell>
          <cell r="N432">
            <v>126.363</v>
          </cell>
          <cell r="O432">
            <v>18.495000000000001</v>
          </cell>
          <cell r="P432">
            <v>28.945</v>
          </cell>
          <cell r="Q432">
            <v>28.773000000000003</v>
          </cell>
          <cell r="R432">
            <v>40.771999999999998</v>
          </cell>
          <cell r="S432">
            <v>61.683</v>
          </cell>
          <cell r="T432">
            <v>142.11000000000001</v>
          </cell>
        </row>
        <row r="433">
          <cell r="A433">
            <v>25</v>
          </cell>
          <cell r="B433">
            <v>24</v>
          </cell>
          <cell r="C433" t="str">
            <v>Angola</v>
          </cell>
          <cell r="D433">
            <v>0</v>
          </cell>
          <cell r="E433">
            <v>1</v>
          </cell>
          <cell r="F433" t="str">
            <v>Afro</v>
          </cell>
          <cell r="G433">
            <v>6</v>
          </cell>
          <cell r="H433" t="str">
            <v>ssa</v>
          </cell>
          <cell r="I433">
            <v>1</v>
          </cell>
          <cell r="J433" t="str">
            <v>low and middle</v>
          </cell>
          <cell r="K433" t="str">
            <v>males</v>
          </cell>
          <cell r="L433" t="str">
            <v>1995-2000</v>
          </cell>
          <cell r="M433">
            <v>583.79499999999996</v>
          </cell>
          <cell r="N433">
            <v>321.18299999999999</v>
          </cell>
          <cell r="O433">
            <v>52.555</v>
          </cell>
          <cell r="P433">
            <v>50.716999999999999</v>
          </cell>
          <cell r="Q433">
            <v>40.268999999999998</v>
          </cell>
          <cell r="R433">
            <v>41.536999999999999</v>
          </cell>
          <cell r="S433">
            <v>33.137</v>
          </cell>
          <cell r="T433">
            <v>44.396999999999998</v>
          </cell>
        </row>
        <row r="434">
          <cell r="A434">
            <v>102</v>
          </cell>
          <cell r="B434">
            <v>31</v>
          </cell>
          <cell r="C434" t="str">
            <v>Azerbaijan</v>
          </cell>
          <cell r="D434">
            <v>0</v>
          </cell>
          <cell r="E434">
            <v>4</v>
          </cell>
          <cell r="F434" t="str">
            <v>Euro</v>
          </cell>
          <cell r="G434">
            <v>8</v>
          </cell>
          <cell r="H434" t="str">
            <v>mec</v>
          </cell>
          <cell r="I434">
            <v>1</v>
          </cell>
          <cell r="J434" t="str">
            <v>low and middle</v>
          </cell>
          <cell r="K434" t="str">
            <v>males</v>
          </cell>
          <cell r="L434" t="str">
            <v>1995-2000</v>
          </cell>
          <cell r="M434">
            <v>140.941</v>
          </cell>
          <cell r="N434">
            <v>18.690000000000001</v>
          </cell>
          <cell r="O434">
            <v>3.0490000000000004</v>
          </cell>
          <cell r="P434">
            <v>7.1080000000000005</v>
          </cell>
          <cell r="Q434">
            <v>15.745999999999999</v>
          </cell>
          <cell r="R434">
            <v>23.526</v>
          </cell>
          <cell r="S434">
            <v>35.055999999999997</v>
          </cell>
          <cell r="T434">
            <v>37.766000000000005</v>
          </cell>
        </row>
        <row r="435">
          <cell r="A435">
            <v>185</v>
          </cell>
          <cell r="B435">
            <v>32</v>
          </cell>
          <cell r="C435" t="str">
            <v>Argentina</v>
          </cell>
          <cell r="D435">
            <v>0</v>
          </cell>
          <cell r="E435">
            <v>2</v>
          </cell>
          <cell r="F435" t="str">
            <v>Amro</v>
          </cell>
          <cell r="G435">
            <v>7</v>
          </cell>
          <cell r="H435" t="str">
            <v>lac</v>
          </cell>
          <cell r="I435">
            <v>1</v>
          </cell>
          <cell r="J435" t="str">
            <v>low and middle</v>
          </cell>
          <cell r="K435" t="str">
            <v>males</v>
          </cell>
          <cell r="L435" t="str">
            <v>1995-2000</v>
          </cell>
          <cell r="M435">
            <v>769.08100000000002</v>
          </cell>
          <cell r="N435">
            <v>51.889000000000003</v>
          </cell>
          <cell r="O435">
            <v>6.2969999999999997</v>
          </cell>
          <cell r="P435">
            <v>24.805</v>
          </cell>
          <cell r="Q435">
            <v>41.822000000000003</v>
          </cell>
          <cell r="R435">
            <v>119.974</v>
          </cell>
          <cell r="S435">
            <v>152.34199999999998</v>
          </cell>
          <cell r="T435">
            <v>371.95199999999994</v>
          </cell>
        </row>
        <row r="436">
          <cell r="A436">
            <v>202</v>
          </cell>
          <cell r="B436">
            <v>36</v>
          </cell>
          <cell r="C436" t="str">
            <v>Australia (13)</v>
          </cell>
          <cell r="D436">
            <v>0</v>
          </cell>
          <cell r="E436">
            <v>6</v>
          </cell>
          <cell r="F436" t="str">
            <v>Wpro</v>
          </cell>
          <cell r="G436">
            <v>1</v>
          </cell>
          <cell r="H436" t="str">
            <v>eme</v>
          </cell>
          <cell r="I436">
            <v>4</v>
          </cell>
          <cell r="J436" t="str">
            <v>high</v>
          </cell>
          <cell r="K436" t="str">
            <v>males</v>
          </cell>
          <cell r="L436" t="str">
            <v>1995-2000</v>
          </cell>
          <cell r="M436">
            <v>365.09300000000002</v>
          </cell>
          <cell r="N436">
            <v>5.0750000000000002</v>
          </cell>
          <cell r="O436">
            <v>1.306</v>
          </cell>
          <cell r="P436">
            <v>9.536999999999999</v>
          </cell>
          <cell r="Q436">
            <v>16.11</v>
          </cell>
          <cell r="R436">
            <v>38.082999999999998</v>
          </cell>
          <cell r="S436">
            <v>60.938000000000002</v>
          </cell>
          <cell r="T436">
            <v>234.04400000000001</v>
          </cell>
        </row>
        <row r="437">
          <cell r="A437">
            <v>155</v>
          </cell>
          <cell r="B437">
            <v>40</v>
          </cell>
          <cell r="C437" t="str">
            <v>Austria</v>
          </cell>
          <cell r="D437">
            <v>0</v>
          </cell>
          <cell r="E437">
            <v>4</v>
          </cell>
          <cell r="F437" t="str">
            <v>Euro</v>
          </cell>
          <cell r="G437">
            <v>1</v>
          </cell>
          <cell r="H437" t="str">
            <v>eme</v>
          </cell>
          <cell r="I437">
            <v>4</v>
          </cell>
          <cell r="J437" t="str">
            <v>high</v>
          </cell>
          <cell r="K437" t="str">
            <v>males</v>
          </cell>
          <cell r="L437" t="str">
            <v>1995-2000</v>
          </cell>
          <cell r="M437">
            <v>190.53100000000001</v>
          </cell>
          <cell r="N437">
            <v>1.9079999999999999</v>
          </cell>
          <cell r="O437">
            <v>0.51700000000000002</v>
          </cell>
          <cell r="P437">
            <v>4.4510000000000005</v>
          </cell>
          <cell r="Q437">
            <v>9.0050000000000008</v>
          </cell>
          <cell r="R437">
            <v>24.866</v>
          </cell>
          <cell r="S437">
            <v>36.442999999999998</v>
          </cell>
          <cell r="T437">
            <v>113.34100000000001</v>
          </cell>
        </row>
        <row r="438">
          <cell r="A438">
            <v>164</v>
          </cell>
          <cell r="B438">
            <v>44</v>
          </cell>
          <cell r="C438" t="str">
            <v>Bahamas</v>
          </cell>
          <cell r="D438">
            <v>0</v>
          </cell>
          <cell r="E438">
            <v>2</v>
          </cell>
          <cell r="F438" t="str">
            <v>Amro</v>
          </cell>
          <cell r="G438">
            <v>7</v>
          </cell>
          <cell r="H438" t="str">
            <v>lac</v>
          </cell>
          <cell r="I438">
            <v>4</v>
          </cell>
          <cell r="J438" t="str">
            <v>high</v>
          </cell>
          <cell r="K438" t="str">
            <v>males</v>
          </cell>
          <cell r="L438" t="str">
            <v>1995-2000</v>
          </cell>
          <cell r="M438">
            <v>4.1239999999999997</v>
          </cell>
          <cell r="N438">
            <v>0.35</v>
          </cell>
          <cell r="O438">
            <v>5.1000000000000004E-2</v>
          </cell>
          <cell r="P438">
            <v>0.28800000000000003</v>
          </cell>
          <cell r="Q438">
            <v>0.57699999999999996</v>
          </cell>
          <cell r="R438">
            <v>0.80200000000000005</v>
          </cell>
          <cell r="S438">
            <v>0.70300000000000007</v>
          </cell>
          <cell r="T438">
            <v>1.353</v>
          </cell>
        </row>
        <row r="439">
          <cell r="A439">
            <v>103</v>
          </cell>
          <cell r="B439">
            <v>48</v>
          </cell>
          <cell r="C439" t="str">
            <v>Bahrain</v>
          </cell>
          <cell r="D439">
            <v>0</v>
          </cell>
          <cell r="E439">
            <v>3</v>
          </cell>
          <cell r="F439" t="str">
            <v>Emro</v>
          </cell>
          <cell r="G439">
            <v>8</v>
          </cell>
          <cell r="H439" t="str">
            <v>mec</v>
          </cell>
          <cell r="I439">
            <v>1</v>
          </cell>
          <cell r="J439" t="str">
            <v>low and middle</v>
          </cell>
          <cell r="K439" t="str">
            <v>males</v>
          </cell>
          <cell r="L439" t="str">
            <v>1995-2000</v>
          </cell>
          <cell r="M439">
            <v>6.8230000000000004</v>
          </cell>
          <cell r="N439">
            <v>0.83699999999999997</v>
          </cell>
          <cell r="O439">
            <v>0.112</v>
          </cell>
          <cell r="P439">
            <v>0.33300000000000002</v>
          </cell>
          <cell r="Q439">
            <v>0.96399999999999997</v>
          </cell>
          <cell r="R439">
            <v>1.53</v>
          </cell>
          <cell r="S439">
            <v>1.149</v>
          </cell>
          <cell r="T439">
            <v>1.8980000000000001</v>
          </cell>
        </row>
        <row r="440">
          <cell r="A440">
            <v>75</v>
          </cell>
          <cell r="B440">
            <v>50</v>
          </cell>
          <cell r="C440" t="str">
            <v>Bangladesh</v>
          </cell>
          <cell r="D440">
            <v>0</v>
          </cell>
          <cell r="E440">
            <v>5</v>
          </cell>
          <cell r="F440" t="str">
            <v>Searo</v>
          </cell>
          <cell r="G440">
            <v>5</v>
          </cell>
          <cell r="H440" t="str">
            <v>oai</v>
          </cell>
          <cell r="I440">
            <v>1</v>
          </cell>
          <cell r="J440" t="str">
            <v>low and middle</v>
          </cell>
          <cell r="K440" t="str">
            <v>males</v>
          </cell>
          <cell r="L440" t="str">
            <v>1995-2000</v>
          </cell>
          <cell r="M440">
            <v>3030.8389999999999</v>
          </cell>
          <cell r="N440">
            <v>924.26</v>
          </cell>
          <cell r="O440">
            <v>142.69</v>
          </cell>
          <cell r="P440">
            <v>314.39400000000001</v>
          </cell>
          <cell r="Q440">
            <v>287.80799999999999</v>
          </cell>
          <cell r="R440">
            <v>419.15200000000004</v>
          </cell>
          <cell r="S440">
            <v>365.75400000000002</v>
          </cell>
          <cell r="T440">
            <v>576.78099999999995</v>
          </cell>
        </row>
        <row r="441">
          <cell r="A441">
            <v>101</v>
          </cell>
          <cell r="B441">
            <v>51</v>
          </cell>
          <cell r="C441" t="str">
            <v>Armenia</v>
          </cell>
          <cell r="D441">
            <v>0</v>
          </cell>
          <cell r="E441">
            <v>4</v>
          </cell>
          <cell r="F441" t="str">
            <v>Euro</v>
          </cell>
          <cell r="G441">
            <v>8</v>
          </cell>
          <cell r="H441" t="str">
            <v>mec</v>
          </cell>
          <cell r="I441">
            <v>1</v>
          </cell>
          <cell r="J441" t="str">
            <v>low and middle</v>
          </cell>
          <cell r="K441" t="str">
            <v>males</v>
          </cell>
          <cell r="L441" t="str">
            <v>1995-2000</v>
          </cell>
          <cell r="M441">
            <v>71.784999999999997</v>
          </cell>
          <cell r="N441">
            <v>4.3390000000000004</v>
          </cell>
          <cell r="O441">
            <v>0.86799999999999999</v>
          </cell>
          <cell r="P441">
            <v>2.8109999999999999</v>
          </cell>
          <cell r="Q441">
            <v>7.2960000000000003</v>
          </cell>
          <cell r="R441">
            <v>11.94</v>
          </cell>
          <cell r="S441">
            <v>19.66</v>
          </cell>
          <cell r="T441">
            <v>24.870999999999999</v>
          </cell>
        </row>
        <row r="442">
          <cell r="A442">
            <v>165</v>
          </cell>
          <cell r="B442">
            <v>52</v>
          </cell>
          <cell r="C442" t="str">
            <v>Barbados</v>
          </cell>
          <cell r="D442">
            <v>0</v>
          </cell>
          <cell r="E442">
            <v>2</v>
          </cell>
          <cell r="F442" t="str">
            <v>Amro</v>
          </cell>
          <cell r="G442">
            <v>7</v>
          </cell>
          <cell r="H442" t="str">
            <v>lac</v>
          </cell>
          <cell r="I442">
            <v>1</v>
          </cell>
          <cell r="J442" t="str">
            <v>low and middle</v>
          </cell>
          <cell r="K442" t="str">
            <v>males</v>
          </cell>
          <cell r="L442" t="str">
            <v>1995-2000</v>
          </cell>
          <cell r="M442">
            <v>5.1509999999999998</v>
          </cell>
          <cell r="N442">
            <v>0.125</v>
          </cell>
          <cell r="O442">
            <v>2.5000000000000001E-2</v>
          </cell>
          <cell r="P442">
            <v>0.10200000000000001</v>
          </cell>
          <cell r="Q442">
            <v>0.216</v>
          </cell>
          <cell r="R442">
            <v>0.52400000000000002</v>
          </cell>
          <cell r="S442">
            <v>0.70599999999999996</v>
          </cell>
          <cell r="T442">
            <v>3.4529999999999998</v>
          </cell>
        </row>
        <row r="443">
          <cell r="A443">
            <v>156</v>
          </cell>
          <cell r="B443">
            <v>56</v>
          </cell>
          <cell r="C443" t="str">
            <v>Belgium</v>
          </cell>
          <cell r="D443">
            <v>0</v>
          </cell>
          <cell r="E443">
            <v>4</v>
          </cell>
          <cell r="F443" t="str">
            <v>Euro</v>
          </cell>
          <cell r="G443">
            <v>1</v>
          </cell>
          <cell r="H443" t="str">
            <v>eme</v>
          </cell>
          <cell r="I443">
            <v>4</v>
          </cell>
          <cell r="J443" t="str">
            <v>high</v>
          </cell>
          <cell r="K443" t="str">
            <v>males</v>
          </cell>
          <cell r="L443" t="str">
            <v>1995-2000</v>
          </cell>
          <cell r="M443">
            <v>272.98700000000002</v>
          </cell>
          <cell r="N443">
            <v>2.5590000000000002</v>
          </cell>
          <cell r="O443">
            <v>0.56800000000000006</v>
          </cell>
          <cell r="P443">
            <v>4.2</v>
          </cell>
          <cell r="Q443">
            <v>8.6259999999999994</v>
          </cell>
          <cell r="R443">
            <v>27.277999999999999</v>
          </cell>
          <cell r="S443">
            <v>53.494999999999997</v>
          </cell>
          <cell r="T443">
            <v>176.261</v>
          </cell>
        </row>
        <row r="444">
          <cell r="A444">
            <v>76</v>
          </cell>
          <cell r="B444">
            <v>64</v>
          </cell>
          <cell r="C444" t="str">
            <v>Bhutan</v>
          </cell>
          <cell r="D444">
            <v>0</v>
          </cell>
          <cell r="E444">
            <v>5</v>
          </cell>
          <cell r="F444" t="str">
            <v>Searo</v>
          </cell>
          <cell r="G444">
            <v>5</v>
          </cell>
          <cell r="H444" t="str">
            <v>oai</v>
          </cell>
          <cell r="I444">
            <v>1</v>
          </cell>
          <cell r="J444" t="str">
            <v>low and middle</v>
          </cell>
          <cell r="K444" t="str">
            <v>males</v>
          </cell>
          <cell r="L444" t="str">
            <v>1995-2000</v>
          </cell>
          <cell r="M444">
            <v>50.798000000000002</v>
          </cell>
          <cell r="N444">
            <v>19.082999999999998</v>
          </cell>
          <cell r="O444">
            <v>3.36</v>
          </cell>
          <cell r="P444">
            <v>4.7770000000000001</v>
          </cell>
          <cell r="Q444">
            <v>4.282</v>
          </cell>
          <cell r="R444">
            <v>5.26</v>
          </cell>
          <cell r="S444">
            <v>5.117</v>
          </cell>
          <cell r="T444">
            <v>8.9189999999999987</v>
          </cell>
        </row>
        <row r="445">
          <cell r="A445">
            <v>186</v>
          </cell>
          <cell r="B445">
            <v>68</v>
          </cell>
          <cell r="C445" t="str">
            <v>Bolivia</v>
          </cell>
          <cell r="D445">
            <v>0</v>
          </cell>
          <cell r="E445">
            <v>2</v>
          </cell>
          <cell r="F445" t="str">
            <v>Amro</v>
          </cell>
          <cell r="G445">
            <v>7</v>
          </cell>
          <cell r="H445" t="str">
            <v>lac</v>
          </cell>
          <cell r="I445">
            <v>1</v>
          </cell>
          <cell r="J445" t="str">
            <v>low and middle</v>
          </cell>
          <cell r="K445" t="str">
            <v>males</v>
          </cell>
          <cell r="L445" t="str">
            <v>1995-2000</v>
          </cell>
          <cell r="M445">
            <v>187.935</v>
          </cell>
          <cell r="N445">
            <v>62.96</v>
          </cell>
          <cell r="O445">
            <v>11.531000000000001</v>
          </cell>
          <cell r="P445">
            <v>17.565000000000001</v>
          </cell>
          <cell r="Q445">
            <v>16.675000000000001</v>
          </cell>
          <cell r="R445">
            <v>21.652999999999999</v>
          </cell>
          <cell r="S445">
            <v>21.591000000000001</v>
          </cell>
          <cell r="T445">
            <v>35.96</v>
          </cell>
        </row>
        <row r="446">
          <cell r="A446">
            <v>144</v>
          </cell>
          <cell r="B446">
            <v>70</v>
          </cell>
          <cell r="C446" t="str">
            <v>Bosnia and Herzegovina</v>
          </cell>
          <cell r="D446">
            <v>0</v>
          </cell>
          <cell r="E446">
            <v>4</v>
          </cell>
          <cell r="F446" t="str">
            <v>Euro</v>
          </cell>
          <cell r="G446">
            <v>2</v>
          </cell>
          <cell r="H446" t="str">
            <v>fse</v>
          </cell>
          <cell r="I446">
            <v>1</v>
          </cell>
          <cell r="J446" t="str">
            <v>low and middle</v>
          </cell>
          <cell r="K446" t="str">
            <v>males</v>
          </cell>
          <cell r="L446" t="str">
            <v>1995-2000</v>
          </cell>
          <cell r="M446">
            <v>71.712000000000003</v>
          </cell>
          <cell r="N446">
            <v>2.0579999999999998</v>
          </cell>
          <cell r="O446">
            <v>0.45500000000000002</v>
          </cell>
          <cell r="P446">
            <v>2.1150000000000002</v>
          </cell>
          <cell r="Q446">
            <v>5.4770000000000003</v>
          </cell>
          <cell r="R446">
            <v>13.039000000000001</v>
          </cell>
          <cell r="S446">
            <v>20.56</v>
          </cell>
          <cell r="T446">
            <v>28.007999999999999</v>
          </cell>
        </row>
        <row r="447">
          <cell r="A447">
            <v>42</v>
          </cell>
          <cell r="B447">
            <v>72</v>
          </cell>
          <cell r="C447" t="str">
            <v>Botswana</v>
          </cell>
          <cell r="D447">
            <v>0</v>
          </cell>
          <cell r="E447">
            <v>1</v>
          </cell>
          <cell r="F447" t="str">
            <v>Afro</v>
          </cell>
          <cell r="G447">
            <v>6</v>
          </cell>
          <cell r="H447" t="str">
            <v>ssa</v>
          </cell>
          <cell r="I447">
            <v>1</v>
          </cell>
          <cell r="J447" t="str">
            <v>low and middle</v>
          </cell>
          <cell r="K447" t="str">
            <v>males</v>
          </cell>
          <cell r="L447" t="str">
            <v>1995-2000</v>
          </cell>
          <cell r="M447">
            <v>56.427</v>
          </cell>
          <cell r="N447">
            <v>14.73</v>
          </cell>
          <cell r="O447">
            <v>2.5670000000000002</v>
          </cell>
          <cell r="P447">
            <v>6.2069999999999999</v>
          </cell>
          <cell r="Q447">
            <v>13.762999999999998</v>
          </cell>
          <cell r="R447">
            <v>11.045</v>
          </cell>
          <cell r="S447">
            <v>3.9630000000000001</v>
          </cell>
          <cell r="T447">
            <v>4.1519999999999992</v>
          </cell>
        </row>
        <row r="448">
          <cell r="A448">
            <v>187</v>
          </cell>
          <cell r="B448">
            <v>76</v>
          </cell>
          <cell r="C448" t="str">
            <v>Brazil</v>
          </cell>
          <cell r="D448">
            <v>0</v>
          </cell>
          <cell r="E448">
            <v>2</v>
          </cell>
          <cell r="F448" t="str">
            <v>Amro</v>
          </cell>
          <cell r="G448">
            <v>7</v>
          </cell>
          <cell r="H448" t="str">
            <v>lac</v>
          </cell>
          <cell r="I448">
            <v>1</v>
          </cell>
          <cell r="J448" t="str">
            <v>low and middle</v>
          </cell>
          <cell r="K448" t="str">
            <v>males</v>
          </cell>
          <cell r="L448" t="str">
            <v>1995-2000</v>
          </cell>
          <cell r="M448">
            <v>3466.3989999999999</v>
          </cell>
          <cell r="N448">
            <v>472.45600000000002</v>
          </cell>
          <cell r="O448">
            <v>73.903000000000006</v>
          </cell>
          <cell r="P448">
            <v>316.988</v>
          </cell>
          <cell r="Q448">
            <v>513.11200000000008</v>
          </cell>
          <cell r="R448">
            <v>643.11800000000005</v>
          </cell>
          <cell r="S448">
            <v>520.87199999999996</v>
          </cell>
          <cell r="T448">
            <v>925.95</v>
          </cell>
        </row>
        <row r="449">
          <cell r="A449">
            <v>176</v>
          </cell>
          <cell r="B449">
            <v>84</v>
          </cell>
          <cell r="C449" t="str">
            <v>Belize</v>
          </cell>
          <cell r="D449">
            <v>0</v>
          </cell>
          <cell r="E449">
            <v>2</v>
          </cell>
          <cell r="F449" t="str">
            <v>Amro</v>
          </cell>
          <cell r="G449">
            <v>7</v>
          </cell>
          <cell r="H449" t="str">
            <v>lac</v>
          </cell>
          <cell r="I449">
            <v>1</v>
          </cell>
          <cell r="J449" t="str">
            <v>low and middle</v>
          </cell>
          <cell r="K449" t="str">
            <v>males</v>
          </cell>
          <cell r="L449" t="str">
            <v>1995-2000</v>
          </cell>
          <cell r="M449">
            <v>2.5419999999999998</v>
          </cell>
          <cell r="N449">
            <v>0.66600000000000004</v>
          </cell>
          <cell r="O449">
            <v>6.4000000000000001E-2</v>
          </cell>
          <cell r="P449">
            <v>0.126</v>
          </cell>
          <cell r="Q449">
            <v>0.14200000000000002</v>
          </cell>
          <cell r="R449">
            <v>0.21099999999999999</v>
          </cell>
          <cell r="S449">
            <v>0.33200000000000002</v>
          </cell>
          <cell r="T449">
            <v>1.0009999999999999</v>
          </cell>
        </row>
        <row r="450">
          <cell r="A450">
            <v>208</v>
          </cell>
          <cell r="B450">
            <v>90</v>
          </cell>
          <cell r="C450" t="str">
            <v>Solomon Islands</v>
          </cell>
          <cell r="D450">
            <v>0</v>
          </cell>
          <cell r="E450">
            <v>6</v>
          </cell>
          <cell r="F450" t="str">
            <v>Wpro</v>
          </cell>
          <cell r="G450">
            <v>5</v>
          </cell>
          <cell r="H450" t="str">
            <v>oai</v>
          </cell>
          <cell r="I450">
            <v>1</v>
          </cell>
          <cell r="J450" t="str">
            <v>low and middle</v>
          </cell>
          <cell r="K450" t="str">
            <v>males</v>
          </cell>
          <cell r="L450" t="str">
            <v>1995-2000</v>
          </cell>
          <cell r="M450">
            <v>4.835</v>
          </cell>
          <cell r="N450">
            <v>1.204</v>
          </cell>
          <cell r="O450">
            <v>0.14100000000000001</v>
          </cell>
          <cell r="P450">
            <v>0.34</v>
          </cell>
          <cell r="Q450">
            <v>0.32</v>
          </cell>
          <cell r="R450">
            <v>0.67</v>
          </cell>
          <cell r="S450">
            <v>0.77699999999999991</v>
          </cell>
          <cell r="T450">
            <v>1.3829999999999998</v>
          </cell>
        </row>
        <row r="451">
          <cell r="A451">
            <v>89</v>
          </cell>
          <cell r="B451">
            <v>96</v>
          </cell>
          <cell r="C451" t="str">
            <v>Brunei Darussalam</v>
          </cell>
          <cell r="D451">
            <v>0</v>
          </cell>
          <cell r="E451">
            <v>6</v>
          </cell>
          <cell r="F451" t="str">
            <v>Wpro</v>
          </cell>
          <cell r="G451">
            <v>5</v>
          </cell>
          <cell r="H451" t="str">
            <v>oai</v>
          </cell>
          <cell r="I451">
            <v>4</v>
          </cell>
          <cell r="J451" t="str">
            <v>high</v>
          </cell>
          <cell r="K451" t="str">
            <v>males</v>
          </cell>
          <cell r="L451" t="str">
            <v>1995-2000</v>
          </cell>
          <cell r="M451">
            <v>2.9279999999999999</v>
          </cell>
          <cell r="N451">
            <v>0.216</v>
          </cell>
          <cell r="O451">
            <v>6.7000000000000004E-2</v>
          </cell>
          <cell r="P451">
            <v>0.22699999999999998</v>
          </cell>
          <cell r="Q451">
            <v>0.27800000000000002</v>
          </cell>
          <cell r="R451">
            <v>0.54699999999999993</v>
          </cell>
          <cell r="S451">
            <v>0.49099999999999999</v>
          </cell>
          <cell r="T451">
            <v>1.1019999999999999</v>
          </cell>
        </row>
        <row r="452">
          <cell r="A452">
            <v>122</v>
          </cell>
          <cell r="B452">
            <v>100</v>
          </cell>
          <cell r="C452" t="str">
            <v>Bulgaria</v>
          </cell>
          <cell r="D452">
            <v>0</v>
          </cell>
          <cell r="E452">
            <v>4</v>
          </cell>
          <cell r="F452" t="str">
            <v>Euro</v>
          </cell>
          <cell r="G452">
            <v>2</v>
          </cell>
          <cell r="H452" t="str">
            <v>fse</v>
          </cell>
          <cell r="I452">
            <v>1</v>
          </cell>
          <cell r="J452" t="str">
            <v>low and middle</v>
          </cell>
          <cell r="K452" t="str">
            <v>males</v>
          </cell>
          <cell r="L452" t="str">
            <v>1995-2000</v>
          </cell>
          <cell r="M452">
            <v>304.24599999999998</v>
          </cell>
          <cell r="N452">
            <v>4.617</v>
          </cell>
          <cell r="O452">
            <v>1.3959999999999999</v>
          </cell>
          <cell r="P452">
            <v>6.6019999999999994</v>
          </cell>
          <cell r="Q452">
            <v>14.585000000000001</v>
          </cell>
          <cell r="R452">
            <v>46.317</v>
          </cell>
          <cell r="S452">
            <v>69.361000000000004</v>
          </cell>
          <cell r="T452">
            <v>161.36799999999999</v>
          </cell>
        </row>
        <row r="453">
          <cell r="A453">
            <v>95</v>
          </cell>
          <cell r="B453">
            <v>104</v>
          </cell>
          <cell r="C453" t="str">
            <v>Myanmar</v>
          </cell>
          <cell r="D453">
            <v>0</v>
          </cell>
          <cell r="E453">
            <v>5</v>
          </cell>
          <cell r="F453" t="str">
            <v>Searo</v>
          </cell>
          <cell r="G453">
            <v>5</v>
          </cell>
          <cell r="H453" t="str">
            <v>oai</v>
          </cell>
          <cell r="I453">
            <v>1</v>
          </cell>
          <cell r="J453" t="str">
            <v>low and middle</v>
          </cell>
          <cell r="K453" t="str">
            <v>males</v>
          </cell>
          <cell r="L453" t="str">
            <v>1995-2000</v>
          </cell>
          <cell r="M453">
            <v>1085.1199999999999</v>
          </cell>
          <cell r="N453">
            <v>293.82400000000001</v>
          </cell>
          <cell r="O453">
            <v>45.513999999999996</v>
          </cell>
          <cell r="P453">
            <v>63.426000000000002</v>
          </cell>
          <cell r="Q453">
            <v>91.42</v>
          </cell>
          <cell r="R453">
            <v>157.495</v>
          </cell>
          <cell r="S453">
            <v>184.03199999999998</v>
          </cell>
          <cell r="T453">
            <v>249.40899999999999</v>
          </cell>
        </row>
        <row r="454">
          <cell r="A454">
            <v>7</v>
          </cell>
          <cell r="B454">
            <v>108</v>
          </cell>
          <cell r="C454" t="str">
            <v>Burundi</v>
          </cell>
          <cell r="D454">
            <v>0</v>
          </cell>
          <cell r="E454">
            <v>1</v>
          </cell>
          <cell r="F454" t="str">
            <v>Afro</v>
          </cell>
          <cell r="G454">
            <v>6</v>
          </cell>
          <cell r="H454" t="str">
            <v>ssa</v>
          </cell>
          <cell r="I454">
            <v>1</v>
          </cell>
          <cell r="J454" t="str">
            <v>low and middle</v>
          </cell>
          <cell r="K454" t="str">
            <v>males</v>
          </cell>
          <cell r="L454" t="str">
            <v>1995-2000</v>
          </cell>
          <cell r="M454">
            <v>322.49900000000002</v>
          </cell>
          <cell r="N454">
            <v>136.06700000000001</v>
          </cell>
          <cell r="O454">
            <v>35.585000000000001</v>
          </cell>
          <cell r="P454">
            <v>32.25</v>
          </cell>
          <cell r="Q454">
            <v>45.579000000000001</v>
          </cell>
          <cell r="R454">
            <v>33.494999999999997</v>
          </cell>
          <cell r="S454">
            <v>16.117000000000001</v>
          </cell>
          <cell r="T454">
            <v>23.405999999999999</v>
          </cell>
        </row>
        <row r="455">
          <cell r="A455">
            <v>121</v>
          </cell>
          <cell r="B455">
            <v>112</v>
          </cell>
          <cell r="C455" t="str">
            <v>Belarus</v>
          </cell>
          <cell r="D455">
            <v>0</v>
          </cell>
          <cell r="E455">
            <v>4</v>
          </cell>
          <cell r="F455" t="str">
            <v>Euro</v>
          </cell>
          <cell r="G455">
            <v>2</v>
          </cell>
          <cell r="H455" t="str">
            <v>fse</v>
          </cell>
          <cell r="I455">
            <v>1</v>
          </cell>
          <cell r="J455" t="str">
            <v>low and middle</v>
          </cell>
          <cell r="K455" t="str">
            <v>males</v>
          </cell>
          <cell r="L455" t="str">
            <v>1995-2000</v>
          </cell>
          <cell r="M455">
            <v>348.53</v>
          </cell>
          <cell r="N455">
            <v>10.057</v>
          </cell>
          <cell r="O455">
            <v>3.0020000000000002</v>
          </cell>
          <cell r="P455">
            <v>14.891999999999999</v>
          </cell>
          <cell r="Q455">
            <v>36.383000000000003</v>
          </cell>
          <cell r="R455">
            <v>72.097000000000008</v>
          </cell>
          <cell r="S455">
            <v>88.927999999999997</v>
          </cell>
          <cell r="T455">
            <v>123.17100000000001</v>
          </cell>
        </row>
        <row r="456">
          <cell r="A456">
            <v>90</v>
          </cell>
          <cell r="B456">
            <v>116</v>
          </cell>
          <cell r="C456" t="str">
            <v>Cambodia</v>
          </cell>
          <cell r="D456">
            <v>0</v>
          </cell>
          <cell r="E456">
            <v>6</v>
          </cell>
          <cell r="F456" t="str">
            <v>Wpro</v>
          </cell>
          <cell r="G456">
            <v>5</v>
          </cell>
          <cell r="H456" t="str">
            <v>oai</v>
          </cell>
          <cell r="I456">
            <v>1</v>
          </cell>
          <cell r="J456" t="str">
            <v>low and middle</v>
          </cell>
          <cell r="K456" t="str">
            <v>males</v>
          </cell>
          <cell r="L456" t="str">
            <v>1995-2000</v>
          </cell>
          <cell r="M456">
            <v>336.14699999999999</v>
          </cell>
          <cell r="N456">
            <v>135.62700000000001</v>
          </cell>
          <cell r="O456">
            <v>24.457000000000001</v>
          </cell>
          <cell r="P456">
            <v>30.295000000000002</v>
          </cell>
          <cell r="Q456">
            <v>42.148000000000003</v>
          </cell>
          <cell r="R456">
            <v>41.897000000000006</v>
          </cell>
          <cell r="S456">
            <v>25.163</v>
          </cell>
          <cell r="T456">
            <v>36.56</v>
          </cell>
        </row>
        <row r="457">
          <cell r="A457">
            <v>26</v>
          </cell>
          <cell r="B457">
            <v>120</v>
          </cell>
          <cell r="C457" t="str">
            <v>Cameroon</v>
          </cell>
          <cell r="D457">
            <v>0</v>
          </cell>
          <cell r="E457">
            <v>1</v>
          </cell>
          <cell r="F457" t="str">
            <v>Afro</v>
          </cell>
          <cell r="G457">
            <v>6</v>
          </cell>
          <cell r="H457" t="str">
            <v>ssa</v>
          </cell>
          <cell r="I457">
            <v>1</v>
          </cell>
          <cell r="J457" t="str">
            <v>low and middle</v>
          </cell>
          <cell r="K457" t="str">
            <v>males</v>
          </cell>
          <cell r="L457" t="str">
            <v>1995-2000</v>
          </cell>
          <cell r="M457">
            <v>453.75700000000001</v>
          </cell>
          <cell r="N457">
            <v>171.74600000000001</v>
          </cell>
          <cell r="O457">
            <v>36.917000000000002</v>
          </cell>
          <cell r="P457">
            <v>43.893000000000001</v>
          </cell>
          <cell r="Q457">
            <v>50.337999999999994</v>
          </cell>
          <cell r="R457">
            <v>51.58</v>
          </cell>
          <cell r="S457">
            <v>37.658000000000001</v>
          </cell>
          <cell r="T457">
            <v>61.625</v>
          </cell>
        </row>
        <row r="458">
          <cell r="A458">
            <v>198</v>
          </cell>
          <cell r="B458">
            <v>124</v>
          </cell>
          <cell r="C458" t="str">
            <v>Canada</v>
          </cell>
          <cell r="D458">
            <v>0</v>
          </cell>
          <cell r="E458">
            <v>2</v>
          </cell>
          <cell r="F458" t="str">
            <v>Amro</v>
          </cell>
          <cell r="G458">
            <v>1</v>
          </cell>
          <cell r="H458" t="str">
            <v>eme</v>
          </cell>
          <cell r="I458">
            <v>4</v>
          </cell>
          <cell r="J458" t="str">
            <v>high</v>
          </cell>
          <cell r="K458" t="str">
            <v>males</v>
          </cell>
          <cell r="L458" t="str">
            <v>1995-2000</v>
          </cell>
          <cell r="M458">
            <v>564.49900000000002</v>
          </cell>
          <cell r="N458">
            <v>7.3040000000000003</v>
          </cell>
          <cell r="O458">
            <v>2.1549999999999998</v>
          </cell>
          <cell r="P458">
            <v>13.388</v>
          </cell>
          <cell r="Q458">
            <v>30.466000000000001</v>
          </cell>
          <cell r="R458">
            <v>65.754000000000005</v>
          </cell>
          <cell r="S458">
            <v>100.372</v>
          </cell>
          <cell r="T458">
            <v>345.06</v>
          </cell>
        </row>
        <row r="459">
          <cell r="A459">
            <v>50</v>
          </cell>
          <cell r="B459">
            <v>132</v>
          </cell>
          <cell r="C459" t="str">
            <v>Cape Verde</v>
          </cell>
          <cell r="D459">
            <v>0</v>
          </cell>
          <cell r="E459">
            <v>1</v>
          </cell>
          <cell r="F459" t="str">
            <v>Afro</v>
          </cell>
          <cell r="G459">
            <v>6</v>
          </cell>
          <cell r="H459" t="str">
            <v>ssa</v>
          </cell>
          <cell r="I459">
            <v>1</v>
          </cell>
          <cell r="J459" t="str">
            <v>low and middle</v>
          </cell>
          <cell r="K459" t="str">
            <v>males</v>
          </cell>
          <cell r="L459" t="str">
            <v>1995-2000</v>
          </cell>
          <cell r="M459">
            <v>6.3460000000000001</v>
          </cell>
          <cell r="N459">
            <v>2.2229999999999999</v>
          </cell>
          <cell r="O459">
            <v>0.151</v>
          </cell>
          <cell r="P459">
            <v>0.42799999999999999</v>
          </cell>
          <cell r="Q459">
            <v>0.47399999999999998</v>
          </cell>
          <cell r="R459">
            <v>0.30100000000000005</v>
          </cell>
          <cell r="S459">
            <v>0.77600000000000002</v>
          </cell>
          <cell r="T459">
            <v>1.9929999999999999</v>
          </cell>
        </row>
        <row r="460">
          <cell r="A460">
            <v>27</v>
          </cell>
          <cell r="B460">
            <v>140</v>
          </cell>
          <cell r="C460" t="str">
            <v>Central African Republic</v>
          </cell>
          <cell r="D460">
            <v>0</v>
          </cell>
          <cell r="E460">
            <v>1</v>
          </cell>
          <cell r="F460" t="str">
            <v>Afro</v>
          </cell>
          <cell r="G460">
            <v>6</v>
          </cell>
          <cell r="H460" t="str">
            <v>ssa</v>
          </cell>
          <cell r="I460">
            <v>1</v>
          </cell>
          <cell r="J460" t="str">
            <v>low and middle</v>
          </cell>
          <cell r="K460" t="str">
            <v>males</v>
          </cell>
          <cell r="L460" t="str">
            <v>1995-2000</v>
          </cell>
          <cell r="M460">
            <v>167.12700000000001</v>
          </cell>
          <cell r="N460">
            <v>58.695999999999998</v>
          </cell>
          <cell r="O460">
            <v>15.994</v>
          </cell>
          <cell r="P460">
            <v>16.091999999999999</v>
          </cell>
          <cell r="Q460">
            <v>24.027999999999999</v>
          </cell>
          <cell r="R460">
            <v>21.952999999999999</v>
          </cell>
          <cell r="S460">
            <v>12.696999999999999</v>
          </cell>
          <cell r="T460">
            <v>17.666999999999998</v>
          </cell>
        </row>
        <row r="461">
          <cell r="A461">
            <v>84</v>
          </cell>
          <cell r="B461">
            <v>144</v>
          </cell>
          <cell r="C461" t="str">
            <v>Sri Lanka</v>
          </cell>
          <cell r="D461">
            <v>0</v>
          </cell>
          <cell r="E461">
            <v>5</v>
          </cell>
          <cell r="F461" t="str">
            <v>Searo</v>
          </cell>
          <cell r="G461">
            <v>5</v>
          </cell>
          <cell r="H461" t="str">
            <v>oai</v>
          </cell>
          <cell r="I461">
            <v>1</v>
          </cell>
          <cell r="J461" t="str">
            <v>low and middle</v>
          </cell>
          <cell r="K461" t="str">
            <v>males</v>
          </cell>
          <cell r="L461" t="str">
            <v>1995-2000</v>
          </cell>
          <cell r="M461">
            <v>300.88</v>
          </cell>
          <cell r="N461">
            <v>18.696000000000002</v>
          </cell>
          <cell r="O461">
            <v>3.3970000000000002</v>
          </cell>
          <cell r="P461">
            <v>16.05</v>
          </cell>
          <cell r="Q461">
            <v>22.542999999999999</v>
          </cell>
          <cell r="R461">
            <v>48.388999999999996</v>
          </cell>
          <cell r="S461">
            <v>58.157000000000004</v>
          </cell>
          <cell r="T461">
            <v>133.64800000000002</v>
          </cell>
        </row>
        <row r="462">
          <cell r="A462">
            <v>28</v>
          </cell>
          <cell r="B462">
            <v>148</v>
          </cell>
          <cell r="C462" t="str">
            <v>Chad</v>
          </cell>
          <cell r="D462">
            <v>0</v>
          </cell>
          <cell r="E462">
            <v>1</v>
          </cell>
          <cell r="F462" t="str">
            <v>Afro</v>
          </cell>
          <cell r="G462">
            <v>6</v>
          </cell>
          <cell r="H462" t="str">
            <v>ssa</v>
          </cell>
          <cell r="I462">
            <v>1</v>
          </cell>
          <cell r="J462" t="str">
            <v>low and middle</v>
          </cell>
          <cell r="K462" t="str">
            <v>males</v>
          </cell>
          <cell r="L462" t="str">
            <v>1995-2000</v>
          </cell>
          <cell r="M462">
            <v>329.93599999999998</v>
          </cell>
          <cell r="N462">
            <v>151.36799999999999</v>
          </cell>
          <cell r="O462">
            <v>33.579000000000001</v>
          </cell>
          <cell r="P462">
            <v>29.039000000000001</v>
          </cell>
          <cell r="Q462">
            <v>31.248999999999999</v>
          </cell>
          <cell r="R462">
            <v>30.376000000000001</v>
          </cell>
          <cell r="S462">
            <v>22.317</v>
          </cell>
          <cell r="T462">
            <v>32.008000000000003</v>
          </cell>
        </row>
        <row r="463">
          <cell r="A463">
            <v>188</v>
          </cell>
          <cell r="B463">
            <v>152</v>
          </cell>
          <cell r="C463" t="str">
            <v>Chile</v>
          </cell>
          <cell r="D463">
            <v>0</v>
          </cell>
          <cell r="E463">
            <v>2</v>
          </cell>
          <cell r="F463" t="str">
            <v>Amro</v>
          </cell>
          <cell r="G463">
            <v>7</v>
          </cell>
          <cell r="H463" t="str">
            <v>lac</v>
          </cell>
          <cell r="I463">
            <v>1</v>
          </cell>
          <cell r="J463" t="str">
            <v>low and middle</v>
          </cell>
          <cell r="K463" t="str">
            <v>males</v>
          </cell>
          <cell r="L463" t="str">
            <v>1995-2000</v>
          </cell>
          <cell r="M463">
            <v>218.92</v>
          </cell>
          <cell r="N463">
            <v>12.669</v>
          </cell>
          <cell r="O463">
            <v>2.3620000000000001</v>
          </cell>
          <cell r="P463">
            <v>11.57</v>
          </cell>
          <cell r="Q463">
            <v>19.986000000000001</v>
          </cell>
          <cell r="R463">
            <v>35.006999999999998</v>
          </cell>
          <cell r="S463">
            <v>39.917999999999999</v>
          </cell>
          <cell r="T463">
            <v>97.408000000000001</v>
          </cell>
        </row>
        <row r="464">
          <cell r="A464">
            <v>66</v>
          </cell>
          <cell r="B464">
            <v>156</v>
          </cell>
          <cell r="C464" t="str">
            <v>China (5)</v>
          </cell>
          <cell r="D464">
            <v>0</v>
          </cell>
          <cell r="E464">
            <v>6</v>
          </cell>
          <cell r="F464" t="str">
            <v>Wpro</v>
          </cell>
          <cell r="G464">
            <v>4</v>
          </cell>
          <cell r="H464" t="str">
            <v>chn</v>
          </cell>
          <cell r="I464">
            <v>5</v>
          </cell>
          <cell r="J464" t="str">
            <v>chn</v>
          </cell>
          <cell r="K464" t="str">
            <v>males</v>
          </cell>
          <cell r="L464" t="str">
            <v>1995-2000</v>
          </cell>
          <cell r="M464">
            <v>24272.475999999999</v>
          </cell>
          <cell r="N464">
            <v>2296.2860000000001</v>
          </cell>
          <cell r="O464">
            <v>354.7</v>
          </cell>
          <cell r="P464">
            <v>977.98599999999999</v>
          </cell>
          <cell r="Q464">
            <v>1608.01</v>
          </cell>
          <cell r="R464">
            <v>3611.5349999999999</v>
          </cell>
          <cell r="S464">
            <v>5515.0169999999998</v>
          </cell>
          <cell r="T464">
            <v>9908.9419999999991</v>
          </cell>
        </row>
        <row r="465">
          <cell r="A465">
            <v>189</v>
          </cell>
          <cell r="B465">
            <v>170</v>
          </cell>
          <cell r="C465" t="str">
            <v>Colombia</v>
          </cell>
          <cell r="D465">
            <v>0</v>
          </cell>
          <cell r="E465">
            <v>2</v>
          </cell>
          <cell r="F465" t="str">
            <v>Amro</v>
          </cell>
          <cell r="G465">
            <v>7</v>
          </cell>
          <cell r="H465" t="str">
            <v>lac</v>
          </cell>
          <cell r="I465">
            <v>1</v>
          </cell>
          <cell r="J465" t="str">
            <v>low and middle</v>
          </cell>
          <cell r="K465" t="str">
            <v>males</v>
          </cell>
          <cell r="L465" t="str">
            <v>1995-2000</v>
          </cell>
          <cell r="M465">
            <v>670.11599999999999</v>
          </cell>
          <cell r="N465">
            <v>108.048</v>
          </cell>
          <cell r="O465">
            <v>14.34</v>
          </cell>
          <cell r="P465">
            <v>100.461</v>
          </cell>
          <cell r="Q465">
            <v>89.915999999999997</v>
          </cell>
          <cell r="R465">
            <v>82.584999999999994</v>
          </cell>
          <cell r="S465">
            <v>80.972999999999999</v>
          </cell>
          <cell r="T465">
            <v>193.79300000000001</v>
          </cell>
        </row>
        <row r="466">
          <cell r="A466">
            <v>8</v>
          </cell>
          <cell r="B466">
            <v>174</v>
          </cell>
          <cell r="C466" t="str">
            <v>Comoros</v>
          </cell>
          <cell r="D466">
            <v>0</v>
          </cell>
          <cell r="E466">
            <v>1</v>
          </cell>
          <cell r="F466" t="str">
            <v>Afro</v>
          </cell>
          <cell r="G466">
            <v>6</v>
          </cell>
          <cell r="H466" t="str">
            <v>ssa</v>
          </cell>
          <cell r="I466">
            <v>1</v>
          </cell>
          <cell r="J466" t="str">
            <v>low and middle</v>
          </cell>
          <cell r="K466" t="str">
            <v>males</v>
          </cell>
          <cell r="L466" t="str">
            <v>1995-2000</v>
          </cell>
          <cell r="M466">
            <v>15.819000000000001</v>
          </cell>
          <cell r="N466">
            <v>6.74</v>
          </cell>
          <cell r="O466">
            <v>0.83899999999999997</v>
          </cell>
          <cell r="P466">
            <v>1.5970000000000002</v>
          </cell>
          <cell r="Q466">
            <v>1.373</v>
          </cell>
          <cell r="R466">
            <v>1.7390000000000001</v>
          </cell>
          <cell r="S466">
            <v>1.5049999999999999</v>
          </cell>
          <cell r="T466">
            <v>2.0259999999999998</v>
          </cell>
        </row>
        <row r="467">
          <cell r="A467">
            <v>29</v>
          </cell>
          <cell r="B467">
            <v>178</v>
          </cell>
          <cell r="C467" t="str">
            <v>Congo</v>
          </cell>
          <cell r="D467">
            <v>0</v>
          </cell>
          <cell r="E467">
            <v>1</v>
          </cell>
          <cell r="F467" t="str">
            <v>Afro</v>
          </cell>
          <cell r="G467">
            <v>6</v>
          </cell>
          <cell r="H467" t="str">
            <v>ssa</v>
          </cell>
          <cell r="I467">
            <v>1</v>
          </cell>
          <cell r="J467" t="str">
            <v>low and middle</v>
          </cell>
          <cell r="K467" t="str">
            <v>males</v>
          </cell>
          <cell r="L467" t="str">
            <v>1995-2000</v>
          </cell>
          <cell r="M467">
            <v>115.485</v>
          </cell>
          <cell r="N467">
            <v>45.74</v>
          </cell>
          <cell r="O467">
            <v>10.010999999999999</v>
          </cell>
          <cell r="P467">
            <v>10.969000000000001</v>
          </cell>
          <cell r="Q467">
            <v>15.531000000000001</v>
          </cell>
          <cell r="R467">
            <v>13.943999999999999</v>
          </cell>
          <cell r="S467">
            <v>7.89</v>
          </cell>
          <cell r="T467">
            <v>11.4</v>
          </cell>
        </row>
        <row r="468">
          <cell r="A468">
            <v>30</v>
          </cell>
          <cell r="B468">
            <v>180</v>
          </cell>
          <cell r="C468" t="str">
            <v>Dem. Republic of the Congo</v>
          </cell>
          <cell r="D468">
            <v>0</v>
          </cell>
          <cell r="E468">
            <v>1</v>
          </cell>
          <cell r="F468" t="str">
            <v>Afro</v>
          </cell>
          <cell r="G468">
            <v>6</v>
          </cell>
          <cell r="H468" t="str">
            <v>ssa</v>
          </cell>
          <cell r="I468">
            <v>1</v>
          </cell>
          <cell r="J468" t="str">
            <v>low and middle</v>
          </cell>
          <cell r="K468" t="str">
            <v>males</v>
          </cell>
          <cell r="L468" t="str">
            <v>1995-2000</v>
          </cell>
          <cell r="M468">
            <v>1853.367</v>
          </cell>
          <cell r="N468">
            <v>854.197</v>
          </cell>
          <cell r="O468">
            <v>173.72300000000001</v>
          </cell>
          <cell r="P468">
            <v>170.31700000000001</v>
          </cell>
          <cell r="Q468">
            <v>196.161</v>
          </cell>
          <cell r="R468">
            <v>185.63</v>
          </cell>
          <cell r="S468">
            <v>117.22300000000001</v>
          </cell>
          <cell r="T468">
            <v>156.11599999999999</v>
          </cell>
        </row>
        <row r="469">
          <cell r="A469">
            <v>177</v>
          </cell>
          <cell r="B469">
            <v>188</v>
          </cell>
          <cell r="C469" t="str">
            <v>Costa Rica</v>
          </cell>
          <cell r="D469">
            <v>0</v>
          </cell>
          <cell r="E469">
            <v>2</v>
          </cell>
          <cell r="F469" t="str">
            <v>Amro</v>
          </cell>
          <cell r="G469">
            <v>7</v>
          </cell>
          <cell r="H469" t="str">
            <v>lac</v>
          </cell>
          <cell r="I469">
            <v>1</v>
          </cell>
          <cell r="J469" t="str">
            <v>low and middle</v>
          </cell>
          <cell r="K469" t="str">
            <v>males</v>
          </cell>
          <cell r="L469" t="str">
            <v>1995-2000</v>
          </cell>
          <cell r="M469">
            <v>40.808999999999997</v>
          </cell>
          <cell r="N469">
            <v>3.742</v>
          </cell>
          <cell r="O469">
            <v>0.69499999999999995</v>
          </cell>
          <cell r="P469">
            <v>2.3730000000000002</v>
          </cell>
          <cell r="Q469">
            <v>3.7309999999999999</v>
          </cell>
          <cell r="R469">
            <v>5.7270000000000003</v>
          </cell>
          <cell r="S469">
            <v>6.734</v>
          </cell>
          <cell r="T469">
            <v>17.807000000000002</v>
          </cell>
        </row>
        <row r="470">
          <cell r="A470">
            <v>145</v>
          </cell>
          <cell r="B470">
            <v>191</v>
          </cell>
          <cell r="C470" t="str">
            <v>Croatia</v>
          </cell>
          <cell r="D470">
            <v>0</v>
          </cell>
          <cell r="E470">
            <v>4</v>
          </cell>
          <cell r="F470" t="str">
            <v>Euro</v>
          </cell>
          <cell r="G470">
            <v>2</v>
          </cell>
          <cell r="H470" t="str">
            <v>fse</v>
          </cell>
          <cell r="I470">
            <v>1</v>
          </cell>
          <cell r="J470" t="str">
            <v>low and middle</v>
          </cell>
          <cell r="K470" t="str">
            <v>males</v>
          </cell>
          <cell r="L470" t="str">
            <v>1995-2000</v>
          </cell>
          <cell r="M470">
            <v>132.28299999999999</v>
          </cell>
          <cell r="N470">
            <v>1.72</v>
          </cell>
          <cell r="O470">
            <v>0.52600000000000002</v>
          </cell>
          <cell r="P470">
            <v>2.9390000000000001</v>
          </cell>
          <cell r="Q470">
            <v>7.81</v>
          </cell>
          <cell r="R470">
            <v>23.936</v>
          </cell>
          <cell r="S470">
            <v>34.887999999999998</v>
          </cell>
          <cell r="T470">
            <v>60.464000000000006</v>
          </cell>
        </row>
        <row r="471">
          <cell r="A471">
            <v>166</v>
          </cell>
          <cell r="B471">
            <v>192</v>
          </cell>
          <cell r="C471" t="str">
            <v>Cuba</v>
          </cell>
          <cell r="D471">
            <v>0</v>
          </cell>
          <cell r="E471">
            <v>2</v>
          </cell>
          <cell r="F471" t="str">
            <v>Amro</v>
          </cell>
          <cell r="G471">
            <v>7</v>
          </cell>
          <cell r="H471" t="str">
            <v>lac</v>
          </cell>
          <cell r="I471">
            <v>1</v>
          </cell>
          <cell r="J471" t="str">
            <v>low and middle</v>
          </cell>
          <cell r="K471" t="str">
            <v>males</v>
          </cell>
          <cell r="L471" t="str">
            <v>1995-2000</v>
          </cell>
          <cell r="M471">
            <v>211.36699999999999</v>
          </cell>
          <cell r="N471">
            <v>5.258</v>
          </cell>
          <cell r="O471">
            <v>1.87</v>
          </cell>
          <cell r="P471">
            <v>8.6720000000000006</v>
          </cell>
          <cell r="Q471">
            <v>13.527999999999999</v>
          </cell>
          <cell r="R471">
            <v>28.611000000000001</v>
          </cell>
          <cell r="S471">
            <v>33.592999999999996</v>
          </cell>
          <cell r="T471">
            <v>119.83499999999999</v>
          </cell>
        </row>
        <row r="472">
          <cell r="A472">
            <v>104</v>
          </cell>
          <cell r="B472">
            <v>196</v>
          </cell>
          <cell r="C472" t="str">
            <v>Cyprus</v>
          </cell>
          <cell r="D472">
            <v>0</v>
          </cell>
          <cell r="E472">
            <v>3</v>
          </cell>
          <cell r="F472" t="str">
            <v>Emro</v>
          </cell>
          <cell r="G472">
            <v>8</v>
          </cell>
          <cell r="H472" t="str">
            <v>mec</v>
          </cell>
          <cell r="I472">
            <v>4</v>
          </cell>
          <cell r="J472" t="str">
            <v>high</v>
          </cell>
          <cell r="K472" t="str">
            <v>males</v>
          </cell>
          <cell r="L472" t="str">
            <v>1995-2000</v>
          </cell>
          <cell r="M472">
            <v>14.744</v>
          </cell>
          <cell r="N472">
            <v>0.27700000000000002</v>
          </cell>
          <cell r="O472">
            <v>5.3999999999999999E-2</v>
          </cell>
          <cell r="P472">
            <v>0.48699999999999999</v>
          </cell>
          <cell r="Q472">
            <v>0.64600000000000002</v>
          </cell>
          <cell r="R472">
            <v>1.623</v>
          </cell>
          <cell r="S472">
            <v>2.3159999999999998</v>
          </cell>
          <cell r="T472">
            <v>9.3409999999999993</v>
          </cell>
        </row>
        <row r="473">
          <cell r="A473">
            <v>123</v>
          </cell>
          <cell r="B473">
            <v>203</v>
          </cell>
          <cell r="C473" t="str">
            <v>Czech Republic</v>
          </cell>
          <cell r="D473">
            <v>0</v>
          </cell>
          <cell r="E473">
            <v>4</v>
          </cell>
          <cell r="F473" t="str">
            <v>Euro</v>
          </cell>
          <cell r="G473">
            <v>2</v>
          </cell>
          <cell r="H473" t="str">
            <v>fse</v>
          </cell>
          <cell r="I473">
            <v>1</v>
          </cell>
          <cell r="J473" t="str">
            <v>low and middle</v>
          </cell>
          <cell r="K473" t="str">
            <v>males</v>
          </cell>
          <cell r="L473" t="str">
            <v>1995-2000</v>
          </cell>
          <cell r="M473">
            <v>290.36700000000002</v>
          </cell>
          <cell r="N473">
            <v>2.375</v>
          </cell>
          <cell r="O473">
            <v>0.81299999999999994</v>
          </cell>
          <cell r="P473">
            <v>5.9589999999999996</v>
          </cell>
          <cell r="Q473">
            <v>12.586</v>
          </cell>
          <cell r="R473">
            <v>49.019000000000005</v>
          </cell>
          <cell r="S473">
            <v>63.816000000000003</v>
          </cell>
          <cell r="T473">
            <v>155.79900000000001</v>
          </cell>
        </row>
        <row r="474">
          <cell r="A474">
            <v>48</v>
          </cell>
          <cell r="B474">
            <v>204</v>
          </cell>
          <cell r="C474" t="str">
            <v>Benin</v>
          </cell>
          <cell r="D474">
            <v>0</v>
          </cell>
          <cell r="E474">
            <v>1</v>
          </cell>
          <cell r="F474" t="str">
            <v>Afro</v>
          </cell>
          <cell r="G474">
            <v>6</v>
          </cell>
          <cell r="H474" t="str">
            <v>ssa</v>
          </cell>
          <cell r="I474">
            <v>1</v>
          </cell>
          <cell r="J474" t="str">
            <v>low and middle</v>
          </cell>
          <cell r="K474" t="str">
            <v>males</v>
          </cell>
          <cell r="L474" t="str">
            <v>1995-2000</v>
          </cell>
          <cell r="M474">
            <v>198.19800000000001</v>
          </cell>
          <cell r="N474">
            <v>87.313000000000002</v>
          </cell>
          <cell r="O474">
            <v>20.405999999999999</v>
          </cell>
          <cell r="P474">
            <v>18.596</v>
          </cell>
          <cell r="Q474">
            <v>17.521000000000001</v>
          </cell>
          <cell r="R474">
            <v>16.605</v>
          </cell>
          <cell r="S474">
            <v>12.646000000000001</v>
          </cell>
          <cell r="T474">
            <v>25.110999999999997</v>
          </cell>
        </row>
        <row r="475">
          <cell r="A475">
            <v>132</v>
          </cell>
          <cell r="B475">
            <v>208</v>
          </cell>
          <cell r="C475" t="str">
            <v>Denmark</v>
          </cell>
          <cell r="D475">
            <v>0</v>
          </cell>
          <cell r="E475">
            <v>4</v>
          </cell>
          <cell r="F475" t="str">
            <v>Euro</v>
          </cell>
          <cell r="G475">
            <v>1</v>
          </cell>
          <cell r="H475" t="str">
            <v>eme</v>
          </cell>
          <cell r="I475">
            <v>4</v>
          </cell>
          <cell r="J475" t="str">
            <v>high</v>
          </cell>
          <cell r="K475" t="str">
            <v>males</v>
          </cell>
          <cell r="L475" t="str">
            <v>1995-2000</v>
          </cell>
          <cell r="M475">
            <v>154.339</v>
          </cell>
          <cell r="N475">
            <v>1.63</v>
          </cell>
          <cell r="O475">
            <v>0.33100000000000002</v>
          </cell>
          <cell r="P475">
            <v>2.04</v>
          </cell>
          <cell r="Q475">
            <v>5.5839999999999996</v>
          </cell>
          <cell r="R475">
            <v>19.423999999999999</v>
          </cell>
          <cell r="S475">
            <v>27.236000000000001</v>
          </cell>
          <cell r="T475">
            <v>98.093999999999994</v>
          </cell>
        </row>
        <row r="476">
          <cell r="A476">
            <v>167</v>
          </cell>
          <cell r="B476">
            <v>214</v>
          </cell>
          <cell r="C476" t="str">
            <v>Dominican Republic</v>
          </cell>
          <cell r="D476">
            <v>0</v>
          </cell>
          <cell r="E476">
            <v>2</v>
          </cell>
          <cell r="F476" t="str">
            <v>Amro</v>
          </cell>
          <cell r="G476">
            <v>7</v>
          </cell>
          <cell r="H476" t="str">
            <v>lac</v>
          </cell>
          <cell r="I476">
            <v>1</v>
          </cell>
          <cell r="J476" t="str">
            <v>low and middle</v>
          </cell>
          <cell r="K476" t="str">
            <v>males</v>
          </cell>
          <cell r="L476" t="str">
            <v>1995-2000</v>
          </cell>
          <cell r="M476">
            <v>121.88800000000001</v>
          </cell>
          <cell r="N476">
            <v>26.094999999999999</v>
          </cell>
          <cell r="O476">
            <v>3.4240000000000004</v>
          </cell>
          <cell r="P476">
            <v>8.5519999999999996</v>
          </cell>
          <cell r="Q476">
            <v>11.741</v>
          </cell>
          <cell r="R476">
            <v>16.219000000000001</v>
          </cell>
          <cell r="S476">
            <v>17.826000000000001</v>
          </cell>
          <cell r="T476">
            <v>38.030999999999999</v>
          </cell>
        </row>
        <row r="477">
          <cell r="A477">
            <v>190</v>
          </cell>
          <cell r="B477">
            <v>218</v>
          </cell>
          <cell r="C477" t="str">
            <v>Ecuador</v>
          </cell>
          <cell r="D477">
            <v>0</v>
          </cell>
          <cell r="E477">
            <v>2</v>
          </cell>
          <cell r="F477" t="str">
            <v>Amro</v>
          </cell>
          <cell r="G477">
            <v>7</v>
          </cell>
          <cell r="H477" t="str">
            <v>lac</v>
          </cell>
          <cell r="I477">
            <v>1</v>
          </cell>
          <cell r="J477" t="str">
            <v>low and middle</v>
          </cell>
          <cell r="K477" t="str">
            <v>males</v>
          </cell>
          <cell r="L477" t="str">
            <v>1995-2000</v>
          </cell>
          <cell r="M477">
            <v>199.29</v>
          </cell>
          <cell r="N477">
            <v>52.07</v>
          </cell>
          <cell r="O477">
            <v>6.2080000000000002</v>
          </cell>
          <cell r="P477">
            <v>15.270999999999999</v>
          </cell>
          <cell r="Q477">
            <v>20.399000000000001</v>
          </cell>
          <cell r="R477">
            <v>24.564</v>
          </cell>
          <cell r="S477">
            <v>23.253</v>
          </cell>
          <cell r="T477">
            <v>57.524999999999999</v>
          </cell>
        </row>
        <row r="478">
          <cell r="A478">
            <v>178</v>
          </cell>
          <cell r="B478">
            <v>222</v>
          </cell>
          <cell r="C478" t="str">
            <v>El Salvador</v>
          </cell>
          <cell r="D478">
            <v>0</v>
          </cell>
          <cell r="E478">
            <v>2</v>
          </cell>
          <cell r="F478" t="str">
            <v>Amro</v>
          </cell>
          <cell r="G478">
            <v>7</v>
          </cell>
          <cell r="H478" t="str">
            <v>lac</v>
          </cell>
          <cell r="I478">
            <v>1</v>
          </cell>
          <cell r="J478" t="str">
            <v>low and middle</v>
          </cell>
          <cell r="K478" t="str">
            <v>males</v>
          </cell>
          <cell r="L478" t="str">
            <v>1995-2000</v>
          </cell>
          <cell r="M478">
            <v>99.661000000000001</v>
          </cell>
          <cell r="N478">
            <v>19.25</v>
          </cell>
          <cell r="O478">
            <v>3.02</v>
          </cell>
          <cell r="P478">
            <v>11.023</v>
          </cell>
          <cell r="Q478">
            <v>11.757999999999999</v>
          </cell>
          <cell r="R478">
            <v>13.76</v>
          </cell>
          <cell r="S478">
            <v>12.871</v>
          </cell>
          <cell r="T478">
            <v>27.979000000000003</v>
          </cell>
        </row>
        <row r="479">
          <cell r="A479">
            <v>31</v>
          </cell>
          <cell r="B479">
            <v>226</v>
          </cell>
          <cell r="C479" t="str">
            <v>Equatorial Guinea</v>
          </cell>
          <cell r="D479">
            <v>0</v>
          </cell>
          <cell r="E479">
            <v>1</v>
          </cell>
          <cell r="F479" t="str">
            <v>Afro</v>
          </cell>
          <cell r="G479">
            <v>6</v>
          </cell>
          <cell r="H479" t="str">
            <v>ssa</v>
          </cell>
          <cell r="I479">
            <v>1</v>
          </cell>
          <cell r="J479" t="str">
            <v>low and middle</v>
          </cell>
          <cell r="K479" t="str">
            <v>males</v>
          </cell>
          <cell r="L479" t="str">
            <v>1995-2000</v>
          </cell>
          <cell r="M479">
            <v>17.960999999999999</v>
          </cell>
          <cell r="N479">
            <v>8.3379999999999992</v>
          </cell>
          <cell r="O479">
            <v>1.43</v>
          </cell>
          <cell r="P479">
            <v>1.619</v>
          </cell>
          <cell r="Q479">
            <v>1.4169999999999998</v>
          </cell>
          <cell r="R479">
            <v>1.54</v>
          </cell>
          <cell r="S479">
            <v>1.4020000000000001</v>
          </cell>
          <cell r="T479">
            <v>2.2149999999999999</v>
          </cell>
        </row>
        <row r="480">
          <cell r="A480">
            <v>11</v>
          </cell>
          <cell r="B480">
            <v>231</v>
          </cell>
          <cell r="C480" t="str">
            <v>Ethiopia</v>
          </cell>
          <cell r="D480">
            <v>0</v>
          </cell>
          <cell r="E480">
            <v>1</v>
          </cell>
          <cell r="F480" t="str">
            <v>Afro</v>
          </cell>
          <cell r="G480">
            <v>6</v>
          </cell>
          <cell r="H480" t="str">
            <v>ssa</v>
          </cell>
          <cell r="I480">
            <v>1</v>
          </cell>
          <cell r="J480" t="str">
            <v>low and middle</v>
          </cell>
          <cell r="K480" t="str">
            <v>males</v>
          </cell>
          <cell r="L480" t="str">
            <v>1995-2000</v>
          </cell>
          <cell r="M480">
            <v>3007.1109999999999</v>
          </cell>
          <cell r="N480">
            <v>1309.9770000000001</v>
          </cell>
          <cell r="O480">
            <v>278.83199999999999</v>
          </cell>
          <cell r="P480">
            <v>281.26300000000003</v>
          </cell>
          <cell r="Q480">
            <v>386.82400000000001</v>
          </cell>
          <cell r="R480">
            <v>349.678</v>
          </cell>
          <cell r="S480">
            <v>187.82499999999999</v>
          </cell>
          <cell r="T480">
            <v>212.71200000000002</v>
          </cell>
        </row>
        <row r="481">
          <cell r="A481">
            <v>10</v>
          </cell>
          <cell r="B481">
            <v>232</v>
          </cell>
          <cell r="C481" t="str">
            <v>Eritrea</v>
          </cell>
          <cell r="D481">
            <v>0</v>
          </cell>
          <cell r="E481">
            <v>1</v>
          </cell>
          <cell r="F481" t="str">
            <v>Afro</v>
          </cell>
          <cell r="G481">
            <v>6</v>
          </cell>
          <cell r="H481" t="str">
            <v>ssa</v>
          </cell>
          <cell r="I481">
            <v>1</v>
          </cell>
          <cell r="J481" t="str">
            <v>low and middle</v>
          </cell>
          <cell r="K481" t="str">
            <v>males</v>
          </cell>
          <cell r="L481" t="str">
            <v>1995-2000</v>
          </cell>
          <cell r="M481">
            <v>132.10400000000001</v>
          </cell>
          <cell r="N481">
            <v>57.213000000000001</v>
          </cell>
          <cell r="O481">
            <v>11.048999999999999</v>
          </cell>
          <cell r="P481">
            <v>12.248000000000001</v>
          </cell>
          <cell r="Q481">
            <v>14.488999999999999</v>
          </cell>
          <cell r="R481">
            <v>15.255000000000001</v>
          </cell>
          <cell r="S481">
            <v>10.202999999999999</v>
          </cell>
          <cell r="T481">
            <v>11.647</v>
          </cell>
        </row>
        <row r="482">
          <cell r="A482">
            <v>133</v>
          </cell>
          <cell r="B482">
            <v>233</v>
          </cell>
          <cell r="C482" t="str">
            <v>Estonia</v>
          </cell>
          <cell r="D482">
            <v>0</v>
          </cell>
          <cell r="E482">
            <v>4</v>
          </cell>
          <cell r="F482" t="str">
            <v>Euro</v>
          </cell>
          <cell r="G482">
            <v>2</v>
          </cell>
          <cell r="H482" t="str">
            <v>fse</v>
          </cell>
          <cell r="I482">
            <v>1</v>
          </cell>
          <cell r="J482" t="str">
            <v>low and middle</v>
          </cell>
          <cell r="K482" t="str">
            <v>males</v>
          </cell>
          <cell r="L482" t="str">
            <v>1995-2000</v>
          </cell>
          <cell r="M482">
            <v>48.869</v>
          </cell>
          <cell r="N482">
            <v>1.1379999999999999</v>
          </cell>
          <cell r="O482">
            <v>0.46199999999999997</v>
          </cell>
          <cell r="P482">
            <v>2.09</v>
          </cell>
          <cell r="Q482">
            <v>4.5069999999999997</v>
          </cell>
          <cell r="R482">
            <v>10.091999999999999</v>
          </cell>
          <cell r="S482">
            <v>12.423</v>
          </cell>
          <cell r="T482">
            <v>18.157</v>
          </cell>
        </row>
        <row r="483">
          <cell r="A483">
            <v>205</v>
          </cell>
          <cell r="B483">
            <v>242</v>
          </cell>
          <cell r="C483" t="str">
            <v>Fiji</v>
          </cell>
          <cell r="D483">
            <v>0</v>
          </cell>
          <cell r="E483">
            <v>6</v>
          </cell>
          <cell r="F483" t="str">
            <v>Wpro</v>
          </cell>
          <cell r="G483">
            <v>5</v>
          </cell>
          <cell r="H483" t="str">
            <v>oai</v>
          </cell>
          <cell r="I483">
            <v>1</v>
          </cell>
          <cell r="J483" t="str">
            <v>low and middle</v>
          </cell>
          <cell r="K483" t="str">
            <v>males</v>
          </cell>
          <cell r="L483" t="str">
            <v>1995-2000</v>
          </cell>
          <cell r="M483">
            <v>10.228</v>
          </cell>
          <cell r="N483">
            <v>1.2589999999999999</v>
          </cell>
          <cell r="O483">
            <v>0.19400000000000001</v>
          </cell>
          <cell r="P483">
            <v>0.57499999999999996</v>
          </cell>
          <cell r="Q483">
            <v>0.69900000000000007</v>
          </cell>
          <cell r="R483">
            <v>1.752</v>
          </cell>
          <cell r="S483">
            <v>2.109</v>
          </cell>
          <cell r="T483">
            <v>3.64</v>
          </cell>
        </row>
        <row r="484">
          <cell r="A484">
            <v>134</v>
          </cell>
          <cell r="B484">
            <v>246</v>
          </cell>
          <cell r="C484" t="str">
            <v>Finland</v>
          </cell>
          <cell r="D484">
            <v>0</v>
          </cell>
          <cell r="E484">
            <v>4</v>
          </cell>
          <cell r="F484" t="str">
            <v>Euro</v>
          </cell>
          <cell r="G484">
            <v>1</v>
          </cell>
          <cell r="H484" t="str">
            <v>eme</v>
          </cell>
          <cell r="I484">
            <v>4</v>
          </cell>
          <cell r="J484" t="str">
            <v>high</v>
          </cell>
          <cell r="K484" t="str">
            <v>males</v>
          </cell>
          <cell r="L484" t="str">
            <v>1995-2000</v>
          </cell>
          <cell r="M484">
            <v>125.074</v>
          </cell>
          <cell r="N484">
            <v>1.0840000000000001</v>
          </cell>
          <cell r="O484">
            <v>0.33599999999999997</v>
          </cell>
          <cell r="P484">
            <v>2.625</v>
          </cell>
          <cell r="Q484">
            <v>6.7859999999999996</v>
          </cell>
          <cell r="R484">
            <v>18.893000000000001</v>
          </cell>
          <cell r="S484">
            <v>25.356999999999999</v>
          </cell>
          <cell r="T484">
            <v>69.992999999999995</v>
          </cell>
        </row>
        <row r="485">
          <cell r="A485">
            <v>157</v>
          </cell>
          <cell r="B485">
            <v>250</v>
          </cell>
          <cell r="C485" t="str">
            <v>France</v>
          </cell>
          <cell r="D485">
            <v>0</v>
          </cell>
          <cell r="E485">
            <v>4</v>
          </cell>
          <cell r="F485" t="str">
            <v>Euro</v>
          </cell>
          <cell r="G485">
            <v>1</v>
          </cell>
          <cell r="H485" t="str">
            <v>eme</v>
          </cell>
          <cell r="I485">
            <v>4</v>
          </cell>
          <cell r="J485" t="str">
            <v>high</v>
          </cell>
          <cell r="K485" t="str">
            <v>males</v>
          </cell>
          <cell r="L485" t="str">
            <v>1995-2000</v>
          </cell>
          <cell r="M485">
            <v>1411.818</v>
          </cell>
          <cell r="N485">
            <v>15.802</v>
          </cell>
          <cell r="O485">
            <v>3.5389999999999997</v>
          </cell>
          <cell r="P485">
            <v>33.194000000000003</v>
          </cell>
          <cell r="Q485">
            <v>70.025000000000006</v>
          </cell>
          <cell r="R485">
            <v>175.732</v>
          </cell>
          <cell r="S485">
            <v>255.285</v>
          </cell>
          <cell r="T485">
            <v>858.24099999999999</v>
          </cell>
        </row>
        <row r="486">
          <cell r="A486">
            <v>213</v>
          </cell>
          <cell r="B486">
            <v>258</v>
          </cell>
          <cell r="C486" t="str">
            <v>French Polynesia</v>
          </cell>
          <cell r="G486">
            <v>5</v>
          </cell>
          <cell r="H486" t="str">
            <v>oai</v>
          </cell>
          <cell r="I486">
            <v>4</v>
          </cell>
          <cell r="J486" t="str">
            <v>high</v>
          </cell>
          <cell r="K486" t="str">
            <v>males</v>
          </cell>
          <cell r="L486" t="str">
            <v>1995-2000</v>
          </cell>
          <cell r="M486">
            <v>3.165</v>
          </cell>
          <cell r="N486">
            <v>0.20899999999999999</v>
          </cell>
          <cell r="O486">
            <v>5.7000000000000002E-2</v>
          </cell>
          <cell r="P486">
            <v>0.26800000000000002</v>
          </cell>
          <cell r="Q486">
            <v>0.26600000000000001</v>
          </cell>
          <cell r="R486">
            <v>0.63900000000000001</v>
          </cell>
          <cell r="S486">
            <v>0.74299999999999999</v>
          </cell>
          <cell r="T486">
            <v>0.98299999999999998</v>
          </cell>
        </row>
        <row r="487">
          <cell r="A487">
            <v>9</v>
          </cell>
          <cell r="B487">
            <v>262</v>
          </cell>
          <cell r="C487" t="str">
            <v>Djibouti</v>
          </cell>
          <cell r="D487">
            <v>0</v>
          </cell>
          <cell r="E487">
            <v>3</v>
          </cell>
          <cell r="F487" t="str">
            <v>Emro</v>
          </cell>
          <cell r="G487">
            <v>6</v>
          </cell>
          <cell r="H487" t="str">
            <v>ssa</v>
          </cell>
          <cell r="I487">
            <v>1</v>
          </cell>
          <cell r="J487" t="str">
            <v>low and middle</v>
          </cell>
          <cell r="K487" t="str">
            <v>males</v>
          </cell>
          <cell r="L487" t="str">
            <v>1995-2000</v>
          </cell>
          <cell r="M487">
            <v>23.914000000000001</v>
          </cell>
          <cell r="N487">
            <v>10.78</v>
          </cell>
          <cell r="O487">
            <v>2</v>
          </cell>
          <cell r="P487">
            <v>2.4430000000000001</v>
          </cell>
          <cell r="Q487">
            <v>2.0810000000000004</v>
          </cell>
          <cell r="R487">
            <v>2.3730000000000002</v>
          </cell>
          <cell r="S487">
            <v>1.857</v>
          </cell>
          <cell r="T487">
            <v>2.38</v>
          </cell>
        </row>
        <row r="488">
          <cell r="A488">
            <v>32</v>
          </cell>
          <cell r="B488">
            <v>266</v>
          </cell>
          <cell r="C488" t="str">
            <v>Gabon</v>
          </cell>
          <cell r="D488">
            <v>0</v>
          </cell>
          <cell r="E488">
            <v>1</v>
          </cell>
          <cell r="F488" t="str">
            <v>Afro</v>
          </cell>
          <cell r="G488">
            <v>6</v>
          </cell>
          <cell r="H488" t="str">
            <v>ssa</v>
          </cell>
          <cell r="I488">
            <v>1</v>
          </cell>
          <cell r="J488" t="str">
            <v>low and middle</v>
          </cell>
          <cell r="K488" t="str">
            <v>males</v>
          </cell>
          <cell r="L488" t="str">
            <v>1995-2000</v>
          </cell>
          <cell r="M488">
            <v>46.984000000000002</v>
          </cell>
          <cell r="N488">
            <v>15.882</v>
          </cell>
          <cell r="O488">
            <v>3.206</v>
          </cell>
          <cell r="P488">
            <v>3.5380000000000003</v>
          </cell>
          <cell r="Q488">
            <v>4.6639999999999997</v>
          </cell>
          <cell r="R488">
            <v>5.7370000000000001</v>
          </cell>
          <cell r="S488">
            <v>4.9359999999999999</v>
          </cell>
          <cell r="T488">
            <v>9.0209999999999972</v>
          </cell>
        </row>
        <row r="489">
          <cell r="A489">
            <v>106</v>
          </cell>
          <cell r="B489">
            <v>268</v>
          </cell>
          <cell r="C489" t="str">
            <v>Georgia</v>
          </cell>
          <cell r="D489">
            <v>0</v>
          </cell>
          <cell r="E489">
            <v>4</v>
          </cell>
          <cell r="F489" t="str">
            <v>Euro</v>
          </cell>
          <cell r="G489">
            <v>8</v>
          </cell>
          <cell r="H489" t="str">
            <v>mec</v>
          </cell>
          <cell r="I489">
            <v>1</v>
          </cell>
          <cell r="J489" t="str">
            <v>low and middle</v>
          </cell>
          <cell r="K489" t="str">
            <v>males</v>
          </cell>
          <cell r="L489" t="str">
            <v>1995-2000</v>
          </cell>
          <cell r="M489">
            <v>121.886</v>
          </cell>
          <cell r="N489">
            <v>4.9409999999999998</v>
          </cell>
          <cell r="O489">
            <v>0.877</v>
          </cell>
          <cell r="P489">
            <v>3.9939999999999998</v>
          </cell>
          <cell r="Q489">
            <v>9.8120000000000012</v>
          </cell>
          <cell r="R489">
            <v>20.707000000000001</v>
          </cell>
          <cell r="S489">
            <v>31.606999999999999</v>
          </cell>
          <cell r="T489">
            <v>49.947999999999993</v>
          </cell>
        </row>
        <row r="490">
          <cell r="A490">
            <v>52</v>
          </cell>
          <cell r="B490">
            <v>270</v>
          </cell>
          <cell r="C490" t="str">
            <v>Gambia</v>
          </cell>
          <cell r="D490">
            <v>0</v>
          </cell>
          <cell r="E490">
            <v>1</v>
          </cell>
          <cell r="F490" t="str">
            <v>Afro</v>
          </cell>
          <cell r="G490">
            <v>6</v>
          </cell>
          <cell r="H490" t="str">
            <v>ssa</v>
          </cell>
          <cell r="I490">
            <v>1</v>
          </cell>
          <cell r="J490" t="str">
            <v>low and middle</v>
          </cell>
          <cell r="K490" t="str">
            <v>males</v>
          </cell>
          <cell r="L490" t="str">
            <v>1995-2000</v>
          </cell>
          <cell r="M490">
            <v>55.37</v>
          </cell>
          <cell r="N490">
            <v>26.681999999999999</v>
          </cell>
          <cell r="O490">
            <v>4.4649999999999999</v>
          </cell>
          <cell r="P490">
            <v>5.1509999999999998</v>
          </cell>
          <cell r="Q490">
            <v>5.1920000000000002</v>
          </cell>
          <cell r="R490">
            <v>5.2939999999999996</v>
          </cell>
          <cell r="S490">
            <v>3.8519999999999999</v>
          </cell>
          <cell r="T490">
            <v>4.7339999999999991</v>
          </cell>
        </row>
        <row r="491">
          <cell r="A491">
            <v>105</v>
          </cell>
          <cell r="B491">
            <v>274</v>
          </cell>
          <cell r="C491" t="str">
            <v>Gaza Strip</v>
          </cell>
          <cell r="G491">
            <v>8</v>
          </cell>
          <cell r="H491" t="str">
            <v>mec</v>
          </cell>
          <cell r="I491">
            <v>1</v>
          </cell>
          <cell r="J491" t="str">
            <v>low and middle</v>
          </cell>
          <cell r="K491" t="str">
            <v>males</v>
          </cell>
          <cell r="L491" t="str">
            <v>1995-2000</v>
          </cell>
          <cell r="M491">
            <v>13.375999999999999</v>
          </cell>
          <cell r="N491">
            <v>4.1100000000000003</v>
          </cell>
          <cell r="O491">
            <v>0.39400000000000002</v>
          </cell>
          <cell r="P491">
            <v>0.78599999999999992</v>
          </cell>
          <cell r="Q491">
            <v>0.65200000000000002</v>
          </cell>
          <cell r="R491">
            <v>1.014</v>
          </cell>
          <cell r="S491">
            <v>1.52</v>
          </cell>
          <cell r="T491">
            <v>4.9000000000000004</v>
          </cell>
        </row>
        <row r="492">
          <cell r="A492">
            <v>158</v>
          </cell>
          <cell r="B492">
            <v>276</v>
          </cell>
          <cell r="C492" t="str">
            <v>Germany</v>
          </cell>
          <cell r="D492">
            <v>0</v>
          </cell>
          <cell r="E492">
            <v>4</v>
          </cell>
          <cell r="F492" t="str">
            <v>Euro</v>
          </cell>
          <cell r="G492">
            <v>1</v>
          </cell>
          <cell r="H492" t="str">
            <v>eme</v>
          </cell>
          <cell r="I492">
            <v>4</v>
          </cell>
          <cell r="J492" t="str">
            <v>high</v>
          </cell>
          <cell r="K492" t="str">
            <v>males</v>
          </cell>
          <cell r="L492" t="str">
            <v>1995-2000</v>
          </cell>
          <cell r="M492">
            <v>2060.8629999999998</v>
          </cell>
          <cell r="N492">
            <v>13.558999999999999</v>
          </cell>
          <cell r="O492">
            <v>3.6749999999999998</v>
          </cell>
          <cell r="P492">
            <v>31.302</v>
          </cell>
          <cell r="Q492">
            <v>88.06</v>
          </cell>
          <cell r="R492">
            <v>277.25900000000001</v>
          </cell>
          <cell r="S492">
            <v>459.53100000000001</v>
          </cell>
          <cell r="T492">
            <v>1187.4770000000001</v>
          </cell>
        </row>
        <row r="493">
          <cell r="A493">
            <v>53</v>
          </cell>
          <cell r="B493">
            <v>288</v>
          </cell>
          <cell r="C493" t="str">
            <v>Ghana</v>
          </cell>
          <cell r="D493">
            <v>0</v>
          </cell>
          <cell r="E493">
            <v>1</v>
          </cell>
          <cell r="F493" t="str">
            <v>Afro</v>
          </cell>
          <cell r="G493">
            <v>6</v>
          </cell>
          <cell r="H493" t="str">
            <v>ssa</v>
          </cell>
          <cell r="I493">
            <v>1</v>
          </cell>
          <cell r="J493" t="str">
            <v>low and middle</v>
          </cell>
          <cell r="K493" t="str">
            <v>males</v>
          </cell>
          <cell r="L493" t="str">
            <v>1995-2000</v>
          </cell>
          <cell r="M493">
            <v>473.12799999999999</v>
          </cell>
          <cell r="N493">
            <v>194.78299999999999</v>
          </cell>
          <cell r="O493">
            <v>36.381</v>
          </cell>
          <cell r="P493">
            <v>49.900999999999996</v>
          </cell>
          <cell r="Q493">
            <v>41.596000000000004</v>
          </cell>
          <cell r="R493">
            <v>45.46</v>
          </cell>
          <cell r="S493">
            <v>39.365000000000002</v>
          </cell>
          <cell r="T493">
            <v>65.641999999999996</v>
          </cell>
        </row>
        <row r="494">
          <cell r="A494">
            <v>146</v>
          </cell>
          <cell r="B494">
            <v>300</v>
          </cell>
          <cell r="C494" t="str">
            <v>Greece</v>
          </cell>
          <cell r="D494">
            <v>0</v>
          </cell>
          <cell r="E494">
            <v>4</v>
          </cell>
          <cell r="F494" t="str">
            <v>Euro</v>
          </cell>
          <cell r="G494">
            <v>1</v>
          </cell>
          <cell r="H494" t="str">
            <v>eme</v>
          </cell>
          <cell r="I494">
            <v>4</v>
          </cell>
          <cell r="J494" t="str">
            <v>high</v>
          </cell>
          <cell r="K494" t="str">
            <v>males</v>
          </cell>
          <cell r="L494" t="str">
            <v>1995-2000</v>
          </cell>
          <cell r="M494">
            <v>268.45699999999999</v>
          </cell>
          <cell r="N494">
            <v>2.4820000000000002</v>
          </cell>
          <cell r="O494">
            <v>0.56999999999999995</v>
          </cell>
          <cell r="P494">
            <v>5.66</v>
          </cell>
          <cell r="Q494">
            <v>8.3480000000000008</v>
          </cell>
          <cell r="R494">
            <v>24.463999999999999</v>
          </cell>
          <cell r="S494">
            <v>51.073</v>
          </cell>
          <cell r="T494">
            <v>175.86</v>
          </cell>
        </row>
        <row r="495">
          <cell r="A495">
            <v>168</v>
          </cell>
          <cell r="B495">
            <v>312</v>
          </cell>
          <cell r="C495" t="str">
            <v>Guadeloupe</v>
          </cell>
          <cell r="G495">
            <v>7</v>
          </cell>
          <cell r="H495" t="str">
            <v>lac</v>
          </cell>
          <cell r="I495">
            <v>1</v>
          </cell>
          <cell r="J495" t="str">
            <v>low and middle</v>
          </cell>
          <cell r="K495" t="str">
            <v>males</v>
          </cell>
          <cell r="L495" t="str">
            <v>1995-2000</v>
          </cell>
          <cell r="M495">
            <v>7.0060000000000002</v>
          </cell>
          <cell r="N495">
            <v>0.23400000000000001</v>
          </cell>
          <cell r="O495">
            <v>4.4999999999999998E-2</v>
          </cell>
          <cell r="P495">
            <v>0.36599999999999999</v>
          </cell>
          <cell r="Q495">
            <v>0.68300000000000005</v>
          </cell>
          <cell r="R495">
            <v>0.98499999999999999</v>
          </cell>
          <cell r="S495">
            <v>1.141</v>
          </cell>
          <cell r="T495">
            <v>3.552</v>
          </cell>
        </row>
        <row r="496">
          <cell r="A496">
            <v>211</v>
          </cell>
          <cell r="B496">
            <v>316</v>
          </cell>
          <cell r="C496" t="str">
            <v>Guam</v>
          </cell>
          <cell r="G496">
            <v>5</v>
          </cell>
          <cell r="H496" t="str">
            <v>oai</v>
          </cell>
          <cell r="I496">
            <v>4</v>
          </cell>
          <cell r="J496" t="str">
            <v>high</v>
          </cell>
          <cell r="K496" t="str">
            <v>males</v>
          </cell>
          <cell r="L496" t="str">
            <v>1995-2000</v>
          </cell>
          <cell r="M496">
            <v>2.0270000000000001</v>
          </cell>
          <cell r="N496">
            <v>0.11600000000000001</v>
          </cell>
          <cell r="O496">
            <v>0.03</v>
          </cell>
          <cell r="P496">
            <v>0.13700000000000001</v>
          </cell>
          <cell r="Q496">
            <v>0.23100000000000001</v>
          </cell>
          <cell r="R496">
            <v>0.38800000000000001</v>
          </cell>
          <cell r="S496">
            <v>0.41600000000000004</v>
          </cell>
          <cell r="T496">
            <v>0.70899999999999996</v>
          </cell>
        </row>
        <row r="497">
          <cell r="A497">
            <v>179</v>
          </cell>
          <cell r="B497">
            <v>320</v>
          </cell>
          <cell r="C497" t="str">
            <v>Guatemala</v>
          </cell>
          <cell r="D497">
            <v>0</v>
          </cell>
          <cell r="E497">
            <v>2</v>
          </cell>
          <cell r="F497" t="str">
            <v>Amro</v>
          </cell>
          <cell r="G497">
            <v>7</v>
          </cell>
          <cell r="H497" t="str">
            <v>lac</v>
          </cell>
          <cell r="I497">
            <v>1</v>
          </cell>
          <cell r="J497" t="str">
            <v>low and middle</v>
          </cell>
          <cell r="K497" t="str">
            <v>males</v>
          </cell>
          <cell r="L497" t="str">
            <v>1995-2000</v>
          </cell>
          <cell r="M497">
            <v>224.809</v>
          </cell>
          <cell r="N497">
            <v>64.894000000000005</v>
          </cell>
          <cell r="O497">
            <v>8.411999999999999</v>
          </cell>
          <cell r="P497">
            <v>27.14</v>
          </cell>
          <cell r="Q497">
            <v>28.328000000000003</v>
          </cell>
          <cell r="R497">
            <v>27.538999999999998</v>
          </cell>
          <cell r="S497">
            <v>25.071999999999999</v>
          </cell>
          <cell r="T497">
            <v>43.424000000000007</v>
          </cell>
        </row>
        <row r="498">
          <cell r="A498">
            <v>54</v>
          </cell>
          <cell r="B498">
            <v>324</v>
          </cell>
          <cell r="C498" t="str">
            <v>Guinea</v>
          </cell>
          <cell r="D498">
            <v>0</v>
          </cell>
          <cell r="E498">
            <v>1</v>
          </cell>
          <cell r="F498" t="str">
            <v>Afro</v>
          </cell>
          <cell r="G498">
            <v>6</v>
          </cell>
          <cell r="H498" t="str">
            <v>ssa</v>
          </cell>
          <cell r="I498">
            <v>1</v>
          </cell>
          <cell r="J498" t="str">
            <v>low and middle</v>
          </cell>
          <cell r="K498" t="str">
            <v>males</v>
          </cell>
          <cell r="L498" t="str">
            <v>1995-2000</v>
          </cell>
          <cell r="M498">
            <v>322.41500000000002</v>
          </cell>
          <cell r="N498">
            <v>161.56700000000001</v>
          </cell>
          <cell r="O498">
            <v>30.285</v>
          </cell>
          <cell r="P498">
            <v>32.884999999999998</v>
          </cell>
          <cell r="Q498">
            <v>26.875</v>
          </cell>
          <cell r="R498">
            <v>25.378</v>
          </cell>
          <cell r="S498">
            <v>19.516999999999999</v>
          </cell>
          <cell r="T498">
            <v>25.908000000000001</v>
          </cell>
        </row>
        <row r="499">
          <cell r="A499">
            <v>191</v>
          </cell>
          <cell r="B499">
            <v>328</v>
          </cell>
          <cell r="C499" t="str">
            <v>Guyana</v>
          </cell>
          <cell r="D499">
            <v>0</v>
          </cell>
          <cell r="E499">
            <v>2</v>
          </cell>
          <cell r="F499" t="str">
            <v>Amro</v>
          </cell>
          <cell r="G499">
            <v>7</v>
          </cell>
          <cell r="H499" t="str">
            <v>lac</v>
          </cell>
          <cell r="I499">
            <v>1</v>
          </cell>
          <cell r="J499" t="str">
            <v>low and middle</v>
          </cell>
          <cell r="K499" t="str">
            <v>males</v>
          </cell>
          <cell r="L499" t="str">
            <v>1995-2000</v>
          </cell>
          <cell r="M499">
            <v>17.747</v>
          </cell>
          <cell r="N499">
            <v>4.2830000000000004</v>
          </cell>
          <cell r="O499">
            <v>0.58299999999999996</v>
          </cell>
          <cell r="P499">
            <v>1.3819999999999999</v>
          </cell>
          <cell r="Q499">
            <v>2.0880000000000001</v>
          </cell>
          <cell r="R499">
            <v>2.5750000000000002</v>
          </cell>
          <cell r="S499">
            <v>2.5550000000000002</v>
          </cell>
          <cell r="T499">
            <v>4.2809999999999997</v>
          </cell>
        </row>
        <row r="500">
          <cell r="A500">
            <v>169</v>
          </cell>
          <cell r="B500">
            <v>332</v>
          </cell>
          <cell r="C500" t="str">
            <v>Haiti</v>
          </cell>
          <cell r="D500">
            <v>0</v>
          </cell>
          <cell r="E500">
            <v>2</v>
          </cell>
          <cell r="F500" t="str">
            <v>Amro</v>
          </cell>
          <cell r="G500">
            <v>7</v>
          </cell>
          <cell r="H500" t="str">
            <v>lac</v>
          </cell>
          <cell r="I500">
            <v>1</v>
          </cell>
          <cell r="J500" t="str">
            <v>low and middle</v>
          </cell>
          <cell r="K500" t="str">
            <v>males</v>
          </cell>
          <cell r="L500" t="str">
            <v>1995-2000</v>
          </cell>
          <cell r="M500">
            <v>260.50700000000001</v>
          </cell>
          <cell r="N500">
            <v>73.978999999999999</v>
          </cell>
          <cell r="O500">
            <v>18.578000000000003</v>
          </cell>
          <cell r="P500">
            <v>27.051000000000002</v>
          </cell>
          <cell r="Q500">
            <v>37.213999999999999</v>
          </cell>
          <cell r="R500">
            <v>37.812000000000005</v>
          </cell>
          <cell r="S500">
            <v>25.442</v>
          </cell>
          <cell r="T500">
            <v>40.430999999999997</v>
          </cell>
        </row>
        <row r="501">
          <cell r="A501">
            <v>180</v>
          </cell>
          <cell r="B501">
            <v>340</v>
          </cell>
          <cell r="C501" t="str">
            <v>Honduras</v>
          </cell>
          <cell r="D501">
            <v>0</v>
          </cell>
          <cell r="E501">
            <v>2</v>
          </cell>
          <cell r="F501" t="str">
            <v>Amro</v>
          </cell>
          <cell r="G501">
            <v>7</v>
          </cell>
          <cell r="H501" t="str">
            <v>lac</v>
          </cell>
          <cell r="I501">
            <v>1</v>
          </cell>
          <cell r="J501" t="str">
            <v>low and middle</v>
          </cell>
          <cell r="K501" t="str">
            <v>males</v>
          </cell>
          <cell r="L501" t="str">
            <v>1995-2000</v>
          </cell>
          <cell r="M501">
            <v>90.905000000000001</v>
          </cell>
          <cell r="N501">
            <v>28.501999999999999</v>
          </cell>
          <cell r="O501">
            <v>4.6120000000000001</v>
          </cell>
          <cell r="P501">
            <v>9.2639999999999993</v>
          </cell>
          <cell r="Q501">
            <v>10.352</v>
          </cell>
          <cell r="R501">
            <v>10.08</v>
          </cell>
          <cell r="S501">
            <v>9.1529999999999987</v>
          </cell>
          <cell r="T501">
            <v>18.942</v>
          </cell>
        </row>
        <row r="502">
          <cell r="A502">
            <v>67</v>
          </cell>
          <cell r="B502">
            <v>344</v>
          </cell>
          <cell r="C502" t="str">
            <v>China, Hong Kong SAR (6)</v>
          </cell>
          <cell r="G502">
            <v>5</v>
          </cell>
          <cell r="H502" t="str">
            <v>oai</v>
          </cell>
          <cell r="I502">
            <v>4</v>
          </cell>
          <cell r="J502" t="str">
            <v>high</v>
          </cell>
          <cell r="K502" t="str">
            <v>males</v>
          </cell>
          <cell r="L502" t="str">
            <v>1995-2000</v>
          </cell>
          <cell r="M502">
            <v>108.968</v>
          </cell>
          <cell r="N502">
            <v>1.43</v>
          </cell>
          <cell r="O502">
            <v>0.34299999999999997</v>
          </cell>
          <cell r="P502">
            <v>2.0760000000000001</v>
          </cell>
          <cell r="Q502">
            <v>6.1950000000000003</v>
          </cell>
          <cell r="R502">
            <v>15.395999999999999</v>
          </cell>
          <cell r="S502">
            <v>24.21</v>
          </cell>
          <cell r="T502">
            <v>59.317999999999991</v>
          </cell>
        </row>
        <row r="503">
          <cell r="A503">
            <v>124</v>
          </cell>
          <cell r="B503">
            <v>348</v>
          </cell>
          <cell r="C503" t="str">
            <v>Hungary</v>
          </cell>
          <cell r="D503">
            <v>0</v>
          </cell>
          <cell r="E503">
            <v>4</v>
          </cell>
          <cell r="F503" t="str">
            <v>Euro</v>
          </cell>
          <cell r="G503">
            <v>2</v>
          </cell>
          <cell r="H503" t="str">
            <v>fse</v>
          </cell>
          <cell r="I503">
            <v>1</v>
          </cell>
          <cell r="J503" t="str">
            <v>low and middle</v>
          </cell>
          <cell r="K503" t="str">
            <v>males</v>
          </cell>
          <cell r="L503" t="str">
            <v>1995-2000</v>
          </cell>
          <cell r="M503">
            <v>356.67500000000001</v>
          </cell>
          <cell r="N503">
            <v>3.4870000000000001</v>
          </cell>
          <cell r="O503">
            <v>0.78900000000000003</v>
          </cell>
          <cell r="P503">
            <v>5.4060000000000006</v>
          </cell>
          <cell r="Q503">
            <v>24.788</v>
          </cell>
          <cell r="R503">
            <v>74.402000000000001</v>
          </cell>
          <cell r="S503">
            <v>81.201999999999998</v>
          </cell>
          <cell r="T503">
            <v>166.601</v>
          </cell>
        </row>
        <row r="504">
          <cell r="A504">
            <v>135</v>
          </cell>
          <cell r="B504">
            <v>352</v>
          </cell>
          <cell r="C504" t="str">
            <v>Iceland</v>
          </cell>
          <cell r="D504">
            <v>0</v>
          </cell>
          <cell r="E504">
            <v>4</v>
          </cell>
          <cell r="F504" t="str">
            <v>Euro</v>
          </cell>
          <cell r="G504">
            <v>1</v>
          </cell>
          <cell r="H504" t="str">
            <v>eme</v>
          </cell>
          <cell r="I504">
            <v>4</v>
          </cell>
          <cell r="J504" t="str">
            <v>high</v>
          </cell>
          <cell r="K504" t="str">
            <v>males</v>
          </cell>
          <cell r="L504" t="str">
            <v>1995-2000</v>
          </cell>
          <cell r="M504">
            <v>4.835</v>
          </cell>
          <cell r="N504">
            <v>7.2999999999999995E-2</v>
          </cell>
          <cell r="O504">
            <v>1.4999999999999999E-2</v>
          </cell>
          <cell r="P504">
            <v>0.129</v>
          </cell>
          <cell r="Q504">
            <v>0.15899999999999997</v>
          </cell>
          <cell r="R504">
            <v>0.45800000000000002</v>
          </cell>
          <cell r="S504">
            <v>0.76200000000000001</v>
          </cell>
          <cell r="T504">
            <v>3.2389999999999994</v>
          </cell>
        </row>
        <row r="505">
          <cell r="A505">
            <v>77</v>
          </cell>
          <cell r="B505">
            <v>356</v>
          </cell>
          <cell r="C505" t="str">
            <v>India</v>
          </cell>
          <cell r="D505">
            <v>0</v>
          </cell>
          <cell r="E505">
            <v>5</v>
          </cell>
          <cell r="F505" t="str">
            <v>Searo</v>
          </cell>
          <cell r="G505">
            <v>3</v>
          </cell>
          <cell r="H505" t="str">
            <v>ind</v>
          </cell>
          <cell r="I505">
            <v>6</v>
          </cell>
          <cell r="J505" t="str">
            <v>ind</v>
          </cell>
          <cell r="K505" t="str">
            <v>males</v>
          </cell>
          <cell r="L505" t="str">
            <v>1995-2000</v>
          </cell>
          <cell r="M505">
            <v>22187.062000000002</v>
          </cell>
          <cell r="N505">
            <v>5478.2280000000001</v>
          </cell>
          <cell r="O505">
            <v>1113.32</v>
          </cell>
          <cell r="P505">
            <v>1067.7570000000001</v>
          </cell>
          <cell r="Q505">
            <v>1734.4160000000002</v>
          </cell>
          <cell r="R505">
            <v>3276.8140000000003</v>
          </cell>
          <cell r="S505">
            <v>3657.2089999999998</v>
          </cell>
          <cell r="T505">
            <v>5859.3179999999993</v>
          </cell>
        </row>
        <row r="506">
          <cell r="A506">
            <v>92</v>
          </cell>
          <cell r="B506">
            <v>360</v>
          </cell>
          <cell r="C506" t="str">
            <v>Indonesia</v>
          </cell>
          <cell r="D506">
            <v>0</v>
          </cell>
          <cell r="E506">
            <v>5</v>
          </cell>
          <cell r="F506" t="str">
            <v>Searo</v>
          </cell>
          <cell r="G506">
            <v>5</v>
          </cell>
          <cell r="H506" t="str">
            <v>oai</v>
          </cell>
          <cell r="I506">
            <v>1</v>
          </cell>
          <cell r="J506" t="str">
            <v>low and middle</v>
          </cell>
          <cell r="K506" t="str">
            <v>males</v>
          </cell>
          <cell r="L506" t="str">
            <v>1995-2000</v>
          </cell>
          <cell r="M506">
            <v>4129.1329999999998</v>
          </cell>
          <cell r="N506">
            <v>828.62300000000005</v>
          </cell>
          <cell r="O506">
            <v>122.06200000000001</v>
          </cell>
          <cell r="P506">
            <v>340.83100000000002</v>
          </cell>
          <cell r="Q506">
            <v>385.61900000000003</v>
          </cell>
          <cell r="R506">
            <v>634.63599999999997</v>
          </cell>
          <cell r="S506">
            <v>699.84199999999998</v>
          </cell>
          <cell r="T506">
            <v>1117.52</v>
          </cell>
        </row>
        <row r="507">
          <cell r="A507">
            <v>78</v>
          </cell>
          <cell r="B507">
            <v>364</v>
          </cell>
          <cell r="C507" t="str">
            <v>Iran (Islamic Republic of)</v>
          </cell>
          <cell r="D507">
            <v>0</v>
          </cell>
          <cell r="E507">
            <v>3</v>
          </cell>
          <cell r="F507" t="str">
            <v>Emro</v>
          </cell>
          <cell r="G507">
            <v>8</v>
          </cell>
          <cell r="H507" t="str">
            <v>mec</v>
          </cell>
          <cell r="I507">
            <v>1</v>
          </cell>
          <cell r="J507" t="str">
            <v>low and middle</v>
          </cell>
          <cell r="K507" t="str">
            <v>males</v>
          </cell>
          <cell r="L507" t="str">
            <v>1995-2000</v>
          </cell>
          <cell r="M507">
            <v>934.12199999999996</v>
          </cell>
          <cell r="N507">
            <v>203.98400000000001</v>
          </cell>
          <cell r="O507">
            <v>44.128</v>
          </cell>
          <cell r="P507">
            <v>58.888000000000005</v>
          </cell>
          <cell r="Q507">
            <v>57.408999999999999</v>
          </cell>
          <cell r="R507">
            <v>110.202</v>
          </cell>
          <cell r="S507">
            <v>166.50299999999999</v>
          </cell>
          <cell r="T507">
            <v>293.00799999999998</v>
          </cell>
        </row>
        <row r="508">
          <cell r="A508">
            <v>107</v>
          </cell>
          <cell r="B508">
            <v>368</v>
          </cell>
          <cell r="C508" t="str">
            <v>Iraq</v>
          </cell>
          <cell r="D508">
            <v>0</v>
          </cell>
          <cell r="E508">
            <v>3</v>
          </cell>
          <cell r="F508" t="str">
            <v>Emro</v>
          </cell>
          <cell r="G508">
            <v>8</v>
          </cell>
          <cell r="H508" t="str">
            <v>mec</v>
          </cell>
          <cell r="I508">
            <v>1</v>
          </cell>
          <cell r="J508" t="str">
            <v>low and middle</v>
          </cell>
          <cell r="K508" t="str">
            <v>males</v>
          </cell>
          <cell r="L508" t="str">
            <v>1995-2000</v>
          </cell>
          <cell r="M508">
            <v>486.62700000000001</v>
          </cell>
          <cell r="N508">
            <v>231.99299999999999</v>
          </cell>
          <cell r="O508">
            <v>16.920000000000002</v>
          </cell>
          <cell r="P508">
            <v>29.504999999999999</v>
          </cell>
          <cell r="Q508">
            <v>33.937000000000005</v>
          </cell>
          <cell r="R508">
            <v>55.865000000000002</v>
          </cell>
          <cell r="S508">
            <v>48.921000000000006</v>
          </cell>
          <cell r="T508">
            <v>69.48599999999999</v>
          </cell>
        </row>
        <row r="509">
          <cell r="A509">
            <v>136</v>
          </cell>
          <cell r="B509">
            <v>372</v>
          </cell>
          <cell r="C509" t="str">
            <v>Ireland</v>
          </cell>
          <cell r="D509">
            <v>0</v>
          </cell>
          <cell r="E509">
            <v>4</v>
          </cell>
          <cell r="F509" t="str">
            <v>Euro</v>
          </cell>
          <cell r="G509">
            <v>1</v>
          </cell>
          <cell r="H509" t="str">
            <v>eme</v>
          </cell>
          <cell r="I509">
            <v>4</v>
          </cell>
          <cell r="J509" t="str">
            <v>high</v>
          </cell>
          <cell r="K509" t="str">
            <v>males</v>
          </cell>
          <cell r="L509" t="str">
            <v>1995-2000</v>
          </cell>
          <cell r="M509">
            <v>81.896000000000001</v>
          </cell>
          <cell r="N509">
            <v>1.2789999999999999</v>
          </cell>
          <cell r="O509">
            <v>0.28200000000000003</v>
          </cell>
          <cell r="P509">
            <v>1.7609999999999999</v>
          </cell>
          <cell r="Q509">
            <v>2.379</v>
          </cell>
          <cell r="R509">
            <v>8.5240000000000009</v>
          </cell>
          <cell r="S509">
            <v>15.142999999999999</v>
          </cell>
          <cell r="T509">
            <v>52.527999999999992</v>
          </cell>
        </row>
        <row r="510">
          <cell r="A510">
            <v>108</v>
          </cell>
          <cell r="B510">
            <v>376</v>
          </cell>
          <cell r="C510" t="str">
            <v>Israel</v>
          </cell>
          <cell r="D510">
            <v>0</v>
          </cell>
          <cell r="E510">
            <v>4</v>
          </cell>
          <cell r="F510" t="str">
            <v>Euro</v>
          </cell>
          <cell r="G510">
            <v>8</v>
          </cell>
          <cell r="H510" t="str">
            <v>mec</v>
          </cell>
          <cell r="I510">
            <v>4</v>
          </cell>
          <cell r="J510" t="str">
            <v>high</v>
          </cell>
          <cell r="K510" t="str">
            <v>males</v>
          </cell>
          <cell r="L510" t="str">
            <v>1995-2000</v>
          </cell>
          <cell r="M510">
            <v>93.191999999999993</v>
          </cell>
          <cell r="N510">
            <v>3.4049999999999998</v>
          </cell>
          <cell r="O510">
            <v>0.54900000000000004</v>
          </cell>
          <cell r="P510">
            <v>2.4180000000000001</v>
          </cell>
          <cell r="Q510">
            <v>3.34</v>
          </cell>
          <cell r="R510">
            <v>9.6980000000000004</v>
          </cell>
          <cell r="S510">
            <v>15.743000000000002</v>
          </cell>
          <cell r="T510">
            <v>58.039000000000001</v>
          </cell>
        </row>
        <row r="511">
          <cell r="A511">
            <v>147</v>
          </cell>
          <cell r="B511">
            <v>380</v>
          </cell>
          <cell r="C511" t="str">
            <v>Italy</v>
          </cell>
          <cell r="D511">
            <v>0</v>
          </cell>
          <cell r="E511">
            <v>4</v>
          </cell>
          <cell r="F511" t="str">
            <v>Euro</v>
          </cell>
          <cell r="G511">
            <v>1</v>
          </cell>
          <cell r="H511" t="str">
            <v>eme</v>
          </cell>
          <cell r="I511">
            <v>4</v>
          </cell>
          <cell r="J511" t="str">
            <v>high</v>
          </cell>
          <cell r="K511" t="str">
            <v>males</v>
          </cell>
          <cell r="L511" t="str">
            <v>1995-2000</v>
          </cell>
          <cell r="M511">
            <v>1536.8530000000001</v>
          </cell>
          <cell r="N511">
            <v>12.03</v>
          </cell>
          <cell r="O511">
            <v>2.7119999999999997</v>
          </cell>
          <cell r="P511">
            <v>23.652000000000001</v>
          </cell>
          <cell r="Q511">
            <v>40.242999999999995</v>
          </cell>
          <cell r="R511">
            <v>147.85</v>
          </cell>
          <cell r="S511">
            <v>296.113</v>
          </cell>
          <cell r="T511">
            <v>1014.2529999999999</v>
          </cell>
        </row>
        <row r="512">
          <cell r="A512">
            <v>51</v>
          </cell>
          <cell r="B512">
            <v>384</v>
          </cell>
          <cell r="C512" t="str">
            <v>Cote d'Ivoire</v>
          </cell>
          <cell r="D512">
            <v>0</v>
          </cell>
          <cell r="E512">
            <v>1</v>
          </cell>
          <cell r="F512" t="str">
            <v>Afro</v>
          </cell>
          <cell r="G512">
            <v>6</v>
          </cell>
          <cell r="H512" t="str">
            <v>ssa</v>
          </cell>
          <cell r="I512">
            <v>1</v>
          </cell>
          <cell r="J512" t="str">
            <v>low and middle</v>
          </cell>
          <cell r="K512" t="str">
            <v>males</v>
          </cell>
          <cell r="L512" t="str">
            <v>1995-2000</v>
          </cell>
          <cell r="M512">
            <v>603.27800000000002</v>
          </cell>
          <cell r="N512">
            <v>198.018</v>
          </cell>
          <cell r="O512">
            <v>51.65</v>
          </cell>
          <cell r="P512">
            <v>62.95</v>
          </cell>
          <cell r="Q512">
            <v>97.549000000000007</v>
          </cell>
          <cell r="R512">
            <v>89.245999999999995</v>
          </cell>
          <cell r="S512">
            <v>47.768000000000001</v>
          </cell>
          <cell r="T512">
            <v>56.096999999999987</v>
          </cell>
        </row>
        <row r="513">
          <cell r="A513">
            <v>170</v>
          </cell>
          <cell r="B513">
            <v>388</v>
          </cell>
          <cell r="C513" t="str">
            <v>Jamaica</v>
          </cell>
          <cell r="D513">
            <v>0</v>
          </cell>
          <cell r="E513">
            <v>2</v>
          </cell>
          <cell r="F513" t="str">
            <v>Amro</v>
          </cell>
          <cell r="G513">
            <v>7</v>
          </cell>
          <cell r="H513" t="str">
            <v>lac</v>
          </cell>
          <cell r="I513">
            <v>1</v>
          </cell>
          <cell r="J513" t="str">
            <v>low and middle</v>
          </cell>
          <cell r="K513" t="str">
            <v>males</v>
          </cell>
          <cell r="L513" t="str">
            <v>1995-2000</v>
          </cell>
          <cell r="M513">
            <v>38.832999999999998</v>
          </cell>
          <cell r="N513">
            <v>4.1109999999999998</v>
          </cell>
          <cell r="O513">
            <v>0.628</v>
          </cell>
          <cell r="P513">
            <v>1.6360000000000001</v>
          </cell>
          <cell r="Q513">
            <v>2.1559999999999997</v>
          </cell>
          <cell r="R513">
            <v>3.9290000000000003</v>
          </cell>
          <cell r="S513">
            <v>5.3540000000000001</v>
          </cell>
          <cell r="T513">
            <v>21.019000000000002</v>
          </cell>
        </row>
        <row r="514">
          <cell r="A514">
            <v>69</v>
          </cell>
          <cell r="B514">
            <v>392</v>
          </cell>
          <cell r="C514" t="str">
            <v>Japan</v>
          </cell>
          <cell r="D514">
            <v>0</v>
          </cell>
          <cell r="E514">
            <v>6</v>
          </cell>
          <cell r="F514" t="str">
            <v>Wpro</v>
          </cell>
          <cell r="G514">
            <v>1</v>
          </cell>
          <cell r="H514" t="str">
            <v>eme</v>
          </cell>
          <cell r="I514">
            <v>4</v>
          </cell>
          <cell r="J514" t="str">
            <v>high</v>
          </cell>
          <cell r="K514" t="str">
            <v>males</v>
          </cell>
          <cell r="L514" t="str">
            <v>1995-2000</v>
          </cell>
          <cell r="M514">
            <v>2653.0529999999999</v>
          </cell>
          <cell r="N514">
            <v>20.882999999999999</v>
          </cell>
          <cell r="O514">
            <v>6.1690000000000005</v>
          </cell>
          <cell r="P514">
            <v>42.644000000000005</v>
          </cell>
          <cell r="Q514">
            <v>76.146999999999991</v>
          </cell>
          <cell r="R514">
            <v>344.07899999999995</v>
          </cell>
          <cell r="S514">
            <v>543.125</v>
          </cell>
          <cell r="T514">
            <v>1620.0060000000001</v>
          </cell>
        </row>
        <row r="515">
          <cell r="A515">
            <v>79</v>
          </cell>
          <cell r="B515">
            <v>398</v>
          </cell>
          <cell r="C515" t="str">
            <v>Kazakhstan</v>
          </cell>
          <cell r="D515">
            <v>0</v>
          </cell>
          <cell r="E515">
            <v>4</v>
          </cell>
          <cell r="F515" t="str">
            <v>Euro</v>
          </cell>
          <cell r="G515">
            <v>8</v>
          </cell>
          <cell r="H515" t="str">
            <v>mec</v>
          </cell>
          <cell r="I515">
            <v>1</v>
          </cell>
          <cell r="J515" t="str">
            <v>low and middle</v>
          </cell>
          <cell r="K515" t="str">
            <v>males</v>
          </cell>
          <cell r="L515" t="str">
            <v>1995-2000</v>
          </cell>
          <cell r="M515">
            <v>374.24799999999999</v>
          </cell>
          <cell r="N515">
            <v>36.341999999999999</v>
          </cell>
          <cell r="O515">
            <v>6.4550000000000001</v>
          </cell>
          <cell r="P515">
            <v>23.403999999999996</v>
          </cell>
          <cell r="Q515">
            <v>47.402000000000001</v>
          </cell>
          <cell r="R515">
            <v>80.176999999999992</v>
          </cell>
          <cell r="S515">
            <v>84.65100000000001</v>
          </cell>
          <cell r="T515">
            <v>95.817000000000007</v>
          </cell>
        </row>
        <row r="516">
          <cell r="A516">
            <v>109</v>
          </cell>
          <cell r="B516">
            <v>400</v>
          </cell>
          <cell r="C516" t="str">
            <v>Jordan</v>
          </cell>
          <cell r="D516">
            <v>0</v>
          </cell>
          <cell r="E516">
            <v>3</v>
          </cell>
          <cell r="F516" t="str">
            <v>Emro</v>
          </cell>
          <cell r="G516">
            <v>8</v>
          </cell>
          <cell r="H516" t="str">
            <v>mec</v>
          </cell>
          <cell r="I516">
            <v>1</v>
          </cell>
          <cell r="J516" t="str">
            <v>low and middle</v>
          </cell>
          <cell r="K516" t="str">
            <v>males</v>
          </cell>
          <cell r="L516" t="str">
            <v>1995-2000</v>
          </cell>
          <cell r="M516">
            <v>77.959999999999994</v>
          </cell>
          <cell r="N516">
            <v>17.471</v>
          </cell>
          <cell r="O516">
            <v>2.306</v>
          </cell>
          <cell r="P516">
            <v>6.0609999999999999</v>
          </cell>
          <cell r="Q516">
            <v>6.3379999999999992</v>
          </cell>
          <cell r="R516">
            <v>10.687000000000001</v>
          </cell>
          <cell r="S516">
            <v>11.832000000000001</v>
          </cell>
          <cell r="T516">
            <v>23.265000000000001</v>
          </cell>
        </row>
        <row r="517">
          <cell r="A517">
            <v>12</v>
          </cell>
          <cell r="B517">
            <v>404</v>
          </cell>
          <cell r="C517" t="str">
            <v>Kenya</v>
          </cell>
          <cell r="D517">
            <v>0</v>
          </cell>
          <cell r="E517">
            <v>1</v>
          </cell>
          <cell r="F517" t="str">
            <v>Afro</v>
          </cell>
          <cell r="G517">
            <v>6</v>
          </cell>
          <cell r="H517" t="str">
            <v>ssa</v>
          </cell>
          <cell r="I517">
            <v>1</v>
          </cell>
          <cell r="J517" t="str">
            <v>low and middle</v>
          </cell>
          <cell r="K517" t="str">
            <v>males</v>
          </cell>
          <cell r="L517" t="str">
            <v>1995-2000</v>
          </cell>
          <cell r="M517">
            <v>891.14200000000005</v>
          </cell>
          <cell r="N517">
            <v>270.94</v>
          </cell>
          <cell r="O517">
            <v>72.126999999999995</v>
          </cell>
          <cell r="P517">
            <v>93.817000000000007</v>
          </cell>
          <cell r="Q517">
            <v>153.964</v>
          </cell>
          <cell r="R517">
            <v>125.41200000000001</v>
          </cell>
          <cell r="S517">
            <v>66.102999999999994</v>
          </cell>
          <cell r="T517">
            <v>108.779</v>
          </cell>
        </row>
        <row r="518">
          <cell r="A518">
            <v>68</v>
          </cell>
          <cell r="B518">
            <v>408</v>
          </cell>
          <cell r="C518" t="str">
            <v>Dem. People's Rep. of Korea</v>
          </cell>
          <cell r="D518">
            <v>0</v>
          </cell>
          <cell r="E518">
            <v>5</v>
          </cell>
          <cell r="F518" t="str">
            <v>Searo</v>
          </cell>
          <cell r="G518">
            <v>5</v>
          </cell>
          <cell r="H518" t="str">
            <v>oai</v>
          </cell>
          <cell r="I518">
            <v>1</v>
          </cell>
          <cell r="J518" t="str">
            <v>low and middle</v>
          </cell>
          <cell r="K518" t="str">
            <v>males</v>
          </cell>
          <cell r="L518" t="str">
            <v>1995-2000</v>
          </cell>
          <cell r="M518">
            <v>321.94400000000002</v>
          </cell>
          <cell r="N518">
            <v>33.220999999999997</v>
          </cell>
          <cell r="O518">
            <v>3.8479999999999999</v>
          </cell>
          <cell r="P518">
            <v>15.618</v>
          </cell>
          <cell r="Q518">
            <v>31.243000000000002</v>
          </cell>
          <cell r="R518">
            <v>70.558000000000007</v>
          </cell>
          <cell r="S518">
            <v>74.698000000000008</v>
          </cell>
          <cell r="T518">
            <v>92.75800000000001</v>
          </cell>
        </row>
        <row r="519">
          <cell r="A519">
            <v>72</v>
          </cell>
          <cell r="B519">
            <v>410</v>
          </cell>
          <cell r="C519" t="str">
            <v>Republic of Korea</v>
          </cell>
          <cell r="D519">
            <v>0</v>
          </cell>
          <cell r="E519">
            <v>6</v>
          </cell>
          <cell r="F519" t="str">
            <v>Wpro</v>
          </cell>
          <cell r="G519">
            <v>5</v>
          </cell>
          <cell r="H519" t="str">
            <v>oai</v>
          </cell>
          <cell r="I519">
            <v>4</v>
          </cell>
          <cell r="J519" t="str">
            <v>high</v>
          </cell>
          <cell r="K519" t="str">
            <v>males</v>
          </cell>
          <cell r="L519" t="str">
            <v>1995-2000</v>
          </cell>
          <cell r="M519">
            <v>801.59299999999996</v>
          </cell>
          <cell r="N519">
            <v>25.486999999999998</v>
          </cell>
          <cell r="O519">
            <v>7.92</v>
          </cell>
          <cell r="P519">
            <v>36.790999999999997</v>
          </cell>
          <cell r="Q519">
            <v>83.784999999999997</v>
          </cell>
          <cell r="R519">
            <v>182.774</v>
          </cell>
          <cell r="S519">
            <v>192.209</v>
          </cell>
          <cell r="T519">
            <v>272.62699999999995</v>
          </cell>
        </row>
        <row r="520">
          <cell r="A520">
            <v>110</v>
          </cell>
          <cell r="B520">
            <v>414</v>
          </cell>
          <cell r="C520" t="str">
            <v>Kuwait</v>
          </cell>
          <cell r="D520">
            <v>0</v>
          </cell>
          <cell r="E520">
            <v>3</v>
          </cell>
          <cell r="F520" t="str">
            <v>Emro</v>
          </cell>
          <cell r="G520">
            <v>8</v>
          </cell>
          <cell r="H520" t="str">
            <v>mec</v>
          </cell>
          <cell r="I520">
            <v>4</v>
          </cell>
          <cell r="J520" t="str">
            <v>high</v>
          </cell>
          <cell r="K520" t="str">
            <v>males</v>
          </cell>
          <cell r="L520" t="str">
            <v>1995-2000</v>
          </cell>
          <cell r="M520">
            <v>12.31</v>
          </cell>
          <cell r="N520">
            <v>1.704</v>
          </cell>
          <cell r="O520">
            <v>0.36699999999999999</v>
          </cell>
          <cell r="P520">
            <v>0.66100000000000003</v>
          </cell>
          <cell r="Q520">
            <v>1.07</v>
          </cell>
          <cell r="R520">
            <v>2.5640000000000001</v>
          </cell>
          <cell r="S520">
            <v>2.3140000000000001</v>
          </cell>
          <cell r="T520">
            <v>3.63</v>
          </cell>
        </row>
        <row r="521">
          <cell r="A521">
            <v>80</v>
          </cell>
          <cell r="B521">
            <v>417</v>
          </cell>
          <cell r="C521" t="str">
            <v>Kyrgyzstan</v>
          </cell>
          <cell r="D521">
            <v>0</v>
          </cell>
          <cell r="E521">
            <v>4</v>
          </cell>
          <cell r="F521" t="str">
            <v>Euro</v>
          </cell>
          <cell r="G521">
            <v>8</v>
          </cell>
          <cell r="H521" t="str">
            <v>mec</v>
          </cell>
          <cell r="I521">
            <v>1</v>
          </cell>
          <cell r="J521" t="str">
            <v>low and middle</v>
          </cell>
          <cell r="K521" t="str">
            <v>males</v>
          </cell>
          <cell r="L521" t="str">
            <v>1995-2000</v>
          </cell>
          <cell r="M521">
            <v>92.424000000000007</v>
          </cell>
          <cell r="N521">
            <v>16.739000000000001</v>
          </cell>
          <cell r="O521">
            <v>2.21</v>
          </cell>
          <cell r="P521">
            <v>6.12</v>
          </cell>
          <cell r="Q521">
            <v>11.673</v>
          </cell>
          <cell r="R521">
            <v>14.471999999999998</v>
          </cell>
          <cell r="S521">
            <v>17.609000000000002</v>
          </cell>
          <cell r="T521">
            <v>23.601000000000003</v>
          </cell>
        </row>
        <row r="522">
          <cell r="A522">
            <v>93</v>
          </cell>
          <cell r="B522">
            <v>418</v>
          </cell>
          <cell r="C522" t="str">
            <v>Lao People's Dem. Republic</v>
          </cell>
          <cell r="D522">
            <v>0</v>
          </cell>
          <cell r="E522">
            <v>6</v>
          </cell>
          <cell r="F522" t="str">
            <v>Wpro</v>
          </cell>
          <cell r="G522">
            <v>5</v>
          </cell>
          <cell r="H522" t="str">
            <v>oai</v>
          </cell>
          <cell r="I522">
            <v>1</v>
          </cell>
          <cell r="J522" t="str">
            <v>low and middle</v>
          </cell>
          <cell r="K522" t="str">
            <v>males</v>
          </cell>
          <cell r="L522" t="str">
            <v>1995-2000</v>
          </cell>
          <cell r="M522">
            <v>179.63900000000001</v>
          </cell>
          <cell r="N522">
            <v>81.674000000000007</v>
          </cell>
          <cell r="O522">
            <v>14.610999999999999</v>
          </cell>
          <cell r="P522">
            <v>17.042999999999999</v>
          </cell>
          <cell r="Q522">
            <v>15.351000000000003</v>
          </cell>
          <cell r="R522">
            <v>17.038999999999998</v>
          </cell>
          <cell r="S522">
            <v>13.867000000000001</v>
          </cell>
          <cell r="T522">
            <v>20.054000000000002</v>
          </cell>
        </row>
        <row r="523">
          <cell r="A523">
            <v>111</v>
          </cell>
          <cell r="B523">
            <v>422</v>
          </cell>
          <cell r="C523" t="str">
            <v>Lebanon</v>
          </cell>
          <cell r="D523">
            <v>0</v>
          </cell>
          <cell r="E523">
            <v>3</v>
          </cell>
          <cell r="F523" t="str">
            <v>Emro</v>
          </cell>
          <cell r="G523">
            <v>8</v>
          </cell>
          <cell r="H523" t="str">
            <v>mec</v>
          </cell>
          <cell r="I523">
            <v>1</v>
          </cell>
          <cell r="J523" t="str">
            <v>low and middle</v>
          </cell>
          <cell r="K523" t="str">
            <v>males</v>
          </cell>
          <cell r="L523" t="str">
            <v>1995-2000</v>
          </cell>
          <cell r="M523">
            <v>52.682000000000002</v>
          </cell>
          <cell r="N523">
            <v>7.7080000000000002</v>
          </cell>
          <cell r="O523">
            <v>1.073</v>
          </cell>
          <cell r="P523">
            <v>3.1970000000000001</v>
          </cell>
          <cell r="Q523">
            <v>3.3039999999999998</v>
          </cell>
          <cell r="R523">
            <v>6.0990000000000002</v>
          </cell>
          <cell r="S523">
            <v>10.262</v>
          </cell>
          <cell r="T523">
            <v>21.039000000000001</v>
          </cell>
        </row>
        <row r="524">
          <cell r="A524">
            <v>43</v>
          </cell>
          <cell r="B524">
            <v>426</v>
          </cell>
          <cell r="C524" t="str">
            <v>Lesotho</v>
          </cell>
          <cell r="D524">
            <v>0</v>
          </cell>
          <cell r="E524">
            <v>1</v>
          </cell>
          <cell r="F524" t="str">
            <v>Afro</v>
          </cell>
          <cell r="G524">
            <v>6</v>
          </cell>
          <cell r="H524" t="str">
            <v>ssa</v>
          </cell>
          <cell r="I524">
            <v>1</v>
          </cell>
          <cell r="J524" t="str">
            <v>low and middle</v>
          </cell>
          <cell r="K524" t="str">
            <v>males</v>
          </cell>
          <cell r="L524" t="str">
            <v>1995-2000</v>
          </cell>
          <cell r="M524">
            <v>62.162999999999997</v>
          </cell>
          <cell r="N524">
            <v>24.108000000000001</v>
          </cell>
          <cell r="O524">
            <v>2.9550000000000001</v>
          </cell>
          <cell r="P524">
            <v>3.9939999999999998</v>
          </cell>
          <cell r="Q524">
            <v>6.9850000000000003</v>
          </cell>
          <cell r="R524">
            <v>8.2429999999999986</v>
          </cell>
          <cell r="S524">
            <v>5.9879999999999995</v>
          </cell>
          <cell r="T524">
            <v>9.89</v>
          </cell>
        </row>
        <row r="525">
          <cell r="A525">
            <v>137</v>
          </cell>
          <cell r="B525">
            <v>428</v>
          </cell>
          <cell r="C525" t="str">
            <v>Latvia</v>
          </cell>
          <cell r="D525">
            <v>0</v>
          </cell>
          <cell r="E525">
            <v>4</v>
          </cell>
          <cell r="F525" t="str">
            <v>Euro</v>
          </cell>
          <cell r="G525">
            <v>2</v>
          </cell>
          <cell r="H525" t="str">
            <v>fse</v>
          </cell>
          <cell r="I525">
            <v>1</v>
          </cell>
          <cell r="J525" t="str">
            <v>low and middle</v>
          </cell>
          <cell r="K525" t="str">
            <v>males</v>
          </cell>
          <cell r="L525" t="str">
            <v>1995-2000</v>
          </cell>
          <cell r="M525">
            <v>84.817999999999998</v>
          </cell>
          <cell r="N525">
            <v>1.8049999999999999</v>
          </cell>
          <cell r="O525">
            <v>0.874</v>
          </cell>
          <cell r="P525">
            <v>3.4160000000000004</v>
          </cell>
          <cell r="Q525">
            <v>7.89</v>
          </cell>
          <cell r="R525">
            <v>18.288</v>
          </cell>
          <cell r="S525">
            <v>21.247999999999998</v>
          </cell>
          <cell r="T525">
            <v>31.296999999999997</v>
          </cell>
        </row>
        <row r="526">
          <cell r="A526">
            <v>56</v>
          </cell>
          <cell r="B526">
            <v>430</v>
          </cell>
          <cell r="C526" t="str">
            <v>Liberia</v>
          </cell>
          <cell r="D526">
            <v>0</v>
          </cell>
          <cell r="E526">
            <v>1</v>
          </cell>
          <cell r="F526" t="str">
            <v>Afro</v>
          </cell>
          <cell r="G526">
            <v>6</v>
          </cell>
          <cell r="H526" t="str">
            <v>ssa</v>
          </cell>
          <cell r="I526">
            <v>1</v>
          </cell>
          <cell r="J526" t="str">
            <v>low and middle</v>
          </cell>
          <cell r="K526" t="str">
            <v>males</v>
          </cell>
          <cell r="L526" t="str">
            <v>1995-2000</v>
          </cell>
          <cell r="M526">
            <v>112.459</v>
          </cell>
          <cell r="N526">
            <v>53.171999999999997</v>
          </cell>
          <cell r="O526">
            <v>8.5210000000000008</v>
          </cell>
          <cell r="P526">
            <v>10.428000000000001</v>
          </cell>
          <cell r="Q526">
            <v>9.6069999999999993</v>
          </cell>
          <cell r="R526">
            <v>12.167999999999999</v>
          </cell>
          <cell r="S526">
            <v>8.5779999999999994</v>
          </cell>
          <cell r="T526">
            <v>9.9849999999999994</v>
          </cell>
        </row>
        <row r="527">
          <cell r="A527">
            <v>36</v>
          </cell>
          <cell r="B527">
            <v>434</v>
          </cell>
          <cell r="C527" t="str">
            <v>Libyan Arab Jamahiriya</v>
          </cell>
          <cell r="D527">
            <v>0</v>
          </cell>
          <cell r="E527">
            <v>3</v>
          </cell>
          <cell r="F527" t="str">
            <v>Emro</v>
          </cell>
          <cell r="G527">
            <v>8</v>
          </cell>
          <cell r="H527" t="str">
            <v>mec</v>
          </cell>
          <cell r="I527">
            <v>1</v>
          </cell>
          <cell r="J527" t="str">
            <v>low and middle</v>
          </cell>
          <cell r="K527" t="str">
            <v>males</v>
          </cell>
          <cell r="L527" t="str">
            <v>1995-2000</v>
          </cell>
          <cell r="M527">
            <v>71.721000000000004</v>
          </cell>
          <cell r="N527">
            <v>12.58</v>
          </cell>
          <cell r="O527">
            <v>1.387</v>
          </cell>
          <cell r="P527">
            <v>3.6760000000000002</v>
          </cell>
          <cell r="Q527">
            <v>4.984</v>
          </cell>
          <cell r="R527">
            <v>14.525</v>
          </cell>
          <cell r="S527">
            <v>16.033000000000001</v>
          </cell>
          <cell r="T527">
            <v>18.536000000000001</v>
          </cell>
        </row>
        <row r="528">
          <cell r="A528">
            <v>138</v>
          </cell>
          <cell r="B528">
            <v>440</v>
          </cell>
          <cell r="C528" t="str">
            <v>Lithuania</v>
          </cell>
          <cell r="D528">
            <v>0</v>
          </cell>
          <cell r="E528">
            <v>4</v>
          </cell>
          <cell r="F528" t="str">
            <v>Euro</v>
          </cell>
          <cell r="G528">
            <v>2</v>
          </cell>
          <cell r="H528" t="str">
            <v>fse</v>
          </cell>
          <cell r="I528">
            <v>1</v>
          </cell>
          <cell r="J528" t="str">
            <v>low and middle</v>
          </cell>
          <cell r="K528" t="str">
            <v>males</v>
          </cell>
          <cell r="L528" t="str">
            <v>1995-2000</v>
          </cell>
          <cell r="M528">
            <v>116.166</v>
          </cell>
          <cell r="N528">
            <v>2.9630000000000001</v>
          </cell>
          <cell r="O528">
            <v>0.91300000000000003</v>
          </cell>
          <cell r="P528">
            <v>4.6340000000000003</v>
          </cell>
          <cell r="Q528">
            <v>12.2</v>
          </cell>
          <cell r="R528">
            <v>23.562000000000001</v>
          </cell>
          <cell r="S528">
            <v>26.45</v>
          </cell>
          <cell r="T528">
            <v>45.443999999999996</v>
          </cell>
        </row>
        <row r="529">
          <cell r="A529">
            <v>159</v>
          </cell>
          <cell r="B529">
            <v>442</v>
          </cell>
          <cell r="C529" t="str">
            <v>Luxembourg</v>
          </cell>
          <cell r="D529">
            <v>0</v>
          </cell>
          <cell r="E529">
            <v>4</v>
          </cell>
          <cell r="F529" t="str">
            <v>Euro</v>
          </cell>
          <cell r="G529">
            <v>1</v>
          </cell>
          <cell r="H529" t="str">
            <v>eme</v>
          </cell>
          <cell r="I529">
            <v>4</v>
          </cell>
          <cell r="J529" t="str">
            <v>high</v>
          </cell>
          <cell r="K529" t="str">
            <v>males</v>
          </cell>
          <cell r="L529" t="str">
            <v>1995-2000</v>
          </cell>
          <cell r="M529">
            <v>10.154999999999999</v>
          </cell>
          <cell r="N529">
            <v>0.11799999999999999</v>
          </cell>
          <cell r="O529">
            <v>2.4E-2</v>
          </cell>
          <cell r="P529">
            <v>0.19500000000000001</v>
          </cell>
          <cell r="Q529">
            <v>0.34199999999999997</v>
          </cell>
          <cell r="R529">
            <v>1.323</v>
          </cell>
          <cell r="S529">
            <v>2.1219999999999999</v>
          </cell>
          <cell r="T529">
            <v>6.0309999999999997</v>
          </cell>
        </row>
        <row r="530">
          <cell r="A530">
            <v>70</v>
          </cell>
          <cell r="B530">
            <v>446</v>
          </cell>
          <cell r="C530" t="str">
            <v>Macau</v>
          </cell>
          <cell r="G530">
            <v>5</v>
          </cell>
          <cell r="H530" t="str">
            <v>oai</v>
          </cell>
          <cell r="I530">
            <v>4</v>
          </cell>
          <cell r="J530" t="str">
            <v>high</v>
          </cell>
          <cell r="K530" t="str">
            <v>males</v>
          </cell>
          <cell r="L530" t="str">
            <v>1995-2000</v>
          </cell>
          <cell r="M530">
            <v>5.3079999999999998</v>
          </cell>
          <cell r="N530">
            <v>0.186</v>
          </cell>
          <cell r="O530">
            <v>3.3000000000000002E-2</v>
          </cell>
          <cell r="P530">
            <v>0.10400000000000001</v>
          </cell>
          <cell r="Q530">
            <v>0.27900000000000003</v>
          </cell>
          <cell r="R530">
            <v>0.75600000000000001</v>
          </cell>
          <cell r="S530">
            <v>0.96499999999999997</v>
          </cell>
          <cell r="T530">
            <v>2.9849999999999999</v>
          </cell>
        </row>
        <row r="531">
          <cell r="A531">
            <v>13</v>
          </cell>
          <cell r="B531">
            <v>450</v>
          </cell>
          <cell r="C531" t="str">
            <v>Madagascar</v>
          </cell>
          <cell r="D531">
            <v>0</v>
          </cell>
          <cell r="E531">
            <v>1</v>
          </cell>
          <cell r="F531" t="str">
            <v>Afro</v>
          </cell>
          <cell r="G531">
            <v>6</v>
          </cell>
          <cell r="H531" t="str">
            <v>ssa</v>
          </cell>
          <cell r="I531">
            <v>1</v>
          </cell>
          <cell r="J531" t="str">
            <v>low and middle</v>
          </cell>
          <cell r="K531" t="str">
            <v>males</v>
          </cell>
          <cell r="L531" t="str">
            <v>1995-2000</v>
          </cell>
          <cell r="M531">
            <v>419.9</v>
          </cell>
          <cell r="N531">
            <v>185.94200000000001</v>
          </cell>
          <cell r="O531">
            <v>20.207999999999998</v>
          </cell>
          <cell r="P531">
            <v>36.521999999999998</v>
          </cell>
          <cell r="Q531">
            <v>36.405000000000001</v>
          </cell>
          <cell r="R531">
            <v>41.244</v>
          </cell>
          <cell r="S531">
            <v>36.069000000000003</v>
          </cell>
          <cell r="T531">
            <v>63.51</v>
          </cell>
        </row>
        <row r="532">
          <cell r="A532">
            <v>14</v>
          </cell>
          <cell r="B532">
            <v>454</v>
          </cell>
          <cell r="C532" t="str">
            <v>Malawi</v>
          </cell>
          <cell r="D532">
            <v>0</v>
          </cell>
          <cell r="E532">
            <v>1</v>
          </cell>
          <cell r="F532" t="str">
            <v>Afro</v>
          </cell>
          <cell r="G532">
            <v>6</v>
          </cell>
          <cell r="H532" t="str">
            <v>ssa</v>
          </cell>
          <cell r="I532">
            <v>1</v>
          </cell>
          <cell r="J532" t="str">
            <v>low and middle</v>
          </cell>
          <cell r="K532" t="str">
            <v>males</v>
          </cell>
          <cell r="L532" t="str">
            <v>1995-2000</v>
          </cell>
          <cell r="M532">
            <v>593.596</v>
          </cell>
          <cell r="N532">
            <v>282.05700000000002</v>
          </cell>
          <cell r="O532">
            <v>57.904000000000003</v>
          </cell>
          <cell r="P532">
            <v>43.439</v>
          </cell>
          <cell r="Q532">
            <v>76.986000000000004</v>
          </cell>
          <cell r="R532">
            <v>66.698000000000008</v>
          </cell>
          <cell r="S532">
            <v>30.614999999999998</v>
          </cell>
          <cell r="T532">
            <v>35.896999999999998</v>
          </cell>
        </row>
        <row r="533">
          <cell r="A533">
            <v>94</v>
          </cell>
          <cell r="B533">
            <v>458</v>
          </cell>
          <cell r="C533" t="str">
            <v>Malaysia</v>
          </cell>
          <cell r="D533">
            <v>0</v>
          </cell>
          <cell r="E533">
            <v>6</v>
          </cell>
          <cell r="F533" t="str">
            <v>Wpro</v>
          </cell>
          <cell r="G533">
            <v>5</v>
          </cell>
          <cell r="H533" t="str">
            <v>oai</v>
          </cell>
          <cell r="I533">
            <v>1</v>
          </cell>
          <cell r="J533" t="str">
            <v>low and middle</v>
          </cell>
          <cell r="K533" t="str">
            <v>males</v>
          </cell>
          <cell r="L533" t="str">
            <v>1995-2000</v>
          </cell>
          <cell r="M533">
            <v>284.79399999999998</v>
          </cell>
          <cell r="N533">
            <v>22.777000000000001</v>
          </cell>
          <cell r="O533">
            <v>5.5430000000000001</v>
          </cell>
          <cell r="P533">
            <v>20.731000000000002</v>
          </cell>
          <cell r="Q533">
            <v>26.9</v>
          </cell>
          <cell r="R533">
            <v>51.597999999999999</v>
          </cell>
          <cell r="S533">
            <v>58.817999999999998</v>
          </cell>
          <cell r="T533">
            <v>98.426999999999992</v>
          </cell>
        </row>
        <row r="534">
          <cell r="A534">
            <v>81</v>
          </cell>
          <cell r="B534">
            <v>462</v>
          </cell>
          <cell r="C534" t="str">
            <v>Maldives</v>
          </cell>
          <cell r="D534">
            <v>0</v>
          </cell>
          <cell r="E534">
            <v>5</v>
          </cell>
          <cell r="F534" t="str">
            <v>Searo</v>
          </cell>
          <cell r="G534">
            <v>5</v>
          </cell>
          <cell r="H534" t="str">
            <v>oai</v>
          </cell>
          <cell r="I534">
            <v>1</v>
          </cell>
          <cell r="J534" t="str">
            <v>low and middle</v>
          </cell>
          <cell r="K534" t="str">
            <v>males</v>
          </cell>
          <cell r="L534" t="str">
            <v>1995-2000</v>
          </cell>
          <cell r="M534">
            <v>4.5709999999999997</v>
          </cell>
          <cell r="N534">
            <v>1.2629999999999999</v>
          </cell>
          <cell r="O534">
            <v>0.16200000000000001</v>
          </cell>
          <cell r="P534">
            <v>0.32799999999999996</v>
          </cell>
          <cell r="Q534">
            <v>0.32100000000000001</v>
          </cell>
          <cell r="R534">
            <v>0.54200000000000004</v>
          </cell>
          <cell r="S534">
            <v>0.72899999999999998</v>
          </cell>
          <cell r="T534">
            <v>1.2259999999999998</v>
          </cell>
        </row>
        <row r="535">
          <cell r="A535">
            <v>57</v>
          </cell>
          <cell r="B535">
            <v>466</v>
          </cell>
          <cell r="C535" t="str">
            <v>Mali</v>
          </cell>
          <cell r="D535">
            <v>0</v>
          </cell>
          <cell r="E535">
            <v>1</v>
          </cell>
          <cell r="F535" t="str">
            <v>Afro</v>
          </cell>
          <cell r="G535">
            <v>6</v>
          </cell>
          <cell r="H535" t="str">
            <v>ssa</v>
          </cell>
          <cell r="I535">
            <v>1</v>
          </cell>
          <cell r="J535" t="str">
            <v>low and middle</v>
          </cell>
          <cell r="K535" t="str">
            <v>males</v>
          </cell>
          <cell r="L535" t="str">
            <v>1995-2000</v>
          </cell>
          <cell r="M535">
            <v>434.63900000000001</v>
          </cell>
          <cell r="N535">
            <v>297.74599999999998</v>
          </cell>
          <cell r="O535">
            <v>30.116</v>
          </cell>
          <cell r="P535">
            <v>26.433999999999997</v>
          </cell>
          <cell r="Q535">
            <v>17.533999999999999</v>
          </cell>
          <cell r="R535">
            <v>17.309999999999999</v>
          </cell>
          <cell r="S535">
            <v>16.100000000000001</v>
          </cell>
          <cell r="T535">
            <v>29.398999999999997</v>
          </cell>
        </row>
        <row r="536">
          <cell r="A536">
            <v>148</v>
          </cell>
          <cell r="B536">
            <v>470</v>
          </cell>
          <cell r="C536" t="str">
            <v>Malta</v>
          </cell>
          <cell r="D536">
            <v>0</v>
          </cell>
          <cell r="E536">
            <v>4</v>
          </cell>
          <cell r="F536" t="str">
            <v>Euro</v>
          </cell>
          <cell r="G536">
            <v>8</v>
          </cell>
          <cell r="H536" t="str">
            <v>mec</v>
          </cell>
          <cell r="I536">
            <v>1</v>
          </cell>
          <cell r="J536" t="str">
            <v>low and middle</v>
          </cell>
          <cell r="K536" t="str">
            <v>males</v>
          </cell>
          <cell r="L536" t="str">
            <v>1995-2000</v>
          </cell>
          <cell r="M536">
            <v>7.4720000000000004</v>
          </cell>
          <cell r="N536">
            <v>0.14199999999999999</v>
          </cell>
          <cell r="O536">
            <v>2.5000000000000001E-2</v>
          </cell>
          <cell r="P536">
            <v>0.122</v>
          </cell>
          <cell r="Q536">
            <v>0.19500000000000001</v>
          </cell>
          <cell r="R536">
            <v>0.81499999999999995</v>
          </cell>
          <cell r="S536">
            <v>1.42</v>
          </cell>
          <cell r="T536">
            <v>4.7530000000000001</v>
          </cell>
        </row>
        <row r="537">
          <cell r="A537">
            <v>171</v>
          </cell>
          <cell r="B537">
            <v>474</v>
          </cell>
          <cell r="C537" t="str">
            <v>Martinique</v>
          </cell>
          <cell r="G537">
            <v>7</v>
          </cell>
          <cell r="H537" t="str">
            <v>lac</v>
          </cell>
          <cell r="I537">
            <v>4</v>
          </cell>
          <cell r="J537" t="str">
            <v>high</v>
          </cell>
          <cell r="K537" t="str">
            <v>males</v>
          </cell>
          <cell r="L537" t="str">
            <v>1995-2000</v>
          </cell>
          <cell r="M537">
            <v>6.4029999999999996</v>
          </cell>
          <cell r="N537">
            <v>0.14000000000000001</v>
          </cell>
          <cell r="O537">
            <v>0.03</v>
          </cell>
          <cell r="P537">
            <v>0.24199999999999999</v>
          </cell>
          <cell r="Q537">
            <v>0.40700000000000003</v>
          </cell>
          <cell r="R537">
            <v>0.77900000000000003</v>
          </cell>
          <cell r="S537">
            <v>1.179</v>
          </cell>
          <cell r="T537">
            <v>3.6259999999999994</v>
          </cell>
        </row>
        <row r="538">
          <cell r="A538">
            <v>58</v>
          </cell>
          <cell r="B538">
            <v>478</v>
          </cell>
          <cell r="C538" t="str">
            <v>Mauritania</v>
          </cell>
          <cell r="D538">
            <v>0</v>
          </cell>
          <cell r="E538">
            <v>1</v>
          </cell>
          <cell r="F538" t="str">
            <v>Afro</v>
          </cell>
          <cell r="G538">
            <v>6</v>
          </cell>
          <cell r="H538" t="str">
            <v>ssa</v>
          </cell>
          <cell r="I538">
            <v>1</v>
          </cell>
          <cell r="J538" t="str">
            <v>low and middle</v>
          </cell>
          <cell r="K538" t="str">
            <v>males</v>
          </cell>
          <cell r="L538" t="str">
            <v>1995-2000</v>
          </cell>
          <cell r="M538">
            <v>86.247</v>
          </cell>
          <cell r="N538">
            <v>40.323999999999998</v>
          </cell>
          <cell r="O538">
            <v>7.0069999999999997</v>
          </cell>
          <cell r="P538">
            <v>8.8059999999999992</v>
          </cell>
          <cell r="Q538">
            <v>7.2379999999999995</v>
          </cell>
          <cell r="R538">
            <v>7.3029999999999999</v>
          </cell>
          <cell r="S538">
            <v>6.07</v>
          </cell>
          <cell r="T538">
            <v>9.4990000000000006</v>
          </cell>
        </row>
        <row r="539">
          <cell r="A539">
            <v>15</v>
          </cell>
          <cell r="B539">
            <v>480</v>
          </cell>
          <cell r="C539" t="str">
            <v>Mauritius (2)</v>
          </cell>
          <cell r="D539">
            <v>0</v>
          </cell>
          <cell r="E539">
            <v>1</v>
          </cell>
          <cell r="F539" t="str">
            <v>Afro</v>
          </cell>
          <cell r="G539">
            <v>5</v>
          </cell>
          <cell r="H539" t="str">
            <v>oai</v>
          </cell>
          <cell r="I539">
            <v>1</v>
          </cell>
          <cell r="J539" t="str">
            <v>low and middle</v>
          </cell>
          <cell r="K539" t="str">
            <v>males</v>
          </cell>
          <cell r="L539" t="str">
            <v>1995-2000</v>
          </cell>
          <cell r="M539">
            <v>20.751999999999999</v>
          </cell>
          <cell r="N539">
            <v>1.0429999999999999</v>
          </cell>
          <cell r="O539">
            <v>0.13500000000000001</v>
          </cell>
          <cell r="P539">
            <v>0.81899999999999995</v>
          </cell>
          <cell r="Q539">
            <v>2.234</v>
          </cell>
          <cell r="R539">
            <v>4.3920000000000003</v>
          </cell>
          <cell r="S539">
            <v>4.4569999999999999</v>
          </cell>
          <cell r="T539">
            <v>7.6719999999999997</v>
          </cell>
        </row>
        <row r="540">
          <cell r="A540">
            <v>181</v>
          </cell>
          <cell r="B540">
            <v>484</v>
          </cell>
          <cell r="C540" t="str">
            <v>Mexico</v>
          </cell>
          <cell r="D540">
            <v>0</v>
          </cell>
          <cell r="E540">
            <v>2</v>
          </cell>
          <cell r="F540" t="str">
            <v>Amro</v>
          </cell>
          <cell r="G540">
            <v>7</v>
          </cell>
          <cell r="H540" t="str">
            <v>lac</v>
          </cell>
          <cell r="I540">
            <v>1</v>
          </cell>
          <cell r="J540" t="str">
            <v>low and middle</v>
          </cell>
          <cell r="K540" t="str">
            <v>males</v>
          </cell>
          <cell r="L540" t="str">
            <v>1995-2000</v>
          </cell>
          <cell r="M540">
            <v>1358.856</v>
          </cell>
          <cell r="N540">
            <v>247.25399999999999</v>
          </cell>
          <cell r="O540">
            <v>32.063000000000002</v>
          </cell>
          <cell r="P540">
            <v>135.79499999999999</v>
          </cell>
          <cell r="Q540">
            <v>158.13200000000001</v>
          </cell>
          <cell r="R540">
            <v>199.05700000000002</v>
          </cell>
          <cell r="S540">
            <v>181.37799999999999</v>
          </cell>
          <cell r="T540">
            <v>405.17700000000008</v>
          </cell>
        </row>
        <row r="541">
          <cell r="A541">
            <v>71</v>
          </cell>
          <cell r="B541">
            <v>496</v>
          </cell>
          <cell r="C541" t="str">
            <v>Mongolia</v>
          </cell>
          <cell r="D541">
            <v>0</v>
          </cell>
          <cell r="E541">
            <v>6</v>
          </cell>
          <cell r="F541" t="str">
            <v>Wpro</v>
          </cell>
          <cell r="G541">
            <v>5</v>
          </cell>
          <cell r="H541" t="str">
            <v>oai</v>
          </cell>
          <cell r="I541">
            <v>1</v>
          </cell>
          <cell r="J541" t="str">
            <v>low and middle</v>
          </cell>
          <cell r="K541" t="str">
            <v>males</v>
          </cell>
          <cell r="L541" t="str">
            <v>1995-2000</v>
          </cell>
          <cell r="M541">
            <v>42.685000000000002</v>
          </cell>
          <cell r="N541">
            <v>10.771000000000001</v>
          </cell>
          <cell r="O541">
            <v>1.157</v>
          </cell>
          <cell r="P541">
            <v>2.214</v>
          </cell>
          <cell r="Q541">
            <v>3.5220000000000002</v>
          </cell>
          <cell r="R541">
            <v>6.2610000000000001</v>
          </cell>
          <cell r="S541">
            <v>6.9470000000000001</v>
          </cell>
          <cell r="T541">
            <v>11.812999999999999</v>
          </cell>
        </row>
        <row r="542">
          <cell r="A542">
            <v>126</v>
          </cell>
          <cell r="B542">
            <v>498</v>
          </cell>
          <cell r="C542" t="str">
            <v>Republic of Moldova</v>
          </cell>
          <cell r="D542">
            <v>0</v>
          </cell>
          <cell r="E542">
            <v>4</v>
          </cell>
          <cell r="F542" t="str">
            <v>Euro</v>
          </cell>
          <cell r="G542">
            <v>2</v>
          </cell>
          <cell r="H542" t="str">
            <v>fse</v>
          </cell>
          <cell r="I542">
            <v>1</v>
          </cell>
          <cell r="J542" t="str">
            <v>low and middle</v>
          </cell>
          <cell r="K542" t="str">
            <v>males</v>
          </cell>
          <cell r="L542" t="str">
            <v>1995-2000</v>
          </cell>
          <cell r="M542">
            <v>120.872</v>
          </cell>
          <cell r="N542">
            <v>6.1079999999999997</v>
          </cell>
          <cell r="O542">
            <v>1.306</v>
          </cell>
          <cell r="P542">
            <v>5.84</v>
          </cell>
          <cell r="Q542">
            <v>12.327</v>
          </cell>
          <cell r="R542">
            <v>24.31</v>
          </cell>
          <cell r="S542">
            <v>27.497</v>
          </cell>
          <cell r="T542">
            <v>43.484000000000002</v>
          </cell>
        </row>
        <row r="543">
          <cell r="A543">
            <v>37</v>
          </cell>
          <cell r="B543">
            <v>504</v>
          </cell>
          <cell r="C543" t="str">
            <v>Morocco</v>
          </cell>
          <cell r="D543">
            <v>0</v>
          </cell>
          <cell r="E543">
            <v>3</v>
          </cell>
          <cell r="F543" t="str">
            <v>Emro</v>
          </cell>
          <cell r="G543">
            <v>8</v>
          </cell>
          <cell r="H543" t="str">
            <v>mec</v>
          </cell>
          <cell r="I543">
            <v>1</v>
          </cell>
          <cell r="J543" t="str">
            <v>low and middle</v>
          </cell>
          <cell r="K543" t="str">
            <v>males</v>
          </cell>
          <cell r="L543" t="str">
            <v>1995-2000</v>
          </cell>
          <cell r="M543">
            <v>493.94</v>
          </cell>
          <cell r="N543">
            <v>129.20699999999999</v>
          </cell>
          <cell r="O543">
            <v>15.091000000000001</v>
          </cell>
          <cell r="P543">
            <v>36.747999999999998</v>
          </cell>
          <cell r="Q543">
            <v>37.954999999999998</v>
          </cell>
          <cell r="R543">
            <v>54.472999999999999</v>
          </cell>
          <cell r="S543">
            <v>69.399000000000001</v>
          </cell>
          <cell r="T543">
            <v>151.06700000000001</v>
          </cell>
        </row>
        <row r="544">
          <cell r="A544">
            <v>16</v>
          </cell>
          <cell r="B544">
            <v>508</v>
          </cell>
          <cell r="C544" t="str">
            <v>Mozambique</v>
          </cell>
          <cell r="D544">
            <v>0</v>
          </cell>
          <cell r="E544">
            <v>1</v>
          </cell>
          <cell r="F544" t="str">
            <v>Afro</v>
          </cell>
          <cell r="G544">
            <v>6</v>
          </cell>
          <cell r="H544" t="str">
            <v>ssa</v>
          </cell>
          <cell r="I544">
            <v>1</v>
          </cell>
          <cell r="J544" t="str">
            <v>low and middle</v>
          </cell>
          <cell r="K544" t="str">
            <v>males</v>
          </cell>
          <cell r="L544" t="str">
            <v>1995-2000</v>
          </cell>
          <cell r="M544">
            <v>899.59799999999996</v>
          </cell>
          <cell r="N544">
            <v>401.84899999999999</v>
          </cell>
          <cell r="O544">
            <v>82.126000000000005</v>
          </cell>
          <cell r="P544">
            <v>80.061999999999998</v>
          </cell>
          <cell r="Q544">
            <v>101.414</v>
          </cell>
          <cell r="R544">
            <v>96.381000000000014</v>
          </cell>
          <cell r="S544">
            <v>60.012</v>
          </cell>
          <cell r="T544">
            <v>77.753999999999991</v>
          </cell>
        </row>
        <row r="545">
          <cell r="A545">
            <v>112</v>
          </cell>
          <cell r="B545">
            <v>512</v>
          </cell>
          <cell r="C545" t="str">
            <v>Oman</v>
          </cell>
          <cell r="D545">
            <v>0</v>
          </cell>
          <cell r="E545">
            <v>3</v>
          </cell>
          <cell r="F545" t="str">
            <v>Emro</v>
          </cell>
          <cell r="G545">
            <v>8</v>
          </cell>
          <cell r="H545" t="str">
            <v>mec</v>
          </cell>
          <cell r="I545">
            <v>1</v>
          </cell>
          <cell r="J545" t="str">
            <v>low and middle</v>
          </cell>
          <cell r="K545" t="str">
            <v>males</v>
          </cell>
          <cell r="L545" t="str">
            <v>1995-2000</v>
          </cell>
          <cell r="M545">
            <v>29.431000000000001</v>
          </cell>
          <cell r="N545">
            <v>7.6150000000000002</v>
          </cell>
          <cell r="O545">
            <v>0.92799999999999994</v>
          </cell>
          <cell r="P545">
            <v>1.8719999999999999</v>
          </cell>
          <cell r="Q545">
            <v>2.492</v>
          </cell>
          <cell r="R545">
            <v>5.44</v>
          </cell>
          <cell r="S545">
            <v>4.1530000000000005</v>
          </cell>
          <cell r="T545">
            <v>6.931</v>
          </cell>
        </row>
        <row r="546">
          <cell r="A546">
            <v>44</v>
          </cell>
          <cell r="B546">
            <v>516</v>
          </cell>
          <cell r="C546" t="str">
            <v>Namibia</v>
          </cell>
          <cell r="D546">
            <v>0</v>
          </cell>
          <cell r="E546">
            <v>1</v>
          </cell>
          <cell r="F546" t="str">
            <v>Afro</v>
          </cell>
          <cell r="G546">
            <v>6</v>
          </cell>
          <cell r="H546" t="str">
            <v>ssa</v>
          </cell>
          <cell r="I546">
            <v>1</v>
          </cell>
          <cell r="J546" t="str">
            <v>low and middle</v>
          </cell>
          <cell r="K546" t="str">
            <v>males</v>
          </cell>
          <cell r="L546" t="str">
            <v>1995-2000</v>
          </cell>
          <cell r="M546">
            <v>55.457000000000001</v>
          </cell>
          <cell r="N546">
            <v>18.358000000000001</v>
          </cell>
          <cell r="O546">
            <v>3.798</v>
          </cell>
          <cell r="P546">
            <v>5.2149999999999999</v>
          </cell>
          <cell r="Q546">
            <v>8.2569999999999997</v>
          </cell>
          <cell r="R546">
            <v>7.83</v>
          </cell>
          <cell r="S546">
            <v>4.8380000000000001</v>
          </cell>
          <cell r="T546">
            <v>7.1610000000000005</v>
          </cell>
        </row>
        <row r="547">
          <cell r="A547">
            <v>82</v>
          </cell>
          <cell r="B547">
            <v>524</v>
          </cell>
          <cell r="C547" t="str">
            <v>Nepal</v>
          </cell>
          <cell r="D547">
            <v>0</v>
          </cell>
          <cell r="E547">
            <v>5</v>
          </cell>
          <cell r="F547" t="str">
            <v>Searo</v>
          </cell>
          <cell r="G547">
            <v>5</v>
          </cell>
          <cell r="H547" t="str">
            <v>oai</v>
          </cell>
          <cell r="I547">
            <v>1</v>
          </cell>
          <cell r="J547" t="str">
            <v>low and middle</v>
          </cell>
          <cell r="K547" t="str">
            <v>males</v>
          </cell>
          <cell r="L547" t="str">
            <v>1995-2000</v>
          </cell>
          <cell r="M547">
            <v>615.774</v>
          </cell>
          <cell r="N547">
            <v>220.42599999999999</v>
          </cell>
          <cell r="O547">
            <v>28.588000000000001</v>
          </cell>
          <cell r="P547">
            <v>50.7</v>
          </cell>
          <cell r="Q547">
            <v>48.95</v>
          </cell>
          <cell r="R547">
            <v>75.849999999999994</v>
          </cell>
          <cell r="S547">
            <v>74.512</v>
          </cell>
          <cell r="T547">
            <v>116.74800000000002</v>
          </cell>
        </row>
        <row r="548">
          <cell r="A548">
            <v>160</v>
          </cell>
          <cell r="B548">
            <v>528</v>
          </cell>
          <cell r="C548" t="str">
            <v>Netherlands</v>
          </cell>
          <cell r="D548">
            <v>0</v>
          </cell>
          <cell r="E548">
            <v>4</v>
          </cell>
          <cell r="F548" t="str">
            <v>Euro</v>
          </cell>
          <cell r="G548">
            <v>1</v>
          </cell>
          <cell r="H548" t="str">
            <v>eme</v>
          </cell>
          <cell r="I548">
            <v>4</v>
          </cell>
          <cell r="J548" t="str">
            <v>high</v>
          </cell>
          <cell r="K548" t="str">
            <v>males</v>
          </cell>
          <cell r="L548" t="str">
            <v>1995-2000</v>
          </cell>
          <cell r="M548">
            <v>342.74599999999998</v>
          </cell>
          <cell r="N548">
            <v>4.0750000000000002</v>
          </cell>
          <cell r="O548">
            <v>0.89500000000000002</v>
          </cell>
          <cell r="P548">
            <v>4.6660000000000004</v>
          </cell>
          <cell r="Q548">
            <v>11.184000000000001</v>
          </cell>
          <cell r="R548">
            <v>38.293999999999997</v>
          </cell>
          <cell r="S548">
            <v>64.453000000000003</v>
          </cell>
          <cell r="T548">
            <v>219.179</v>
          </cell>
        </row>
        <row r="549">
          <cell r="A549">
            <v>172</v>
          </cell>
          <cell r="B549">
            <v>530</v>
          </cell>
          <cell r="C549" t="str">
            <v>Netherlands Antilles</v>
          </cell>
          <cell r="G549">
            <v>7</v>
          </cell>
          <cell r="H549" t="str">
            <v>lac</v>
          </cell>
          <cell r="I549">
            <v>4</v>
          </cell>
          <cell r="J549" t="str">
            <v>high</v>
          </cell>
          <cell r="K549" t="str">
            <v>males</v>
          </cell>
          <cell r="L549" t="str">
            <v>1995-2000</v>
          </cell>
          <cell r="M549">
            <v>3.4089999999999998</v>
          </cell>
          <cell r="N549">
            <v>0.188</v>
          </cell>
          <cell r="O549">
            <v>2.7E-2</v>
          </cell>
          <cell r="P549">
            <v>0.09</v>
          </cell>
          <cell r="Q549">
            <v>0.16399999999999998</v>
          </cell>
          <cell r="R549">
            <v>0.502</v>
          </cell>
          <cell r="S549">
            <v>0.66100000000000003</v>
          </cell>
          <cell r="T549">
            <v>1.7769999999999999</v>
          </cell>
        </row>
        <row r="550">
          <cell r="A550">
            <v>206</v>
          </cell>
          <cell r="B550">
            <v>540</v>
          </cell>
          <cell r="C550" t="str">
            <v>New Caledonia</v>
          </cell>
          <cell r="G550">
            <v>5</v>
          </cell>
          <cell r="H550" t="str">
            <v>oai</v>
          </cell>
          <cell r="I550">
            <v>4</v>
          </cell>
          <cell r="J550" t="str">
            <v>high</v>
          </cell>
          <cell r="K550" t="str">
            <v>males</v>
          </cell>
          <cell r="L550" t="str">
            <v>1995-2000</v>
          </cell>
          <cell r="M550">
            <v>3.3450000000000002</v>
          </cell>
          <cell r="N550">
            <v>0.19500000000000001</v>
          </cell>
          <cell r="O550">
            <v>4.4999999999999998E-2</v>
          </cell>
          <cell r="P550">
            <v>0.27</v>
          </cell>
          <cell r="Q550">
            <v>0.27600000000000002</v>
          </cell>
          <cell r="R550">
            <v>0.65700000000000003</v>
          </cell>
          <cell r="S550">
            <v>0.71499999999999997</v>
          </cell>
          <cell r="T550">
            <v>1.1870000000000001</v>
          </cell>
        </row>
        <row r="551">
          <cell r="A551">
            <v>209</v>
          </cell>
          <cell r="B551">
            <v>548</v>
          </cell>
          <cell r="C551" t="str">
            <v>Vanuatu</v>
          </cell>
          <cell r="D551">
            <v>0</v>
          </cell>
          <cell r="E551">
            <v>6</v>
          </cell>
          <cell r="F551" t="str">
            <v>Wpro</v>
          </cell>
          <cell r="G551">
            <v>5</v>
          </cell>
          <cell r="H551" t="str">
            <v>oai</v>
          </cell>
          <cell r="I551">
            <v>1</v>
          </cell>
          <cell r="J551" t="str">
            <v>low and middle</v>
          </cell>
          <cell r="K551" t="str">
            <v>males</v>
          </cell>
          <cell r="L551" t="str">
            <v>1995-2000</v>
          </cell>
          <cell r="M551">
            <v>3.17</v>
          </cell>
          <cell r="N551">
            <v>0.82199999999999995</v>
          </cell>
          <cell r="O551">
            <v>0.107</v>
          </cell>
          <cell r="P551">
            <v>0.21299999999999999</v>
          </cell>
          <cell r="Q551">
            <v>0.22</v>
          </cell>
          <cell r="R551">
            <v>0.42</v>
          </cell>
          <cell r="S551">
            <v>0.41600000000000004</v>
          </cell>
          <cell r="T551">
            <v>0.97199999999999998</v>
          </cell>
        </row>
        <row r="552">
          <cell r="A552">
            <v>203</v>
          </cell>
          <cell r="B552">
            <v>554</v>
          </cell>
          <cell r="C552" t="str">
            <v>New Zealand</v>
          </cell>
          <cell r="D552">
            <v>0</v>
          </cell>
          <cell r="E552">
            <v>6</v>
          </cell>
          <cell r="F552" t="str">
            <v>Wpro</v>
          </cell>
          <cell r="G552">
            <v>1</v>
          </cell>
          <cell r="H552" t="str">
            <v>eme</v>
          </cell>
          <cell r="I552">
            <v>4</v>
          </cell>
          <cell r="J552" t="str">
            <v>high</v>
          </cell>
          <cell r="K552" t="str">
            <v>males</v>
          </cell>
          <cell r="L552" t="str">
            <v>1995-2000</v>
          </cell>
          <cell r="M552">
            <v>77.643000000000001</v>
          </cell>
          <cell r="N552">
            <v>1.325</v>
          </cell>
          <cell r="O552">
            <v>0.35099999999999998</v>
          </cell>
          <cell r="P552">
            <v>2.7860000000000005</v>
          </cell>
          <cell r="Q552">
            <v>3.39</v>
          </cell>
          <cell r="R552">
            <v>8.7210000000000001</v>
          </cell>
          <cell r="S552">
            <v>13.507000000000001</v>
          </cell>
          <cell r="T552">
            <v>47.562999999999995</v>
          </cell>
        </row>
        <row r="553">
          <cell r="A553">
            <v>182</v>
          </cell>
          <cell r="B553">
            <v>558</v>
          </cell>
          <cell r="C553" t="str">
            <v>Nicaragua</v>
          </cell>
          <cell r="D553">
            <v>0</v>
          </cell>
          <cell r="E553">
            <v>2</v>
          </cell>
          <cell r="F553" t="str">
            <v>Amro</v>
          </cell>
          <cell r="G553">
            <v>7</v>
          </cell>
          <cell r="H553" t="str">
            <v>lac</v>
          </cell>
          <cell r="I553">
            <v>1</v>
          </cell>
          <cell r="J553" t="str">
            <v>low and middle</v>
          </cell>
          <cell r="K553" t="str">
            <v>males</v>
          </cell>
          <cell r="L553" t="str">
            <v>1995-2000</v>
          </cell>
          <cell r="M553">
            <v>76.381</v>
          </cell>
          <cell r="N553">
            <v>28.074000000000002</v>
          </cell>
          <cell r="O553">
            <v>3.6690000000000005</v>
          </cell>
          <cell r="P553">
            <v>8.74</v>
          </cell>
          <cell r="Q553">
            <v>7.7220000000000004</v>
          </cell>
          <cell r="R553">
            <v>7.5049999999999999</v>
          </cell>
          <cell r="S553">
            <v>7.0020000000000007</v>
          </cell>
          <cell r="T553">
            <v>13.669</v>
          </cell>
        </row>
        <row r="554">
          <cell r="A554">
            <v>59</v>
          </cell>
          <cell r="B554">
            <v>562</v>
          </cell>
          <cell r="C554" t="str">
            <v>Niger</v>
          </cell>
          <cell r="D554">
            <v>0</v>
          </cell>
          <cell r="E554">
            <v>1</v>
          </cell>
          <cell r="F554" t="str">
            <v>Afro</v>
          </cell>
          <cell r="G554">
            <v>6</v>
          </cell>
          <cell r="H554" t="str">
            <v>ssa</v>
          </cell>
          <cell r="I554">
            <v>1</v>
          </cell>
          <cell r="J554" t="str">
            <v>low and middle</v>
          </cell>
          <cell r="K554" t="str">
            <v>males</v>
          </cell>
          <cell r="L554" t="str">
            <v>1995-2000</v>
          </cell>
          <cell r="M554">
            <v>440.53</v>
          </cell>
          <cell r="N554">
            <v>246.01599999999999</v>
          </cell>
          <cell r="O554">
            <v>39.726999999999997</v>
          </cell>
          <cell r="P554">
            <v>40.162000000000006</v>
          </cell>
          <cell r="Q554">
            <v>31.658999999999999</v>
          </cell>
          <cell r="R554">
            <v>30.128</v>
          </cell>
          <cell r="S554">
            <v>22.923000000000002</v>
          </cell>
          <cell r="T554">
            <v>29.914999999999999</v>
          </cell>
        </row>
        <row r="555">
          <cell r="A555">
            <v>60</v>
          </cell>
          <cell r="B555">
            <v>566</v>
          </cell>
          <cell r="C555" t="str">
            <v>Nigeria</v>
          </cell>
          <cell r="D555">
            <v>0</v>
          </cell>
          <cell r="E555">
            <v>1</v>
          </cell>
          <cell r="F555" t="str">
            <v>Afro</v>
          </cell>
          <cell r="G555">
            <v>6</v>
          </cell>
          <cell r="H555" t="str">
            <v>ssa</v>
          </cell>
          <cell r="I555">
            <v>1</v>
          </cell>
          <cell r="J555" t="str">
            <v>low and middle</v>
          </cell>
          <cell r="K555" t="str">
            <v>males</v>
          </cell>
          <cell r="L555" t="str">
            <v>1995-2000</v>
          </cell>
          <cell r="M555">
            <v>4017.22</v>
          </cell>
          <cell r="N555">
            <v>1631.068</v>
          </cell>
          <cell r="O555">
            <v>452.23700000000002</v>
          </cell>
          <cell r="P555">
            <v>421.11699999999996</v>
          </cell>
          <cell r="Q555">
            <v>421.06900000000007</v>
          </cell>
          <cell r="R555">
            <v>422.858</v>
          </cell>
          <cell r="S555">
            <v>290.363</v>
          </cell>
          <cell r="T555">
            <v>378.50800000000004</v>
          </cell>
        </row>
        <row r="556">
          <cell r="A556">
            <v>139</v>
          </cell>
          <cell r="B556">
            <v>578</v>
          </cell>
          <cell r="C556" t="str">
            <v>Norway</v>
          </cell>
          <cell r="D556">
            <v>0</v>
          </cell>
          <cell r="E556">
            <v>4</v>
          </cell>
          <cell r="F556" t="str">
            <v>Euro</v>
          </cell>
          <cell r="G556">
            <v>1</v>
          </cell>
          <cell r="H556" t="str">
            <v>eme</v>
          </cell>
          <cell r="I556">
            <v>4</v>
          </cell>
          <cell r="J556" t="str">
            <v>high</v>
          </cell>
          <cell r="K556" t="str">
            <v>males</v>
          </cell>
          <cell r="L556" t="str">
            <v>1995-2000</v>
          </cell>
          <cell r="M556">
            <v>114.16500000000001</v>
          </cell>
          <cell r="N556">
            <v>1.018</v>
          </cell>
          <cell r="O556">
            <v>0.25800000000000001</v>
          </cell>
          <cell r="P556">
            <v>1.6270000000000002</v>
          </cell>
          <cell r="Q556">
            <v>3.593</v>
          </cell>
          <cell r="R556">
            <v>10.312999999999999</v>
          </cell>
          <cell r="S556">
            <v>17.055</v>
          </cell>
          <cell r="T556">
            <v>80.300999999999988</v>
          </cell>
        </row>
        <row r="557">
          <cell r="A557">
            <v>83</v>
          </cell>
          <cell r="B557">
            <v>586</v>
          </cell>
          <cell r="C557" t="str">
            <v>Pakistan</v>
          </cell>
          <cell r="D557">
            <v>0</v>
          </cell>
          <cell r="E557">
            <v>3</v>
          </cell>
          <cell r="F557" t="str">
            <v>Emro</v>
          </cell>
          <cell r="G557">
            <v>8</v>
          </cell>
          <cell r="H557" t="str">
            <v>mec</v>
          </cell>
          <cell r="I557">
            <v>1</v>
          </cell>
          <cell r="J557" t="str">
            <v>low and middle</v>
          </cell>
          <cell r="K557" t="str">
            <v>males</v>
          </cell>
          <cell r="L557" t="str">
            <v>1995-2000</v>
          </cell>
          <cell r="M557">
            <v>3047.1439999999998</v>
          </cell>
          <cell r="N557">
            <v>1431.1790000000001</v>
          </cell>
          <cell r="O557">
            <v>127.16500000000001</v>
          </cell>
          <cell r="P557">
            <v>110.75</v>
          </cell>
          <cell r="Q557">
            <v>168.131</v>
          </cell>
          <cell r="R557">
            <v>308.58499999999998</v>
          </cell>
          <cell r="S557">
            <v>347.70699999999999</v>
          </cell>
          <cell r="T557">
            <v>553.62699999999995</v>
          </cell>
        </row>
        <row r="558">
          <cell r="A558">
            <v>183</v>
          </cell>
          <cell r="B558">
            <v>591</v>
          </cell>
          <cell r="C558" t="str">
            <v>Panama</v>
          </cell>
          <cell r="D558">
            <v>0</v>
          </cell>
          <cell r="E558">
            <v>2</v>
          </cell>
          <cell r="F558" t="str">
            <v>Amro</v>
          </cell>
          <cell r="G558">
            <v>7</v>
          </cell>
          <cell r="H558" t="str">
            <v>lac</v>
          </cell>
          <cell r="I558">
            <v>1</v>
          </cell>
          <cell r="J558" t="str">
            <v>low and middle</v>
          </cell>
          <cell r="K558" t="str">
            <v>males</v>
          </cell>
          <cell r="L558" t="str">
            <v>1995-2000</v>
          </cell>
          <cell r="M558">
            <v>39.752000000000002</v>
          </cell>
          <cell r="N558">
            <v>4.7080000000000002</v>
          </cell>
          <cell r="O558">
            <v>0.76600000000000001</v>
          </cell>
          <cell r="P558">
            <v>2.8419999999999996</v>
          </cell>
          <cell r="Q558">
            <v>3.2189999999999994</v>
          </cell>
          <cell r="R558">
            <v>5.1680000000000001</v>
          </cell>
          <cell r="S558">
            <v>5.9719999999999995</v>
          </cell>
          <cell r="T558">
            <v>17.076999999999998</v>
          </cell>
        </row>
        <row r="559">
          <cell r="A559">
            <v>207</v>
          </cell>
          <cell r="B559">
            <v>598</v>
          </cell>
          <cell r="C559" t="str">
            <v>Papua New Guinea</v>
          </cell>
          <cell r="D559">
            <v>0</v>
          </cell>
          <cell r="E559">
            <v>6</v>
          </cell>
          <cell r="F559" t="str">
            <v>Wpro</v>
          </cell>
          <cell r="G559">
            <v>5</v>
          </cell>
          <cell r="H559" t="str">
            <v>oai</v>
          </cell>
          <cell r="I559">
            <v>1</v>
          </cell>
          <cell r="J559" t="str">
            <v>low and middle</v>
          </cell>
          <cell r="K559" t="str">
            <v>males</v>
          </cell>
          <cell r="L559" t="str">
            <v>1995-2000</v>
          </cell>
          <cell r="M559">
            <v>118.181</v>
          </cell>
          <cell r="N559">
            <v>29.587</v>
          </cell>
          <cell r="O559">
            <v>4.2789999999999999</v>
          </cell>
          <cell r="P559">
            <v>10.358000000000001</v>
          </cell>
          <cell r="Q559">
            <v>13.414999999999999</v>
          </cell>
          <cell r="R559">
            <v>21.875999999999998</v>
          </cell>
          <cell r="S559">
            <v>19.868000000000002</v>
          </cell>
          <cell r="T559">
            <v>18.797999999999998</v>
          </cell>
        </row>
        <row r="560">
          <cell r="A560">
            <v>192</v>
          </cell>
          <cell r="B560">
            <v>600</v>
          </cell>
          <cell r="C560" t="str">
            <v>Paraguay</v>
          </cell>
          <cell r="D560">
            <v>0</v>
          </cell>
          <cell r="E560">
            <v>2</v>
          </cell>
          <cell r="F560" t="str">
            <v>Amro</v>
          </cell>
          <cell r="G560">
            <v>7</v>
          </cell>
          <cell r="H560" t="str">
            <v>lac</v>
          </cell>
          <cell r="I560">
            <v>1</v>
          </cell>
          <cell r="J560" t="str">
            <v>low and middle</v>
          </cell>
          <cell r="K560" t="str">
            <v>males</v>
          </cell>
          <cell r="L560" t="str">
            <v>1995-2000</v>
          </cell>
          <cell r="M560">
            <v>74.989000000000004</v>
          </cell>
          <cell r="N560">
            <v>22.315999999999999</v>
          </cell>
          <cell r="O560">
            <v>2.536</v>
          </cell>
          <cell r="P560">
            <v>4.8550000000000004</v>
          </cell>
          <cell r="Q560">
            <v>5.9290000000000003</v>
          </cell>
          <cell r="R560">
            <v>9.6440000000000001</v>
          </cell>
          <cell r="S560">
            <v>9.2550000000000008</v>
          </cell>
          <cell r="T560">
            <v>20.454000000000001</v>
          </cell>
        </row>
        <row r="561">
          <cell r="A561">
            <v>193</v>
          </cell>
          <cell r="B561">
            <v>604</v>
          </cell>
          <cell r="C561" t="str">
            <v>Peru</v>
          </cell>
          <cell r="D561">
            <v>0</v>
          </cell>
          <cell r="E561">
            <v>2</v>
          </cell>
          <cell r="F561" t="str">
            <v>Amro</v>
          </cell>
          <cell r="G561">
            <v>7</v>
          </cell>
          <cell r="H561" t="str">
            <v>lac</v>
          </cell>
          <cell r="I561">
            <v>1</v>
          </cell>
          <cell r="J561" t="str">
            <v>low and middle</v>
          </cell>
          <cell r="K561" t="str">
            <v>males</v>
          </cell>
          <cell r="L561" t="str">
            <v>1995-2000</v>
          </cell>
          <cell r="M561">
            <v>434.68400000000003</v>
          </cell>
          <cell r="N561">
            <v>112.54</v>
          </cell>
          <cell r="O561">
            <v>16.364000000000001</v>
          </cell>
          <cell r="P561">
            <v>31.195999999999998</v>
          </cell>
          <cell r="Q561">
            <v>37.896999999999998</v>
          </cell>
          <cell r="R561">
            <v>58.4</v>
          </cell>
          <cell r="S561">
            <v>61.233999999999995</v>
          </cell>
          <cell r="T561">
            <v>117.053</v>
          </cell>
        </row>
        <row r="562">
          <cell r="A562">
            <v>96</v>
          </cell>
          <cell r="B562">
            <v>608</v>
          </cell>
          <cell r="C562" t="str">
            <v>Philippines</v>
          </cell>
          <cell r="D562">
            <v>0</v>
          </cell>
          <cell r="E562">
            <v>6</v>
          </cell>
          <cell r="F562" t="str">
            <v>Wpro</v>
          </cell>
          <cell r="G562">
            <v>5</v>
          </cell>
          <cell r="H562" t="str">
            <v>oai</v>
          </cell>
          <cell r="I562">
            <v>1</v>
          </cell>
          <cell r="J562" t="str">
            <v>low and middle</v>
          </cell>
          <cell r="K562" t="str">
            <v>males</v>
          </cell>
          <cell r="L562" t="str">
            <v>1995-2000</v>
          </cell>
          <cell r="M562">
            <v>1131.261</v>
          </cell>
          <cell r="N562">
            <v>259.42700000000002</v>
          </cell>
          <cell r="O562">
            <v>35.1</v>
          </cell>
          <cell r="P562">
            <v>84.043999999999997</v>
          </cell>
          <cell r="Q562">
            <v>97.15</v>
          </cell>
          <cell r="R562">
            <v>169.03199999999998</v>
          </cell>
          <cell r="S562">
            <v>172.541</v>
          </cell>
          <cell r="T562">
            <v>313.96700000000004</v>
          </cell>
        </row>
        <row r="563">
          <cell r="A563">
            <v>125</v>
          </cell>
          <cell r="B563">
            <v>616</v>
          </cell>
          <cell r="C563" t="str">
            <v>Poland</v>
          </cell>
          <cell r="D563">
            <v>0</v>
          </cell>
          <cell r="E563">
            <v>4</v>
          </cell>
          <cell r="F563" t="str">
            <v>Euro</v>
          </cell>
          <cell r="G563">
            <v>2</v>
          </cell>
          <cell r="H563" t="str">
            <v>fse</v>
          </cell>
          <cell r="I563">
            <v>1</v>
          </cell>
          <cell r="J563" t="str">
            <v>low and middle</v>
          </cell>
          <cell r="K563" t="str">
            <v>males</v>
          </cell>
          <cell r="L563" t="str">
            <v>1995-2000</v>
          </cell>
          <cell r="M563">
            <v>1023.578</v>
          </cell>
          <cell r="N563">
            <v>21.295999999999999</v>
          </cell>
          <cell r="O563">
            <v>4.508</v>
          </cell>
          <cell r="P563">
            <v>25.374000000000002</v>
          </cell>
          <cell r="Q563">
            <v>70.704999999999998</v>
          </cell>
          <cell r="R563">
            <v>187.62</v>
          </cell>
          <cell r="S563">
            <v>244.06099999999998</v>
          </cell>
          <cell r="T563">
            <v>470.01400000000007</v>
          </cell>
        </row>
        <row r="564">
          <cell r="A564">
            <v>149</v>
          </cell>
          <cell r="B564">
            <v>620</v>
          </cell>
          <cell r="C564" t="str">
            <v>Portugal</v>
          </cell>
          <cell r="D564">
            <v>0</v>
          </cell>
          <cell r="E564">
            <v>4</v>
          </cell>
          <cell r="F564" t="str">
            <v>Euro</v>
          </cell>
          <cell r="G564">
            <v>1</v>
          </cell>
          <cell r="H564" t="str">
            <v>eme</v>
          </cell>
          <cell r="I564">
            <v>4</v>
          </cell>
          <cell r="J564" t="str">
            <v>high</v>
          </cell>
          <cell r="K564" t="str">
            <v>males</v>
          </cell>
          <cell r="L564" t="str">
            <v>1995-2000</v>
          </cell>
          <cell r="M564">
            <v>277.23399999999998</v>
          </cell>
          <cell r="N564">
            <v>3.3460000000000001</v>
          </cell>
          <cell r="O564">
            <v>1.131</v>
          </cell>
          <cell r="P564">
            <v>7.8469999999999995</v>
          </cell>
          <cell r="Q564">
            <v>11.405999999999999</v>
          </cell>
          <cell r="R564">
            <v>31.335000000000001</v>
          </cell>
          <cell r="S564">
            <v>53.902000000000001</v>
          </cell>
          <cell r="T564">
            <v>168.26699999999997</v>
          </cell>
        </row>
        <row r="565">
          <cell r="A565">
            <v>55</v>
          </cell>
          <cell r="B565">
            <v>624</v>
          </cell>
          <cell r="C565" t="str">
            <v>Guinea-Bissau</v>
          </cell>
          <cell r="D565">
            <v>0</v>
          </cell>
          <cell r="E565">
            <v>1</v>
          </cell>
          <cell r="F565" t="str">
            <v>Afro</v>
          </cell>
          <cell r="G565">
            <v>6</v>
          </cell>
          <cell r="H565" t="str">
            <v>ssa</v>
          </cell>
          <cell r="I565">
            <v>1</v>
          </cell>
          <cell r="J565" t="str">
            <v>low and middle</v>
          </cell>
          <cell r="K565" t="str">
            <v>males</v>
          </cell>
          <cell r="L565" t="str">
            <v>1995-2000</v>
          </cell>
          <cell r="M565">
            <v>59.037999999999997</v>
          </cell>
          <cell r="N565">
            <v>26.951000000000001</v>
          </cell>
          <cell r="O565">
            <v>6.12</v>
          </cell>
          <cell r="P565">
            <v>4.9270000000000005</v>
          </cell>
          <cell r="Q565">
            <v>5.0060000000000002</v>
          </cell>
          <cell r="R565">
            <v>5.6080000000000005</v>
          </cell>
          <cell r="S565">
            <v>4.4640000000000004</v>
          </cell>
          <cell r="T565">
            <v>5.9619999999999997</v>
          </cell>
        </row>
        <row r="566">
          <cell r="A566">
            <v>91</v>
          </cell>
          <cell r="B566">
            <v>626</v>
          </cell>
          <cell r="C566" t="str">
            <v>East Timor</v>
          </cell>
          <cell r="K566" t="str">
            <v>males</v>
          </cell>
          <cell r="L566" t="str">
            <v>1995-2000</v>
          </cell>
          <cell r="M566">
            <v>33.787999999999997</v>
          </cell>
          <cell r="N566">
            <v>14.33</v>
          </cell>
          <cell r="O566">
            <v>2.101</v>
          </cell>
          <cell r="P566">
            <v>3.4119999999999999</v>
          </cell>
          <cell r="Q566">
            <v>4.1050000000000004</v>
          </cell>
          <cell r="R566">
            <v>4.1880000000000006</v>
          </cell>
          <cell r="S566">
            <v>2.7839999999999998</v>
          </cell>
          <cell r="T566">
            <v>2.8679999999999999</v>
          </cell>
        </row>
        <row r="567">
          <cell r="A567">
            <v>173</v>
          </cell>
          <cell r="B567">
            <v>630</v>
          </cell>
          <cell r="C567" t="str">
            <v>Puerto Rico</v>
          </cell>
          <cell r="G567">
            <v>7</v>
          </cell>
          <cell r="H567" t="str">
            <v>lac</v>
          </cell>
          <cell r="I567">
            <v>1</v>
          </cell>
          <cell r="J567" t="str">
            <v>low and middle</v>
          </cell>
          <cell r="K567" t="str">
            <v>males</v>
          </cell>
          <cell r="L567" t="str">
            <v>1995-2000</v>
          </cell>
          <cell r="M567">
            <v>88.149000000000001</v>
          </cell>
          <cell r="N567">
            <v>2.56</v>
          </cell>
          <cell r="O567">
            <v>0.39599999999999996</v>
          </cell>
          <cell r="P567">
            <v>5.83</v>
          </cell>
          <cell r="Q567">
            <v>10.471</v>
          </cell>
          <cell r="R567">
            <v>13.823</v>
          </cell>
          <cell r="S567">
            <v>13.199</v>
          </cell>
          <cell r="T567">
            <v>41.87</v>
          </cell>
        </row>
        <row r="568">
          <cell r="A568">
            <v>113</v>
          </cell>
          <cell r="B568">
            <v>634</v>
          </cell>
          <cell r="C568" t="str">
            <v>Qatar</v>
          </cell>
          <cell r="D568">
            <v>0</v>
          </cell>
          <cell r="E568">
            <v>3</v>
          </cell>
          <cell r="F568" t="str">
            <v>Emro</v>
          </cell>
          <cell r="G568">
            <v>8</v>
          </cell>
          <cell r="H568" t="str">
            <v>mec</v>
          </cell>
          <cell r="I568">
            <v>4</v>
          </cell>
          <cell r="J568" t="str">
            <v>high</v>
          </cell>
          <cell r="K568" t="str">
            <v>males</v>
          </cell>
          <cell r="L568" t="str">
            <v>1995-2000</v>
          </cell>
          <cell r="M568">
            <v>8.3849999999999998</v>
          </cell>
          <cell r="N568">
            <v>0.745</v>
          </cell>
          <cell r="O568">
            <v>0.126</v>
          </cell>
          <cell r="P568">
            <v>0.313</v>
          </cell>
          <cell r="Q568">
            <v>1.2949999999999999</v>
          </cell>
          <cell r="R568">
            <v>2.9539999999999997</v>
          </cell>
          <cell r="S568">
            <v>1.8220000000000001</v>
          </cell>
          <cell r="T568">
            <v>1.1299999999999999</v>
          </cell>
        </row>
        <row r="569">
          <cell r="A569">
            <v>17</v>
          </cell>
          <cell r="B569">
            <v>638</v>
          </cell>
          <cell r="C569" t="str">
            <v>Reunion</v>
          </cell>
          <cell r="G569">
            <v>5</v>
          </cell>
          <cell r="H569" t="str">
            <v>oai</v>
          </cell>
          <cell r="I569">
            <v>4</v>
          </cell>
          <cell r="J569" t="str">
            <v>high</v>
          </cell>
          <cell r="K569" t="str">
            <v>males</v>
          </cell>
          <cell r="L569" t="str">
            <v>1995-2000</v>
          </cell>
          <cell r="M569">
            <v>10.006</v>
          </cell>
          <cell r="N569">
            <v>0.36699999999999999</v>
          </cell>
          <cell r="O569">
            <v>6.4000000000000001E-2</v>
          </cell>
          <cell r="P569">
            <v>0.42299999999999999</v>
          </cell>
          <cell r="Q569">
            <v>0.98</v>
          </cell>
          <cell r="R569">
            <v>1.9890000000000001</v>
          </cell>
          <cell r="S569">
            <v>2.234</v>
          </cell>
          <cell r="T569">
            <v>3.9489999999999998</v>
          </cell>
        </row>
        <row r="570">
          <cell r="A570">
            <v>127</v>
          </cell>
          <cell r="B570">
            <v>642</v>
          </cell>
          <cell r="C570" t="str">
            <v>Romania</v>
          </cell>
          <cell r="D570">
            <v>0</v>
          </cell>
          <cell r="E570">
            <v>4</v>
          </cell>
          <cell r="F570" t="str">
            <v>Euro</v>
          </cell>
          <cell r="G570">
            <v>2</v>
          </cell>
          <cell r="H570" t="str">
            <v>fse</v>
          </cell>
          <cell r="I570">
            <v>1</v>
          </cell>
          <cell r="J570" t="str">
            <v>low and middle</v>
          </cell>
          <cell r="K570" t="str">
            <v>males</v>
          </cell>
          <cell r="L570" t="str">
            <v>1995-2000</v>
          </cell>
          <cell r="M570">
            <v>697.54700000000003</v>
          </cell>
          <cell r="N570">
            <v>21.780999999999999</v>
          </cell>
          <cell r="O570">
            <v>5.319</v>
          </cell>
          <cell r="P570">
            <v>20.692999999999998</v>
          </cell>
          <cell r="Q570">
            <v>47.854999999999997</v>
          </cell>
          <cell r="R570">
            <v>120.108</v>
          </cell>
          <cell r="S570">
            <v>161.04499999999999</v>
          </cell>
          <cell r="T570">
            <v>320.74599999999992</v>
          </cell>
        </row>
        <row r="571">
          <cell r="A571">
            <v>128</v>
          </cell>
          <cell r="B571">
            <v>643</v>
          </cell>
          <cell r="C571" t="str">
            <v>Russian Federation</v>
          </cell>
          <cell r="D571">
            <v>0</v>
          </cell>
          <cell r="E571">
            <v>4</v>
          </cell>
          <cell r="F571" t="str">
            <v>Euro</v>
          </cell>
          <cell r="G571">
            <v>2</v>
          </cell>
          <cell r="H571" t="str">
            <v>fse</v>
          </cell>
          <cell r="I571">
            <v>1</v>
          </cell>
          <cell r="J571" t="str">
            <v>low and middle</v>
          </cell>
          <cell r="K571" t="str">
            <v>males</v>
          </cell>
          <cell r="L571" t="str">
            <v>1995-2000</v>
          </cell>
          <cell r="M571">
            <v>5272.4219999999996</v>
          </cell>
          <cell r="N571">
            <v>95.302999999999997</v>
          </cell>
          <cell r="O571">
            <v>37.825000000000003</v>
          </cell>
          <cell r="P571">
            <v>257.762</v>
          </cell>
          <cell r="Q571">
            <v>744.18700000000001</v>
          </cell>
          <cell r="R571">
            <v>1265.027</v>
          </cell>
          <cell r="S571">
            <v>1365.509</v>
          </cell>
          <cell r="T571">
            <v>1506.8090000000002</v>
          </cell>
        </row>
        <row r="572">
          <cell r="A572">
            <v>18</v>
          </cell>
          <cell r="B572">
            <v>646</v>
          </cell>
          <cell r="C572" t="str">
            <v>Rwanda</v>
          </cell>
          <cell r="D572">
            <v>0</v>
          </cell>
          <cell r="E572">
            <v>1</v>
          </cell>
          <cell r="F572" t="str">
            <v>Afro</v>
          </cell>
          <cell r="G572">
            <v>6</v>
          </cell>
          <cell r="H572" t="str">
            <v>ssa</v>
          </cell>
          <cell r="I572">
            <v>1</v>
          </cell>
          <cell r="J572" t="str">
            <v>low and middle</v>
          </cell>
          <cell r="K572" t="str">
            <v>males</v>
          </cell>
          <cell r="L572" t="str">
            <v>1995-2000</v>
          </cell>
          <cell r="M572">
            <v>349.26</v>
          </cell>
          <cell r="N572">
            <v>159.334</v>
          </cell>
          <cell r="O572">
            <v>36.921999999999997</v>
          </cell>
          <cell r="P572">
            <v>33.878</v>
          </cell>
          <cell r="Q572">
            <v>44.803000000000004</v>
          </cell>
          <cell r="R572">
            <v>38.734999999999999</v>
          </cell>
          <cell r="S572">
            <v>18.597000000000001</v>
          </cell>
          <cell r="T572">
            <v>16.991</v>
          </cell>
        </row>
        <row r="573">
          <cell r="A573">
            <v>114</v>
          </cell>
          <cell r="B573">
            <v>682</v>
          </cell>
          <cell r="C573" t="str">
            <v>Saudi Arabia</v>
          </cell>
          <cell r="D573">
            <v>0</v>
          </cell>
          <cell r="E573">
            <v>3</v>
          </cell>
          <cell r="F573" t="str">
            <v>Emro</v>
          </cell>
          <cell r="G573">
            <v>8</v>
          </cell>
          <cell r="H573" t="str">
            <v>mec</v>
          </cell>
          <cell r="I573">
            <v>1</v>
          </cell>
          <cell r="J573" t="str">
            <v>low and middle</v>
          </cell>
          <cell r="K573" t="str">
            <v>males</v>
          </cell>
          <cell r="L573" t="str">
            <v>1995-2000</v>
          </cell>
          <cell r="M573">
            <v>248.899</v>
          </cell>
          <cell r="N573">
            <v>53.326000000000001</v>
          </cell>
          <cell r="O573">
            <v>6.1059999999999999</v>
          </cell>
          <cell r="P573">
            <v>14.274000000000001</v>
          </cell>
          <cell r="Q573">
            <v>25.085999999999999</v>
          </cell>
          <cell r="R573">
            <v>46.891999999999996</v>
          </cell>
          <cell r="S573">
            <v>39.314999999999998</v>
          </cell>
          <cell r="T573">
            <v>63.9</v>
          </cell>
        </row>
        <row r="574">
          <cell r="A574">
            <v>61</v>
          </cell>
          <cell r="B574">
            <v>686</v>
          </cell>
          <cell r="C574" t="str">
            <v>Senegal</v>
          </cell>
          <cell r="D574">
            <v>0</v>
          </cell>
          <cell r="E574">
            <v>1</v>
          </cell>
          <cell r="F574" t="str">
            <v>Afro</v>
          </cell>
          <cell r="G574">
            <v>6</v>
          </cell>
          <cell r="H574" t="str">
            <v>ssa</v>
          </cell>
          <cell r="I574">
            <v>1</v>
          </cell>
          <cell r="J574" t="str">
            <v>low and middle</v>
          </cell>
          <cell r="K574" t="str">
            <v>males</v>
          </cell>
          <cell r="L574" t="str">
            <v>1995-2000</v>
          </cell>
          <cell r="M574">
            <v>307.75599999999997</v>
          </cell>
          <cell r="N574">
            <v>108.20099999999999</v>
          </cell>
          <cell r="O574">
            <v>29.835999999999999</v>
          </cell>
          <cell r="P574">
            <v>36.923000000000002</v>
          </cell>
          <cell r="Q574">
            <v>30.948</v>
          </cell>
          <cell r="R574">
            <v>35.149000000000001</v>
          </cell>
          <cell r="S574">
            <v>30.353000000000002</v>
          </cell>
          <cell r="T574">
            <v>36.345999999999997</v>
          </cell>
        </row>
        <row r="575">
          <cell r="A575">
            <v>62</v>
          </cell>
          <cell r="B575">
            <v>694</v>
          </cell>
          <cell r="C575" t="str">
            <v>Sierra Leone</v>
          </cell>
          <cell r="D575">
            <v>0</v>
          </cell>
          <cell r="E575">
            <v>1</v>
          </cell>
          <cell r="F575" t="str">
            <v>Afro</v>
          </cell>
          <cell r="G575">
            <v>6</v>
          </cell>
          <cell r="H575" t="str">
            <v>ssa</v>
          </cell>
          <cell r="I575">
            <v>1</v>
          </cell>
          <cell r="J575" t="str">
            <v>low and middle</v>
          </cell>
          <cell r="K575" t="str">
            <v>males</v>
          </cell>
          <cell r="L575" t="str">
            <v>1995-2000</v>
          </cell>
          <cell r="M575">
            <v>303.10199999999998</v>
          </cell>
          <cell r="N575">
            <v>152.749</v>
          </cell>
          <cell r="O575">
            <v>33.036999999999999</v>
          </cell>
          <cell r="P575">
            <v>26.723999999999997</v>
          </cell>
          <cell r="Q575">
            <v>27.844000000000001</v>
          </cell>
          <cell r="R575">
            <v>26.347999999999999</v>
          </cell>
          <cell r="S575">
            <v>17.491</v>
          </cell>
          <cell r="T575">
            <v>18.909000000000002</v>
          </cell>
        </row>
        <row r="576">
          <cell r="A576">
            <v>97</v>
          </cell>
          <cell r="B576">
            <v>702</v>
          </cell>
          <cell r="C576" t="str">
            <v>Singapore</v>
          </cell>
          <cell r="D576">
            <v>0</v>
          </cell>
          <cell r="E576">
            <v>6</v>
          </cell>
          <cell r="F576" t="str">
            <v>Wpro</v>
          </cell>
          <cell r="G576">
            <v>5</v>
          </cell>
          <cell r="H576" t="str">
            <v>oai</v>
          </cell>
          <cell r="I576">
            <v>4</v>
          </cell>
          <cell r="J576" t="str">
            <v>high</v>
          </cell>
          <cell r="K576" t="str">
            <v>males</v>
          </cell>
          <cell r="L576" t="str">
            <v>1995-2000</v>
          </cell>
          <cell r="M576">
            <v>46.118000000000002</v>
          </cell>
          <cell r="N576">
            <v>0.85699999999999998</v>
          </cell>
          <cell r="O576">
            <v>0.249</v>
          </cell>
          <cell r="P576">
            <v>1.149</v>
          </cell>
          <cell r="Q576">
            <v>2.8719999999999999</v>
          </cell>
          <cell r="R576">
            <v>8.1810000000000009</v>
          </cell>
          <cell r="S576">
            <v>10.963000000000001</v>
          </cell>
          <cell r="T576">
            <v>21.847000000000001</v>
          </cell>
        </row>
        <row r="577">
          <cell r="A577">
            <v>129</v>
          </cell>
          <cell r="B577">
            <v>703</v>
          </cell>
          <cell r="C577" t="str">
            <v>Slovakia</v>
          </cell>
          <cell r="D577">
            <v>0</v>
          </cell>
          <cell r="E577">
            <v>4</v>
          </cell>
          <cell r="F577" t="str">
            <v>Euro</v>
          </cell>
          <cell r="G577">
            <v>2</v>
          </cell>
          <cell r="H577" t="str">
            <v>fse</v>
          </cell>
          <cell r="I577">
            <v>1</v>
          </cell>
          <cell r="J577" t="str">
            <v>low and middle</v>
          </cell>
          <cell r="K577" t="str">
            <v>males</v>
          </cell>
          <cell r="L577" t="str">
            <v>1995-2000</v>
          </cell>
          <cell r="M577">
            <v>137.17400000000001</v>
          </cell>
          <cell r="N577">
            <v>2.1070000000000002</v>
          </cell>
          <cell r="O577">
            <v>0.47399999999999998</v>
          </cell>
          <cell r="P577">
            <v>2.7570000000000001</v>
          </cell>
          <cell r="Q577">
            <v>8.2750000000000004</v>
          </cell>
          <cell r="R577">
            <v>25.411999999999999</v>
          </cell>
          <cell r="S577">
            <v>31.052999999999997</v>
          </cell>
          <cell r="T577">
            <v>67.096000000000004</v>
          </cell>
        </row>
        <row r="578">
          <cell r="A578">
            <v>99</v>
          </cell>
          <cell r="B578">
            <v>704</v>
          </cell>
          <cell r="C578" t="str">
            <v>Viet Nam</v>
          </cell>
          <cell r="D578">
            <v>0</v>
          </cell>
          <cell r="E578">
            <v>6</v>
          </cell>
          <cell r="F578" t="str">
            <v>Wpro</v>
          </cell>
          <cell r="G578">
            <v>5</v>
          </cell>
          <cell r="H578" t="str">
            <v>oai</v>
          </cell>
          <cell r="I578">
            <v>1</v>
          </cell>
          <cell r="J578" t="str">
            <v>low and middle</v>
          </cell>
          <cell r="K578" t="str">
            <v>males</v>
          </cell>
          <cell r="L578" t="str">
            <v>1995-2000</v>
          </cell>
          <cell r="M578">
            <v>1330.98</v>
          </cell>
          <cell r="N578">
            <v>250.828</v>
          </cell>
          <cell r="O578">
            <v>66.292000000000002</v>
          </cell>
          <cell r="P578">
            <v>115.62800000000001</v>
          </cell>
          <cell r="Q578">
            <v>123.79100000000001</v>
          </cell>
          <cell r="R578">
            <v>151.16499999999999</v>
          </cell>
          <cell r="S578">
            <v>216.50299999999999</v>
          </cell>
          <cell r="T578">
            <v>406.77300000000008</v>
          </cell>
        </row>
        <row r="579">
          <cell r="A579">
            <v>150</v>
          </cell>
          <cell r="B579">
            <v>705</v>
          </cell>
          <cell r="C579" t="str">
            <v>Slovenia</v>
          </cell>
          <cell r="D579">
            <v>0</v>
          </cell>
          <cell r="E579">
            <v>4</v>
          </cell>
          <cell r="F579" t="str">
            <v>Euro</v>
          </cell>
          <cell r="G579">
            <v>2</v>
          </cell>
          <cell r="H579" t="str">
            <v>fse</v>
          </cell>
          <cell r="I579">
            <v>1</v>
          </cell>
          <cell r="J579" t="str">
            <v>low and middle</v>
          </cell>
          <cell r="K579" t="str">
            <v>males</v>
          </cell>
          <cell r="L579" t="str">
            <v>1995-2000</v>
          </cell>
          <cell r="M579">
            <v>51.063000000000002</v>
          </cell>
          <cell r="N579">
            <v>0.44500000000000001</v>
          </cell>
          <cell r="O579">
            <v>0.14100000000000001</v>
          </cell>
          <cell r="P579">
            <v>1.4620000000000002</v>
          </cell>
          <cell r="Q579">
            <v>3.1680000000000001</v>
          </cell>
          <cell r="R579">
            <v>8.9819999999999993</v>
          </cell>
          <cell r="S579">
            <v>12.352</v>
          </cell>
          <cell r="T579">
            <v>24.513000000000002</v>
          </cell>
        </row>
        <row r="580">
          <cell r="A580">
            <v>19</v>
          </cell>
          <cell r="B580">
            <v>706</v>
          </cell>
          <cell r="C580" t="str">
            <v>Somalia</v>
          </cell>
          <cell r="D580">
            <v>0</v>
          </cell>
          <cell r="E580">
            <v>3</v>
          </cell>
          <cell r="F580" t="str">
            <v>Emro</v>
          </cell>
          <cell r="G580">
            <v>6</v>
          </cell>
          <cell r="H580" t="str">
            <v>ssa</v>
          </cell>
          <cell r="I580">
            <v>1</v>
          </cell>
          <cell r="J580" t="str">
            <v>low and middle</v>
          </cell>
          <cell r="K580" t="str">
            <v>males</v>
          </cell>
          <cell r="L580" t="str">
            <v>1995-2000</v>
          </cell>
          <cell r="M580">
            <v>443.62799999999999</v>
          </cell>
          <cell r="N580">
            <v>254.286</v>
          </cell>
          <cell r="O580">
            <v>38.74</v>
          </cell>
          <cell r="P580">
            <v>39.606999999999999</v>
          </cell>
          <cell r="Q580">
            <v>30.943000000000005</v>
          </cell>
          <cell r="R580">
            <v>28.418999999999997</v>
          </cell>
          <cell r="S580">
            <v>21.795000000000002</v>
          </cell>
          <cell r="T580">
            <v>29.837999999999997</v>
          </cell>
        </row>
        <row r="581">
          <cell r="A581">
            <v>45</v>
          </cell>
          <cell r="B581">
            <v>710</v>
          </cell>
          <cell r="C581" t="str">
            <v>South Africa</v>
          </cell>
          <cell r="D581">
            <v>0</v>
          </cell>
          <cell r="E581">
            <v>1</v>
          </cell>
          <cell r="F581" t="str">
            <v>Afro</v>
          </cell>
          <cell r="G581">
            <v>6</v>
          </cell>
          <cell r="H581" t="str">
            <v>ssa</v>
          </cell>
          <cell r="I581">
            <v>1</v>
          </cell>
          <cell r="J581" t="str">
            <v>low and middle</v>
          </cell>
          <cell r="K581" t="str">
            <v>males</v>
          </cell>
          <cell r="L581" t="str">
            <v>1995-2000</v>
          </cell>
          <cell r="M581">
            <v>1300.633</v>
          </cell>
          <cell r="N581">
            <v>264.47199999999998</v>
          </cell>
          <cell r="O581">
            <v>46.325999999999993</v>
          </cell>
          <cell r="P581">
            <v>111.57400000000001</v>
          </cell>
          <cell r="Q581">
            <v>239.18700000000001</v>
          </cell>
          <cell r="R581">
            <v>288.41899999999998</v>
          </cell>
          <cell r="S581">
            <v>182.89500000000001</v>
          </cell>
          <cell r="T581">
            <v>167.76</v>
          </cell>
        </row>
        <row r="582">
          <cell r="A582">
            <v>23</v>
          </cell>
          <cell r="B582">
            <v>716</v>
          </cell>
          <cell r="C582" t="str">
            <v>Zimbabwe</v>
          </cell>
          <cell r="D582">
            <v>0</v>
          </cell>
          <cell r="E582">
            <v>1</v>
          </cell>
          <cell r="F582" t="str">
            <v>Afro</v>
          </cell>
          <cell r="G582">
            <v>6</v>
          </cell>
          <cell r="H582" t="str">
            <v>ssa</v>
          </cell>
          <cell r="I582">
            <v>1</v>
          </cell>
          <cell r="J582" t="str">
            <v>low and middle</v>
          </cell>
          <cell r="K582" t="str">
            <v>males</v>
          </cell>
          <cell r="L582" t="str">
            <v>1995-2000</v>
          </cell>
          <cell r="M582">
            <v>490.90800000000002</v>
          </cell>
          <cell r="N582">
            <v>112.57899999999999</v>
          </cell>
          <cell r="O582">
            <v>27.468</v>
          </cell>
          <cell r="P582">
            <v>54.914000000000001</v>
          </cell>
          <cell r="Q582">
            <v>118.80600000000001</v>
          </cell>
          <cell r="R582">
            <v>92.911000000000001</v>
          </cell>
          <cell r="S582">
            <v>37.698</v>
          </cell>
          <cell r="T582">
            <v>46.532000000000004</v>
          </cell>
        </row>
        <row r="583">
          <cell r="A583">
            <v>151</v>
          </cell>
          <cell r="B583">
            <v>724</v>
          </cell>
          <cell r="C583" t="str">
            <v>Spain</v>
          </cell>
          <cell r="D583">
            <v>0</v>
          </cell>
          <cell r="E583">
            <v>4</v>
          </cell>
          <cell r="F583" t="str">
            <v>Euro</v>
          </cell>
          <cell r="G583">
            <v>1</v>
          </cell>
          <cell r="H583" t="str">
            <v>eme</v>
          </cell>
          <cell r="I583">
            <v>4</v>
          </cell>
          <cell r="J583" t="str">
            <v>high</v>
          </cell>
          <cell r="K583" t="str">
            <v>males</v>
          </cell>
          <cell r="L583" t="str">
            <v>1995-2000</v>
          </cell>
          <cell r="M583">
            <v>980.95500000000004</v>
          </cell>
          <cell r="N583">
            <v>8.234</v>
          </cell>
          <cell r="O583">
            <v>2.5840000000000001</v>
          </cell>
          <cell r="P583">
            <v>28.597999999999999</v>
          </cell>
          <cell r="Q583">
            <v>39.552</v>
          </cell>
          <cell r="R583">
            <v>100.816</v>
          </cell>
          <cell r="S583">
            <v>179.328</v>
          </cell>
          <cell r="T583">
            <v>621.84299999999996</v>
          </cell>
        </row>
        <row r="584">
          <cell r="A584">
            <v>40</v>
          </cell>
          <cell r="B584">
            <v>732</v>
          </cell>
          <cell r="C584" t="str">
            <v>Western Sahara</v>
          </cell>
          <cell r="G584">
            <v>8</v>
          </cell>
          <cell r="H584" t="str">
            <v>mec</v>
          </cell>
          <cell r="K584" t="str">
            <v>males</v>
          </cell>
          <cell r="L584" t="str">
            <v>1995-2000</v>
          </cell>
          <cell r="M584">
            <v>6.0990000000000002</v>
          </cell>
          <cell r="N584">
            <v>2.052</v>
          </cell>
          <cell r="O584">
            <v>0.25900000000000001</v>
          </cell>
          <cell r="P584">
            <v>0.56800000000000006</v>
          </cell>
          <cell r="Q584">
            <v>0.55699999999999994</v>
          </cell>
          <cell r="R584">
            <v>0.80800000000000005</v>
          </cell>
          <cell r="S584">
            <v>0.754</v>
          </cell>
          <cell r="T584">
            <v>1.1010000000000002</v>
          </cell>
        </row>
        <row r="585">
          <cell r="A585">
            <v>38</v>
          </cell>
          <cell r="B585">
            <v>736</v>
          </cell>
          <cell r="C585" t="str">
            <v>Sudan</v>
          </cell>
          <cell r="D585">
            <v>0</v>
          </cell>
          <cell r="E585">
            <v>3</v>
          </cell>
          <cell r="F585" t="str">
            <v>Emro</v>
          </cell>
          <cell r="G585">
            <v>6</v>
          </cell>
          <cell r="H585" t="str">
            <v>ssa</v>
          </cell>
          <cell r="I585">
            <v>1</v>
          </cell>
          <cell r="J585" t="str">
            <v>low and middle</v>
          </cell>
          <cell r="K585" t="str">
            <v>males</v>
          </cell>
          <cell r="L585" t="str">
            <v>1995-2000</v>
          </cell>
          <cell r="M585">
            <v>860.26800000000003</v>
          </cell>
          <cell r="N585">
            <v>286.976</v>
          </cell>
          <cell r="O585">
            <v>80.122</v>
          </cell>
          <cell r="P585">
            <v>109.066</v>
          </cell>
          <cell r="Q585">
            <v>93.646999999999991</v>
          </cell>
          <cell r="R585">
            <v>97.855999999999995</v>
          </cell>
          <cell r="S585">
            <v>79.344999999999999</v>
          </cell>
          <cell r="T585">
            <v>113.25600000000001</v>
          </cell>
        </row>
        <row r="586">
          <cell r="A586">
            <v>194</v>
          </cell>
          <cell r="B586">
            <v>740</v>
          </cell>
          <cell r="C586" t="str">
            <v>Suriname</v>
          </cell>
          <cell r="D586">
            <v>0</v>
          </cell>
          <cell r="E586">
            <v>2</v>
          </cell>
          <cell r="F586" t="str">
            <v>Amro</v>
          </cell>
          <cell r="G586">
            <v>7</v>
          </cell>
          <cell r="H586" t="str">
            <v>lac</v>
          </cell>
          <cell r="I586">
            <v>1</v>
          </cell>
          <cell r="J586" t="str">
            <v>low and middle</v>
          </cell>
          <cell r="K586" t="str">
            <v>males</v>
          </cell>
          <cell r="L586" t="str">
            <v>1995-2000</v>
          </cell>
          <cell r="M586">
            <v>6.7450000000000001</v>
          </cell>
          <cell r="N586">
            <v>0.84199999999999997</v>
          </cell>
          <cell r="O586">
            <v>0.109</v>
          </cell>
          <cell r="P586">
            <v>0.47600000000000003</v>
          </cell>
          <cell r="Q586">
            <v>0.63100000000000001</v>
          </cell>
          <cell r="R586">
            <v>0.86599999999999999</v>
          </cell>
          <cell r="S586">
            <v>1.3879999999999999</v>
          </cell>
          <cell r="T586">
            <v>2.4329999999999998</v>
          </cell>
        </row>
        <row r="587">
          <cell r="A587">
            <v>46</v>
          </cell>
          <cell r="B587">
            <v>748</v>
          </cell>
          <cell r="C587" t="str">
            <v>Swaziland</v>
          </cell>
          <cell r="D587">
            <v>0</v>
          </cell>
          <cell r="E587">
            <v>1</v>
          </cell>
          <cell r="F587" t="str">
            <v>Afro</v>
          </cell>
          <cell r="G587">
            <v>6</v>
          </cell>
          <cell r="H587" t="str">
            <v>ssa</v>
          </cell>
          <cell r="I587">
            <v>1</v>
          </cell>
          <cell r="J587" t="str">
            <v>low and middle</v>
          </cell>
          <cell r="K587" t="str">
            <v>males</v>
          </cell>
          <cell r="L587" t="str">
            <v>1995-2000</v>
          </cell>
          <cell r="M587">
            <v>23.036000000000001</v>
          </cell>
          <cell r="N587">
            <v>10.045</v>
          </cell>
          <cell r="O587">
            <v>1.7989999999999999</v>
          </cell>
          <cell r="P587">
            <v>2.6850000000000001</v>
          </cell>
          <cell r="Q587">
            <v>1.7790000000000004</v>
          </cell>
          <cell r="R587">
            <v>1.9550000000000001</v>
          </cell>
          <cell r="S587">
            <v>1.8010000000000002</v>
          </cell>
          <cell r="T587">
            <v>2.972</v>
          </cell>
        </row>
        <row r="588">
          <cell r="A588">
            <v>140</v>
          </cell>
          <cell r="B588">
            <v>752</v>
          </cell>
          <cell r="C588" t="str">
            <v>Sweden</v>
          </cell>
          <cell r="D588">
            <v>0</v>
          </cell>
          <cell r="E588">
            <v>4</v>
          </cell>
          <cell r="F588" t="str">
            <v>Euro</v>
          </cell>
          <cell r="G588">
            <v>1</v>
          </cell>
          <cell r="H588" t="str">
            <v>eme</v>
          </cell>
          <cell r="I588">
            <v>4</v>
          </cell>
          <cell r="J588" t="str">
            <v>high</v>
          </cell>
          <cell r="K588" t="str">
            <v>males</v>
          </cell>
          <cell r="L588" t="str">
            <v>1995-2000</v>
          </cell>
          <cell r="M588">
            <v>243.387</v>
          </cell>
          <cell r="N588">
            <v>1.6240000000000001</v>
          </cell>
          <cell r="O588">
            <v>0.39800000000000002</v>
          </cell>
          <cell r="P588">
            <v>2.56</v>
          </cell>
          <cell r="Q588">
            <v>5.82</v>
          </cell>
          <cell r="R588">
            <v>21.417999999999999</v>
          </cell>
          <cell r="S588">
            <v>33.968000000000004</v>
          </cell>
          <cell r="T588">
            <v>177.59899999999999</v>
          </cell>
        </row>
        <row r="589">
          <cell r="A589">
            <v>161</v>
          </cell>
          <cell r="B589">
            <v>756</v>
          </cell>
          <cell r="C589" t="str">
            <v>Switzerland</v>
          </cell>
          <cell r="D589">
            <v>0</v>
          </cell>
          <cell r="E589">
            <v>4</v>
          </cell>
          <cell r="F589" t="str">
            <v>Euro</v>
          </cell>
          <cell r="G589">
            <v>1</v>
          </cell>
          <cell r="H589" t="str">
            <v>eme</v>
          </cell>
          <cell r="I589">
            <v>4</v>
          </cell>
          <cell r="J589" t="str">
            <v>high</v>
          </cell>
          <cell r="K589" t="str">
            <v>males</v>
          </cell>
          <cell r="L589" t="str">
            <v>1995-2000</v>
          </cell>
          <cell r="M589">
            <v>160.08600000000001</v>
          </cell>
          <cell r="N589">
            <v>2.0550000000000002</v>
          </cell>
          <cell r="O589">
            <v>0.61699999999999999</v>
          </cell>
          <cell r="P589">
            <v>4.1769999999999996</v>
          </cell>
          <cell r="Q589">
            <v>8.0950000000000006</v>
          </cell>
          <cell r="R589">
            <v>17.323</v>
          </cell>
          <cell r="S589">
            <v>25.055999999999997</v>
          </cell>
          <cell r="T589">
            <v>102.76299999999999</v>
          </cell>
        </row>
        <row r="590">
          <cell r="A590">
            <v>115</v>
          </cell>
          <cell r="B590">
            <v>760</v>
          </cell>
          <cell r="C590" t="str">
            <v>Syrian Arab Republic</v>
          </cell>
          <cell r="D590">
            <v>0</v>
          </cell>
          <cell r="E590">
            <v>3</v>
          </cell>
          <cell r="F590" t="str">
            <v>Emro</v>
          </cell>
          <cell r="G590">
            <v>8</v>
          </cell>
          <cell r="H590" t="str">
            <v>mec</v>
          </cell>
          <cell r="I590">
            <v>1</v>
          </cell>
          <cell r="J590" t="str">
            <v>low and middle</v>
          </cell>
          <cell r="K590" t="str">
            <v>males</v>
          </cell>
          <cell r="L590" t="str">
            <v>1995-2000</v>
          </cell>
          <cell r="M590">
            <v>210.136</v>
          </cell>
          <cell r="N590">
            <v>56.302</v>
          </cell>
          <cell r="O590">
            <v>8.2059999999999995</v>
          </cell>
          <cell r="P590">
            <v>18.201000000000001</v>
          </cell>
          <cell r="Q590">
            <v>16.614000000000001</v>
          </cell>
          <cell r="R590">
            <v>24.28</v>
          </cell>
          <cell r="S590">
            <v>30.907</v>
          </cell>
          <cell r="T590">
            <v>55.625999999999998</v>
          </cell>
        </row>
        <row r="591">
          <cell r="A591">
            <v>85</v>
          </cell>
          <cell r="B591">
            <v>762</v>
          </cell>
          <cell r="C591" t="str">
            <v>Tajikistan</v>
          </cell>
          <cell r="D591">
            <v>0</v>
          </cell>
          <cell r="E591">
            <v>4</v>
          </cell>
          <cell r="F591" t="str">
            <v>Euro</v>
          </cell>
          <cell r="G591">
            <v>8</v>
          </cell>
          <cell r="H591" t="str">
            <v>mec</v>
          </cell>
          <cell r="I591">
            <v>1</v>
          </cell>
          <cell r="J591" t="str">
            <v>low and middle</v>
          </cell>
          <cell r="K591" t="str">
            <v>males</v>
          </cell>
          <cell r="L591" t="str">
            <v>1995-2000</v>
          </cell>
          <cell r="M591">
            <v>111.38500000000001</v>
          </cell>
          <cell r="N591">
            <v>41.5</v>
          </cell>
          <cell r="O591">
            <v>3.9550000000000001</v>
          </cell>
          <cell r="P591">
            <v>5.4349999999999996</v>
          </cell>
          <cell r="Q591">
            <v>9.048</v>
          </cell>
          <cell r="R591">
            <v>12.128</v>
          </cell>
          <cell r="S591">
            <v>15.768000000000001</v>
          </cell>
          <cell r="T591">
            <v>23.551000000000002</v>
          </cell>
        </row>
        <row r="592">
          <cell r="A592">
            <v>98</v>
          </cell>
          <cell r="B592">
            <v>764</v>
          </cell>
          <cell r="C592" t="str">
            <v>Thailand</v>
          </cell>
          <cell r="D592">
            <v>0</v>
          </cell>
          <cell r="E592">
            <v>5</v>
          </cell>
          <cell r="F592" t="str">
            <v>Searo</v>
          </cell>
          <cell r="G592">
            <v>5</v>
          </cell>
          <cell r="H592" t="str">
            <v>oai</v>
          </cell>
          <cell r="I592">
            <v>1</v>
          </cell>
          <cell r="J592" t="str">
            <v>low and middle</v>
          </cell>
          <cell r="K592" t="str">
            <v>males</v>
          </cell>
          <cell r="L592" t="str">
            <v>1995-2000</v>
          </cell>
          <cell r="M592">
            <v>1132.4549999999999</v>
          </cell>
          <cell r="N592">
            <v>96.846999999999994</v>
          </cell>
          <cell r="O592">
            <v>29.395</v>
          </cell>
          <cell r="P592">
            <v>92.292000000000002</v>
          </cell>
          <cell r="Q592">
            <v>193.23</v>
          </cell>
          <cell r="R592">
            <v>229.50900000000001</v>
          </cell>
          <cell r="S592">
            <v>176.40600000000001</v>
          </cell>
          <cell r="T592">
            <v>314.77599999999995</v>
          </cell>
        </row>
        <row r="593">
          <cell r="A593">
            <v>63</v>
          </cell>
          <cell r="B593">
            <v>768</v>
          </cell>
          <cell r="C593" t="str">
            <v>Togo</v>
          </cell>
          <cell r="D593">
            <v>0</v>
          </cell>
          <cell r="E593">
            <v>1</v>
          </cell>
          <cell r="F593" t="str">
            <v>Afro</v>
          </cell>
          <cell r="G593">
            <v>6</v>
          </cell>
          <cell r="H593" t="str">
            <v>ssa</v>
          </cell>
          <cell r="I593">
            <v>1</v>
          </cell>
          <cell r="J593" t="str">
            <v>low and middle</v>
          </cell>
          <cell r="K593" t="str">
            <v>males</v>
          </cell>
          <cell r="L593" t="str">
            <v>1995-2000</v>
          </cell>
          <cell r="M593">
            <v>173.227</v>
          </cell>
          <cell r="N593">
            <v>64.331999999999994</v>
          </cell>
          <cell r="O593">
            <v>15.157</v>
          </cell>
          <cell r="P593">
            <v>16.605999999999998</v>
          </cell>
          <cell r="Q593">
            <v>24.568000000000001</v>
          </cell>
          <cell r="R593">
            <v>22.454000000000001</v>
          </cell>
          <cell r="S593">
            <v>12.471</v>
          </cell>
          <cell r="T593">
            <v>17.638999999999999</v>
          </cell>
        </row>
        <row r="594">
          <cell r="A594">
            <v>174</v>
          </cell>
          <cell r="B594">
            <v>780</v>
          </cell>
          <cell r="C594" t="str">
            <v>Trinidad and Tobago</v>
          </cell>
          <cell r="D594">
            <v>0</v>
          </cell>
          <cell r="E594">
            <v>2</v>
          </cell>
          <cell r="F594" t="str">
            <v>Amro</v>
          </cell>
          <cell r="G594">
            <v>7</v>
          </cell>
          <cell r="H594" t="str">
            <v>lac</v>
          </cell>
          <cell r="I594">
            <v>1</v>
          </cell>
          <cell r="J594" t="str">
            <v>low and middle</v>
          </cell>
          <cell r="K594" t="str">
            <v>males</v>
          </cell>
          <cell r="L594" t="str">
            <v>1995-2000</v>
          </cell>
          <cell r="M594">
            <v>20.454000000000001</v>
          </cell>
          <cell r="N594">
            <v>0.91300000000000003</v>
          </cell>
          <cell r="O594">
            <v>0.16400000000000001</v>
          </cell>
          <cell r="P594">
            <v>0.90300000000000002</v>
          </cell>
          <cell r="Q594">
            <v>1.383</v>
          </cell>
          <cell r="R594">
            <v>3.34</v>
          </cell>
          <cell r="S594">
            <v>3.7290000000000001</v>
          </cell>
          <cell r="T594">
            <v>10.022</v>
          </cell>
        </row>
        <row r="595">
          <cell r="A595">
            <v>117</v>
          </cell>
          <cell r="B595">
            <v>784</v>
          </cell>
          <cell r="C595" t="str">
            <v>United Arab Emirates</v>
          </cell>
          <cell r="D595">
            <v>0</v>
          </cell>
          <cell r="E595">
            <v>3</v>
          </cell>
          <cell r="F595" t="str">
            <v>Emro</v>
          </cell>
          <cell r="G595">
            <v>8</v>
          </cell>
          <cell r="H595" t="str">
            <v>mec</v>
          </cell>
          <cell r="I595">
            <v>4</v>
          </cell>
          <cell r="J595" t="str">
            <v>high</v>
          </cell>
          <cell r="K595" t="str">
            <v>males</v>
          </cell>
          <cell r="L595" t="str">
            <v>1995-2000</v>
          </cell>
          <cell r="M595">
            <v>23.812000000000001</v>
          </cell>
          <cell r="N595">
            <v>2.427</v>
          </cell>
          <cell r="O595">
            <v>0.29499999999999998</v>
          </cell>
          <cell r="P595">
            <v>0.47899999999999998</v>
          </cell>
          <cell r="Q595">
            <v>2.2320000000000002</v>
          </cell>
          <cell r="R595">
            <v>7.7609999999999992</v>
          </cell>
          <cell r="S595">
            <v>5.14</v>
          </cell>
          <cell r="T595">
            <v>5.4780000000000006</v>
          </cell>
        </row>
        <row r="596">
          <cell r="A596">
            <v>39</v>
          </cell>
          <cell r="B596">
            <v>788</v>
          </cell>
          <cell r="C596" t="str">
            <v>Tunisia</v>
          </cell>
          <cell r="D596">
            <v>0</v>
          </cell>
          <cell r="E596">
            <v>3</v>
          </cell>
          <cell r="F596" t="str">
            <v>Emro</v>
          </cell>
          <cell r="G596">
            <v>8</v>
          </cell>
          <cell r="H596" t="str">
            <v>mec</v>
          </cell>
          <cell r="I596">
            <v>1</v>
          </cell>
          <cell r="J596" t="str">
            <v>low and middle</v>
          </cell>
          <cell r="K596" t="str">
            <v>males</v>
          </cell>
          <cell r="L596" t="str">
            <v>1995-2000</v>
          </cell>
          <cell r="M596">
            <v>170.37899999999999</v>
          </cell>
          <cell r="N596">
            <v>19.122</v>
          </cell>
          <cell r="O596">
            <v>3.12</v>
          </cell>
          <cell r="P596">
            <v>9.1229999999999993</v>
          </cell>
          <cell r="Q596">
            <v>10.731</v>
          </cell>
          <cell r="R596">
            <v>19.928000000000001</v>
          </cell>
          <cell r="S596">
            <v>31.245000000000001</v>
          </cell>
          <cell r="T596">
            <v>77.11</v>
          </cell>
        </row>
        <row r="597">
          <cell r="A597">
            <v>116</v>
          </cell>
          <cell r="B597">
            <v>792</v>
          </cell>
          <cell r="C597" t="str">
            <v>Turkey</v>
          </cell>
          <cell r="D597">
            <v>0</v>
          </cell>
          <cell r="E597">
            <v>4</v>
          </cell>
          <cell r="F597" t="str">
            <v>Euro</v>
          </cell>
          <cell r="G597">
            <v>8</v>
          </cell>
          <cell r="H597" t="str">
            <v>mec</v>
          </cell>
          <cell r="I597">
            <v>1</v>
          </cell>
          <cell r="J597" t="str">
            <v>low and middle</v>
          </cell>
          <cell r="K597" t="str">
            <v>males</v>
          </cell>
          <cell r="L597" t="str">
            <v>1995-2000</v>
          </cell>
          <cell r="M597">
            <v>1143.8030000000001</v>
          </cell>
          <cell r="N597">
            <v>248.715</v>
          </cell>
          <cell r="O597">
            <v>29.131999999999998</v>
          </cell>
          <cell r="P597">
            <v>62.706000000000003</v>
          </cell>
          <cell r="Q597">
            <v>75.900999999999996</v>
          </cell>
          <cell r="R597">
            <v>156.184</v>
          </cell>
          <cell r="S597">
            <v>210.82300000000001</v>
          </cell>
          <cell r="T597">
            <v>360.34199999999998</v>
          </cell>
        </row>
        <row r="598">
          <cell r="A598">
            <v>86</v>
          </cell>
          <cell r="B598">
            <v>795</v>
          </cell>
          <cell r="C598" t="str">
            <v>Turkmenistan</v>
          </cell>
          <cell r="D598">
            <v>0</v>
          </cell>
          <cell r="E598">
            <v>4</v>
          </cell>
          <cell r="F598" t="str">
            <v>Euro</v>
          </cell>
          <cell r="G598">
            <v>8</v>
          </cell>
          <cell r="H598" t="str">
            <v>mec</v>
          </cell>
          <cell r="I598">
            <v>1</v>
          </cell>
          <cell r="J598" t="str">
            <v>low and middle</v>
          </cell>
          <cell r="K598" t="str">
            <v>males</v>
          </cell>
          <cell r="L598" t="str">
            <v>1995-2000</v>
          </cell>
          <cell r="M598">
            <v>83.933999999999997</v>
          </cell>
          <cell r="N598">
            <v>26.143000000000001</v>
          </cell>
          <cell r="O598">
            <v>2.4289999999999998</v>
          </cell>
          <cell r="P598">
            <v>4.9640000000000004</v>
          </cell>
          <cell r="Q598">
            <v>8.3559999999999999</v>
          </cell>
          <cell r="R598">
            <v>11.648</v>
          </cell>
          <cell r="S598">
            <v>13.954000000000001</v>
          </cell>
          <cell r="T598">
            <v>16.440000000000001</v>
          </cell>
        </row>
        <row r="599">
          <cell r="A599">
            <v>20</v>
          </cell>
          <cell r="B599">
            <v>800</v>
          </cell>
          <cell r="C599" t="str">
            <v>Uganda</v>
          </cell>
          <cell r="D599">
            <v>0</v>
          </cell>
          <cell r="E599">
            <v>1</v>
          </cell>
          <cell r="F599" t="str">
            <v>Afro</v>
          </cell>
          <cell r="G599">
            <v>6</v>
          </cell>
          <cell r="H599" t="str">
            <v>ssa</v>
          </cell>
          <cell r="I599">
            <v>1</v>
          </cell>
          <cell r="J599" t="str">
            <v>low and middle</v>
          </cell>
          <cell r="K599" t="str">
            <v>males</v>
          </cell>
          <cell r="L599" t="str">
            <v>1995-2000</v>
          </cell>
          <cell r="M599">
            <v>1126.8879999999999</v>
          </cell>
          <cell r="N599">
            <v>479.70400000000001</v>
          </cell>
          <cell r="O599">
            <v>105.09399999999999</v>
          </cell>
          <cell r="P599">
            <v>113.71099999999998</v>
          </cell>
          <cell r="Q599">
            <v>176.49699999999999</v>
          </cell>
          <cell r="R599">
            <v>130.44400000000002</v>
          </cell>
          <cell r="S599">
            <v>56.248000000000005</v>
          </cell>
          <cell r="T599">
            <v>65.19</v>
          </cell>
        </row>
        <row r="600">
          <cell r="A600">
            <v>130</v>
          </cell>
          <cell r="B600">
            <v>804</v>
          </cell>
          <cell r="C600" t="str">
            <v>Ukraine</v>
          </cell>
          <cell r="D600">
            <v>0</v>
          </cell>
          <cell r="E600">
            <v>4</v>
          </cell>
          <cell r="F600" t="str">
            <v>Euro</v>
          </cell>
          <cell r="G600">
            <v>2</v>
          </cell>
          <cell r="H600" t="str">
            <v>fse</v>
          </cell>
          <cell r="I600">
            <v>1</v>
          </cell>
          <cell r="J600" t="str">
            <v>low and middle</v>
          </cell>
          <cell r="K600" t="str">
            <v>males</v>
          </cell>
          <cell r="L600" t="str">
            <v>1995-2000</v>
          </cell>
          <cell r="M600">
            <v>1720.5889999999999</v>
          </cell>
          <cell r="N600">
            <v>39.012999999999998</v>
          </cell>
          <cell r="O600">
            <v>12.01</v>
          </cell>
          <cell r="P600">
            <v>62.634</v>
          </cell>
          <cell r="Q600">
            <v>151.613</v>
          </cell>
          <cell r="R600">
            <v>354.97900000000004</v>
          </cell>
          <cell r="S600">
            <v>439.322</v>
          </cell>
          <cell r="T600">
            <v>661.01799999999992</v>
          </cell>
        </row>
        <row r="601">
          <cell r="A601">
            <v>152</v>
          </cell>
          <cell r="B601">
            <v>807</v>
          </cell>
          <cell r="C601" t="str">
            <v>TFYR Macedonia</v>
          </cell>
          <cell r="D601">
            <v>0</v>
          </cell>
          <cell r="E601">
            <v>4</v>
          </cell>
          <cell r="F601" t="str">
            <v>Euro</v>
          </cell>
          <cell r="G601">
            <v>2</v>
          </cell>
          <cell r="H601" t="str">
            <v>fse</v>
          </cell>
          <cell r="I601">
            <v>1</v>
          </cell>
          <cell r="J601" t="str">
            <v>low and middle</v>
          </cell>
          <cell r="K601" t="str">
            <v>males</v>
          </cell>
          <cell r="L601" t="str">
            <v>1995-2000</v>
          </cell>
          <cell r="M601">
            <v>42.161999999999999</v>
          </cell>
          <cell r="N601">
            <v>2.2690000000000001</v>
          </cell>
          <cell r="O601">
            <v>0.27100000000000002</v>
          </cell>
          <cell r="P601">
            <v>0.96799999999999997</v>
          </cell>
          <cell r="Q601">
            <v>2.004</v>
          </cell>
          <cell r="R601">
            <v>6.011000000000001</v>
          </cell>
          <cell r="S601">
            <v>9.6850000000000005</v>
          </cell>
          <cell r="T601">
            <v>20.954000000000001</v>
          </cell>
        </row>
        <row r="602">
          <cell r="A602">
            <v>35</v>
          </cell>
          <cell r="B602">
            <v>818</v>
          </cell>
          <cell r="C602" t="str">
            <v>Egypt</v>
          </cell>
          <cell r="D602">
            <v>0</v>
          </cell>
          <cell r="E602">
            <v>3</v>
          </cell>
          <cell r="F602" t="str">
            <v>Emro</v>
          </cell>
          <cell r="G602">
            <v>8</v>
          </cell>
          <cell r="H602" t="str">
            <v>mec</v>
          </cell>
          <cell r="I602">
            <v>1</v>
          </cell>
          <cell r="J602" t="str">
            <v>low and middle</v>
          </cell>
          <cell r="K602" t="str">
            <v>males</v>
          </cell>
          <cell r="L602" t="str">
            <v>1995-2000</v>
          </cell>
          <cell r="M602">
            <v>1161.923</v>
          </cell>
          <cell r="N602">
            <v>288.05</v>
          </cell>
          <cell r="O602">
            <v>32.08</v>
          </cell>
          <cell r="P602">
            <v>50.474000000000004</v>
          </cell>
          <cell r="Q602">
            <v>85.174999999999997</v>
          </cell>
          <cell r="R602">
            <v>167.94300000000001</v>
          </cell>
          <cell r="S602">
            <v>215.65300000000002</v>
          </cell>
          <cell r="T602">
            <v>322.548</v>
          </cell>
        </row>
        <row r="603">
          <cell r="A603">
            <v>141</v>
          </cell>
          <cell r="B603">
            <v>826</v>
          </cell>
          <cell r="C603" t="str">
            <v>United Kingdom</v>
          </cell>
          <cell r="D603">
            <v>0</v>
          </cell>
          <cell r="E603">
            <v>4</v>
          </cell>
          <cell r="F603" t="str">
            <v>Euro</v>
          </cell>
          <cell r="G603">
            <v>1</v>
          </cell>
          <cell r="H603" t="str">
            <v>eme</v>
          </cell>
          <cell r="I603">
            <v>4</v>
          </cell>
          <cell r="J603" t="str">
            <v>high</v>
          </cell>
          <cell r="K603" t="str">
            <v>males</v>
          </cell>
          <cell r="L603" t="str">
            <v>1995-2000</v>
          </cell>
          <cell r="M603">
            <v>1570.2170000000001</v>
          </cell>
          <cell r="N603">
            <v>16.030999999999999</v>
          </cell>
          <cell r="O603">
            <v>3.4420000000000002</v>
          </cell>
          <cell r="P603">
            <v>21.064</v>
          </cell>
          <cell r="Q603">
            <v>39.72</v>
          </cell>
          <cell r="R603">
            <v>150.71699999999998</v>
          </cell>
          <cell r="S603">
            <v>290.40800000000002</v>
          </cell>
          <cell r="T603">
            <v>1048.835</v>
          </cell>
        </row>
        <row r="604">
          <cell r="A604">
            <v>21</v>
          </cell>
          <cell r="B604">
            <v>834</v>
          </cell>
          <cell r="C604" t="str">
            <v>United Rep. of Tanzania</v>
          </cell>
          <cell r="D604">
            <v>0</v>
          </cell>
          <cell r="E604">
            <v>1</v>
          </cell>
          <cell r="F604" t="str">
            <v>Afro</v>
          </cell>
          <cell r="G604">
            <v>6</v>
          </cell>
          <cell r="H604" t="str">
            <v>ssa</v>
          </cell>
          <cell r="I604">
            <v>1</v>
          </cell>
          <cell r="J604" t="str">
            <v>low and middle</v>
          </cell>
          <cell r="K604" t="str">
            <v>males</v>
          </cell>
          <cell r="L604" t="str">
            <v>1995-2000</v>
          </cell>
          <cell r="M604">
            <v>1248.1179999999999</v>
          </cell>
          <cell r="N604">
            <v>462.82600000000002</v>
          </cell>
          <cell r="O604">
            <v>113.687</v>
          </cell>
          <cell r="P604">
            <v>129.73500000000001</v>
          </cell>
          <cell r="Q604">
            <v>190.476</v>
          </cell>
          <cell r="R604">
            <v>167.98</v>
          </cell>
          <cell r="S604">
            <v>83.507000000000005</v>
          </cell>
          <cell r="T604">
            <v>99.907000000000011</v>
          </cell>
        </row>
        <row r="605">
          <cell r="A605">
            <v>199</v>
          </cell>
          <cell r="B605">
            <v>840</v>
          </cell>
          <cell r="C605" t="str">
            <v>United States of America</v>
          </cell>
          <cell r="D605">
            <v>0</v>
          </cell>
          <cell r="E605">
            <v>2</v>
          </cell>
          <cell r="F605" t="str">
            <v>Amro</v>
          </cell>
          <cell r="G605">
            <v>1</v>
          </cell>
          <cell r="H605" t="str">
            <v>eme</v>
          </cell>
          <cell r="I605">
            <v>4</v>
          </cell>
          <cell r="J605" t="str">
            <v>high</v>
          </cell>
          <cell r="K605" t="str">
            <v>males</v>
          </cell>
          <cell r="L605" t="str">
            <v>1995-2000</v>
          </cell>
          <cell r="M605">
            <v>5998.7820000000002</v>
          </cell>
          <cell r="N605">
            <v>93.74</v>
          </cell>
          <cell r="O605">
            <v>25.213999999999999</v>
          </cell>
          <cell r="P605">
            <v>185.244</v>
          </cell>
          <cell r="Q605">
            <v>422.67700000000002</v>
          </cell>
          <cell r="R605">
            <v>794.23500000000001</v>
          </cell>
          <cell r="S605">
            <v>1003.873</v>
          </cell>
          <cell r="T605">
            <v>3473.799</v>
          </cell>
        </row>
        <row r="606">
          <cell r="A606">
            <v>49</v>
          </cell>
          <cell r="B606">
            <v>854</v>
          </cell>
          <cell r="C606" t="str">
            <v>Burkina Faso</v>
          </cell>
          <cell r="D606">
            <v>0</v>
          </cell>
          <cell r="E606">
            <v>1</v>
          </cell>
          <cell r="F606" t="str">
            <v>Afro</v>
          </cell>
          <cell r="G606">
            <v>6</v>
          </cell>
          <cell r="H606" t="str">
            <v>ssa</v>
          </cell>
          <cell r="I606">
            <v>1</v>
          </cell>
          <cell r="J606" t="str">
            <v>low and middle</v>
          </cell>
          <cell r="K606" t="str">
            <v>males</v>
          </cell>
          <cell r="L606" t="str">
            <v>1995-2000</v>
          </cell>
          <cell r="M606">
            <v>529.80499999999995</v>
          </cell>
          <cell r="N606">
            <v>232.35300000000001</v>
          </cell>
          <cell r="O606">
            <v>51.497</v>
          </cell>
          <cell r="P606">
            <v>50.895000000000003</v>
          </cell>
          <cell r="Q606">
            <v>63.744</v>
          </cell>
          <cell r="R606">
            <v>58.243000000000002</v>
          </cell>
          <cell r="S606">
            <v>32.927</v>
          </cell>
          <cell r="T606">
            <v>40.146000000000001</v>
          </cell>
        </row>
        <row r="607">
          <cell r="A607">
            <v>195</v>
          </cell>
          <cell r="B607">
            <v>858</v>
          </cell>
          <cell r="C607" t="str">
            <v>Uruguay</v>
          </cell>
          <cell r="D607">
            <v>0</v>
          </cell>
          <cell r="E607">
            <v>2</v>
          </cell>
          <cell r="F607" t="str">
            <v>Amro</v>
          </cell>
          <cell r="G607">
            <v>7</v>
          </cell>
          <cell r="H607" t="str">
            <v>lac</v>
          </cell>
          <cell r="I607">
            <v>1</v>
          </cell>
          <cell r="J607" t="str">
            <v>low and middle</v>
          </cell>
          <cell r="K607" t="str">
            <v>males</v>
          </cell>
          <cell r="L607" t="str">
            <v>1995-2000</v>
          </cell>
          <cell r="M607">
            <v>81.846000000000004</v>
          </cell>
          <cell r="N607">
            <v>3.4830000000000001</v>
          </cell>
          <cell r="O607">
            <v>0.49299999999999999</v>
          </cell>
          <cell r="P607">
            <v>2.4470000000000001</v>
          </cell>
          <cell r="Q607">
            <v>3.5720000000000001</v>
          </cell>
          <cell r="R607">
            <v>11.033000000000001</v>
          </cell>
          <cell r="S607">
            <v>17.596</v>
          </cell>
          <cell r="T607">
            <v>43.222000000000001</v>
          </cell>
        </row>
        <row r="608">
          <cell r="A608">
            <v>87</v>
          </cell>
          <cell r="B608">
            <v>860</v>
          </cell>
          <cell r="C608" t="str">
            <v>Uzbekistan</v>
          </cell>
          <cell r="D608">
            <v>0</v>
          </cell>
          <cell r="E608">
            <v>4</v>
          </cell>
          <cell r="F608" t="str">
            <v>Euro</v>
          </cell>
          <cell r="G608">
            <v>8</v>
          </cell>
          <cell r="H608" t="str">
            <v>mec</v>
          </cell>
          <cell r="I608">
            <v>1</v>
          </cell>
          <cell r="J608" t="str">
            <v>low and middle</v>
          </cell>
          <cell r="K608" t="str">
            <v>males</v>
          </cell>
          <cell r="L608" t="str">
            <v>1995-2000</v>
          </cell>
          <cell r="M608">
            <v>414.39100000000002</v>
          </cell>
          <cell r="N608">
            <v>114.274</v>
          </cell>
          <cell r="O608">
            <v>11.975</v>
          </cell>
          <cell r="P608">
            <v>24.748999999999999</v>
          </cell>
          <cell r="Q608">
            <v>42.725999999999999</v>
          </cell>
          <cell r="R608">
            <v>58.043999999999997</v>
          </cell>
          <cell r="S608">
            <v>67.462999999999994</v>
          </cell>
          <cell r="T608">
            <v>95.16</v>
          </cell>
        </row>
        <row r="609">
          <cell r="A609">
            <v>196</v>
          </cell>
          <cell r="B609">
            <v>862</v>
          </cell>
          <cell r="C609" t="str">
            <v>Venezuela</v>
          </cell>
          <cell r="D609">
            <v>0</v>
          </cell>
          <cell r="E609">
            <v>2</v>
          </cell>
          <cell r="F609" t="str">
            <v>Amro</v>
          </cell>
          <cell r="G609">
            <v>7</v>
          </cell>
          <cell r="H609" t="str">
            <v>lac</v>
          </cell>
          <cell r="I609">
            <v>1</v>
          </cell>
          <cell r="J609" t="str">
            <v>low and middle</v>
          </cell>
          <cell r="K609" t="str">
            <v>males</v>
          </cell>
          <cell r="L609" t="str">
            <v>1995-2000</v>
          </cell>
          <cell r="M609">
            <v>306.88799999999998</v>
          </cell>
          <cell r="N609">
            <v>40.959000000000003</v>
          </cell>
          <cell r="O609">
            <v>7.0920000000000005</v>
          </cell>
          <cell r="P609">
            <v>28.493000000000002</v>
          </cell>
          <cell r="Q609">
            <v>32.474000000000004</v>
          </cell>
          <cell r="R609">
            <v>51.129000000000005</v>
          </cell>
          <cell r="S609">
            <v>49.033999999999999</v>
          </cell>
          <cell r="T609">
            <v>97.706999999999994</v>
          </cell>
        </row>
        <row r="610">
          <cell r="A610">
            <v>214</v>
          </cell>
          <cell r="B610">
            <v>882</v>
          </cell>
          <cell r="C610" t="str">
            <v>Samoa</v>
          </cell>
          <cell r="D610">
            <v>0</v>
          </cell>
          <cell r="E610">
            <v>6</v>
          </cell>
          <cell r="F610" t="str">
            <v>Wpro</v>
          </cell>
          <cell r="G610">
            <v>5</v>
          </cell>
          <cell r="H610" t="str">
            <v>oai</v>
          </cell>
          <cell r="I610">
            <v>1</v>
          </cell>
          <cell r="J610" t="str">
            <v>low and middle</v>
          </cell>
          <cell r="K610" t="str">
            <v>males</v>
          </cell>
          <cell r="L610" t="str">
            <v>1995-2000</v>
          </cell>
          <cell r="M610">
            <v>2.3919999999999999</v>
          </cell>
          <cell r="N610">
            <v>0.32300000000000001</v>
          </cell>
          <cell r="O610">
            <v>4.1000000000000002E-2</v>
          </cell>
          <cell r="P610">
            <v>0.121</v>
          </cell>
          <cell r="Q610">
            <v>0.14399999999999999</v>
          </cell>
          <cell r="R610">
            <v>0.34</v>
          </cell>
          <cell r="S610">
            <v>0.52100000000000002</v>
          </cell>
          <cell r="T610">
            <v>0.90200000000000002</v>
          </cell>
        </row>
        <row r="611">
          <cell r="A611">
            <v>118</v>
          </cell>
          <cell r="B611">
            <v>887</v>
          </cell>
          <cell r="C611" t="str">
            <v>Yemen</v>
          </cell>
          <cell r="D611">
            <v>0</v>
          </cell>
          <cell r="E611">
            <v>3</v>
          </cell>
          <cell r="F611" t="str">
            <v>Emro</v>
          </cell>
          <cell r="G611">
            <v>8</v>
          </cell>
          <cell r="H611" t="str">
            <v>mec</v>
          </cell>
          <cell r="I611">
            <v>1</v>
          </cell>
          <cell r="J611" t="str">
            <v>low and middle</v>
          </cell>
          <cell r="K611" t="str">
            <v>males</v>
          </cell>
          <cell r="L611" t="str">
            <v>1995-2000</v>
          </cell>
          <cell r="M611">
            <v>427.75</v>
          </cell>
          <cell r="N611">
            <v>221.023</v>
          </cell>
          <cell r="O611">
            <v>21.988</v>
          </cell>
          <cell r="P611">
            <v>40.43</v>
          </cell>
          <cell r="Q611">
            <v>31.613999999999997</v>
          </cell>
          <cell r="R611">
            <v>31.233999999999998</v>
          </cell>
          <cell r="S611">
            <v>33.348999999999997</v>
          </cell>
          <cell r="T611">
            <v>48.111999999999995</v>
          </cell>
        </row>
        <row r="612">
          <cell r="A612">
            <v>153</v>
          </cell>
          <cell r="B612">
            <v>891</v>
          </cell>
          <cell r="C612" t="str">
            <v>Yugoslavia</v>
          </cell>
          <cell r="D612">
            <v>0</v>
          </cell>
          <cell r="E612">
            <v>4</v>
          </cell>
          <cell r="F612" t="str">
            <v>Euro</v>
          </cell>
          <cell r="G612">
            <v>2</v>
          </cell>
          <cell r="H612" t="str">
            <v>fse</v>
          </cell>
          <cell r="I612">
            <v>1</v>
          </cell>
          <cell r="J612" t="str">
            <v>low and middle</v>
          </cell>
          <cell r="K612" t="str">
            <v>males</v>
          </cell>
          <cell r="L612" t="str">
            <v>1995-2000</v>
          </cell>
          <cell r="M612">
            <v>269.41399999999999</v>
          </cell>
          <cell r="N612">
            <v>10.163</v>
          </cell>
          <cell r="O612">
            <v>1.2130000000000001</v>
          </cell>
          <cell r="P612">
            <v>4.9220000000000006</v>
          </cell>
          <cell r="Q612">
            <v>11.237000000000002</v>
          </cell>
          <cell r="R612">
            <v>38.079000000000001</v>
          </cell>
          <cell r="S612">
            <v>68.084999999999994</v>
          </cell>
          <cell r="T612">
            <v>135.715</v>
          </cell>
        </row>
        <row r="613">
          <cell r="A613">
            <v>22</v>
          </cell>
          <cell r="B613">
            <v>894</v>
          </cell>
          <cell r="C613" t="str">
            <v>Zambia</v>
          </cell>
          <cell r="D613">
            <v>0</v>
          </cell>
          <cell r="E613">
            <v>1</v>
          </cell>
          <cell r="F613" t="str">
            <v>Afro</v>
          </cell>
          <cell r="G613">
            <v>6</v>
          </cell>
          <cell r="H613" t="str">
            <v>ssa</v>
          </cell>
          <cell r="I613">
            <v>1</v>
          </cell>
          <cell r="J613" t="str">
            <v>low and middle</v>
          </cell>
          <cell r="K613" t="str">
            <v>males</v>
          </cell>
          <cell r="L613" t="str">
            <v>1995-2000</v>
          </cell>
          <cell r="M613">
            <v>431.50599999999997</v>
          </cell>
          <cell r="N613">
            <v>139.96600000000001</v>
          </cell>
          <cell r="O613">
            <v>33.151000000000003</v>
          </cell>
          <cell r="P613">
            <v>47.372</v>
          </cell>
          <cell r="Q613">
            <v>86.227000000000004</v>
          </cell>
          <cell r="R613">
            <v>65.293000000000006</v>
          </cell>
          <cell r="S613">
            <v>26.823999999999998</v>
          </cell>
          <cell r="T613">
            <v>32.672999999999995</v>
          </cell>
        </row>
        <row r="614">
          <cell r="A614">
            <v>1</v>
          </cell>
          <cell r="B614">
            <v>900</v>
          </cell>
          <cell r="C614" t="str">
            <v>World total</v>
          </cell>
          <cell r="K614" t="str">
            <v>males</v>
          </cell>
          <cell r="L614" t="str">
            <v>1995-2000</v>
          </cell>
          <cell r="M614">
            <v>137581.58300000001</v>
          </cell>
          <cell r="N614">
            <v>27018.807000000001</v>
          </cell>
          <cell r="O614">
            <v>4976.9050000000007</v>
          </cell>
          <cell r="P614">
            <v>7969.4250000000011</v>
          </cell>
          <cell r="Q614">
            <v>11855.838</v>
          </cell>
          <cell r="R614">
            <v>19614.427</v>
          </cell>
          <cell r="S614">
            <v>22730.446</v>
          </cell>
          <cell r="T614">
            <v>43415.735000000001</v>
          </cell>
        </row>
        <row r="615">
          <cell r="A615">
            <v>2</v>
          </cell>
          <cell r="B615">
            <v>901</v>
          </cell>
          <cell r="C615" t="str">
            <v>More developed regions (*)</v>
          </cell>
          <cell r="K615" t="str">
            <v>males</v>
          </cell>
          <cell r="L615" t="str">
            <v>1995-2000</v>
          </cell>
          <cell r="M615">
            <v>30625.838</v>
          </cell>
          <cell r="N615">
            <v>453.88900000000001</v>
          </cell>
          <cell r="O615">
            <v>130.59100000000001</v>
          </cell>
          <cell r="P615">
            <v>866.36599999999999</v>
          </cell>
          <cell r="Q615">
            <v>2088.9459999999999</v>
          </cell>
          <cell r="R615">
            <v>4717.6149999999998</v>
          </cell>
          <cell r="S615">
            <v>6400.4070000000002</v>
          </cell>
          <cell r="T615">
            <v>15968.023999999998</v>
          </cell>
        </row>
        <row r="616">
          <cell r="A616">
            <v>3</v>
          </cell>
          <cell r="B616">
            <v>902</v>
          </cell>
          <cell r="C616" t="str">
            <v>Less developed regions (+)</v>
          </cell>
          <cell r="K616" t="str">
            <v>males</v>
          </cell>
          <cell r="L616" t="str">
            <v>1995-2000</v>
          </cell>
          <cell r="M616">
            <v>106955.74400000001</v>
          </cell>
          <cell r="N616">
            <v>26564.917000000001</v>
          </cell>
          <cell r="O616">
            <v>4846.3140000000003</v>
          </cell>
          <cell r="P616">
            <v>7103.0590000000002</v>
          </cell>
          <cell r="Q616">
            <v>9766.8919999999998</v>
          </cell>
          <cell r="R616">
            <v>14896.812000000002</v>
          </cell>
          <cell r="S616">
            <v>16330.039000000001</v>
          </cell>
          <cell r="T616">
            <v>27447.710999999999</v>
          </cell>
        </row>
        <row r="617">
          <cell r="A617">
            <v>5</v>
          </cell>
          <cell r="B617">
            <v>903</v>
          </cell>
          <cell r="C617" t="str">
            <v>Africa</v>
          </cell>
          <cell r="K617" t="str">
            <v>males</v>
          </cell>
          <cell r="L617" t="str">
            <v>1995-2000</v>
          </cell>
          <cell r="M617">
            <v>26836.300999999999</v>
          </cell>
          <cell r="N617">
            <v>10622.416999999999</v>
          </cell>
          <cell r="O617">
            <v>2268.7719999999999</v>
          </cell>
          <cell r="P617">
            <v>2512.3490000000002</v>
          </cell>
          <cell r="Q617">
            <v>3195.0230000000001</v>
          </cell>
          <cell r="R617">
            <v>3149.3680000000004</v>
          </cell>
          <cell r="S617">
            <v>2138.79</v>
          </cell>
          <cell r="T617">
            <v>2949.5820000000003</v>
          </cell>
        </row>
        <row r="618">
          <cell r="A618">
            <v>162</v>
          </cell>
          <cell r="B618">
            <v>904</v>
          </cell>
          <cell r="C618" t="str">
            <v>Latin America and the Caribbean</v>
          </cell>
          <cell r="K618" t="str">
            <v>males</v>
          </cell>
          <cell r="L618" t="str">
            <v>1995-2000</v>
          </cell>
          <cell r="M618">
            <v>9155.9079999999994</v>
          </cell>
          <cell r="N618">
            <v>1458.5650000000001</v>
          </cell>
          <cell r="O618">
            <v>220.988</v>
          </cell>
          <cell r="P618">
            <v>808.01600000000008</v>
          </cell>
          <cell r="Q618">
            <v>1088.559</v>
          </cell>
          <cell r="R618">
            <v>1439.8340000000001</v>
          </cell>
          <cell r="S618">
            <v>1334.848</v>
          </cell>
          <cell r="T618">
            <v>2805.0980000000004</v>
          </cell>
        </row>
        <row r="619">
          <cell r="A619">
            <v>197</v>
          </cell>
          <cell r="B619">
            <v>905</v>
          </cell>
          <cell r="C619" t="str">
            <v>Northern America (12)</v>
          </cell>
          <cell r="K619" t="str">
            <v>males</v>
          </cell>
          <cell r="L619" t="str">
            <v>1995-2000</v>
          </cell>
          <cell r="M619">
            <v>6566.0050000000001</v>
          </cell>
          <cell r="N619">
            <v>101.086</v>
          </cell>
          <cell r="O619">
            <v>27.38</v>
          </cell>
          <cell r="P619">
            <v>198.715</v>
          </cell>
          <cell r="Q619">
            <v>453.33100000000002</v>
          </cell>
          <cell r="R619">
            <v>860.346</v>
          </cell>
          <cell r="S619">
            <v>1104.703</v>
          </cell>
          <cell r="T619">
            <v>3820.444</v>
          </cell>
        </row>
        <row r="620">
          <cell r="A620">
            <v>65</v>
          </cell>
          <cell r="B620">
            <v>906</v>
          </cell>
          <cell r="C620" t="str">
            <v>Eastern Asia</v>
          </cell>
          <cell r="K620" t="str">
            <v>males</v>
          </cell>
          <cell r="L620" t="str">
            <v>1995-2000</v>
          </cell>
          <cell r="M620">
            <v>28206.026999999998</v>
          </cell>
          <cell r="N620">
            <v>2388.2640000000001</v>
          </cell>
          <cell r="O620">
            <v>374.17</v>
          </cell>
          <cell r="P620">
            <v>1077.433</v>
          </cell>
          <cell r="Q620">
            <v>1809.181</v>
          </cell>
          <cell r="R620">
            <v>4231.3589999999995</v>
          </cell>
          <cell r="S620">
            <v>6357.1710000000003</v>
          </cell>
          <cell r="T620">
            <v>11968.449000000001</v>
          </cell>
        </row>
        <row r="621">
          <cell r="A621">
            <v>119</v>
          </cell>
          <cell r="B621">
            <v>908</v>
          </cell>
          <cell r="C621" t="str">
            <v>Europe</v>
          </cell>
          <cell r="K621" t="str">
            <v>males</v>
          </cell>
          <cell r="L621" t="str">
            <v>1995-2000</v>
          </cell>
          <cell r="M621">
            <v>20963.687999999998</v>
          </cell>
          <cell r="N621">
            <v>325.476</v>
          </cell>
          <cell r="O621">
            <v>95.367999999999995</v>
          </cell>
          <cell r="P621">
            <v>612.55899999999997</v>
          </cell>
          <cell r="Q621">
            <v>1539.5609999999999</v>
          </cell>
          <cell r="R621">
            <v>3465.7650000000003</v>
          </cell>
          <cell r="S621">
            <v>4677.7309999999998</v>
          </cell>
          <cell r="T621">
            <v>10247.228000000001</v>
          </cell>
        </row>
        <row r="622">
          <cell r="A622">
            <v>200</v>
          </cell>
          <cell r="B622">
            <v>909</v>
          </cell>
          <cell r="C622" t="str">
            <v>Oceania</v>
          </cell>
          <cell r="K622" t="str">
            <v>males</v>
          </cell>
          <cell r="L622" t="str">
            <v>1995-2000</v>
          </cell>
          <cell r="M622">
            <v>598.298</v>
          </cell>
          <cell r="N622">
            <v>42.182000000000002</v>
          </cell>
          <cell r="O622">
            <v>6.8320000000000007</v>
          </cell>
          <cell r="P622">
            <v>25.366</v>
          </cell>
          <cell r="Q622">
            <v>35.759</v>
          </cell>
          <cell r="R622">
            <v>74.691000000000003</v>
          </cell>
          <cell r="S622">
            <v>101.27600000000001</v>
          </cell>
          <cell r="T622">
            <v>312.19200000000001</v>
          </cell>
        </row>
        <row r="623">
          <cell r="A623">
            <v>6</v>
          </cell>
          <cell r="B623">
            <v>910</v>
          </cell>
          <cell r="C623" t="str">
            <v>Eastern Africa (1)</v>
          </cell>
          <cell r="K623" t="str">
            <v>males</v>
          </cell>
          <cell r="L623" t="str">
            <v>1995-2000</v>
          </cell>
          <cell r="M623">
            <v>10430.14</v>
          </cell>
          <cell r="N623">
            <v>4273.0600000000004</v>
          </cell>
          <cell r="O623">
            <v>916.23</v>
          </cell>
          <cell r="P623">
            <v>1004.4259999999999</v>
          </cell>
          <cell r="Q623">
            <v>1470.558</v>
          </cell>
          <cell r="R623">
            <v>1262.8489999999999</v>
          </cell>
          <cell r="S623">
            <v>661.88199999999995</v>
          </cell>
          <cell r="T623">
            <v>841.13499999999999</v>
          </cell>
        </row>
        <row r="624">
          <cell r="A624">
            <v>24</v>
          </cell>
          <cell r="B624">
            <v>911</v>
          </cell>
          <cell r="C624" t="str">
            <v>Middle Africa (3)</v>
          </cell>
          <cell r="K624" t="str">
            <v>males</v>
          </cell>
          <cell r="L624" t="str">
            <v>1995-2000</v>
          </cell>
          <cell r="M624">
            <v>3573.9760000000001</v>
          </cell>
          <cell r="N624">
            <v>1629.6890000000001</v>
          </cell>
          <cell r="O624">
            <v>327.92599999999999</v>
          </cell>
          <cell r="P624">
            <v>326.69200000000001</v>
          </cell>
          <cell r="Q624">
            <v>364.22399999999999</v>
          </cell>
          <cell r="R624">
            <v>352.84500000000003</v>
          </cell>
          <cell r="S624">
            <v>237.63</v>
          </cell>
          <cell r="T624">
            <v>334.97</v>
          </cell>
        </row>
        <row r="625">
          <cell r="A625">
            <v>33</v>
          </cell>
          <cell r="B625">
            <v>912</v>
          </cell>
          <cell r="C625" t="str">
            <v>Northern Africa</v>
          </cell>
          <cell r="K625" t="str">
            <v>males</v>
          </cell>
          <cell r="L625" t="str">
            <v>1995-2000</v>
          </cell>
          <cell r="M625">
            <v>3211.471</v>
          </cell>
          <cell r="N625">
            <v>864.35</v>
          </cell>
          <cell r="O625">
            <v>150.554</v>
          </cell>
          <cell r="P625">
            <v>238.6</v>
          </cell>
          <cell r="Q625">
            <v>261.822</v>
          </cell>
          <cell r="R625">
            <v>396.30500000000001</v>
          </cell>
          <cell r="S625">
            <v>474.11199999999997</v>
          </cell>
          <cell r="T625">
            <v>825.72800000000007</v>
          </cell>
        </row>
        <row r="626">
          <cell r="A626">
            <v>41</v>
          </cell>
          <cell r="B626">
            <v>913</v>
          </cell>
          <cell r="C626" t="str">
            <v>Southern Africa</v>
          </cell>
          <cell r="K626" t="str">
            <v>males</v>
          </cell>
          <cell r="L626" t="str">
            <v>1995-2000</v>
          </cell>
          <cell r="M626">
            <v>1497.7159999999999</v>
          </cell>
          <cell r="N626">
            <v>331.71300000000002</v>
          </cell>
          <cell r="O626">
            <v>57.445</v>
          </cell>
          <cell r="P626">
            <v>129.67500000000001</v>
          </cell>
          <cell r="Q626">
            <v>269.971</v>
          </cell>
          <cell r="R626">
            <v>317.49200000000002</v>
          </cell>
          <cell r="S626">
            <v>199.48500000000001</v>
          </cell>
          <cell r="T626">
            <v>191.935</v>
          </cell>
        </row>
        <row r="627">
          <cell r="A627">
            <v>47</v>
          </cell>
          <cell r="B627">
            <v>914</v>
          </cell>
          <cell r="C627" t="str">
            <v>Western Africa (4)</v>
          </cell>
          <cell r="K627" t="str">
            <v>males</v>
          </cell>
          <cell r="L627" t="str">
            <v>1995-2000</v>
          </cell>
          <cell r="M627">
            <v>8122.9979999999996</v>
          </cell>
          <cell r="N627">
            <v>3523.605</v>
          </cell>
          <cell r="O627">
            <v>816.61699999999996</v>
          </cell>
          <cell r="P627">
            <v>812.95600000000002</v>
          </cell>
          <cell r="Q627">
            <v>828.44800000000009</v>
          </cell>
          <cell r="R627">
            <v>819.87699999999995</v>
          </cell>
          <cell r="S627">
            <v>565.68100000000004</v>
          </cell>
          <cell r="T627">
            <v>755.81399999999996</v>
          </cell>
        </row>
        <row r="628">
          <cell r="A628">
            <v>163</v>
          </cell>
          <cell r="B628">
            <v>915</v>
          </cell>
          <cell r="C628" t="str">
            <v>Caribbean (10)</v>
          </cell>
          <cell r="K628" t="str">
            <v>males</v>
          </cell>
          <cell r="L628" t="str">
            <v>1995-2000</v>
          </cell>
          <cell r="M628">
            <v>784.34</v>
          </cell>
          <cell r="N628">
            <v>116.486</v>
          </cell>
          <cell r="O628">
            <v>25.798999999999999</v>
          </cell>
          <cell r="P628">
            <v>54.926000000000002</v>
          </cell>
          <cell r="Q628">
            <v>80.284000000000006</v>
          </cell>
          <cell r="R628">
            <v>109.71</v>
          </cell>
          <cell r="S628">
            <v>105.833</v>
          </cell>
          <cell r="T628">
            <v>291.30199999999996</v>
          </cell>
        </row>
        <row r="629">
          <cell r="A629">
            <v>175</v>
          </cell>
          <cell r="B629">
            <v>916</v>
          </cell>
          <cell r="C629" t="str">
            <v>Central America</v>
          </cell>
          <cell r="K629" t="str">
            <v>males</v>
          </cell>
          <cell r="L629" t="str">
            <v>1995-2000</v>
          </cell>
          <cell r="M629">
            <v>1933.7149999999999</v>
          </cell>
          <cell r="N629">
            <v>397.09</v>
          </cell>
          <cell r="O629">
            <v>53.301000000000002</v>
          </cell>
          <cell r="P629">
            <v>197.303</v>
          </cell>
          <cell r="Q629">
            <v>223.38399999999999</v>
          </cell>
          <cell r="R629">
            <v>269.04700000000003</v>
          </cell>
          <cell r="S629">
            <v>248.51400000000001</v>
          </cell>
          <cell r="T629">
            <v>545.07599999999991</v>
          </cell>
        </row>
        <row r="630">
          <cell r="A630">
            <v>88</v>
          </cell>
          <cell r="B630">
            <v>920</v>
          </cell>
          <cell r="C630" t="str">
            <v>South-eastern Asia</v>
          </cell>
          <cell r="K630" t="str">
            <v>males</v>
          </cell>
          <cell r="L630" t="str">
            <v>1995-2000</v>
          </cell>
          <cell r="M630">
            <v>9692.3629999999994</v>
          </cell>
          <cell r="N630">
            <v>1985.03</v>
          </cell>
          <cell r="O630">
            <v>345.39099999999996</v>
          </cell>
          <cell r="P630">
            <v>769.07799999999997</v>
          </cell>
          <cell r="Q630">
            <v>982.86400000000003</v>
          </cell>
          <cell r="R630">
            <v>1465.287</v>
          </cell>
          <cell r="S630">
            <v>1561.41</v>
          </cell>
          <cell r="T630">
            <v>2583.3030000000003</v>
          </cell>
        </row>
        <row r="631">
          <cell r="A631">
            <v>73</v>
          </cell>
          <cell r="B631">
            <v>921</v>
          </cell>
          <cell r="C631" t="str">
            <v>South-central Asia</v>
          </cell>
          <cell r="K631" t="str">
            <v>males</v>
          </cell>
          <cell r="L631" t="str">
            <v>1995-2000</v>
          </cell>
          <cell r="M631">
            <v>32377.812999999998</v>
          </cell>
          <cell r="N631">
            <v>9209.3420000000006</v>
          </cell>
          <cell r="O631">
            <v>1544.664</v>
          </cell>
          <cell r="P631">
            <v>1770.54</v>
          </cell>
          <cell r="Q631">
            <v>2513.2539999999999</v>
          </cell>
          <cell r="R631">
            <v>4507.018</v>
          </cell>
          <cell r="S631">
            <v>4947.2790000000005</v>
          </cell>
          <cell r="T631">
            <v>7885.7159999999994</v>
          </cell>
        </row>
        <row r="632">
          <cell r="A632">
            <v>100</v>
          </cell>
          <cell r="B632">
            <v>922</v>
          </cell>
          <cell r="C632" t="str">
            <v>Western Asia</v>
          </cell>
          <cell r="K632" t="str">
            <v>males</v>
          </cell>
          <cell r="L632" t="str">
            <v>1995-2000</v>
          </cell>
          <cell r="M632">
            <v>3184.5419999999999</v>
          </cell>
          <cell r="N632">
            <v>885.62800000000004</v>
          </cell>
          <cell r="O632">
            <v>93.35</v>
          </cell>
          <cell r="P632">
            <v>195.636</v>
          </cell>
          <cell r="Q632">
            <v>238.339</v>
          </cell>
          <cell r="R632">
            <v>419.99799999999999</v>
          </cell>
          <cell r="S632">
            <v>505.88900000000001</v>
          </cell>
          <cell r="T632">
            <v>845.702</v>
          </cell>
        </row>
        <row r="633">
          <cell r="A633">
            <v>120</v>
          </cell>
          <cell r="B633">
            <v>923</v>
          </cell>
          <cell r="C633" t="str">
            <v>Eastern Europe</v>
          </cell>
          <cell r="K633" t="str">
            <v>males</v>
          </cell>
          <cell r="L633" t="str">
            <v>1995-2000</v>
          </cell>
          <cell r="M633">
            <v>10272</v>
          </cell>
          <cell r="N633">
            <v>206.14400000000001</v>
          </cell>
          <cell r="O633">
            <v>67.442000000000007</v>
          </cell>
          <cell r="P633">
            <v>407.91899999999998</v>
          </cell>
          <cell r="Q633">
            <v>1123.3040000000001</v>
          </cell>
          <cell r="R633">
            <v>2219.2910000000002</v>
          </cell>
          <cell r="S633">
            <v>2571.7939999999999</v>
          </cell>
          <cell r="T633">
            <v>3676.1060000000002</v>
          </cell>
        </row>
        <row r="634">
          <cell r="A634">
            <v>131</v>
          </cell>
          <cell r="B634">
            <v>924</v>
          </cell>
          <cell r="C634" t="str">
            <v>Northern Europe (7)</v>
          </cell>
          <cell r="K634" t="str">
            <v>males</v>
          </cell>
          <cell r="L634" t="str">
            <v>1995-2000</v>
          </cell>
          <cell r="M634">
            <v>2551.1080000000002</v>
          </cell>
          <cell r="N634">
            <v>28.727</v>
          </cell>
          <cell r="O634">
            <v>7.3330000000000002</v>
          </cell>
          <cell r="P634">
            <v>42.067000000000007</v>
          </cell>
          <cell r="Q634">
            <v>88.894999999999996</v>
          </cell>
          <cell r="R634">
            <v>282.50299999999999</v>
          </cell>
          <cell r="S634">
            <v>471.40700000000004</v>
          </cell>
          <cell r="T634">
            <v>1630.1760000000002</v>
          </cell>
        </row>
        <row r="635">
          <cell r="A635">
            <v>142</v>
          </cell>
          <cell r="B635">
            <v>925</v>
          </cell>
          <cell r="C635" t="str">
            <v>Southern Europe (8)</v>
          </cell>
          <cell r="K635" t="str">
            <v>males</v>
          </cell>
          <cell r="L635" t="str">
            <v>1995-2000</v>
          </cell>
          <cell r="M635">
            <v>3689.8159999999998</v>
          </cell>
          <cell r="N635">
            <v>50.515000000000001</v>
          </cell>
          <cell r="O635">
            <v>10.754</v>
          </cell>
          <cell r="P635">
            <v>80.358000000000004</v>
          </cell>
          <cell r="Q635">
            <v>131.95500000000001</v>
          </cell>
          <cell r="R635">
            <v>401.697</v>
          </cell>
          <cell r="S635">
            <v>737.827</v>
          </cell>
          <cell r="T635">
            <v>2276.71</v>
          </cell>
        </row>
        <row r="636">
          <cell r="A636">
            <v>154</v>
          </cell>
          <cell r="B636">
            <v>926</v>
          </cell>
          <cell r="C636" t="str">
            <v>Western Europe (9)</v>
          </cell>
          <cell r="K636" t="str">
            <v>males</v>
          </cell>
          <cell r="L636" t="str">
            <v>1995-2000</v>
          </cell>
          <cell r="M636">
            <v>4450.7640000000001</v>
          </cell>
          <cell r="N636">
            <v>40.090000000000003</v>
          </cell>
          <cell r="O636">
            <v>9.8390000000000004</v>
          </cell>
          <cell r="P636">
            <v>82.215000000000003</v>
          </cell>
          <cell r="Q636">
            <v>195.40699999999998</v>
          </cell>
          <cell r="R636">
            <v>562.274</v>
          </cell>
          <cell r="S636">
            <v>896.70299999999997</v>
          </cell>
          <cell r="T636">
            <v>2664.2360000000003</v>
          </cell>
        </row>
        <row r="637">
          <cell r="A637">
            <v>201</v>
          </cell>
          <cell r="B637">
            <v>927</v>
          </cell>
          <cell r="C637" t="str">
            <v>Australia/New Zealand</v>
          </cell>
          <cell r="K637" t="str">
            <v>males</v>
          </cell>
          <cell r="L637" t="str">
            <v>1995-2000</v>
          </cell>
          <cell r="M637">
            <v>442.73599999999999</v>
          </cell>
          <cell r="N637">
            <v>6.4</v>
          </cell>
          <cell r="O637">
            <v>1.657</v>
          </cell>
          <cell r="P637">
            <v>12.323</v>
          </cell>
          <cell r="Q637">
            <v>19.5</v>
          </cell>
          <cell r="R637">
            <v>46.804000000000002</v>
          </cell>
          <cell r="S637">
            <v>74.444999999999993</v>
          </cell>
          <cell r="T637">
            <v>281.60700000000003</v>
          </cell>
        </row>
        <row r="638">
          <cell r="A638">
            <v>204</v>
          </cell>
          <cell r="B638">
            <v>928</v>
          </cell>
          <cell r="C638" t="str">
            <v>Melanesia</v>
          </cell>
          <cell r="K638" t="str">
            <v>males</v>
          </cell>
          <cell r="L638" t="str">
            <v>1995-2000</v>
          </cell>
          <cell r="M638">
            <v>139.75899999999999</v>
          </cell>
          <cell r="N638">
            <v>33.067</v>
          </cell>
          <cell r="O638">
            <v>4.766</v>
          </cell>
          <cell r="P638">
            <v>11.756</v>
          </cell>
          <cell r="Q638">
            <v>14.93</v>
          </cell>
          <cell r="R638">
            <v>25.375</v>
          </cell>
          <cell r="S638">
            <v>23.885000000000002</v>
          </cell>
          <cell r="T638">
            <v>25.98</v>
          </cell>
        </row>
        <row r="639">
          <cell r="A639">
            <v>184</v>
          </cell>
          <cell r="B639">
            <v>931</v>
          </cell>
          <cell r="C639" t="str">
            <v>South America (11)</v>
          </cell>
          <cell r="K639" t="str">
            <v>males</v>
          </cell>
          <cell r="L639" t="str">
            <v>1995-2000</v>
          </cell>
          <cell r="M639">
            <v>6437.8530000000001</v>
          </cell>
          <cell r="N639">
            <v>944.98900000000003</v>
          </cell>
          <cell r="O639">
            <v>141.88800000000001</v>
          </cell>
          <cell r="P639">
            <v>555.78700000000003</v>
          </cell>
          <cell r="Q639">
            <v>784.89100000000008</v>
          </cell>
          <cell r="R639">
            <v>1061.077</v>
          </cell>
          <cell r="S639">
            <v>980.50099999999998</v>
          </cell>
          <cell r="T639">
            <v>1968.72</v>
          </cell>
        </row>
        <row r="640">
          <cell r="A640">
            <v>64</v>
          </cell>
          <cell r="B640">
            <v>935</v>
          </cell>
          <cell r="C640" t="str">
            <v>Asia</v>
          </cell>
          <cell r="K640" t="str">
            <v>males</v>
          </cell>
          <cell r="L640" t="str">
            <v>1995-2000</v>
          </cell>
          <cell r="M640">
            <v>73460.744999999995</v>
          </cell>
          <cell r="N640">
            <v>14468.263999999999</v>
          </cell>
          <cell r="O640">
            <v>2357.5749999999998</v>
          </cell>
          <cell r="P640">
            <v>3812.6869999999999</v>
          </cell>
          <cell r="Q640">
            <v>5543.637999999999</v>
          </cell>
          <cell r="R640">
            <v>10623.662</v>
          </cell>
          <cell r="S640">
            <v>13371.749</v>
          </cell>
          <cell r="T640">
            <v>23283.17</v>
          </cell>
        </row>
        <row r="641">
          <cell r="A641">
            <v>4</v>
          </cell>
          <cell r="B641">
            <v>941</v>
          </cell>
          <cell r="C641" t="str">
            <v>Least developed countries (#)</v>
          </cell>
          <cell r="K641" t="str">
            <v>males</v>
          </cell>
          <cell r="L641" t="str">
            <v>1995-2000</v>
          </cell>
          <cell r="M641">
            <v>22750.358</v>
          </cell>
          <cell r="N641">
            <v>9637.4310000000005</v>
          </cell>
          <cell r="O641">
            <v>1778.7269999999999</v>
          </cell>
          <cell r="P641">
            <v>2109.1559999999999</v>
          </cell>
          <cell r="Q641">
            <v>2456.029</v>
          </cell>
          <cell r="R641">
            <v>2526.4340000000002</v>
          </cell>
          <cell r="S641">
            <v>1783.6</v>
          </cell>
          <cell r="T641">
            <v>2458.9809999999998</v>
          </cell>
        </row>
        <row r="642">
          <cell r="A642">
            <v>210</v>
          </cell>
          <cell r="B642">
            <v>954</v>
          </cell>
          <cell r="C642" t="str">
            <v>Micronesia (14)</v>
          </cell>
          <cell r="K642" t="str">
            <v>males</v>
          </cell>
          <cell r="L642" t="str">
            <v>1995-2000</v>
          </cell>
          <cell r="M642">
            <v>7.3449999999999998</v>
          </cell>
          <cell r="N642">
            <v>1.9039999999999999</v>
          </cell>
          <cell r="O642">
            <v>0.26</v>
          </cell>
          <cell r="P642">
            <v>0.69499999999999995</v>
          </cell>
          <cell r="Q642">
            <v>0.70499999999999996</v>
          </cell>
          <cell r="R642">
            <v>1.022</v>
          </cell>
          <cell r="S642">
            <v>1.0230000000000001</v>
          </cell>
          <cell r="T642">
            <v>1.736</v>
          </cell>
        </row>
        <row r="643">
          <cell r="A643">
            <v>212</v>
          </cell>
          <cell r="B643">
            <v>957</v>
          </cell>
          <cell r="C643" t="str">
            <v>Polynesia (15)</v>
          </cell>
          <cell r="K643" t="str">
            <v>males</v>
          </cell>
          <cell r="L643" t="str">
            <v>1995-2000</v>
          </cell>
          <cell r="M643">
            <v>8.4580000000000002</v>
          </cell>
          <cell r="N643">
            <v>0.81100000000000005</v>
          </cell>
          <cell r="O643">
            <v>0.14900000000000002</v>
          </cell>
          <cell r="P643">
            <v>0.59200000000000008</v>
          </cell>
          <cell r="Q643">
            <v>0.624</v>
          </cell>
          <cell r="R643">
            <v>1.49</v>
          </cell>
          <cell r="S643">
            <v>1.923</v>
          </cell>
          <cell r="T643">
            <v>2.8689999999999998</v>
          </cell>
        </row>
      </sheetData>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 2016"/>
      <sheetName val="Male, 2016 "/>
      <sheetName val="Female, 2016"/>
    </sheetNames>
    <sheetDataSet>
      <sheetData sheetId="0"/>
      <sheetData sheetId="1">
        <row r="3">
          <cell r="B3">
            <v>2</v>
          </cell>
          <cell r="C3" t="str">
            <v>Medium variant</v>
          </cell>
          <cell r="D3" t="str">
            <v>WORLD</v>
          </cell>
          <cell r="F3">
            <v>900</v>
          </cell>
          <cell r="G3">
            <v>2016</v>
          </cell>
          <cell r="H3">
            <v>349540.69000000006</v>
          </cell>
          <cell r="I3">
            <v>138643.06300000008</v>
          </cell>
          <cell r="J3">
            <v>934603.77399999998</v>
          </cell>
          <cell r="K3">
            <v>864254.50499999989</v>
          </cell>
          <cell r="L3">
            <v>307055.18500000011</v>
          </cell>
          <cell r="M3">
            <v>840693.47399999981</v>
          </cell>
          <cell r="N3">
            <v>655610.4389999999</v>
          </cell>
          <cell r="O3">
            <v>307474.91499999998</v>
          </cell>
          <cell r="P3">
            <v>1951483.4739999997</v>
          </cell>
        </row>
        <row r="4">
          <cell r="B4">
            <v>88</v>
          </cell>
          <cell r="C4" t="str">
            <v>Medium variant</v>
          </cell>
          <cell r="D4" t="str">
            <v>More developed regions</v>
          </cell>
          <cell r="E4" t="str">
            <v>a</v>
          </cell>
          <cell r="F4">
            <v>901</v>
          </cell>
          <cell r="G4">
            <v>2016</v>
          </cell>
          <cell r="H4">
            <v>35137.347000000002</v>
          </cell>
          <cell r="I4">
            <v>14339.351999999999</v>
          </cell>
          <cell r="J4">
            <v>98970.530999999988</v>
          </cell>
          <cell r="K4">
            <v>92068.892999999982</v>
          </cell>
          <cell r="L4">
            <v>35019.736000000004</v>
          </cell>
          <cell r="M4">
            <v>91465.256000000008</v>
          </cell>
          <cell r="N4">
            <v>70688.758000000002</v>
          </cell>
          <cell r="O4">
            <v>38949.148000000001</v>
          </cell>
          <cell r="P4">
            <v>288753.29300000006</v>
          </cell>
        </row>
        <row r="5">
          <cell r="B5">
            <v>174</v>
          </cell>
          <cell r="C5" t="str">
            <v>Medium variant</v>
          </cell>
          <cell r="D5" t="str">
            <v>Less developed regions</v>
          </cell>
          <cell r="E5" t="str">
            <v>b</v>
          </cell>
          <cell r="F5">
            <v>902</v>
          </cell>
          <cell r="G5">
            <v>2016</v>
          </cell>
          <cell r="H5">
            <v>314403.34299999999</v>
          </cell>
          <cell r="I5">
            <v>124303.71100000001</v>
          </cell>
          <cell r="J5">
            <v>835633.24299999978</v>
          </cell>
          <cell r="K5">
            <v>772185.61199999985</v>
          </cell>
          <cell r="L5">
            <v>272035.44900000002</v>
          </cell>
          <cell r="M5">
            <v>749228.21799999999</v>
          </cell>
          <cell r="N5">
            <v>584921.68099999998</v>
          </cell>
          <cell r="O5">
            <v>268525.76699999999</v>
          </cell>
          <cell r="P5">
            <v>1662730.1810000001</v>
          </cell>
        </row>
        <row r="6">
          <cell r="B6">
            <v>260</v>
          </cell>
          <cell r="C6" t="str">
            <v>Medium variant</v>
          </cell>
          <cell r="D6" t="str">
            <v>Least developed countries</v>
          </cell>
          <cell r="E6" t="str">
            <v>c</v>
          </cell>
          <cell r="F6">
            <v>941</v>
          </cell>
          <cell r="G6">
            <v>2016</v>
          </cell>
          <cell r="H6">
            <v>72481.091</v>
          </cell>
          <cell r="I6">
            <v>28104.602999999999</v>
          </cell>
          <cell r="J6">
            <v>182565.69499999998</v>
          </cell>
          <cell r="K6">
            <v>167770.96299999999</v>
          </cell>
          <cell r="L6">
            <v>52738.741999999998</v>
          </cell>
          <cell r="M6">
            <v>157679.41200000001</v>
          </cell>
          <cell r="N6">
            <v>125180.45700000001</v>
          </cell>
          <cell r="O6">
            <v>45352.695</v>
          </cell>
          <cell r="P6">
            <v>238530.61200000005</v>
          </cell>
        </row>
        <row r="7">
          <cell r="B7">
            <v>346</v>
          </cell>
          <cell r="C7" t="str">
            <v>Medium variant</v>
          </cell>
          <cell r="D7" t="str">
            <v>Less developed regions, excluding least developed countries</v>
          </cell>
          <cell r="E7" t="str">
            <v>d</v>
          </cell>
          <cell r="F7">
            <v>934</v>
          </cell>
          <cell r="G7">
            <v>2016</v>
          </cell>
          <cell r="H7">
            <v>241922.25199999998</v>
          </cell>
          <cell r="I7">
            <v>96199.108000000007</v>
          </cell>
          <cell r="J7">
            <v>653067.54800000007</v>
          </cell>
          <cell r="K7">
            <v>604414.64899999998</v>
          </cell>
          <cell r="L7">
            <v>219296.70699999999</v>
          </cell>
          <cell r="M7">
            <v>591548.80599999987</v>
          </cell>
          <cell r="N7">
            <v>459741.22399999987</v>
          </cell>
          <cell r="O7">
            <v>223173.07200000001</v>
          </cell>
          <cell r="P7">
            <v>1424199.5689999999</v>
          </cell>
        </row>
        <row r="8">
          <cell r="B8">
            <v>432</v>
          </cell>
          <cell r="C8" t="str">
            <v>Medium variant</v>
          </cell>
          <cell r="D8" t="str">
            <v>Less developed regions, excluding China</v>
          </cell>
          <cell r="F8">
            <v>948</v>
          </cell>
          <cell r="G8">
            <v>2016</v>
          </cell>
          <cell r="H8">
            <v>267673.51699999999</v>
          </cell>
          <cell r="I8">
            <v>105576.514</v>
          </cell>
          <cell r="J8">
            <v>709319.93299999996</v>
          </cell>
          <cell r="K8">
            <v>655242.80899999989</v>
          </cell>
          <cell r="L8">
            <v>229021.636</v>
          </cell>
          <cell r="M8">
            <v>634951.33100000001</v>
          </cell>
          <cell r="N8">
            <v>496100.04600000003</v>
          </cell>
          <cell r="O8">
            <v>217049.64199999999</v>
          </cell>
          <cell r="P8">
            <v>1270148.9689999998</v>
          </cell>
        </row>
        <row r="9">
          <cell r="B9">
            <v>518</v>
          </cell>
          <cell r="C9" t="str">
            <v>Medium variant</v>
          </cell>
          <cell r="D9" t="str">
            <v>High-income countries</v>
          </cell>
          <cell r="E9" t="str">
            <v>e</v>
          </cell>
          <cell r="F9">
            <v>1503</v>
          </cell>
          <cell r="G9">
            <v>2016</v>
          </cell>
          <cell r="H9">
            <v>33042.294999999998</v>
          </cell>
          <cell r="I9">
            <v>13515.153</v>
          </cell>
          <cell r="J9">
            <v>94672.877000000008</v>
          </cell>
          <cell r="K9">
            <v>88205.731</v>
          </cell>
          <cell r="L9">
            <v>34962.373999999996</v>
          </cell>
          <cell r="M9">
            <v>88754.025999999983</v>
          </cell>
          <cell r="N9">
            <v>68079.819999999992</v>
          </cell>
          <cell r="O9">
            <v>38579.379000000001</v>
          </cell>
          <cell r="P9">
            <v>284123.38899999997</v>
          </cell>
        </row>
        <row r="10">
          <cell r="B10">
            <v>604</v>
          </cell>
          <cell r="C10" t="str">
            <v>Medium variant</v>
          </cell>
          <cell r="D10" t="str">
            <v>Middle-income countries</v>
          </cell>
          <cell r="E10" t="str">
            <v>e</v>
          </cell>
          <cell r="F10">
            <v>1517</v>
          </cell>
          <cell r="G10">
            <v>2016</v>
          </cell>
          <cell r="H10">
            <v>263016.962</v>
          </cell>
          <cell r="I10">
            <v>104502.28700000001</v>
          </cell>
          <cell r="J10">
            <v>708551.66500000004</v>
          </cell>
          <cell r="K10">
            <v>655624.61100000003</v>
          </cell>
          <cell r="L10">
            <v>236007.85</v>
          </cell>
          <cell r="M10">
            <v>640498.44400000002</v>
          </cell>
          <cell r="N10">
            <v>498424.28800000006</v>
          </cell>
          <cell r="O10">
            <v>238716.80199999997</v>
          </cell>
          <cell r="P10">
            <v>1512424.6300000001</v>
          </cell>
        </row>
        <row r="11">
          <cell r="B11">
            <v>690</v>
          </cell>
          <cell r="C11" t="str">
            <v>Medium variant</v>
          </cell>
          <cell r="D11" t="str">
            <v>Upper-middle-income countries</v>
          </cell>
          <cell r="E11" t="str">
            <v>e</v>
          </cell>
          <cell r="F11">
            <v>1502</v>
          </cell>
          <cell r="G11">
            <v>2016</v>
          </cell>
          <cell r="H11">
            <v>97064.907000000007</v>
          </cell>
          <cell r="I11">
            <v>38656.474000000002</v>
          </cell>
          <cell r="J11">
            <v>261143.81</v>
          </cell>
          <cell r="K11">
            <v>241580.946</v>
          </cell>
          <cell r="L11">
            <v>89339.978999999992</v>
          </cell>
          <cell r="M11">
            <v>236579.484</v>
          </cell>
          <cell r="N11">
            <v>183424.49699999997</v>
          </cell>
          <cell r="O11">
            <v>99507.608999999997</v>
          </cell>
          <cell r="P11">
            <v>702935.50099999993</v>
          </cell>
        </row>
        <row r="12">
          <cell r="B12">
            <v>776</v>
          </cell>
          <cell r="C12" t="str">
            <v>Medium variant</v>
          </cell>
          <cell r="D12" t="str">
            <v>Lower-middle-income countries</v>
          </cell>
          <cell r="E12" t="str">
            <v>e</v>
          </cell>
          <cell r="F12">
            <v>1501</v>
          </cell>
          <cell r="G12">
            <v>2016</v>
          </cell>
          <cell r="H12">
            <v>165952.05499999999</v>
          </cell>
          <cell r="I12">
            <v>65845.812999999995</v>
          </cell>
          <cell r="J12">
            <v>447407.85499999998</v>
          </cell>
          <cell r="K12">
            <v>414043.66499999998</v>
          </cell>
          <cell r="L12">
            <v>146667.87099999998</v>
          </cell>
          <cell r="M12">
            <v>403918.96</v>
          </cell>
          <cell r="N12">
            <v>314999.79100000003</v>
          </cell>
          <cell r="O12">
            <v>139209.193</v>
          </cell>
          <cell r="P12">
            <v>809489.12899999984</v>
          </cell>
        </row>
        <row r="13">
          <cell r="B13">
            <v>862</v>
          </cell>
          <cell r="C13" t="str">
            <v>Medium variant</v>
          </cell>
          <cell r="D13" t="str">
            <v>Low-income countries</v>
          </cell>
          <cell r="E13" t="str">
            <v>e</v>
          </cell>
          <cell r="F13">
            <v>1500</v>
          </cell>
          <cell r="G13">
            <v>2016</v>
          </cell>
          <cell r="H13">
            <v>53357.625</v>
          </cell>
          <cell r="I13">
            <v>20576.067999999999</v>
          </cell>
          <cell r="J13">
            <v>131033.84300000001</v>
          </cell>
          <cell r="K13">
            <v>120103.54</v>
          </cell>
          <cell r="L13">
            <v>35967.504000000001</v>
          </cell>
          <cell r="M13">
            <v>111123.224</v>
          </cell>
          <cell r="N13">
            <v>88860.031000000003</v>
          </cell>
          <cell r="O13">
            <v>30074.562999999998</v>
          </cell>
          <cell r="P13">
            <v>154268.10400000005</v>
          </cell>
        </row>
        <row r="14">
          <cell r="B14">
            <v>948</v>
          </cell>
          <cell r="C14" t="str">
            <v>Medium variant</v>
          </cell>
          <cell r="D14" t="str">
            <v>Sub-Saharan Africa</v>
          </cell>
          <cell r="E14" t="str">
            <v>f</v>
          </cell>
          <cell r="F14">
            <v>947</v>
          </cell>
          <cell r="G14">
            <v>2016</v>
          </cell>
          <cell r="H14">
            <v>82189.615000000005</v>
          </cell>
          <cell r="I14">
            <v>31582.662</v>
          </cell>
          <cell r="J14">
            <v>198831.67399999997</v>
          </cell>
          <cell r="K14">
            <v>181944.70099999997</v>
          </cell>
          <cell r="L14">
            <v>53360.286999999997</v>
          </cell>
          <cell r="M14">
            <v>166947.95300000001</v>
          </cell>
          <cell r="N14">
            <v>133920.61700000003</v>
          </cell>
          <cell r="O14">
            <v>45168.689000000006</v>
          </cell>
          <cell r="P14">
            <v>234908.70600000006</v>
          </cell>
        </row>
        <row r="15">
          <cell r="B15">
            <v>1034</v>
          </cell>
          <cell r="C15" t="str">
            <v>Medium variant</v>
          </cell>
          <cell r="D15" t="str">
            <v>AFRICA</v>
          </cell>
          <cell r="F15">
            <v>903</v>
          </cell>
          <cell r="G15">
            <v>2016</v>
          </cell>
          <cell r="H15">
            <v>96936.258000000002</v>
          </cell>
          <cell r="I15">
            <v>37204.024000000005</v>
          </cell>
          <cell r="J15">
            <v>233911.70499999999</v>
          </cell>
          <cell r="K15">
            <v>213940.43799999997</v>
          </cell>
          <cell r="L15">
            <v>63464.112000000001</v>
          </cell>
          <cell r="M15">
            <v>196473.59000000003</v>
          </cell>
          <cell r="N15">
            <v>157323.82500000001</v>
          </cell>
          <cell r="O15">
            <v>55209.489000000001</v>
          </cell>
          <cell r="P15">
            <v>294055.95399999997</v>
          </cell>
        </row>
        <row r="16">
          <cell r="B16">
            <v>1120</v>
          </cell>
          <cell r="C16" t="str">
            <v>Medium variant</v>
          </cell>
          <cell r="D16" t="str">
            <v>Eastern Africa</v>
          </cell>
          <cell r="F16">
            <v>910</v>
          </cell>
          <cell r="G16">
            <v>2016</v>
          </cell>
          <cell r="H16">
            <v>33288.410000000003</v>
          </cell>
          <cell r="I16">
            <v>12867.941999999999</v>
          </cell>
          <cell r="J16">
            <v>82210.414999999994</v>
          </cell>
          <cell r="K16">
            <v>75401.464999999997</v>
          </cell>
          <cell r="L16">
            <v>22834.316999999999</v>
          </cell>
          <cell r="M16">
            <v>69989.82699999999</v>
          </cell>
          <cell r="N16">
            <v>55876.837</v>
          </cell>
          <cell r="O16">
            <v>19143.386000000002</v>
          </cell>
          <cell r="P16">
            <v>97101.218000000023</v>
          </cell>
        </row>
        <row r="17">
          <cell r="B17">
            <v>1206</v>
          </cell>
          <cell r="C17" t="str">
            <v>Medium variant</v>
          </cell>
          <cell r="D17" t="str">
            <v>Burundi</v>
          </cell>
          <cell r="F17">
            <v>108</v>
          </cell>
          <cell r="G17">
            <v>2016</v>
          </cell>
          <cell r="H17">
            <v>956.83300000000008</v>
          </cell>
          <cell r="I17">
            <v>363.69900000000001</v>
          </cell>
          <cell r="J17">
            <v>2158.79</v>
          </cell>
          <cell r="K17">
            <v>1961.1370000000002</v>
          </cell>
          <cell r="L17">
            <v>522.28899999999999</v>
          </cell>
          <cell r="M17">
            <v>1726.4489999999998</v>
          </cell>
          <cell r="N17">
            <v>1405.82</v>
          </cell>
          <cell r="O17">
            <v>479.20599999999996</v>
          </cell>
          <cell r="P17">
            <v>2336.8170000000005</v>
          </cell>
        </row>
        <row r="18">
          <cell r="B18">
            <v>1292</v>
          </cell>
          <cell r="C18" t="str">
            <v>Medium variant</v>
          </cell>
          <cell r="D18" t="str">
            <v>Comoros</v>
          </cell>
          <cell r="F18">
            <v>174</v>
          </cell>
          <cell r="G18">
            <v>2016</v>
          </cell>
          <cell r="H18">
            <v>60.7</v>
          </cell>
          <cell r="I18">
            <v>23.469000000000001</v>
          </cell>
          <cell r="J18">
            <v>149.249</v>
          </cell>
          <cell r="K18">
            <v>136.80699999999999</v>
          </cell>
          <cell r="L18">
            <v>42.097000000000001</v>
          </cell>
          <cell r="M18">
            <v>127.00399999999998</v>
          </cell>
          <cell r="N18">
            <v>101.17899999999999</v>
          </cell>
          <cell r="O18">
            <v>37.676000000000002</v>
          </cell>
          <cell r="P18">
            <v>199.31499999999997</v>
          </cell>
        </row>
        <row r="19">
          <cell r="B19">
            <v>1378</v>
          </cell>
          <cell r="C19" t="str">
            <v>Medium variant</v>
          </cell>
          <cell r="D19" t="str">
            <v>Djibouti</v>
          </cell>
          <cell r="F19">
            <v>262</v>
          </cell>
          <cell r="G19">
            <v>2016</v>
          </cell>
          <cell r="H19">
            <v>51.856000000000002</v>
          </cell>
          <cell r="I19">
            <v>20.152000000000001</v>
          </cell>
          <cell r="J19">
            <v>139.89900000000003</v>
          </cell>
          <cell r="K19">
            <v>129.28400000000002</v>
          </cell>
          <cell r="L19">
            <v>49.27</v>
          </cell>
          <cell r="M19">
            <v>128.506</v>
          </cell>
          <cell r="N19">
            <v>98.775999999999996</v>
          </cell>
          <cell r="O19">
            <v>47.303000000000011</v>
          </cell>
          <cell r="P19">
            <v>261.02199999999999</v>
          </cell>
        </row>
        <row r="20">
          <cell r="B20">
            <v>1464</v>
          </cell>
          <cell r="C20" t="str">
            <v>Medium variant</v>
          </cell>
          <cell r="D20" t="str">
            <v>Eritrea</v>
          </cell>
          <cell r="F20">
            <v>232</v>
          </cell>
          <cell r="G20">
            <v>2016</v>
          </cell>
          <cell r="H20">
            <v>379.64099999999996</v>
          </cell>
          <cell r="I20">
            <v>152.02499999999998</v>
          </cell>
          <cell r="J20">
            <v>986.58300000000008</v>
          </cell>
          <cell r="K20">
            <v>911.04899999999998</v>
          </cell>
          <cell r="L20">
            <v>253.572</v>
          </cell>
          <cell r="M20">
            <v>842.08600000000013</v>
          </cell>
          <cell r="N20">
            <v>683.01300000000003</v>
          </cell>
          <cell r="O20">
            <v>219.72499999999997</v>
          </cell>
          <cell r="P20">
            <v>1187.2170000000001</v>
          </cell>
        </row>
        <row r="21">
          <cell r="B21">
            <v>1550</v>
          </cell>
          <cell r="C21" t="str">
            <v>Medium variant</v>
          </cell>
          <cell r="D21" t="str">
            <v>Ethiopia</v>
          </cell>
          <cell r="F21">
            <v>231</v>
          </cell>
          <cell r="G21">
            <v>2016</v>
          </cell>
          <cell r="H21">
            <v>7700.5610000000006</v>
          </cell>
          <cell r="I21">
            <v>2966.7890000000002</v>
          </cell>
          <cell r="J21">
            <v>19688.504999999997</v>
          </cell>
          <cell r="K21">
            <v>18104.826999999997</v>
          </cell>
          <cell r="L21">
            <v>6084.616</v>
          </cell>
          <cell r="M21">
            <v>17338.482</v>
          </cell>
          <cell r="N21">
            <v>13599.242</v>
          </cell>
          <cell r="O21">
            <v>5096.5779999999995</v>
          </cell>
          <cell r="P21">
            <v>25003.037</v>
          </cell>
        </row>
        <row r="22">
          <cell r="B22">
            <v>1636</v>
          </cell>
          <cell r="C22" t="str">
            <v>Medium variant</v>
          </cell>
          <cell r="D22" t="str">
            <v>Kenya</v>
          </cell>
          <cell r="F22">
            <v>404</v>
          </cell>
          <cell r="G22">
            <v>2016</v>
          </cell>
          <cell r="H22">
            <v>3547.93</v>
          </cell>
          <cell r="I22">
            <v>1412.0639999999999</v>
          </cell>
          <cell r="J22">
            <v>9274.5909999999985</v>
          </cell>
          <cell r="K22">
            <v>8566.0239999999994</v>
          </cell>
          <cell r="L22">
            <v>2669.4259999999995</v>
          </cell>
          <cell r="M22">
            <v>8092.554000000001</v>
          </cell>
          <cell r="N22">
            <v>6444.5660000000007</v>
          </cell>
          <cell r="O22">
            <v>2231.5920000000001</v>
          </cell>
          <cell r="P22">
            <v>12143.960999999998</v>
          </cell>
        </row>
        <row r="23">
          <cell r="B23">
            <v>1722</v>
          </cell>
          <cell r="C23" t="str">
            <v>Medium variant</v>
          </cell>
          <cell r="D23" t="str">
            <v>Madagascar</v>
          </cell>
          <cell r="F23">
            <v>450</v>
          </cell>
          <cell r="G23">
            <v>2016</v>
          </cell>
          <cell r="H23">
            <v>1907.4949999999999</v>
          </cell>
          <cell r="I23">
            <v>738.52300000000002</v>
          </cell>
          <cell r="J23">
            <v>4783.3919999999998</v>
          </cell>
          <cell r="K23">
            <v>4394.2750000000005</v>
          </cell>
          <cell r="L23">
            <v>1386.2329999999999</v>
          </cell>
          <cell r="M23">
            <v>4128.5280000000002</v>
          </cell>
          <cell r="N23">
            <v>3274.8470000000002</v>
          </cell>
          <cell r="O23">
            <v>1164.037</v>
          </cell>
          <cell r="P23">
            <v>6035.5660000000007</v>
          </cell>
        </row>
        <row r="24">
          <cell r="B24">
            <v>1808</v>
          </cell>
          <cell r="C24" t="str">
            <v>Medium variant</v>
          </cell>
          <cell r="D24" t="str">
            <v>Malawi</v>
          </cell>
          <cell r="F24">
            <v>454</v>
          </cell>
          <cell r="G24">
            <v>2016</v>
          </cell>
          <cell r="H24">
            <v>1470.6660000000002</v>
          </cell>
          <cell r="I24">
            <v>583.84500000000003</v>
          </cell>
          <cell r="J24">
            <v>3735.8690000000006</v>
          </cell>
          <cell r="K24">
            <v>3442.7340000000008</v>
          </cell>
          <cell r="L24">
            <v>1019.0419999999999</v>
          </cell>
          <cell r="M24">
            <v>3193.5070000000005</v>
          </cell>
          <cell r="N24">
            <v>2565.0530000000003</v>
          </cell>
          <cell r="O24">
            <v>874.26599999999985</v>
          </cell>
          <cell r="P24">
            <v>4301.5079999999989</v>
          </cell>
        </row>
        <row r="25">
          <cell r="B25">
            <v>1894</v>
          </cell>
          <cell r="C25" t="str">
            <v>Medium variant</v>
          </cell>
          <cell r="D25" t="str">
            <v>Mauritius</v>
          </cell>
          <cell r="E25">
            <v>1</v>
          </cell>
          <cell r="F25">
            <v>480</v>
          </cell>
          <cell r="G25">
            <v>2016</v>
          </cell>
          <cell r="H25">
            <v>34.734000000000002</v>
          </cell>
          <cell r="I25">
            <v>14.056000000000001</v>
          </cell>
          <cell r="J25">
            <v>114.72799999999999</v>
          </cell>
          <cell r="K25">
            <v>107.86</v>
          </cell>
          <cell r="L25">
            <v>47.476000000000006</v>
          </cell>
          <cell r="M25">
            <v>115.565</v>
          </cell>
          <cell r="N25">
            <v>86.938000000000002</v>
          </cell>
          <cell r="O25">
            <v>51.855000000000004</v>
          </cell>
          <cell r="P25">
            <v>325.99900000000002</v>
          </cell>
        </row>
        <row r="26">
          <cell r="B26">
            <v>1980</v>
          </cell>
          <cell r="C26" t="str">
            <v>Medium variant</v>
          </cell>
          <cell r="D26" t="str">
            <v>Mayotte</v>
          </cell>
          <cell r="F26">
            <v>175</v>
          </cell>
          <cell r="G26">
            <v>2016</v>
          </cell>
          <cell r="H26">
            <v>17.731999999999999</v>
          </cell>
          <cell r="I26">
            <v>7.3049999999999997</v>
          </cell>
          <cell r="J26">
            <v>47.969000000000001</v>
          </cell>
          <cell r="K26">
            <v>44.524999999999999</v>
          </cell>
          <cell r="L26">
            <v>13.225999999999999</v>
          </cell>
          <cell r="M26">
            <v>41.908000000000001</v>
          </cell>
          <cell r="N26">
            <v>33.664999999999999</v>
          </cell>
          <cell r="O26">
            <v>9.6129999999999995</v>
          </cell>
          <cell r="P26">
            <v>56.384000000000007</v>
          </cell>
        </row>
        <row r="27">
          <cell r="B27">
            <v>2066</v>
          </cell>
          <cell r="C27" t="str">
            <v>Medium variant</v>
          </cell>
          <cell r="D27" t="str">
            <v>Mozambique</v>
          </cell>
          <cell r="F27">
            <v>508</v>
          </cell>
          <cell r="G27">
            <v>2016</v>
          </cell>
          <cell r="H27">
            <v>2493.7550000000001</v>
          </cell>
          <cell r="I27">
            <v>954.34699999999998</v>
          </cell>
          <cell r="J27">
            <v>5992.7530000000006</v>
          </cell>
          <cell r="K27">
            <v>5479.1850000000004</v>
          </cell>
          <cell r="L27">
            <v>1562.405</v>
          </cell>
          <cell r="M27">
            <v>4999.8400000000011</v>
          </cell>
          <cell r="N27">
            <v>4026.3590000000004</v>
          </cell>
          <cell r="O27">
            <v>1282.6770000000001</v>
          </cell>
          <cell r="P27">
            <v>6360.8779999999988</v>
          </cell>
        </row>
        <row r="28">
          <cell r="B28">
            <v>2152</v>
          </cell>
          <cell r="C28" t="str">
            <v>Medium variant</v>
          </cell>
          <cell r="D28" t="str">
            <v>Réunion</v>
          </cell>
          <cell r="F28">
            <v>638</v>
          </cell>
          <cell r="G28">
            <v>2016</v>
          </cell>
          <cell r="H28">
            <v>35.094000000000001</v>
          </cell>
          <cell r="I28">
            <v>13.795999999999999</v>
          </cell>
          <cell r="J28">
            <v>98.847999999999985</v>
          </cell>
          <cell r="K28">
            <v>91.693999999999988</v>
          </cell>
          <cell r="L28">
            <v>35.024999999999999</v>
          </cell>
          <cell r="M28">
            <v>92.291000000000011</v>
          </cell>
          <cell r="N28">
            <v>70.882000000000005</v>
          </cell>
          <cell r="O28">
            <v>30.308</v>
          </cell>
          <cell r="P28">
            <v>196.845</v>
          </cell>
        </row>
        <row r="29">
          <cell r="B29">
            <v>2238</v>
          </cell>
          <cell r="C29" t="str">
            <v>Medium variant</v>
          </cell>
          <cell r="D29" t="str">
            <v>Rwanda</v>
          </cell>
          <cell r="F29">
            <v>646</v>
          </cell>
          <cell r="G29">
            <v>2016</v>
          </cell>
          <cell r="H29">
            <v>873.21900000000005</v>
          </cell>
          <cell r="I29">
            <v>346.6</v>
          </cell>
          <cell r="J29">
            <v>2234.0449999999996</v>
          </cell>
          <cell r="K29">
            <v>2058.6749999999997</v>
          </cell>
          <cell r="L29">
            <v>620.077</v>
          </cell>
          <cell r="M29">
            <v>1920.7069999999997</v>
          </cell>
          <cell r="N29">
            <v>1536.9939999999999</v>
          </cell>
          <cell r="O29">
            <v>497.61699999999996</v>
          </cell>
          <cell r="P29">
            <v>2839.4840000000004</v>
          </cell>
        </row>
        <row r="30">
          <cell r="B30">
            <v>2324</v>
          </cell>
          <cell r="C30" t="str">
            <v>Medium variant</v>
          </cell>
          <cell r="D30" t="str">
            <v>Seychelles</v>
          </cell>
          <cell r="F30">
            <v>690</v>
          </cell>
          <cell r="G30">
            <v>2016</v>
          </cell>
          <cell r="H30">
            <v>3.9990000000000001</v>
          </cell>
          <cell r="I30">
            <v>1.5740000000000001</v>
          </cell>
          <cell r="J30">
            <v>9.6820000000000004</v>
          </cell>
          <cell r="K30">
            <v>8.8630000000000013</v>
          </cell>
          <cell r="L30">
            <v>2.8789999999999996</v>
          </cell>
          <cell r="M30">
            <v>8.1809999999999992</v>
          </cell>
          <cell r="N30">
            <v>6.4789999999999992</v>
          </cell>
          <cell r="O30">
            <v>3.3080000000000003</v>
          </cell>
          <cell r="P30">
            <v>24.507999999999999</v>
          </cell>
        </row>
        <row r="31">
          <cell r="B31">
            <v>2410</v>
          </cell>
          <cell r="C31" t="str">
            <v>Medium variant</v>
          </cell>
          <cell r="D31" t="str">
            <v>Somalia</v>
          </cell>
          <cell r="F31">
            <v>706</v>
          </cell>
          <cell r="G31">
            <v>2016</v>
          </cell>
          <cell r="H31">
            <v>1319.4710000000002</v>
          </cell>
          <cell r="I31">
            <v>500.09</v>
          </cell>
          <cell r="J31">
            <v>3068.9449999999997</v>
          </cell>
          <cell r="K31">
            <v>2796.1210000000001</v>
          </cell>
          <cell r="L31">
            <v>792.51700000000005</v>
          </cell>
          <cell r="M31">
            <v>2523.357</v>
          </cell>
          <cell r="N31">
            <v>2032.5620000000001</v>
          </cell>
          <cell r="O31">
            <v>634.76400000000001</v>
          </cell>
          <cell r="P31">
            <v>3143.7180000000003</v>
          </cell>
        </row>
        <row r="32">
          <cell r="B32">
            <v>2496</v>
          </cell>
          <cell r="C32" t="str">
            <v>Medium variant</v>
          </cell>
          <cell r="D32" t="str">
            <v>South Sudan</v>
          </cell>
          <cell r="F32">
            <v>728</v>
          </cell>
          <cell r="G32">
            <v>2016</v>
          </cell>
          <cell r="H32">
            <v>976.78500000000008</v>
          </cell>
          <cell r="I32">
            <v>375.60699999999997</v>
          </cell>
          <cell r="J32">
            <v>2388.7889999999998</v>
          </cell>
          <cell r="K32">
            <v>2188.4790000000003</v>
          </cell>
          <cell r="L32">
            <v>675.07100000000003</v>
          </cell>
          <cell r="M32">
            <v>2032.5450000000003</v>
          </cell>
          <cell r="N32">
            <v>1617.6930000000002</v>
          </cell>
          <cell r="O32">
            <v>579.54999999999995</v>
          </cell>
          <cell r="P32">
            <v>2929.8860000000009</v>
          </cell>
        </row>
        <row r="33">
          <cell r="B33">
            <v>2582</v>
          </cell>
          <cell r="C33" t="str">
            <v>Medium variant</v>
          </cell>
          <cell r="D33" t="str">
            <v>Uganda</v>
          </cell>
          <cell r="F33">
            <v>800</v>
          </cell>
          <cell r="G33">
            <v>2016</v>
          </cell>
          <cell r="H33">
            <v>3885.7359999999999</v>
          </cell>
          <cell r="I33">
            <v>1482.7139999999999</v>
          </cell>
          <cell r="J33">
            <v>9209.0959999999977</v>
          </cell>
          <cell r="K33">
            <v>8408.0939999999991</v>
          </cell>
          <cell r="L33">
            <v>2331.7370000000001</v>
          </cell>
          <cell r="M33">
            <v>7603.9529999999995</v>
          </cell>
          <cell r="N33">
            <v>6148.8779999999997</v>
          </cell>
          <cell r="O33">
            <v>1916.7429999999999</v>
          </cell>
          <cell r="P33">
            <v>9355.6930000000011</v>
          </cell>
        </row>
        <row r="34">
          <cell r="B34">
            <v>2668</v>
          </cell>
          <cell r="C34" t="str">
            <v>Medium variant</v>
          </cell>
          <cell r="D34" t="str">
            <v>United Republic of Tanzania</v>
          </cell>
          <cell r="E34">
            <v>2</v>
          </cell>
          <cell r="F34">
            <v>834</v>
          </cell>
          <cell r="G34">
            <v>2016</v>
          </cell>
          <cell r="H34">
            <v>4873.1279999999997</v>
          </cell>
          <cell r="I34">
            <v>1872.1640000000002</v>
          </cell>
          <cell r="J34">
            <v>11572.236000000001</v>
          </cell>
          <cell r="K34">
            <v>10570.536</v>
          </cell>
          <cell r="L34">
            <v>2934.2779999999998</v>
          </cell>
          <cell r="M34">
            <v>9547.3079999999991</v>
          </cell>
          <cell r="N34">
            <v>7722.4589999999998</v>
          </cell>
          <cell r="O34">
            <v>2428.8310000000001</v>
          </cell>
          <cell r="P34">
            <v>12527.098</v>
          </cell>
        </row>
        <row r="35">
          <cell r="B35">
            <v>2754</v>
          </cell>
          <cell r="C35" t="str">
            <v>Medium variant</v>
          </cell>
          <cell r="D35" t="str">
            <v>Zambia</v>
          </cell>
          <cell r="F35">
            <v>894</v>
          </cell>
          <cell r="G35">
            <v>2016</v>
          </cell>
          <cell r="H35">
            <v>1423.136</v>
          </cell>
          <cell r="I35">
            <v>543.58699999999999</v>
          </cell>
          <cell r="J35">
            <v>3465.4659999999994</v>
          </cell>
          <cell r="K35">
            <v>3172.3169999999991</v>
          </cell>
          <cell r="L35">
            <v>939.5139999999999</v>
          </cell>
          <cell r="M35">
            <v>2929.0839999999998</v>
          </cell>
          <cell r="N35">
            <v>2344.723</v>
          </cell>
          <cell r="O35">
            <v>774.22299999999996</v>
          </cell>
          <cell r="P35">
            <v>3917.2779999999998</v>
          </cell>
        </row>
        <row r="36">
          <cell r="B36">
            <v>2840</v>
          </cell>
          <cell r="C36" t="str">
            <v>Medium variant</v>
          </cell>
          <cell r="D36" t="str">
            <v>Zimbabwe</v>
          </cell>
          <cell r="F36">
            <v>716</v>
          </cell>
          <cell r="G36">
            <v>2016</v>
          </cell>
          <cell r="H36">
            <v>1275.9389999999999</v>
          </cell>
          <cell r="I36">
            <v>495.53599999999994</v>
          </cell>
          <cell r="J36">
            <v>3090.9799999999996</v>
          </cell>
          <cell r="K36">
            <v>2828.9789999999998</v>
          </cell>
          <cell r="L36">
            <v>853.56700000000001</v>
          </cell>
          <cell r="M36">
            <v>2597.9720000000002</v>
          </cell>
          <cell r="N36">
            <v>2076.7090000000003</v>
          </cell>
          <cell r="O36">
            <v>783.51400000000012</v>
          </cell>
          <cell r="P36">
            <v>3955.0040000000008</v>
          </cell>
        </row>
        <row r="37">
          <cell r="B37">
            <v>2926</v>
          </cell>
          <cell r="C37" t="str">
            <v>Medium variant</v>
          </cell>
          <cell r="D37" t="str">
            <v>Middle Africa</v>
          </cell>
          <cell r="F37">
            <v>911</v>
          </cell>
          <cell r="G37">
            <v>2016</v>
          </cell>
          <cell r="H37">
            <v>14262.279</v>
          </cell>
          <cell r="I37">
            <v>5434.7579999999998</v>
          </cell>
          <cell r="J37">
            <v>33350.214999999997</v>
          </cell>
          <cell r="K37">
            <v>30404.415999999997</v>
          </cell>
          <cell r="L37">
            <v>8282.4709999999995</v>
          </cell>
          <cell r="M37">
            <v>27274.525000000001</v>
          </cell>
          <cell r="N37">
            <v>22116.333000000002</v>
          </cell>
          <cell r="O37">
            <v>6948.8169999999991</v>
          </cell>
          <cell r="P37">
            <v>35697.151999999995</v>
          </cell>
        </row>
        <row r="38">
          <cell r="B38">
            <v>3012</v>
          </cell>
          <cell r="C38" t="str">
            <v>Medium variant</v>
          </cell>
          <cell r="D38" t="str">
            <v>Angola</v>
          </cell>
          <cell r="F38">
            <v>24</v>
          </cell>
          <cell r="G38">
            <v>2016</v>
          </cell>
          <cell r="H38">
            <v>2649.9009999999998</v>
          </cell>
          <cell r="I38">
            <v>1012.104</v>
          </cell>
          <cell r="J38">
            <v>6174.7880000000005</v>
          </cell>
          <cell r="K38">
            <v>5629.1710000000003</v>
          </cell>
          <cell r="L38">
            <v>1482.241</v>
          </cell>
          <cell r="M38">
            <v>5014.1869999999999</v>
          </cell>
          <cell r="N38">
            <v>4087.1239999999998</v>
          </cell>
          <cell r="O38">
            <v>1222.8629999999998</v>
          </cell>
          <cell r="P38">
            <v>6257.7849999999999</v>
          </cell>
        </row>
        <row r="39">
          <cell r="B39">
            <v>3098</v>
          </cell>
          <cell r="C39" t="str">
            <v>Medium variant</v>
          </cell>
          <cell r="D39" t="str">
            <v>Cameroon</v>
          </cell>
          <cell r="F39">
            <v>120</v>
          </cell>
          <cell r="G39">
            <v>2016</v>
          </cell>
          <cell r="H39">
            <v>1921.1599999999999</v>
          </cell>
          <cell r="I39">
            <v>742.09400000000005</v>
          </cell>
          <cell r="J39">
            <v>4669.91</v>
          </cell>
          <cell r="K39">
            <v>4276.6200000000008</v>
          </cell>
          <cell r="L39">
            <v>1237.0389999999998</v>
          </cell>
          <cell r="M39">
            <v>3915.5010000000007</v>
          </cell>
          <cell r="N39">
            <v>3150.0010000000002</v>
          </cell>
          <cell r="O39">
            <v>1088.481</v>
          </cell>
          <cell r="P39">
            <v>5612.1730000000007</v>
          </cell>
        </row>
        <row r="40">
          <cell r="B40">
            <v>3184</v>
          </cell>
          <cell r="C40" t="str">
            <v>Medium variant</v>
          </cell>
          <cell r="D40" t="str">
            <v>Central African Republic</v>
          </cell>
          <cell r="F40">
            <v>140</v>
          </cell>
          <cell r="G40">
            <v>2016</v>
          </cell>
          <cell r="H40">
            <v>365.77799999999996</v>
          </cell>
          <cell r="I40">
            <v>141.053</v>
          </cell>
          <cell r="J40">
            <v>919.35300000000029</v>
          </cell>
          <cell r="K40">
            <v>844.11300000000028</v>
          </cell>
          <cell r="L40">
            <v>260.88</v>
          </cell>
          <cell r="M40">
            <v>792.10700000000008</v>
          </cell>
          <cell r="N40">
            <v>629.88700000000006</v>
          </cell>
          <cell r="O40">
            <v>208.11</v>
          </cell>
          <cell r="P40">
            <v>1049.5689999999997</v>
          </cell>
        </row>
        <row r="41">
          <cell r="B41">
            <v>3270</v>
          </cell>
          <cell r="C41" t="str">
            <v>Medium variant</v>
          </cell>
          <cell r="D41" t="str">
            <v>Chad</v>
          </cell>
          <cell r="F41">
            <v>148</v>
          </cell>
          <cell r="G41">
            <v>2016</v>
          </cell>
          <cell r="H41">
            <v>1344.8219999999999</v>
          </cell>
          <cell r="I41">
            <v>509.85699999999997</v>
          </cell>
          <cell r="J41">
            <v>3163.9820000000004</v>
          </cell>
          <cell r="K41">
            <v>2885.498</v>
          </cell>
          <cell r="L41">
            <v>813.22</v>
          </cell>
          <cell r="M41">
            <v>2613.3699999999994</v>
          </cell>
          <cell r="N41">
            <v>2107.0429999999997</v>
          </cell>
          <cell r="O41">
            <v>665.69100000000003</v>
          </cell>
          <cell r="P41">
            <v>3233.9630000000006</v>
          </cell>
        </row>
        <row r="42">
          <cell r="B42">
            <v>3356</v>
          </cell>
          <cell r="C42" t="str">
            <v>Medium variant</v>
          </cell>
          <cell r="D42" t="str">
            <v>Congo</v>
          </cell>
          <cell r="F42">
            <v>178</v>
          </cell>
          <cell r="G42">
            <v>2016</v>
          </cell>
          <cell r="H42">
            <v>416.03399999999999</v>
          </cell>
          <cell r="I42">
            <v>162.255</v>
          </cell>
          <cell r="J42">
            <v>1008.2399999999999</v>
          </cell>
          <cell r="K42">
            <v>923.45399999999984</v>
          </cell>
          <cell r="L42">
            <v>254.81400000000002</v>
          </cell>
          <cell r="M42">
            <v>836.29900000000021</v>
          </cell>
          <cell r="N42">
            <v>677.68400000000008</v>
          </cell>
          <cell r="O42">
            <v>210.25899999999996</v>
          </cell>
          <cell r="P42">
            <v>1211.3729999999998</v>
          </cell>
        </row>
        <row r="43">
          <cell r="B43">
            <v>3442</v>
          </cell>
          <cell r="C43" t="str">
            <v>Medium variant</v>
          </cell>
          <cell r="D43" t="str">
            <v>Democratic Republic of the Congo</v>
          </cell>
          <cell r="F43">
            <v>180</v>
          </cell>
          <cell r="G43">
            <v>2016</v>
          </cell>
          <cell r="H43">
            <v>7318.48</v>
          </cell>
          <cell r="I43">
            <v>2773.0699999999997</v>
          </cell>
          <cell r="J43">
            <v>16832.596999999998</v>
          </cell>
          <cell r="K43">
            <v>15314.981</v>
          </cell>
          <cell r="L43">
            <v>4073.8470000000002</v>
          </cell>
          <cell r="M43">
            <v>13619.281999999999</v>
          </cell>
          <cell r="N43">
            <v>11077.696</v>
          </cell>
          <cell r="O43">
            <v>3386.6660000000002</v>
          </cell>
          <cell r="P43">
            <v>17355.914000000001</v>
          </cell>
        </row>
        <row r="44">
          <cell r="B44">
            <v>3528</v>
          </cell>
          <cell r="C44" t="str">
            <v>Medium variant</v>
          </cell>
          <cell r="D44" t="str">
            <v>Equatorial Guinea</v>
          </cell>
          <cell r="F44">
            <v>226</v>
          </cell>
          <cell r="G44">
            <v>2016</v>
          </cell>
          <cell r="H44">
            <v>91.991</v>
          </cell>
          <cell r="I44">
            <v>34.980999999999995</v>
          </cell>
          <cell r="J44">
            <v>211.50499999999997</v>
          </cell>
          <cell r="K44">
            <v>192.499</v>
          </cell>
          <cell r="L44">
            <v>56.162999999999997</v>
          </cell>
          <cell r="M44">
            <v>172.66399999999999</v>
          </cell>
          <cell r="N44">
            <v>139.10899999999998</v>
          </cell>
          <cell r="O44">
            <v>67.152000000000001</v>
          </cell>
          <cell r="P44">
            <v>386.94099999999992</v>
          </cell>
        </row>
        <row r="45">
          <cell r="B45">
            <v>3614</v>
          </cell>
          <cell r="C45" t="str">
            <v>Medium variant</v>
          </cell>
          <cell r="D45" t="str">
            <v>Gabon</v>
          </cell>
          <cell r="F45">
            <v>266</v>
          </cell>
          <cell r="G45">
            <v>2016</v>
          </cell>
          <cell r="H45">
            <v>138.31100000000001</v>
          </cell>
          <cell r="I45">
            <v>53.19</v>
          </cell>
          <cell r="J45">
            <v>329.62299999999999</v>
          </cell>
          <cell r="K45">
            <v>301.08099999999996</v>
          </cell>
          <cell r="L45">
            <v>93.40100000000001</v>
          </cell>
          <cell r="M45">
            <v>276.61100000000005</v>
          </cell>
          <cell r="N45">
            <v>220.10200000000003</v>
          </cell>
          <cell r="O45">
            <v>90.819000000000003</v>
          </cell>
          <cell r="P45">
            <v>541.51799999999992</v>
          </cell>
        </row>
        <row r="46">
          <cell r="B46">
            <v>3700</v>
          </cell>
          <cell r="C46" t="str">
            <v>Medium variant</v>
          </cell>
          <cell r="D46" t="str">
            <v>Sao Tome and Principe</v>
          </cell>
          <cell r="F46">
            <v>678</v>
          </cell>
          <cell r="G46">
            <v>2016</v>
          </cell>
          <cell r="H46">
            <v>15.802</v>
          </cell>
          <cell r="I46">
            <v>6.1539999999999999</v>
          </cell>
          <cell r="J46">
            <v>40.216999999999999</v>
          </cell>
          <cell r="K46">
            <v>36.998999999999995</v>
          </cell>
          <cell r="L46">
            <v>10.866</v>
          </cell>
          <cell r="M46">
            <v>34.503999999999998</v>
          </cell>
          <cell r="N46">
            <v>27.686999999999998</v>
          </cell>
          <cell r="O46">
            <v>8.7759999999999998</v>
          </cell>
          <cell r="P46">
            <v>47.916000000000018</v>
          </cell>
        </row>
        <row r="47">
          <cell r="B47">
            <v>3786</v>
          </cell>
          <cell r="C47" t="str">
            <v>Medium variant</v>
          </cell>
          <cell r="D47" t="str">
            <v>Northern Africa</v>
          </cell>
          <cell r="F47">
            <v>912</v>
          </cell>
          <cell r="G47">
            <v>2016</v>
          </cell>
          <cell r="H47">
            <v>14746.642999999998</v>
          </cell>
          <cell r="I47">
            <v>5621.3620000000001</v>
          </cell>
          <cell r="J47">
            <v>35080.031000000003</v>
          </cell>
          <cell r="K47">
            <v>31995.737000000001</v>
          </cell>
          <cell r="L47">
            <v>10103.825000000001</v>
          </cell>
          <cell r="M47">
            <v>29525.636999999999</v>
          </cell>
          <cell r="N47">
            <v>23403.207999999999</v>
          </cell>
          <cell r="O47">
            <v>10040.799999999999</v>
          </cell>
          <cell r="P47">
            <v>59147.248000000007</v>
          </cell>
        </row>
        <row r="48">
          <cell r="B48">
            <v>3872</v>
          </cell>
          <cell r="C48" t="str">
            <v>Medium variant</v>
          </cell>
          <cell r="D48" t="str">
            <v>Algeria</v>
          </cell>
          <cell r="F48">
            <v>12</v>
          </cell>
          <cell r="G48">
            <v>2016</v>
          </cell>
          <cell r="H48">
            <v>2399.6020000000003</v>
          </cell>
          <cell r="I48">
            <v>948.97399999999993</v>
          </cell>
          <cell r="J48">
            <v>5535.8389999999999</v>
          </cell>
          <cell r="K48">
            <v>5046.7560000000003</v>
          </cell>
          <cell r="L48">
            <v>1498.0329999999999</v>
          </cell>
          <cell r="M48">
            <v>4487.3819999999996</v>
          </cell>
          <cell r="N48">
            <v>3610.2390000000005</v>
          </cell>
          <cell r="O48">
            <v>1773.1490000000001</v>
          </cell>
          <cell r="P48">
            <v>10969.264000000001</v>
          </cell>
        </row>
        <row r="49">
          <cell r="B49">
            <v>3958</v>
          </cell>
          <cell r="C49" t="str">
            <v>Medium variant</v>
          </cell>
          <cell r="D49" t="str">
            <v>Egypt</v>
          </cell>
          <cell r="F49">
            <v>818</v>
          </cell>
          <cell r="G49">
            <v>2016</v>
          </cell>
          <cell r="H49">
            <v>6637.5570000000007</v>
          </cell>
          <cell r="I49">
            <v>2456.1999999999998</v>
          </cell>
          <cell r="J49">
            <v>15071.603000000001</v>
          </cell>
          <cell r="K49">
            <v>13647.018</v>
          </cell>
          <cell r="L49">
            <v>4194.777</v>
          </cell>
          <cell r="M49">
            <v>12411.48</v>
          </cell>
          <cell r="N49">
            <v>9851.7659999999978</v>
          </cell>
          <cell r="O49">
            <v>4106.5119999999997</v>
          </cell>
          <cell r="P49">
            <v>24784.061000000002</v>
          </cell>
        </row>
        <row r="50">
          <cell r="B50">
            <v>4044</v>
          </cell>
          <cell r="C50" t="str">
            <v>Medium variant</v>
          </cell>
          <cell r="D50" t="str">
            <v>Libya</v>
          </cell>
          <cell r="F50">
            <v>434</v>
          </cell>
          <cell r="G50">
            <v>2016</v>
          </cell>
          <cell r="H50">
            <v>321.21699999999998</v>
          </cell>
          <cell r="I50">
            <v>128.04900000000001</v>
          </cell>
          <cell r="J50">
            <v>852.68100000000004</v>
          </cell>
          <cell r="K50">
            <v>787.76900000000001</v>
          </cell>
          <cell r="L50">
            <v>273.25599999999997</v>
          </cell>
          <cell r="M50">
            <v>760.03199999999993</v>
          </cell>
          <cell r="N50">
            <v>595.03899999999999</v>
          </cell>
          <cell r="O50">
            <v>270.74</v>
          </cell>
          <cell r="P50">
            <v>1844.3979999999999</v>
          </cell>
        </row>
        <row r="51">
          <cell r="B51">
            <v>4130</v>
          </cell>
          <cell r="C51" t="str">
            <v>Medium variant</v>
          </cell>
          <cell r="D51" t="str">
            <v>Morocco</v>
          </cell>
          <cell r="F51">
            <v>504</v>
          </cell>
          <cell r="G51">
            <v>2016</v>
          </cell>
          <cell r="H51">
            <v>1801.6970000000001</v>
          </cell>
          <cell r="I51">
            <v>698.46199999999999</v>
          </cell>
          <cell r="J51">
            <v>4618.0030000000006</v>
          </cell>
          <cell r="K51">
            <v>4246.5010000000002</v>
          </cell>
          <cell r="L51">
            <v>1502.989</v>
          </cell>
          <cell r="M51">
            <v>4090.1189999999997</v>
          </cell>
          <cell r="N51">
            <v>3186.0699999999997</v>
          </cell>
          <cell r="O51">
            <v>1556.7329999999997</v>
          </cell>
          <cell r="P51">
            <v>8991.8539999999994</v>
          </cell>
        </row>
        <row r="52">
          <cell r="B52">
            <v>4216</v>
          </cell>
          <cell r="C52" t="str">
            <v>Medium variant</v>
          </cell>
          <cell r="D52" t="str">
            <v>Sudan</v>
          </cell>
          <cell r="F52">
            <v>729</v>
          </cell>
          <cell r="G52">
            <v>2016</v>
          </cell>
          <cell r="H52">
            <v>3020.5839999999998</v>
          </cell>
          <cell r="I52">
            <v>1174.144</v>
          </cell>
          <cell r="J52">
            <v>7648.3810000000012</v>
          </cell>
          <cell r="K52">
            <v>7032.8420000000006</v>
          </cell>
          <cell r="L52">
            <v>2195.569</v>
          </cell>
          <cell r="M52">
            <v>6611.8590000000013</v>
          </cell>
          <cell r="N52">
            <v>5254.9640000000009</v>
          </cell>
          <cell r="O52">
            <v>1852.549</v>
          </cell>
          <cell r="P52">
            <v>9414.5419999999995</v>
          </cell>
        </row>
        <row r="53">
          <cell r="B53">
            <v>4302</v>
          </cell>
          <cell r="C53" t="str">
            <v>Medium variant</v>
          </cell>
          <cell r="D53" t="str">
            <v>Tunisia</v>
          </cell>
          <cell r="F53">
            <v>788</v>
          </cell>
          <cell r="G53">
            <v>2016</v>
          </cell>
          <cell r="H53">
            <v>537.755</v>
          </cell>
          <cell r="I53">
            <v>204.63900000000001</v>
          </cell>
          <cell r="J53">
            <v>1282.2839999999999</v>
          </cell>
          <cell r="K53">
            <v>1169.4509999999998</v>
          </cell>
          <cell r="L53">
            <v>415.904</v>
          </cell>
          <cell r="M53">
            <v>1102.0070000000001</v>
          </cell>
          <cell r="N53">
            <v>856.298</v>
          </cell>
          <cell r="O53">
            <v>456.00200000000001</v>
          </cell>
          <cell r="P53">
            <v>2977.1709999999989</v>
          </cell>
        </row>
        <row r="54">
          <cell r="B54">
            <v>4388</v>
          </cell>
          <cell r="C54" t="str">
            <v>Medium variant</v>
          </cell>
          <cell r="D54" t="str">
            <v>Western Sahara</v>
          </cell>
          <cell r="F54">
            <v>732</v>
          </cell>
          <cell r="G54">
            <v>2016</v>
          </cell>
          <cell r="H54">
            <v>28.231000000000002</v>
          </cell>
          <cell r="I54">
            <v>10.894</v>
          </cell>
          <cell r="J54">
            <v>71.240000000000009</v>
          </cell>
          <cell r="K54">
            <v>65.400000000000006</v>
          </cell>
          <cell r="L54">
            <v>23.296999999999997</v>
          </cell>
          <cell r="M54">
            <v>62.758000000000003</v>
          </cell>
          <cell r="N54">
            <v>48.832000000000001</v>
          </cell>
          <cell r="O54">
            <v>25.114999999999998</v>
          </cell>
          <cell r="P54">
            <v>165.95800000000003</v>
          </cell>
        </row>
        <row r="55">
          <cell r="B55">
            <v>4474</v>
          </cell>
          <cell r="C55" t="str">
            <v>Medium variant</v>
          </cell>
          <cell r="D55" t="str">
            <v>Southern Africa</v>
          </cell>
          <cell r="F55">
            <v>913</v>
          </cell>
          <cell r="G55">
            <v>2016</v>
          </cell>
          <cell r="H55">
            <v>3420.4940000000001</v>
          </cell>
          <cell r="I55">
            <v>1345.4560000000001</v>
          </cell>
          <cell r="J55">
            <v>9009.6669999999995</v>
          </cell>
          <cell r="K55">
            <v>8315.1790000000001</v>
          </cell>
          <cell r="L55">
            <v>3026.6760000000004</v>
          </cell>
          <cell r="M55">
            <v>8099.7980000000007</v>
          </cell>
          <cell r="N55">
            <v>6283.8610000000008</v>
          </cell>
          <cell r="O55">
            <v>3025.723</v>
          </cell>
          <cell r="P55">
            <v>17529.744000000002</v>
          </cell>
        </row>
        <row r="56">
          <cell r="B56">
            <v>4560</v>
          </cell>
          <cell r="C56" t="str">
            <v>Medium variant</v>
          </cell>
          <cell r="D56" t="str">
            <v>Botswana</v>
          </cell>
          <cell r="F56">
            <v>72</v>
          </cell>
          <cell r="G56">
            <v>2016</v>
          </cell>
          <cell r="H56">
            <v>130.92499999999998</v>
          </cell>
          <cell r="I56">
            <v>51.003</v>
          </cell>
          <cell r="J56">
            <v>332.06399999999996</v>
          </cell>
          <cell r="K56">
            <v>305.22399999999993</v>
          </cell>
          <cell r="L56">
            <v>107.76</v>
          </cell>
          <cell r="M56">
            <v>292.476</v>
          </cell>
          <cell r="N56">
            <v>227.91000000000003</v>
          </cell>
          <cell r="O56">
            <v>107.881</v>
          </cell>
          <cell r="P56">
            <v>629.39999999999986</v>
          </cell>
        </row>
        <row r="57">
          <cell r="B57">
            <v>4646</v>
          </cell>
          <cell r="C57" t="str">
            <v>Medium variant</v>
          </cell>
          <cell r="D57" t="str">
            <v>Lesotho</v>
          </cell>
          <cell r="F57">
            <v>426</v>
          </cell>
          <cell r="G57">
            <v>2016</v>
          </cell>
          <cell r="H57">
            <v>143.95699999999999</v>
          </cell>
          <cell r="I57">
            <v>55.153999999999996</v>
          </cell>
          <cell r="J57">
            <v>363.62400000000002</v>
          </cell>
          <cell r="K57">
            <v>333.78799999999995</v>
          </cell>
          <cell r="L57">
            <v>124.905</v>
          </cell>
          <cell r="M57">
            <v>324.54000000000002</v>
          </cell>
          <cell r="N57">
            <v>249.78500000000003</v>
          </cell>
          <cell r="O57">
            <v>117.88</v>
          </cell>
          <cell r="P57">
            <v>577.28899999999999</v>
          </cell>
        </row>
        <row r="58">
          <cell r="B58">
            <v>4732</v>
          </cell>
          <cell r="C58" t="str">
            <v>Medium variant</v>
          </cell>
          <cell r="D58" t="str">
            <v>Namibia</v>
          </cell>
          <cell r="F58">
            <v>516</v>
          </cell>
          <cell r="G58">
            <v>2016</v>
          </cell>
          <cell r="H58">
            <v>173.2</v>
          </cell>
          <cell r="I58">
            <v>65.926000000000002</v>
          </cell>
          <cell r="J58">
            <v>422.58199999999994</v>
          </cell>
          <cell r="K58">
            <v>386.5</v>
          </cell>
          <cell r="L58">
            <v>133.10399999999998</v>
          </cell>
          <cell r="M58">
            <v>366.04899999999998</v>
          </cell>
          <cell r="N58">
            <v>285.827</v>
          </cell>
          <cell r="O58">
            <v>127.149</v>
          </cell>
          <cell r="P58">
            <v>629.64799999999991</v>
          </cell>
        </row>
        <row r="59">
          <cell r="B59">
            <v>4818</v>
          </cell>
          <cell r="C59" t="str">
            <v>Medium variant</v>
          </cell>
          <cell r="D59" t="str">
            <v>South Africa</v>
          </cell>
          <cell r="F59">
            <v>710</v>
          </cell>
          <cell r="G59">
            <v>2016</v>
          </cell>
          <cell r="H59">
            <v>2882.0219999999999</v>
          </cell>
          <cell r="I59">
            <v>1137.6949999999999</v>
          </cell>
          <cell r="J59">
            <v>7657.5070000000005</v>
          </cell>
          <cell r="K59">
            <v>7074.0040000000008</v>
          </cell>
          <cell r="L59">
            <v>2586.3429999999998</v>
          </cell>
          <cell r="M59">
            <v>6910.05</v>
          </cell>
          <cell r="N59">
            <v>5358.4629999999997</v>
          </cell>
          <cell r="O59">
            <v>2598.509</v>
          </cell>
          <cell r="P59">
            <v>15346.199999999999</v>
          </cell>
        </row>
        <row r="60">
          <cell r="B60">
            <v>4904</v>
          </cell>
          <cell r="C60" t="str">
            <v>Medium variant</v>
          </cell>
          <cell r="D60" t="str">
            <v>Swaziland</v>
          </cell>
          <cell r="F60">
            <v>748</v>
          </cell>
          <cell r="G60">
            <v>2016</v>
          </cell>
          <cell r="H60">
            <v>90.39</v>
          </cell>
          <cell r="I60">
            <v>35.677999999999997</v>
          </cell>
          <cell r="J60">
            <v>233.89000000000001</v>
          </cell>
          <cell r="K60">
            <v>215.66300000000001</v>
          </cell>
          <cell r="L60">
            <v>74.564000000000007</v>
          </cell>
          <cell r="M60">
            <v>206.68299999999999</v>
          </cell>
          <cell r="N60">
            <v>161.876</v>
          </cell>
          <cell r="O60">
            <v>74.304000000000002</v>
          </cell>
          <cell r="P60">
            <v>347.20700000000028</v>
          </cell>
        </row>
        <row r="61">
          <cell r="B61">
            <v>4990</v>
          </cell>
          <cell r="C61" t="str">
            <v>Medium variant</v>
          </cell>
          <cell r="D61" t="str">
            <v>Western Africa</v>
          </cell>
          <cell r="E61">
            <v>3</v>
          </cell>
          <cell r="F61">
            <v>914</v>
          </cell>
          <cell r="G61">
            <v>2016</v>
          </cell>
          <cell r="H61">
            <v>31218.432000000001</v>
          </cell>
          <cell r="I61">
            <v>11934.506000000001</v>
          </cell>
          <cell r="J61">
            <v>74261.377000000008</v>
          </cell>
          <cell r="K61">
            <v>67823.641000000003</v>
          </cell>
          <cell r="L61">
            <v>19216.823</v>
          </cell>
          <cell r="M61">
            <v>61583.803000000007</v>
          </cell>
          <cell r="N61">
            <v>49643.586000000003</v>
          </cell>
          <cell r="O61">
            <v>16050.762999999999</v>
          </cell>
          <cell r="P61">
            <v>84580.592000000019</v>
          </cell>
        </row>
        <row r="62">
          <cell r="B62">
            <v>5076</v>
          </cell>
          <cell r="C62" t="str">
            <v>Medium variant</v>
          </cell>
          <cell r="D62" t="str">
            <v>Benin</v>
          </cell>
          <cell r="F62">
            <v>204</v>
          </cell>
          <cell r="G62">
            <v>2016</v>
          </cell>
          <cell r="H62">
            <v>901.37699999999995</v>
          </cell>
          <cell r="I62">
            <v>345.77499999999998</v>
          </cell>
          <cell r="J62">
            <v>2174.1410000000001</v>
          </cell>
          <cell r="K62">
            <v>1988.7799999999997</v>
          </cell>
          <cell r="L62">
            <v>588.84100000000001</v>
          </cell>
          <cell r="M62">
            <v>1826.325</v>
          </cell>
          <cell r="N62">
            <v>1462.7350000000001</v>
          </cell>
          <cell r="O62">
            <v>501.15599999999995</v>
          </cell>
          <cell r="P62">
            <v>2552.1369999999997</v>
          </cell>
        </row>
        <row r="63">
          <cell r="B63">
            <v>5162</v>
          </cell>
          <cell r="C63" t="str">
            <v>Medium variant</v>
          </cell>
          <cell r="D63" t="str">
            <v>Burkina Faso</v>
          </cell>
          <cell r="F63">
            <v>854</v>
          </cell>
          <cell r="G63">
            <v>2016</v>
          </cell>
          <cell r="H63">
            <v>1638.704</v>
          </cell>
          <cell r="I63">
            <v>632.08199999999999</v>
          </cell>
          <cell r="J63">
            <v>3963.5749999999998</v>
          </cell>
          <cell r="K63">
            <v>3628.1989999999996</v>
          </cell>
          <cell r="L63">
            <v>1032.9749999999999</v>
          </cell>
          <cell r="M63">
            <v>3310.4160000000002</v>
          </cell>
          <cell r="N63">
            <v>2668.3710000000001</v>
          </cell>
          <cell r="O63">
            <v>857.88</v>
          </cell>
          <cell r="P63">
            <v>4320.6979999999994</v>
          </cell>
        </row>
        <row r="64">
          <cell r="B64">
            <v>5248</v>
          </cell>
          <cell r="C64" t="str">
            <v>Medium variant</v>
          </cell>
          <cell r="D64" t="str">
            <v>Cabo Verde</v>
          </cell>
          <cell r="F64">
            <v>132</v>
          </cell>
          <cell r="G64">
            <v>2016</v>
          </cell>
          <cell r="H64">
            <v>27.640999999999998</v>
          </cell>
          <cell r="I64">
            <v>11.065999999999999</v>
          </cell>
          <cell r="J64">
            <v>77.918000000000006</v>
          </cell>
          <cell r="K64">
            <v>72.405000000000001</v>
          </cell>
          <cell r="L64">
            <v>28.694000000000003</v>
          </cell>
          <cell r="M64">
            <v>72.972999999999985</v>
          </cell>
          <cell r="N64">
            <v>55.817999999999991</v>
          </cell>
          <cell r="O64">
            <v>28.308</v>
          </cell>
          <cell r="P64">
            <v>151.16499999999999</v>
          </cell>
        </row>
        <row r="65">
          <cell r="B65">
            <v>5334</v>
          </cell>
          <cell r="C65" t="str">
            <v>Medium variant</v>
          </cell>
          <cell r="D65" t="str">
            <v>Côte d'Ivoire</v>
          </cell>
          <cell r="F65">
            <v>384</v>
          </cell>
          <cell r="G65">
            <v>2016</v>
          </cell>
          <cell r="H65">
            <v>1943.4370000000001</v>
          </cell>
          <cell r="I65">
            <v>737.82899999999995</v>
          </cell>
          <cell r="J65">
            <v>4647.6379999999999</v>
          </cell>
          <cell r="K65">
            <v>4245.0219999999999</v>
          </cell>
          <cell r="L65">
            <v>1307.336</v>
          </cell>
          <cell r="M65">
            <v>3922.4770000000003</v>
          </cell>
          <cell r="N65">
            <v>3118.8379999999997</v>
          </cell>
          <cell r="O65">
            <v>1106.683</v>
          </cell>
          <cell r="P65">
            <v>5663.6269999999995</v>
          </cell>
        </row>
        <row r="66">
          <cell r="B66">
            <v>5420</v>
          </cell>
          <cell r="C66" t="str">
            <v>Medium variant</v>
          </cell>
          <cell r="D66" t="str">
            <v>Gambia</v>
          </cell>
          <cell r="F66">
            <v>270</v>
          </cell>
          <cell r="G66">
            <v>2016</v>
          </cell>
          <cell r="H66">
            <v>182.03</v>
          </cell>
          <cell r="I66">
            <v>69.337999999999994</v>
          </cell>
          <cell r="J66">
            <v>429.62299999999999</v>
          </cell>
          <cell r="K66">
            <v>391.99799999999999</v>
          </cell>
          <cell r="L66">
            <v>110.596</v>
          </cell>
          <cell r="M66">
            <v>355.00699999999995</v>
          </cell>
          <cell r="N66">
            <v>286.25</v>
          </cell>
          <cell r="O66">
            <v>91.15300000000002</v>
          </cell>
          <cell r="P66">
            <v>457.75100000000009</v>
          </cell>
        </row>
        <row r="67">
          <cell r="B67">
            <v>5506</v>
          </cell>
          <cell r="C67" t="str">
            <v>Medium variant</v>
          </cell>
          <cell r="D67" t="str">
            <v>Ghana</v>
          </cell>
          <cell r="F67">
            <v>288</v>
          </cell>
          <cell r="G67">
            <v>2016</v>
          </cell>
          <cell r="H67">
            <v>2085.0189999999998</v>
          </cell>
          <cell r="I67">
            <v>809.52</v>
          </cell>
          <cell r="J67">
            <v>5141.9739999999993</v>
          </cell>
          <cell r="K67">
            <v>4715.1449999999995</v>
          </cell>
          <cell r="L67">
            <v>1491.4760000000001</v>
          </cell>
          <cell r="M67">
            <v>4396.7550000000001</v>
          </cell>
          <cell r="N67">
            <v>3487.277</v>
          </cell>
          <cell r="O67">
            <v>1333.1790000000001</v>
          </cell>
          <cell r="P67">
            <v>7001.1089999999976</v>
          </cell>
        </row>
        <row r="68">
          <cell r="B68">
            <v>5592</v>
          </cell>
          <cell r="C68" t="str">
            <v>Medium variant</v>
          </cell>
          <cell r="D68" t="str">
            <v>Guinea</v>
          </cell>
          <cell r="F68">
            <v>324</v>
          </cell>
          <cell r="G68">
            <v>2016</v>
          </cell>
          <cell r="H68">
            <v>997.75599999999997</v>
          </cell>
          <cell r="I68">
            <v>384.49</v>
          </cell>
          <cell r="J68">
            <v>2440.5930000000003</v>
          </cell>
          <cell r="K68">
            <v>2236.0569999999998</v>
          </cell>
          <cell r="L68">
            <v>669.07299999999998</v>
          </cell>
          <cell r="M68">
            <v>2065.3199999999997</v>
          </cell>
          <cell r="N68">
            <v>1652.0379999999998</v>
          </cell>
          <cell r="O68">
            <v>573.952</v>
          </cell>
          <cell r="P68">
            <v>2932.1859999999997</v>
          </cell>
        </row>
        <row r="69">
          <cell r="B69">
            <v>5678</v>
          </cell>
          <cell r="C69" t="str">
            <v>Medium variant</v>
          </cell>
          <cell r="D69" t="str">
            <v>Guinea-Bissau</v>
          </cell>
          <cell r="F69">
            <v>624</v>
          </cell>
          <cell r="G69">
            <v>2016</v>
          </cell>
          <cell r="H69">
            <v>146.05500000000001</v>
          </cell>
          <cell r="I69">
            <v>55.885000000000005</v>
          </cell>
          <cell r="J69">
            <v>347.73599999999999</v>
          </cell>
          <cell r="K69">
            <v>317.60800000000006</v>
          </cell>
          <cell r="L69">
            <v>94.554000000000002</v>
          </cell>
          <cell r="M69">
            <v>290.44600000000003</v>
          </cell>
          <cell r="N69">
            <v>232.47800000000001</v>
          </cell>
          <cell r="O69">
            <v>84.925000000000011</v>
          </cell>
          <cell r="P69">
            <v>431.8610000000001</v>
          </cell>
        </row>
        <row r="70">
          <cell r="B70">
            <v>5764</v>
          </cell>
          <cell r="C70" t="str">
            <v>Medium variant</v>
          </cell>
          <cell r="D70" t="str">
            <v>Liberia</v>
          </cell>
          <cell r="F70">
            <v>430</v>
          </cell>
          <cell r="G70">
            <v>2016</v>
          </cell>
          <cell r="H70">
            <v>365.42900000000003</v>
          </cell>
          <cell r="I70">
            <v>141.80799999999999</v>
          </cell>
          <cell r="J70">
            <v>915.947</v>
          </cell>
          <cell r="K70">
            <v>841.47500000000002</v>
          </cell>
          <cell r="L70">
            <v>250.35</v>
          </cell>
          <cell r="M70">
            <v>782.63900000000001</v>
          </cell>
          <cell r="N70">
            <v>626.66300000000001</v>
          </cell>
          <cell r="O70">
            <v>204.036</v>
          </cell>
          <cell r="P70">
            <v>1110.4910000000002</v>
          </cell>
        </row>
        <row r="71">
          <cell r="B71">
            <v>5850</v>
          </cell>
          <cell r="C71" t="str">
            <v>Medium variant</v>
          </cell>
          <cell r="D71" t="str">
            <v>Mali</v>
          </cell>
          <cell r="F71">
            <v>466</v>
          </cell>
          <cell r="G71">
            <v>2016</v>
          </cell>
          <cell r="H71">
            <v>1695.8459999999998</v>
          </cell>
          <cell r="I71">
            <v>653.38900000000001</v>
          </cell>
          <cell r="J71">
            <v>4019.8209999999995</v>
          </cell>
          <cell r="K71">
            <v>3672.7249999999995</v>
          </cell>
          <cell r="L71">
            <v>966.28</v>
          </cell>
          <cell r="M71">
            <v>3286.2540000000004</v>
          </cell>
          <cell r="N71">
            <v>2680.0450000000001</v>
          </cell>
          <cell r="O71">
            <v>778.63599999999997</v>
          </cell>
          <cell r="P71">
            <v>3972.0189999999998</v>
          </cell>
        </row>
        <row r="72">
          <cell r="B72">
            <v>5936</v>
          </cell>
          <cell r="C72" t="str">
            <v>Medium variant</v>
          </cell>
          <cell r="D72" t="str">
            <v>Mauritania</v>
          </cell>
          <cell r="F72">
            <v>478</v>
          </cell>
          <cell r="G72">
            <v>2016</v>
          </cell>
          <cell r="H72">
            <v>333.58699999999999</v>
          </cell>
          <cell r="I72">
            <v>127.85499999999999</v>
          </cell>
          <cell r="J72">
            <v>806.30200000000002</v>
          </cell>
          <cell r="K72">
            <v>737.56100000000004</v>
          </cell>
          <cell r="L72">
            <v>223.613</v>
          </cell>
          <cell r="M72">
            <v>680.34</v>
          </cell>
          <cell r="N72">
            <v>542.94400000000007</v>
          </cell>
          <cell r="O72">
            <v>198.34200000000001</v>
          </cell>
          <cell r="P72">
            <v>1073.2149999999999</v>
          </cell>
        </row>
        <row r="73">
          <cell r="B73">
            <v>6022</v>
          </cell>
          <cell r="C73" t="str">
            <v>Medium variant</v>
          </cell>
          <cell r="D73" t="str">
            <v>Niger</v>
          </cell>
          <cell r="F73">
            <v>562</v>
          </cell>
          <cell r="G73">
            <v>2016</v>
          </cell>
          <cell r="H73">
            <v>2154.2889999999998</v>
          </cell>
          <cell r="I73">
            <v>803.35599999999999</v>
          </cell>
          <cell r="J73">
            <v>4828.6240000000007</v>
          </cell>
          <cell r="K73">
            <v>4378.0119999999997</v>
          </cell>
          <cell r="L73">
            <v>1081.7170000000001</v>
          </cell>
          <cell r="M73">
            <v>3833.4940000000001</v>
          </cell>
          <cell r="N73">
            <v>3144.8270000000002</v>
          </cell>
          <cell r="O73">
            <v>762.91800000000001</v>
          </cell>
          <cell r="P73">
            <v>4071.3810000000008</v>
          </cell>
        </row>
        <row r="74">
          <cell r="B74">
            <v>6108</v>
          </cell>
          <cell r="C74" t="str">
            <v>Medium variant</v>
          </cell>
          <cell r="D74" t="str">
            <v>Nigeria</v>
          </cell>
          <cell r="F74">
            <v>566</v>
          </cell>
          <cell r="G74">
            <v>2016</v>
          </cell>
          <cell r="H74">
            <v>16295.689</v>
          </cell>
          <cell r="I74">
            <v>6209.1779999999999</v>
          </cell>
          <cell r="J74">
            <v>38457.418000000005</v>
          </cell>
          <cell r="K74">
            <v>35088.587000000007</v>
          </cell>
          <cell r="L74">
            <v>9769.6470000000008</v>
          </cell>
          <cell r="M74">
            <v>31704.311000000005</v>
          </cell>
          <cell r="N74">
            <v>25619.336000000003</v>
          </cell>
          <cell r="O74">
            <v>8147.9619999999995</v>
          </cell>
          <cell r="P74">
            <v>43644.72100000002</v>
          </cell>
        </row>
        <row r="75">
          <cell r="B75">
            <v>6194</v>
          </cell>
          <cell r="C75" t="str">
            <v>Medium variant</v>
          </cell>
          <cell r="D75" t="str">
            <v>Senegal</v>
          </cell>
          <cell r="F75">
            <v>686</v>
          </cell>
          <cell r="G75">
            <v>2016</v>
          </cell>
          <cell r="H75">
            <v>1289.5409999999999</v>
          </cell>
          <cell r="I75">
            <v>498.03800000000001</v>
          </cell>
          <cell r="J75">
            <v>3086.1780000000003</v>
          </cell>
          <cell r="K75">
            <v>2821.5239999999999</v>
          </cell>
          <cell r="L75">
            <v>808.67599999999993</v>
          </cell>
          <cell r="M75">
            <v>2563.549</v>
          </cell>
          <cell r="N75">
            <v>2064.7670000000003</v>
          </cell>
          <cell r="O75">
            <v>707.178</v>
          </cell>
          <cell r="P75">
            <v>3581.873</v>
          </cell>
        </row>
        <row r="76">
          <cell r="B76">
            <v>6280</v>
          </cell>
          <cell r="C76" t="str">
            <v>Medium variant</v>
          </cell>
          <cell r="D76" t="str">
            <v>Sierra Leone</v>
          </cell>
          <cell r="F76">
            <v>694</v>
          </cell>
          <cell r="G76">
            <v>2016</v>
          </cell>
          <cell r="H76">
            <v>572.23799999999994</v>
          </cell>
          <cell r="I76">
            <v>224.505</v>
          </cell>
          <cell r="J76">
            <v>1450.0410000000002</v>
          </cell>
          <cell r="K76">
            <v>1334.3720000000003</v>
          </cell>
          <cell r="L76">
            <v>400.33500000000004</v>
          </cell>
          <cell r="M76">
            <v>1243.575</v>
          </cell>
          <cell r="N76">
            <v>995.42499999999995</v>
          </cell>
          <cell r="O76">
            <v>336.51400000000001</v>
          </cell>
          <cell r="P76">
            <v>1771.625</v>
          </cell>
        </row>
        <row r="77">
          <cell r="B77">
            <v>6366</v>
          </cell>
          <cell r="C77" t="str">
            <v>Medium variant</v>
          </cell>
          <cell r="D77" t="str">
            <v>Togo</v>
          </cell>
          <cell r="F77">
            <v>768</v>
          </cell>
          <cell r="G77">
            <v>2016</v>
          </cell>
          <cell r="H77">
            <v>589.69100000000003</v>
          </cell>
          <cell r="I77">
            <v>230.352</v>
          </cell>
          <cell r="J77">
            <v>1473.5430000000001</v>
          </cell>
          <cell r="K77">
            <v>1353.8870000000002</v>
          </cell>
          <cell r="L77">
            <v>392.471</v>
          </cell>
          <cell r="M77">
            <v>1249.5930000000001</v>
          </cell>
          <cell r="N77">
            <v>1005.551</v>
          </cell>
          <cell r="O77">
            <v>337.74199999999996</v>
          </cell>
          <cell r="P77">
            <v>1843.7239999999997</v>
          </cell>
        </row>
        <row r="78">
          <cell r="B78">
            <v>6452</v>
          </cell>
          <cell r="C78" t="str">
            <v>Medium variant</v>
          </cell>
          <cell r="D78" t="str">
            <v>ASIA</v>
          </cell>
          <cell r="F78">
            <v>935</v>
          </cell>
          <cell r="G78">
            <v>2016</v>
          </cell>
          <cell r="H78">
            <v>192146.17500000002</v>
          </cell>
          <cell r="I78">
            <v>77065.017999999996</v>
          </cell>
          <cell r="J78">
            <v>530926.65600000008</v>
          </cell>
          <cell r="K78">
            <v>492561.96100000013</v>
          </cell>
          <cell r="L78">
            <v>182750.91600000003</v>
          </cell>
          <cell r="M78">
            <v>486659.83199999999</v>
          </cell>
          <cell r="N78">
            <v>377012.83499999996</v>
          </cell>
          <cell r="O78">
            <v>188145.43400000001</v>
          </cell>
          <cell r="P78">
            <v>1222097.5210000002</v>
          </cell>
        </row>
        <row r="79">
          <cell r="B79">
            <v>6538</v>
          </cell>
          <cell r="C79" t="str">
            <v>Medium variant</v>
          </cell>
          <cell r="D79" t="str">
            <v>Eastern Asia</v>
          </cell>
          <cell r="F79">
            <v>906</v>
          </cell>
          <cell r="G79">
            <v>2016</v>
          </cell>
          <cell r="H79">
            <v>51696.024000000005</v>
          </cell>
          <cell r="I79">
            <v>20722.156000000003</v>
          </cell>
          <cell r="J79">
            <v>140564.31699999998</v>
          </cell>
          <cell r="K79">
            <v>130201.66799999999</v>
          </cell>
          <cell r="L79">
            <v>48758.789000000004</v>
          </cell>
          <cell r="M79">
            <v>127924.84799999998</v>
          </cell>
          <cell r="N79">
            <v>99091.106999999989</v>
          </cell>
          <cell r="O79">
            <v>57645.36</v>
          </cell>
          <cell r="P79">
            <v>440891.92300000001</v>
          </cell>
        </row>
        <row r="80">
          <cell r="B80">
            <v>6624</v>
          </cell>
          <cell r="C80" t="str">
            <v>Medium variant</v>
          </cell>
          <cell r="D80" t="str">
            <v>China</v>
          </cell>
          <cell r="E80">
            <v>4</v>
          </cell>
          <cell r="F80">
            <v>156</v>
          </cell>
          <cell r="G80">
            <v>2016</v>
          </cell>
          <cell r="H80">
            <v>46012.442999999999</v>
          </cell>
          <cell r="I80">
            <v>18453.909</v>
          </cell>
          <cell r="J80">
            <v>124335.79700000001</v>
          </cell>
          <cell r="K80">
            <v>115114.59600000001</v>
          </cell>
          <cell r="L80">
            <v>42055.239000000001</v>
          </cell>
          <cell r="M80">
            <v>112315.068</v>
          </cell>
          <cell r="N80">
            <v>87409.975999999995</v>
          </cell>
          <cell r="O80">
            <v>50395.75</v>
          </cell>
          <cell r="P80">
            <v>384703.62800000003</v>
          </cell>
        </row>
        <row r="81">
          <cell r="B81">
            <v>6710</v>
          </cell>
          <cell r="C81" t="str">
            <v>Medium variant</v>
          </cell>
          <cell r="D81" t="str">
            <v>China, Hong Kong SAR</v>
          </cell>
          <cell r="E81">
            <v>5</v>
          </cell>
          <cell r="F81">
            <v>344</v>
          </cell>
          <cell r="G81">
            <v>2016</v>
          </cell>
          <cell r="H81">
            <v>144.03399999999999</v>
          </cell>
          <cell r="I81">
            <v>59.968000000000004</v>
          </cell>
          <cell r="J81">
            <v>394.39</v>
          </cell>
          <cell r="K81">
            <v>367.226</v>
          </cell>
          <cell r="L81">
            <v>175.876</v>
          </cell>
          <cell r="M81">
            <v>376.54599999999999</v>
          </cell>
          <cell r="N81">
            <v>278.51</v>
          </cell>
          <cell r="O81">
            <v>220.36600000000004</v>
          </cell>
          <cell r="P81">
            <v>1560.5810000000001</v>
          </cell>
        </row>
        <row r="82">
          <cell r="B82">
            <v>6796</v>
          </cell>
          <cell r="C82" t="str">
            <v>Medium variant</v>
          </cell>
          <cell r="D82" t="str">
            <v>China, Macao SAR</v>
          </cell>
          <cell r="E82">
            <v>6</v>
          </cell>
          <cell r="F82">
            <v>446</v>
          </cell>
          <cell r="G82">
            <v>2016</v>
          </cell>
          <cell r="H82">
            <v>17.605999999999998</v>
          </cell>
          <cell r="I82">
            <v>6.532</v>
          </cell>
          <cell r="J82">
            <v>36.600999999999999</v>
          </cell>
          <cell r="K82">
            <v>32.886000000000003</v>
          </cell>
          <cell r="L82">
            <v>15.058999999999999</v>
          </cell>
          <cell r="M82">
            <v>30.879000000000001</v>
          </cell>
          <cell r="N82">
            <v>22.801000000000002</v>
          </cell>
          <cell r="O82">
            <v>22.774000000000001</v>
          </cell>
          <cell r="P82">
            <v>160.934</v>
          </cell>
        </row>
        <row r="83">
          <cell r="B83">
            <v>6882</v>
          </cell>
          <cell r="C83" t="str">
            <v>Medium variant</v>
          </cell>
          <cell r="D83" t="str">
            <v>China, Taiwan Province of China</v>
          </cell>
          <cell r="F83">
            <v>158</v>
          </cell>
          <cell r="G83">
            <v>2016</v>
          </cell>
          <cell r="H83">
            <v>555.74300000000005</v>
          </cell>
          <cell r="I83">
            <v>206.78800000000001</v>
          </cell>
          <cell r="J83">
            <v>1546.5219999999999</v>
          </cell>
          <cell r="K83">
            <v>1428.0950000000003</v>
          </cell>
          <cell r="L83">
            <v>767.63900000000012</v>
          </cell>
          <cell r="M83">
            <v>1554.394</v>
          </cell>
          <cell r="N83">
            <v>1110.3480000000002</v>
          </cell>
          <cell r="O83">
            <v>837.2349999999999</v>
          </cell>
          <cell r="P83">
            <v>6156.0690000000013</v>
          </cell>
        </row>
        <row r="84">
          <cell r="B84">
            <v>6968</v>
          </cell>
          <cell r="C84" t="str">
            <v>Medium variant</v>
          </cell>
          <cell r="D84" t="str">
            <v>Dem. People's Republic of Korea</v>
          </cell>
          <cell r="F84">
            <v>408</v>
          </cell>
          <cell r="G84">
            <v>2016</v>
          </cell>
          <cell r="H84">
            <v>883.30199999999991</v>
          </cell>
          <cell r="I84">
            <v>346.03399999999999</v>
          </cell>
          <cell r="J84">
            <v>2523.4549999999995</v>
          </cell>
          <cell r="K84">
            <v>2343.8539999999998</v>
          </cell>
          <cell r="L84">
            <v>992.31099999999992</v>
          </cell>
          <cell r="M84">
            <v>2413.8930000000005</v>
          </cell>
          <cell r="N84">
            <v>1821.835</v>
          </cell>
          <cell r="O84">
            <v>1022.7909999999999</v>
          </cell>
          <cell r="P84">
            <v>6864.8549999999996</v>
          </cell>
        </row>
        <row r="85">
          <cell r="B85">
            <v>7054</v>
          </cell>
          <cell r="C85" t="str">
            <v>Medium variant</v>
          </cell>
          <cell r="D85" t="str">
            <v>Japan</v>
          </cell>
          <cell r="F85">
            <v>392</v>
          </cell>
          <cell r="G85">
            <v>2016</v>
          </cell>
          <cell r="H85">
            <v>2743.7779999999998</v>
          </cell>
          <cell r="I85">
            <v>1115.7939999999999</v>
          </cell>
          <cell r="J85">
            <v>7949.1089999999995</v>
          </cell>
          <cell r="K85">
            <v>7406.2759999999998</v>
          </cell>
          <cell r="L85">
            <v>3048.3470000000002</v>
          </cell>
          <cell r="M85">
            <v>7549.9730000000009</v>
          </cell>
          <cell r="N85">
            <v>5740.6530000000002</v>
          </cell>
          <cell r="O85">
            <v>3123.5059999999994</v>
          </cell>
          <cell r="P85">
            <v>27173.308000000005</v>
          </cell>
        </row>
        <row r="86">
          <cell r="B86">
            <v>7140</v>
          </cell>
          <cell r="C86" t="str">
            <v>Medium variant</v>
          </cell>
          <cell r="D86" t="str">
            <v>Mongolia</v>
          </cell>
          <cell r="F86">
            <v>496</v>
          </cell>
          <cell r="G86">
            <v>2016</v>
          </cell>
          <cell r="H86">
            <v>186.178</v>
          </cell>
          <cell r="I86">
            <v>71.355000000000004</v>
          </cell>
          <cell r="J86">
            <v>410.84299999999996</v>
          </cell>
          <cell r="K86">
            <v>371.84099999999995</v>
          </cell>
          <cell r="L86">
            <v>112.10100000000001</v>
          </cell>
          <cell r="M86">
            <v>328.26100000000002</v>
          </cell>
          <cell r="N86">
            <v>262.65000000000003</v>
          </cell>
          <cell r="O86">
            <v>131.72499999999999</v>
          </cell>
          <cell r="P86">
            <v>839.0419999999998</v>
          </cell>
        </row>
        <row r="87">
          <cell r="B87">
            <v>7226</v>
          </cell>
          <cell r="C87" t="str">
            <v>Medium variant</v>
          </cell>
          <cell r="D87" t="str">
            <v>Republic of Korea</v>
          </cell>
          <cell r="F87">
            <v>410</v>
          </cell>
          <cell r="G87">
            <v>2016</v>
          </cell>
          <cell r="H87">
            <v>1152.94</v>
          </cell>
          <cell r="I87">
            <v>461.77600000000001</v>
          </cell>
          <cell r="J87">
            <v>3367.6000000000008</v>
          </cell>
          <cell r="K87">
            <v>3136.8940000000002</v>
          </cell>
          <cell r="L87">
            <v>1592.2170000000001</v>
          </cell>
          <cell r="M87">
            <v>3355.8340000000003</v>
          </cell>
          <cell r="N87">
            <v>2444.3340000000003</v>
          </cell>
          <cell r="O87">
            <v>1891.2129999999997</v>
          </cell>
          <cell r="P87">
            <v>13433.506000000003</v>
          </cell>
        </row>
        <row r="88">
          <cell r="B88">
            <v>7312</v>
          </cell>
          <cell r="C88" t="str">
            <v>Medium variant</v>
          </cell>
          <cell r="D88" t="str">
            <v>South-Central Asia</v>
          </cell>
          <cell r="E88">
            <v>7</v>
          </cell>
          <cell r="F88">
            <v>921</v>
          </cell>
          <cell r="G88">
            <v>2016</v>
          </cell>
          <cell r="H88">
            <v>96387.687999999995</v>
          </cell>
          <cell r="I88">
            <v>38953.038</v>
          </cell>
          <cell r="J88">
            <v>272118.652</v>
          </cell>
          <cell r="K88">
            <v>253045.00600000002</v>
          </cell>
          <cell r="L88">
            <v>93976.439000000013</v>
          </cell>
          <cell r="M88">
            <v>251559.97900000002</v>
          </cell>
          <cell r="N88">
            <v>194826.60500000001</v>
          </cell>
          <cell r="O88">
            <v>90397.513999999996</v>
          </cell>
          <cell r="P88">
            <v>530519.66099999996</v>
          </cell>
        </row>
        <row r="89">
          <cell r="B89">
            <v>7398</v>
          </cell>
          <cell r="C89" t="str">
            <v>Medium variant</v>
          </cell>
          <cell r="D89" t="str">
            <v>Central Asia</v>
          </cell>
          <cell r="F89">
            <v>5500</v>
          </cell>
          <cell r="G89">
            <v>2016</v>
          </cell>
          <cell r="H89">
            <v>4033.3440000000001</v>
          </cell>
          <cell r="I89">
            <v>1596.3879999999999</v>
          </cell>
          <cell r="J89">
            <v>9679.2860000000001</v>
          </cell>
          <cell r="K89">
            <v>8861.2339999999986</v>
          </cell>
          <cell r="L89">
            <v>2873.9670000000001</v>
          </cell>
          <cell r="M89">
            <v>8134.1939999999995</v>
          </cell>
          <cell r="N89">
            <v>6448.8639999999996</v>
          </cell>
          <cell r="O89">
            <v>3316.9590000000003</v>
          </cell>
          <cell r="P89">
            <v>18581.696000000004</v>
          </cell>
        </row>
        <row r="90">
          <cell r="B90">
            <v>7484</v>
          </cell>
          <cell r="C90" t="str">
            <v>Medium variant</v>
          </cell>
          <cell r="D90" t="str">
            <v>Kazakhstan</v>
          </cell>
          <cell r="F90">
            <v>398</v>
          </cell>
          <cell r="G90">
            <v>2016</v>
          </cell>
          <cell r="H90">
            <v>1026.203</v>
          </cell>
          <cell r="I90">
            <v>410.887</v>
          </cell>
          <cell r="J90">
            <v>2333.0929999999994</v>
          </cell>
          <cell r="K90">
            <v>2126.06</v>
          </cell>
          <cell r="L90">
            <v>559.28399999999999</v>
          </cell>
          <cell r="M90">
            <v>1833.2859999999998</v>
          </cell>
          <cell r="N90">
            <v>1506.2329999999997</v>
          </cell>
          <cell r="O90">
            <v>726.02</v>
          </cell>
          <cell r="P90">
            <v>4502.8420000000006</v>
          </cell>
        </row>
        <row r="91">
          <cell r="B91">
            <v>7570</v>
          </cell>
          <cell r="C91" t="str">
            <v>Medium variant</v>
          </cell>
          <cell r="D91" t="str">
            <v>Kyrgyzstan</v>
          </cell>
          <cell r="F91">
            <v>417</v>
          </cell>
          <cell r="G91">
            <v>2016</v>
          </cell>
          <cell r="H91">
            <v>390.51499999999999</v>
          </cell>
          <cell r="I91">
            <v>151.119</v>
          </cell>
          <cell r="J91">
            <v>881.29599999999994</v>
          </cell>
          <cell r="K91">
            <v>800.255</v>
          </cell>
          <cell r="L91">
            <v>253.24400000000003</v>
          </cell>
          <cell r="M91">
            <v>717.85900000000004</v>
          </cell>
          <cell r="N91">
            <v>569.85699999999997</v>
          </cell>
          <cell r="O91">
            <v>280.05599999999998</v>
          </cell>
          <cell r="P91">
            <v>1552.3630000000001</v>
          </cell>
        </row>
        <row r="92">
          <cell r="B92">
            <v>7656</v>
          </cell>
          <cell r="C92" t="str">
            <v>Medium variant</v>
          </cell>
          <cell r="D92" t="str">
            <v>Tajikistan</v>
          </cell>
          <cell r="F92">
            <v>762</v>
          </cell>
          <cell r="G92">
            <v>2016</v>
          </cell>
          <cell r="H92">
            <v>607.07100000000003</v>
          </cell>
          <cell r="I92">
            <v>237.03300000000002</v>
          </cell>
          <cell r="J92">
            <v>1452.922</v>
          </cell>
          <cell r="K92">
            <v>1328.942</v>
          </cell>
          <cell r="L92">
            <v>438.17099999999999</v>
          </cell>
          <cell r="M92">
            <v>1229.8170000000002</v>
          </cell>
          <cell r="N92">
            <v>969.58100000000013</v>
          </cell>
          <cell r="O92">
            <v>428.08199999999999</v>
          </cell>
          <cell r="P92">
            <v>2275.9180000000001</v>
          </cell>
        </row>
        <row r="93">
          <cell r="B93">
            <v>7742</v>
          </cell>
          <cell r="C93" t="str">
            <v>Medium variant</v>
          </cell>
          <cell r="D93" t="str">
            <v>Turkmenistan</v>
          </cell>
          <cell r="F93">
            <v>795</v>
          </cell>
          <cell r="G93">
            <v>2016</v>
          </cell>
          <cell r="H93">
            <v>359.964</v>
          </cell>
          <cell r="I93">
            <v>131.88900000000001</v>
          </cell>
          <cell r="J93">
            <v>806.774</v>
          </cell>
          <cell r="K93">
            <v>729.01800000000003</v>
          </cell>
          <cell r="L93">
            <v>231.935</v>
          </cell>
          <cell r="M93">
            <v>663.82699999999988</v>
          </cell>
          <cell r="N93">
            <v>524.54399999999998</v>
          </cell>
          <cell r="O93">
            <v>271.78899999999999</v>
          </cell>
          <cell r="P93">
            <v>1506.6519999999998</v>
          </cell>
        </row>
        <row r="94">
          <cell r="B94">
            <v>7828</v>
          </cell>
          <cell r="C94" t="str">
            <v>Medium variant</v>
          </cell>
          <cell r="D94" t="str">
            <v>Uzbekistan</v>
          </cell>
          <cell r="F94">
            <v>860</v>
          </cell>
          <cell r="G94">
            <v>2016</v>
          </cell>
          <cell r="H94">
            <v>1649.5909999999999</v>
          </cell>
          <cell r="I94">
            <v>665.46</v>
          </cell>
          <cell r="J94">
            <v>4205.2010000000009</v>
          </cell>
          <cell r="K94">
            <v>3876.9590000000007</v>
          </cell>
          <cell r="L94">
            <v>1391.3330000000001</v>
          </cell>
          <cell r="M94">
            <v>3689.4050000000007</v>
          </cell>
          <cell r="N94">
            <v>2878.6490000000003</v>
          </cell>
          <cell r="O94">
            <v>1611.0120000000002</v>
          </cell>
          <cell r="P94">
            <v>8743.9209999999966</v>
          </cell>
        </row>
        <row r="95">
          <cell r="B95">
            <v>7914</v>
          </cell>
          <cell r="C95" t="str">
            <v>Medium variant</v>
          </cell>
          <cell r="D95" t="str">
            <v>Southern Asia</v>
          </cell>
          <cell r="F95">
            <v>5501</v>
          </cell>
          <cell r="G95">
            <v>2016</v>
          </cell>
          <cell r="H95">
            <v>92354.344000000012</v>
          </cell>
          <cell r="I95">
            <v>37356.65</v>
          </cell>
          <cell r="J95">
            <v>262439.36600000004</v>
          </cell>
          <cell r="K95">
            <v>244183.77200000003</v>
          </cell>
          <cell r="L95">
            <v>91102.471999999994</v>
          </cell>
          <cell r="M95">
            <v>243425.78499999997</v>
          </cell>
          <cell r="N95">
            <v>188377.74099999998</v>
          </cell>
          <cell r="O95">
            <v>87080.555000000008</v>
          </cell>
          <cell r="P95">
            <v>511937.96500000003</v>
          </cell>
        </row>
        <row r="96">
          <cell r="B96">
            <v>8000</v>
          </cell>
          <cell r="C96" t="str">
            <v>Medium variant</v>
          </cell>
          <cell r="D96" t="str">
            <v>Afghanistan</v>
          </cell>
          <cell r="F96">
            <v>4</v>
          </cell>
          <cell r="G96">
            <v>2016</v>
          </cell>
          <cell r="H96">
            <v>2688.6859999999997</v>
          </cell>
          <cell r="I96">
            <v>1079.982</v>
          </cell>
          <cell r="J96">
            <v>7259.5559999999996</v>
          </cell>
          <cell r="K96">
            <v>6727.3389999999999</v>
          </cell>
          <cell r="L96">
            <v>2106.4760000000001</v>
          </cell>
          <cell r="M96">
            <v>6420.8049999999994</v>
          </cell>
          <cell r="N96">
            <v>5110.7299999999996</v>
          </cell>
          <cell r="O96">
            <v>1687.3599999999997</v>
          </cell>
          <cell r="P96">
            <v>8579.0099999999984</v>
          </cell>
        </row>
        <row r="97">
          <cell r="B97">
            <v>8086</v>
          </cell>
          <cell r="C97" t="str">
            <v>Medium variant</v>
          </cell>
          <cell r="D97" t="str">
            <v>Bangladesh</v>
          </cell>
          <cell r="F97">
            <v>50</v>
          </cell>
          <cell r="G97">
            <v>2016</v>
          </cell>
          <cell r="H97">
            <v>7782.72</v>
          </cell>
          <cell r="I97">
            <v>3103.1549999999997</v>
          </cell>
          <cell r="J97">
            <v>22490.313999999998</v>
          </cell>
          <cell r="K97">
            <v>20928.038999999997</v>
          </cell>
          <cell r="L97">
            <v>8266.382999999998</v>
          </cell>
          <cell r="M97">
            <v>21272.977000000003</v>
          </cell>
          <cell r="N97">
            <v>16271.864000000001</v>
          </cell>
          <cell r="O97">
            <v>7758.6930000000002</v>
          </cell>
          <cell r="P97">
            <v>45609.366000000009</v>
          </cell>
        </row>
        <row r="98">
          <cell r="B98">
            <v>8172</v>
          </cell>
          <cell r="C98" t="str">
            <v>Medium variant</v>
          </cell>
          <cell r="D98" t="str">
            <v>Bhutan</v>
          </cell>
          <cell r="F98">
            <v>64</v>
          </cell>
          <cell r="G98">
            <v>2016</v>
          </cell>
          <cell r="H98">
            <v>35.492999999999995</v>
          </cell>
          <cell r="I98">
            <v>14.529</v>
          </cell>
          <cell r="J98">
            <v>102.22799999999999</v>
          </cell>
          <cell r="K98">
            <v>95.287999999999997</v>
          </cell>
          <cell r="L98">
            <v>38.160000000000004</v>
          </cell>
          <cell r="M98">
            <v>96.249000000000009</v>
          </cell>
          <cell r="N98">
            <v>73.661000000000001</v>
          </cell>
          <cell r="O98">
            <v>40.899000000000001</v>
          </cell>
          <cell r="P98">
            <v>252.72699999999998</v>
          </cell>
        </row>
        <row r="99">
          <cell r="B99">
            <v>8258</v>
          </cell>
          <cell r="C99" t="str">
            <v>Medium variant</v>
          </cell>
          <cell r="D99" t="str">
            <v>India</v>
          </cell>
          <cell r="F99">
            <v>356</v>
          </cell>
          <cell r="G99">
            <v>2016</v>
          </cell>
          <cell r="H99">
            <v>63148.167000000009</v>
          </cell>
          <cell r="I99">
            <v>25748.491999999998</v>
          </cell>
          <cell r="J99">
            <v>184357.02600000001</v>
          </cell>
          <cell r="K99">
            <v>171975.598</v>
          </cell>
          <cell r="L99">
            <v>65364.923999999999</v>
          </cell>
          <cell r="M99">
            <v>173146.552</v>
          </cell>
          <cell r="N99">
            <v>133631.35199999998</v>
          </cell>
          <cell r="O99">
            <v>62556.696000000004</v>
          </cell>
          <cell r="P99">
            <v>370543.59800000017</v>
          </cell>
        </row>
        <row r="100">
          <cell r="B100">
            <v>8344</v>
          </cell>
          <cell r="C100" t="str">
            <v>Medium variant</v>
          </cell>
          <cell r="D100" t="str">
            <v>Iran (Islamic Republic of)</v>
          </cell>
          <cell r="F100">
            <v>364</v>
          </cell>
          <cell r="G100">
            <v>2016</v>
          </cell>
          <cell r="H100">
            <v>3483.9070000000002</v>
          </cell>
          <cell r="I100">
            <v>1411.864</v>
          </cell>
          <cell r="J100">
            <v>9022.41</v>
          </cell>
          <cell r="K100">
            <v>8328.4120000000003</v>
          </cell>
          <cell r="L100">
            <v>2817.7540000000004</v>
          </cell>
          <cell r="M100">
            <v>7872.0840000000007</v>
          </cell>
          <cell r="N100">
            <v>6212.2960000000012</v>
          </cell>
          <cell r="O100">
            <v>3413.2109999999998</v>
          </cell>
          <cell r="P100">
            <v>23625.993000000006</v>
          </cell>
        </row>
        <row r="101">
          <cell r="B101">
            <v>8430</v>
          </cell>
          <cell r="C101" t="str">
            <v>Medium variant</v>
          </cell>
          <cell r="D101" t="str">
            <v>Maldives</v>
          </cell>
          <cell r="F101">
            <v>462</v>
          </cell>
          <cell r="G101">
            <v>2016</v>
          </cell>
          <cell r="H101">
            <v>20.306000000000001</v>
          </cell>
          <cell r="I101">
            <v>7.9019999999999992</v>
          </cell>
          <cell r="J101">
            <v>47.481999999999999</v>
          </cell>
          <cell r="K101">
            <v>43.308</v>
          </cell>
          <cell r="L101">
            <v>15.834999999999999</v>
          </cell>
          <cell r="M101">
            <v>40.140000000000008</v>
          </cell>
          <cell r="N101">
            <v>31.295000000000002</v>
          </cell>
          <cell r="O101">
            <v>25.955000000000002</v>
          </cell>
          <cell r="P101">
            <v>160.23400000000004</v>
          </cell>
        </row>
        <row r="102">
          <cell r="B102">
            <v>8516</v>
          </cell>
          <cell r="C102" t="str">
            <v>Medium variant</v>
          </cell>
          <cell r="D102" t="str">
            <v>Nepal</v>
          </cell>
          <cell r="F102">
            <v>524</v>
          </cell>
          <cell r="G102">
            <v>2016</v>
          </cell>
          <cell r="H102">
            <v>1420.8899999999999</v>
          </cell>
          <cell r="I102">
            <v>580.57999999999993</v>
          </cell>
          <cell r="J102">
            <v>4433.0619999999999</v>
          </cell>
          <cell r="K102">
            <v>4155.152</v>
          </cell>
          <cell r="L102">
            <v>1680.8039999999999</v>
          </cell>
          <cell r="M102">
            <v>4321.6970000000001</v>
          </cell>
          <cell r="N102">
            <v>3292.6549999999997</v>
          </cell>
          <cell r="O102">
            <v>1349.1559999999999</v>
          </cell>
          <cell r="P102">
            <v>7145.5499999999975</v>
          </cell>
        </row>
        <row r="103">
          <cell r="B103">
            <v>8602</v>
          </cell>
          <cell r="C103" t="str">
            <v>Medium variant</v>
          </cell>
          <cell r="D103" t="str">
            <v>Pakistan</v>
          </cell>
          <cell r="F103">
            <v>586</v>
          </cell>
          <cell r="G103">
            <v>2016</v>
          </cell>
          <cell r="H103">
            <v>12960.276</v>
          </cell>
          <cell r="I103">
            <v>5073.2669999999998</v>
          </cell>
          <cell r="J103">
            <v>32338.433999999997</v>
          </cell>
          <cell r="K103">
            <v>29699.73</v>
          </cell>
          <cell r="L103">
            <v>10015.145</v>
          </cell>
          <cell r="M103">
            <v>28038.064999999995</v>
          </cell>
          <cell r="N103">
            <v>22022.639999999996</v>
          </cell>
          <cell r="O103">
            <v>9501.8860000000004</v>
          </cell>
          <cell r="P103">
            <v>51045.194999999985</v>
          </cell>
        </row>
        <row r="104">
          <cell r="B104">
            <v>8688</v>
          </cell>
          <cell r="C104" t="str">
            <v>Medium variant</v>
          </cell>
          <cell r="D104" t="str">
            <v>Sri Lanka</v>
          </cell>
          <cell r="F104">
            <v>144</v>
          </cell>
          <cell r="G104">
            <v>2016</v>
          </cell>
          <cell r="H104">
            <v>813.89899999999989</v>
          </cell>
          <cell r="I104">
            <v>336.87900000000002</v>
          </cell>
          <cell r="J104">
            <v>2388.8540000000003</v>
          </cell>
          <cell r="K104">
            <v>2230.9059999999999</v>
          </cell>
          <cell r="L104">
            <v>796.99099999999999</v>
          </cell>
          <cell r="M104">
            <v>2217.2159999999994</v>
          </cell>
          <cell r="N104">
            <v>1731.2479999999996</v>
          </cell>
          <cell r="O104">
            <v>746.69900000000007</v>
          </cell>
          <cell r="P104">
            <v>4976.2920000000004</v>
          </cell>
        </row>
        <row r="105">
          <cell r="B105">
            <v>8774</v>
          </cell>
          <cell r="C105" t="str">
            <v>Medium variant</v>
          </cell>
          <cell r="D105" t="str">
            <v>South-Eastern Asia</v>
          </cell>
          <cell r="F105">
            <v>920</v>
          </cell>
          <cell r="G105">
            <v>2016</v>
          </cell>
          <cell r="H105">
            <v>29831.341000000004</v>
          </cell>
          <cell r="I105">
            <v>11778.647000000001</v>
          </cell>
          <cell r="J105">
            <v>81204.357000000004</v>
          </cell>
          <cell r="K105">
            <v>75160.528999999995</v>
          </cell>
          <cell r="L105">
            <v>28189.425999999999</v>
          </cell>
          <cell r="M105">
            <v>74363.193999999989</v>
          </cell>
          <cell r="N105">
            <v>57407.460999999996</v>
          </cell>
          <cell r="O105">
            <v>28326.498</v>
          </cell>
          <cell r="P105">
            <v>174088.88399999999</v>
          </cell>
        </row>
        <row r="106">
          <cell r="B106">
            <v>8860</v>
          </cell>
          <cell r="C106" t="str">
            <v>Medium variant</v>
          </cell>
          <cell r="D106" t="str">
            <v>Brunei Darussalam</v>
          </cell>
          <cell r="F106">
            <v>96</v>
          </cell>
          <cell r="G106">
            <v>2016</v>
          </cell>
          <cell r="H106">
            <v>17.573999999999998</v>
          </cell>
          <cell r="I106">
            <v>6.7219999999999995</v>
          </cell>
          <cell r="J106">
            <v>47.099000000000004</v>
          </cell>
          <cell r="K106">
            <v>43.433999999999997</v>
          </cell>
          <cell r="L106">
            <v>18.491999999999997</v>
          </cell>
          <cell r="M106">
            <v>44.183</v>
          </cell>
          <cell r="N106">
            <v>33.191999999999993</v>
          </cell>
          <cell r="O106">
            <v>18.009999999999998</v>
          </cell>
          <cell r="P106">
            <v>128.976</v>
          </cell>
        </row>
        <row r="107">
          <cell r="B107">
            <v>8946</v>
          </cell>
          <cell r="C107" t="str">
            <v>Medium variant</v>
          </cell>
          <cell r="D107" t="str">
            <v>Cambodia</v>
          </cell>
          <cell r="F107">
            <v>116</v>
          </cell>
          <cell r="G107">
            <v>2016</v>
          </cell>
          <cell r="H107">
            <v>894.76700000000005</v>
          </cell>
          <cell r="I107">
            <v>362.96699999999998</v>
          </cell>
          <cell r="J107">
            <v>2342.8589999999999</v>
          </cell>
          <cell r="K107">
            <v>2166.2660000000001</v>
          </cell>
          <cell r="L107">
            <v>779.33299999999997</v>
          </cell>
          <cell r="M107">
            <v>2081.94</v>
          </cell>
          <cell r="N107">
            <v>1623.306</v>
          </cell>
          <cell r="O107">
            <v>847.8900000000001</v>
          </cell>
          <cell r="P107">
            <v>4196.8020000000006</v>
          </cell>
        </row>
        <row r="108">
          <cell r="B108">
            <v>9032</v>
          </cell>
          <cell r="C108" t="str">
            <v>Medium variant</v>
          </cell>
          <cell r="D108" t="str">
            <v>Indonesia</v>
          </cell>
          <cell r="F108">
            <v>360</v>
          </cell>
          <cell r="G108">
            <v>2016</v>
          </cell>
          <cell r="H108">
            <v>12694.850000000002</v>
          </cell>
          <cell r="I108">
            <v>4956.0209999999997</v>
          </cell>
          <cell r="J108">
            <v>34351.281999999992</v>
          </cell>
          <cell r="K108">
            <v>31749.825999999997</v>
          </cell>
          <cell r="L108">
            <v>11668.802000000001</v>
          </cell>
          <cell r="M108">
            <v>31340.644999999997</v>
          </cell>
          <cell r="N108">
            <v>24251.496999999999</v>
          </cell>
          <cell r="O108">
            <v>11173.572</v>
          </cell>
          <cell r="P108">
            <v>71618.154000000024</v>
          </cell>
        </row>
        <row r="109">
          <cell r="B109">
            <v>9118</v>
          </cell>
          <cell r="C109" t="str">
            <v>Medium variant</v>
          </cell>
          <cell r="D109" t="str">
            <v>Lao People's Democratic Republic</v>
          </cell>
          <cell r="F109">
            <v>418</v>
          </cell>
          <cell r="G109">
            <v>2016</v>
          </cell>
          <cell r="H109">
            <v>390.74099999999999</v>
          </cell>
          <cell r="I109">
            <v>157.75399999999999</v>
          </cell>
          <cell r="J109">
            <v>1069.644</v>
          </cell>
          <cell r="K109">
            <v>992.12400000000002</v>
          </cell>
          <cell r="L109">
            <v>359.96499999999997</v>
          </cell>
          <cell r="M109">
            <v>972.18499999999995</v>
          </cell>
          <cell r="N109">
            <v>756.04</v>
          </cell>
          <cell r="O109">
            <v>354.41200000000003</v>
          </cell>
          <cell r="P109">
            <v>1817.6759999999995</v>
          </cell>
        </row>
        <row r="110">
          <cell r="B110">
            <v>9204</v>
          </cell>
          <cell r="C110" t="str">
            <v>Medium variant</v>
          </cell>
          <cell r="D110" t="str">
            <v>Malaysia</v>
          </cell>
          <cell r="E110">
            <v>8</v>
          </cell>
          <cell r="F110">
            <v>458</v>
          </cell>
          <cell r="G110">
            <v>2016</v>
          </cell>
          <cell r="H110">
            <v>1351.9</v>
          </cell>
          <cell r="I110">
            <v>525.75</v>
          </cell>
          <cell r="J110">
            <v>3673.1370000000006</v>
          </cell>
          <cell r="K110">
            <v>3396.9720000000007</v>
          </cell>
          <cell r="L110">
            <v>1466.6370000000002</v>
          </cell>
          <cell r="M110">
            <v>3460.759</v>
          </cell>
          <cell r="N110">
            <v>2601.1840000000002</v>
          </cell>
          <cell r="O110">
            <v>1635.8110000000001</v>
          </cell>
          <cell r="P110">
            <v>9236.6769999999979</v>
          </cell>
        </row>
        <row r="111">
          <cell r="B111">
            <v>9290</v>
          </cell>
          <cell r="C111" t="str">
            <v>Medium variant</v>
          </cell>
          <cell r="D111" t="str">
            <v>Myanmar</v>
          </cell>
          <cell r="F111">
            <v>104</v>
          </cell>
          <cell r="G111">
            <v>2016</v>
          </cell>
          <cell r="H111">
            <v>2284.6280000000002</v>
          </cell>
          <cell r="I111">
            <v>912.54300000000001</v>
          </cell>
          <cell r="J111">
            <v>6821.2029999999995</v>
          </cell>
          <cell r="K111">
            <v>6364.8450000000003</v>
          </cell>
          <cell r="L111">
            <v>2463.0940000000001</v>
          </cell>
          <cell r="M111">
            <v>6506.7219999999988</v>
          </cell>
          <cell r="N111">
            <v>4998.4629999999997</v>
          </cell>
          <cell r="O111">
            <v>2266.77</v>
          </cell>
          <cell r="P111">
            <v>14048.414000000002</v>
          </cell>
        </row>
        <row r="112">
          <cell r="B112">
            <v>9376</v>
          </cell>
          <cell r="C112" t="str">
            <v>Medium variant</v>
          </cell>
          <cell r="D112" t="str">
            <v>Philippines</v>
          </cell>
          <cell r="F112">
            <v>608</v>
          </cell>
          <cell r="G112">
            <v>2016</v>
          </cell>
          <cell r="H112">
            <v>5931.848</v>
          </cell>
          <cell r="I112">
            <v>2325.7849999999999</v>
          </cell>
          <cell r="J112">
            <v>15754.322</v>
          </cell>
          <cell r="K112">
            <v>14550.065999999999</v>
          </cell>
          <cell r="L112">
            <v>5276.1390000000001</v>
          </cell>
          <cell r="M112">
            <v>14227.882</v>
          </cell>
          <cell r="N112">
            <v>11038</v>
          </cell>
          <cell r="O112">
            <v>4958.9450000000006</v>
          </cell>
          <cell r="P112">
            <v>27463.877</v>
          </cell>
        </row>
        <row r="113">
          <cell r="B113">
            <v>9462</v>
          </cell>
          <cell r="C113" t="str">
            <v>Medium variant</v>
          </cell>
          <cell r="D113" t="str">
            <v>Singapore</v>
          </cell>
          <cell r="F113">
            <v>702</v>
          </cell>
          <cell r="G113">
            <v>2016</v>
          </cell>
          <cell r="H113">
            <v>137.71699999999998</v>
          </cell>
          <cell r="I113">
            <v>55.201999999999998</v>
          </cell>
          <cell r="J113">
            <v>411.23699999999997</v>
          </cell>
          <cell r="K113">
            <v>383.59400000000005</v>
          </cell>
          <cell r="L113">
            <v>178.88299999999998</v>
          </cell>
          <cell r="M113">
            <v>405.78500000000003</v>
          </cell>
          <cell r="N113">
            <v>300.846</v>
          </cell>
          <cell r="O113">
            <v>193.55700000000002</v>
          </cell>
          <cell r="P113">
            <v>1393.7570000000001</v>
          </cell>
        </row>
        <row r="114">
          <cell r="B114">
            <v>9548</v>
          </cell>
          <cell r="C114" t="str">
            <v>Medium variant</v>
          </cell>
          <cell r="D114" t="str">
            <v>Thailand</v>
          </cell>
          <cell r="F114">
            <v>764</v>
          </cell>
          <cell r="G114">
            <v>2016</v>
          </cell>
          <cell r="H114">
            <v>1935.6319999999998</v>
          </cell>
          <cell r="I114">
            <v>798.73199999999997</v>
          </cell>
          <cell r="J114">
            <v>5878.3690000000006</v>
          </cell>
          <cell r="K114">
            <v>5498.299</v>
          </cell>
          <cell r="L114">
            <v>2430.7750000000001</v>
          </cell>
          <cell r="M114">
            <v>5747.1139999999987</v>
          </cell>
          <cell r="N114">
            <v>4311.0449999999992</v>
          </cell>
          <cell r="O114">
            <v>2460.9639999999999</v>
          </cell>
          <cell r="P114">
            <v>17559.378000000001</v>
          </cell>
        </row>
        <row r="115">
          <cell r="B115">
            <v>9634</v>
          </cell>
          <cell r="C115" t="str">
            <v>Medium variant</v>
          </cell>
          <cell r="D115" t="str">
            <v>Timor-Leste</v>
          </cell>
          <cell r="F115">
            <v>626</v>
          </cell>
          <cell r="G115">
            <v>2016</v>
          </cell>
          <cell r="H115">
            <v>105.09399999999999</v>
          </cell>
          <cell r="I115">
            <v>41.402999999999999</v>
          </cell>
          <cell r="J115">
            <v>261.714</v>
          </cell>
          <cell r="K115">
            <v>240.452</v>
          </cell>
          <cell r="L115">
            <v>80.317999999999998</v>
          </cell>
          <cell r="M115">
            <v>226.61199999999999</v>
          </cell>
          <cell r="N115">
            <v>177.934</v>
          </cell>
          <cell r="O115">
            <v>58.705000000000005</v>
          </cell>
          <cell r="P115">
            <v>293.38399999999996</v>
          </cell>
        </row>
        <row r="116">
          <cell r="B116">
            <v>9720</v>
          </cell>
          <cell r="C116" t="str">
            <v>Medium variant</v>
          </cell>
          <cell r="D116" t="str">
            <v>Viet Nam</v>
          </cell>
          <cell r="F116">
            <v>704</v>
          </cell>
          <cell r="G116">
            <v>2016</v>
          </cell>
          <cell r="H116">
            <v>4086.59</v>
          </cell>
          <cell r="I116">
            <v>1635.768</v>
          </cell>
          <cell r="J116">
            <v>10593.491</v>
          </cell>
          <cell r="K116">
            <v>9774.6510000000017</v>
          </cell>
          <cell r="L116">
            <v>3466.9880000000003</v>
          </cell>
          <cell r="M116">
            <v>9349.3670000000002</v>
          </cell>
          <cell r="N116">
            <v>7315.9539999999997</v>
          </cell>
          <cell r="O116">
            <v>4357.8619999999992</v>
          </cell>
          <cell r="P116">
            <v>26331.788999999997</v>
          </cell>
        </row>
        <row r="117">
          <cell r="B117">
            <v>9806</v>
          </cell>
          <cell r="C117" t="str">
            <v>Medium variant</v>
          </cell>
          <cell r="D117" t="str">
            <v>Western Asia</v>
          </cell>
          <cell r="F117">
            <v>922</v>
          </cell>
          <cell r="G117">
            <v>2016</v>
          </cell>
          <cell r="H117">
            <v>14231.121999999999</v>
          </cell>
          <cell r="I117">
            <v>5611.1769999999997</v>
          </cell>
          <cell r="J117">
            <v>37039.33</v>
          </cell>
          <cell r="K117">
            <v>34154.758000000002</v>
          </cell>
          <cell r="L117">
            <v>11826.261999999999</v>
          </cell>
          <cell r="M117">
            <v>32811.810999999994</v>
          </cell>
          <cell r="N117">
            <v>25687.661999999997</v>
          </cell>
          <cell r="O117">
            <v>11776.062</v>
          </cell>
          <cell r="P117">
            <v>76597.052999999985</v>
          </cell>
        </row>
        <row r="118">
          <cell r="B118">
            <v>9892</v>
          </cell>
          <cell r="C118" t="str">
            <v>Medium variant</v>
          </cell>
          <cell r="D118" t="str">
            <v>Armenia</v>
          </cell>
          <cell r="F118">
            <v>51</v>
          </cell>
          <cell r="G118">
            <v>2016</v>
          </cell>
          <cell r="H118">
            <v>107.46799999999999</v>
          </cell>
          <cell r="I118">
            <v>44.545000000000002</v>
          </cell>
          <cell r="J118">
            <v>290.63399999999996</v>
          </cell>
          <cell r="K118">
            <v>269.66399999999999</v>
          </cell>
          <cell r="L118">
            <v>93.94</v>
          </cell>
          <cell r="M118">
            <v>258.74299999999999</v>
          </cell>
          <cell r="N118">
            <v>203.40499999999997</v>
          </cell>
          <cell r="O118">
            <v>110.206</v>
          </cell>
          <cell r="P118">
            <v>688.899</v>
          </cell>
        </row>
        <row r="119">
          <cell r="B119">
            <v>9978</v>
          </cell>
          <cell r="C119" t="str">
            <v>Medium variant</v>
          </cell>
          <cell r="D119" t="str">
            <v>Azerbaijan</v>
          </cell>
          <cell r="E119">
            <v>9</v>
          </cell>
          <cell r="F119">
            <v>31</v>
          </cell>
          <cell r="G119">
            <v>2016</v>
          </cell>
          <cell r="H119">
            <v>476.20300000000003</v>
          </cell>
          <cell r="I119">
            <v>180.84199999999998</v>
          </cell>
          <cell r="J119">
            <v>1108.8049999999998</v>
          </cell>
          <cell r="K119">
            <v>1008.128</v>
          </cell>
          <cell r="L119">
            <v>366.14300000000003</v>
          </cell>
          <cell r="M119">
            <v>943.80199999999991</v>
          </cell>
          <cell r="N119">
            <v>730.72099999999989</v>
          </cell>
          <cell r="O119">
            <v>439.11400000000003</v>
          </cell>
          <cell r="P119">
            <v>2646.0359999999991</v>
          </cell>
        </row>
        <row r="120">
          <cell r="B120">
            <v>10064</v>
          </cell>
          <cell r="C120" t="str">
            <v>Medium variant</v>
          </cell>
          <cell r="D120" t="str">
            <v>Bahrain</v>
          </cell>
          <cell r="F120">
            <v>48</v>
          </cell>
          <cell r="G120">
            <v>2016</v>
          </cell>
          <cell r="H120">
            <v>54.843999999999994</v>
          </cell>
          <cell r="I120">
            <v>21.313000000000002</v>
          </cell>
          <cell r="J120">
            <v>136.59800000000001</v>
          </cell>
          <cell r="K120">
            <v>125.354</v>
          </cell>
          <cell r="L120">
            <v>40.091000000000001</v>
          </cell>
          <cell r="M120">
            <v>116.19200000000001</v>
          </cell>
          <cell r="N120">
            <v>93.034000000000006</v>
          </cell>
          <cell r="O120">
            <v>70.888000000000005</v>
          </cell>
          <cell r="P120">
            <v>625.13600000000008</v>
          </cell>
        </row>
        <row r="121">
          <cell r="B121">
            <v>10150</v>
          </cell>
          <cell r="C121" t="str">
            <v>Medium variant</v>
          </cell>
          <cell r="D121" t="str">
            <v>Cyprus</v>
          </cell>
          <cell r="E121">
            <v>10</v>
          </cell>
          <cell r="F121">
            <v>196</v>
          </cell>
          <cell r="G121">
            <v>2016</v>
          </cell>
          <cell r="H121">
            <v>33.801000000000002</v>
          </cell>
          <cell r="I121">
            <v>13.774999999999999</v>
          </cell>
          <cell r="J121">
            <v>95.402999999999992</v>
          </cell>
          <cell r="K121">
            <v>88.734000000000009</v>
          </cell>
          <cell r="L121">
            <v>39.655999999999999</v>
          </cell>
          <cell r="M121">
            <v>90.766000000000005</v>
          </cell>
          <cell r="N121">
            <v>68.162000000000006</v>
          </cell>
          <cell r="O121">
            <v>54.784000000000006</v>
          </cell>
          <cell r="P121">
            <v>316.20999999999998</v>
          </cell>
        </row>
        <row r="122">
          <cell r="B122">
            <v>10236</v>
          </cell>
          <cell r="C122" t="str">
            <v>Medium variant</v>
          </cell>
          <cell r="D122" t="str">
            <v>Georgia</v>
          </cell>
          <cell r="E122">
            <v>11</v>
          </cell>
          <cell r="F122">
            <v>268</v>
          </cell>
          <cell r="G122">
            <v>2016</v>
          </cell>
          <cell r="H122">
            <v>140.613</v>
          </cell>
          <cell r="I122">
            <v>57.343000000000004</v>
          </cell>
          <cell r="J122">
            <v>363.25900000000001</v>
          </cell>
          <cell r="K122">
            <v>335.26200000000006</v>
          </cell>
          <cell r="L122">
            <v>119.93300000000001</v>
          </cell>
          <cell r="M122">
            <v>319.37400000000002</v>
          </cell>
          <cell r="N122">
            <v>249.386</v>
          </cell>
          <cell r="O122">
            <v>137.40800000000002</v>
          </cell>
          <cell r="P122">
            <v>914.2679999999998</v>
          </cell>
        </row>
        <row r="123">
          <cell r="B123">
            <v>10322</v>
          </cell>
          <cell r="C123" t="str">
            <v>Medium variant</v>
          </cell>
          <cell r="D123" t="str">
            <v>Iraq</v>
          </cell>
          <cell r="F123">
            <v>368</v>
          </cell>
          <cell r="G123">
            <v>2016</v>
          </cell>
          <cell r="H123">
            <v>2948.7980000000002</v>
          </cell>
          <cell r="I123">
            <v>1138.3</v>
          </cell>
          <cell r="J123">
            <v>7140.0319999999992</v>
          </cell>
          <cell r="K123">
            <v>6535.1849999999995</v>
          </cell>
          <cell r="L123">
            <v>1996.2080000000001</v>
          </cell>
          <cell r="M123">
            <v>6027.85</v>
          </cell>
          <cell r="N123">
            <v>4805.8820000000005</v>
          </cell>
          <cell r="O123">
            <v>1739.1369999999999</v>
          </cell>
          <cell r="P123">
            <v>9382.7369999999992</v>
          </cell>
        </row>
        <row r="124">
          <cell r="B124">
            <v>10408</v>
          </cell>
          <cell r="C124" t="str">
            <v>Medium variant</v>
          </cell>
          <cell r="D124" t="str">
            <v>Israel</v>
          </cell>
          <cell r="F124">
            <v>376</v>
          </cell>
          <cell r="G124">
            <v>2016</v>
          </cell>
          <cell r="H124">
            <v>431.94300000000004</v>
          </cell>
          <cell r="I124">
            <v>168.82100000000003</v>
          </cell>
          <cell r="J124">
            <v>1086.3700000000001</v>
          </cell>
          <cell r="K124">
            <v>997.87400000000002</v>
          </cell>
          <cell r="L124">
            <v>326.11199999999997</v>
          </cell>
          <cell r="M124">
            <v>940.48300000000006</v>
          </cell>
          <cell r="N124">
            <v>742.11500000000012</v>
          </cell>
          <cell r="O124">
            <v>297.19900000000001</v>
          </cell>
          <cell r="P124">
            <v>1936.2659999999996</v>
          </cell>
        </row>
        <row r="125">
          <cell r="B125">
            <v>10494</v>
          </cell>
          <cell r="C125" t="str">
            <v>Medium variant</v>
          </cell>
          <cell r="D125" t="str">
            <v>Jordan</v>
          </cell>
          <cell r="F125">
            <v>400</v>
          </cell>
          <cell r="G125">
            <v>2016</v>
          </cell>
          <cell r="H125">
            <v>626.524</v>
          </cell>
          <cell r="I125">
            <v>245.39699999999999</v>
          </cell>
          <cell r="J125">
            <v>1589.0130000000001</v>
          </cell>
          <cell r="K125">
            <v>1461.7370000000001</v>
          </cell>
          <cell r="L125">
            <v>476.90100000000001</v>
          </cell>
          <cell r="M125">
            <v>1381.1880000000001</v>
          </cell>
          <cell r="N125">
            <v>1090.7360000000001</v>
          </cell>
          <cell r="O125">
            <v>433.53099999999995</v>
          </cell>
          <cell r="P125">
            <v>2519.085</v>
          </cell>
        </row>
        <row r="126">
          <cell r="B126">
            <v>10580</v>
          </cell>
          <cell r="C126" t="str">
            <v>Medium variant</v>
          </cell>
          <cell r="D126" t="str">
            <v>Kuwait</v>
          </cell>
          <cell r="F126">
            <v>414</v>
          </cell>
          <cell r="G126">
            <v>2016</v>
          </cell>
          <cell r="H126">
            <v>161.57300000000001</v>
          </cell>
          <cell r="I126">
            <v>64.552999999999997</v>
          </cell>
          <cell r="J126">
            <v>407.24599999999998</v>
          </cell>
          <cell r="K126">
            <v>374.96300000000002</v>
          </cell>
          <cell r="L126">
            <v>124.681</v>
          </cell>
          <cell r="M126">
            <v>351.72299999999996</v>
          </cell>
          <cell r="N126">
            <v>277.93199999999996</v>
          </cell>
          <cell r="O126">
            <v>134.261</v>
          </cell>
          <cell r="P126">
            <v>1530.213</v>
          </cell>
        </row>
        <row r="127">
          <cell r="B127">
            <v>10666</v>
          </cell>
          <cell r="C127" t="str">
            <v>Medium variant</v>
          </cell>
          <cell r="D127" t="str">
            <v>Lebanon</v>
          </cell>
          <cell r="F127">
            <v>422</v>
          </cell>
          <cell r="G127">
            <v>2016</v>
          </cell>
          <cell r="H127">
            <v>245.251</v>
          </cell>
          <cell r="I127">
            <v>91.448999999999998</v>
          </cell>
          <cell r="J127">
            <v>653.68499999999995</v>
          </cell>
          <cell r="K127">
            <v>602.15199999999993</v>
          </cell>
          <cell r="L127">
            <v>269.81</v>
          </cell>
          <cell r="M127">
            <v>621.50900000000013</v>
          </cell>
          <cell r="N127">
            <v>462.00500000000005</v>
          </cell>
          <cell r="O127">
            <v>283.47500000000002</v>
          </cell>
          <cell r="P127">
            <v>1625.9990000000003</v>
          </cell>
        </row>
        <row r="128">
          <cell r="B128">
            <v>10752</v>
          </cell>
          <cell r="C128" t="str">
            <v>Medium variant</v>
          </cell>
          <cell r="D128" t="str">
            <v>Oman</v>
          </cell>
          <cell r="F128">
            <v>512</v>
          </cell>
          <cell r="G128">
            <v>2016</v>
          </cell>
          <cell r="H128">
            <v>205.81300000000002</v>
          </cell>
          <cell r="I128">
            <v>77.95</v>
          </cell>
          <cell r="J128">
            <v>452.15300000000008</v>
          </cell>
          <cell r="K128">
            <v>409.10900000000009</v>
          </cell>
          <cell r="L128">
            <v>134.89400000000001</v>
          </cell>
          <cell r="M128">
            <v>363.35599999999994</v>
          </cell>
          <cell r="N128">
            <v>289.67799999999994</v>
          </cell>
          <cell r="O128">
            <v>259.995</v>
          </cell>
          <cell r="P128">
            <v>2124.0659999999998</v>
          </cell>
        </row>
        <row r="129">
          <cell r="B129">
            <v>10838</v>
          </cell>
          <cell r="C129" t="str">
            <v>Medium variant</v>
          </cell>
          <cell r="D129" t="str">
            <v>Qatar</v>
          </cell>
          <cell r="F129">
            <v>634</v>
          </cell>
          <cell r="G129">
            <v>2016</v>
          </cell>
          <cell r="H129">
            <v>66.204000000000008</v>
          </cell>
          <cell r="I129">
            <v>27.106000000000002</v>
          </cell>
          <cell r="J129">
            <v>169.75399999999999</v>
          </cell>
          <cell r="K129">
            <v>156.869</v>
          </cell>
          <cell r="L129">
            <v>74.081000000000003</v>
          </cell>
          <cell r="M129">
            <v>152.82499999999999</v>
          </cell>
          <cell r="N129">
            <v>116.41800000000001</v>
          </cell>
          <cell r="O129">
            <v>219.44400000000002</v>
          </cell>
          <cell r="P129">
            <v>1551.8629999999998</v>
          </cell>
        </row>
        <row r="130">
          <cell r="B130">
            <v>10924</v>
          </cell>
          <cell r="C130" t="str">
            <v>Medium variant</v>
          </cell>
          <cell r="D130" t="str">
            <v>Saudi Arabia</v>
          </cell>
          <cell r="F130">
            <v>682</v>
          </cell>
          <cell r="G130">
            <v>2016</v>
          </cell>
          <cell r="H130">
            <v>1504.6949999999999</v>
          </cell>
          <cell r="I130">
            <v>595.53</v>
          </cell>
          <cell r="J130">
            <v>3876.866</v>
          </cell>
          <cell r="K130">
            <v>3575.29</v>
          </cell>
          <cell r="L130">
            <v>1191.963</v>
          </cell>
          <cell r="M130">
            <v>3391.663</v>
          </cell>
          <cell r="N130">
            <v>2678.8159999999998</v>
          </cell>
          <cell r="O130">
            <v>1342.9349999999999</v>
          </cell>
          <cell r="P130">
            <v>11383.297999999995</v>
          </cell>
        </row>
        <row r="131">
          <cell r="B131">
            <v>11010</v>
          </cell>
          <cell r="C131" t="str">
            <v>Medium variant</v>
          </cell>
          <cell r="D131" t="str">
            <v>State of Palestine</v>
          </cell>
          <cell r="E131">
            <v>12</v>
          </cell>
          <cell r="F131">
            <v>275</v>
          </cell>
          <cell r="G131">
            <v>2016</v>
          </cell>
          <cell r="H131">
            <v>364.03100000000001</v>
          </cell>
          <cell r="I131">
            <v>141.12299999999999</v>
          </cell>
          <cell r="J131">
            <v>899.02300000000002</v>
          </cell>
          <cell r="K131">
            <v>824.64700000000005</v>
          </cell>
          <cell r="L131">
            <v>272.392</v>
          </cell>
          <cell r="M131">
            <v>775.19800000000009</v>
          </cell>
          <cell r="N131">
            <v>610.60800000000006</v>
          </cell>
          <cell r="O131">
            <v>253.18100000000001</v>
          </cell>
          <cell r="P131">
            <v>1227.847</v>
          </cell>
        </row>
        <row r="132">
          <cell r="B132">
            <v>11096</v>
          </cell>
          <cell r="C132" t="str">
            <v>Medium variant</v>
          </cell>
          <cell r="D132" t="str">
            <v>Syrian Arab Republic</v>
          </cell>
          <cell r="F132">
            <v>760</v>
          </cell>
          <cell r="G132">
            <v>2016</v>
          </cell>
          <cell r="H132">
            <v>1076.9370000000001</v>
          </cell>
          <cell r="I132">
            <v>457.54599999999999</v>
          </cell>
          <cell r="J132">
            <v>3334.462</v>
          </cell>
          <cell r="K132">
            <v>3127.1080000000002</v>
          </cell>
          <cell r="L132">
            <v>1120.1369999999999</v>
          </cell>
          <cell r="M132">
            <v>3146.2999999999997</v>
          </cell>
          <cell r="N132">
            <v>2452.6819999999998</v>
          </cell>
          <cell r="O132">
            <v>827.58999999999992</v>
          </cell>
          <cell r="P132">
            <v>4621.9870000000001</v>
          </cell>
        </row>
        <row r="133">
          <cell r="B133">
            <v>11182</v>
          </cell>
          <cell r="C133" t="str">
            <v>Medium variant</v>
          </cell>
          <cell r="D133" t="str">
            <v>Turkey</v>
          </cell>
          <cell r="F133">
            <v>792</v>
          </cell>
          <cell r="G133">
            <v>2016</v>
          </cell>
          <cell r="H133">
            <v>3467.6239999999998</v>
          </cell>
          <cell r="I133">
            <v>1377.0749999999998</v>
          </cell>
          <cell r="J133">
            <v>9584.8520000000008</v>
          </cell>
          <cell r="K133">
            <v>8882.9480000000003</v>
          </cell>
          <cell r="L133">
            <v>3424.2550000000001</v>
          </cell>
          <cell r="M133">
            <v>8870.6440000000002</v>
          </cell>
          <cell r="N133">
            <v>6810.1189999999997</v>
          </cell>
          <cell r="O133">
            <v>3237.6689999999994</v>
          </cell>
          <cell r="P133">
            <v>21078.724000000002</v>
          </cell>
        </row>
        <row r="134">
          <cell r="B134">
            <v>11268</v>
          </cell>
          <cell r="C134" t="str">
            <v>Medium variant</v>
          </cell>
          <cell r="D134" t="str">
            <v>United Arab Emirates</v>
          </cell>
          <cell r="F134">
            <v>784</v>
          </cell>
          <cell r="G134">
            <v>2016</v>
          </cell>
          <cell r="H134">
            <v>236.83299999999997</v>
          </cell>
          <cell r="I134">
            <v>97.497</v>
          </cell>
          <cell r="J134">
            <v>612.15200000000004</v>
          </cell>
          <cell r="K134">
            <v>565.49899999999991</v>
          </cell>
          <cell r="L134">
            <v>205.03300000000002</v>
          </cell>
          <cell r="M134">
            <v>530.48699999999997</v>
          </cell>
          <cell r="N134">
            <v>419.98599999999999</v>
          </cell>
          <cell r="O134">
            <v>445.18899999999996</v>
          </cell>
          <cell r="P134">
            <v>5359.5319999999992</v>
          </cell>
        </row>
        <row r="135">
          <cell r="B135">
            <v>11354</v>
          </cell>
          <cell r="C135" t="str">
            <v>Medium variant</v>
          </cell>
          <cell r="D135" t="str">
            <v>Yemen</v>
          </cell>
          <cell r="F135">
            <v>887</v>
          </cell>
          <cell r="G135">
            <v>2016</v>
          </cell>
          <cell r="H135">
            <v>2081.9669999999996</v>
          </cell>
          <cell r="I135">
            <v>811.01199999999994</v>
          </cell>
          <cell r="J135">
            <v>5239.0229999999992</v>
          </cell>
          <cell r="K135">
            <v>4814.2349999999997</v>
          </cell>
          <cell r="L135">
            <v>1550.0319999999999</v>
          </cell>
          <cell r="M135">
            <v>4529.7079999999996</v>
          </cell>
          <cell r="N135">
            <v>3585.9769999999999</v>
          </cell>
          <cell r="O135">
            <v>1490.056</v>
          </cell>
          <cell r="P135">
            <v>7064.8870000000015</v>
          </cell>
        </row>
        <row r="136">
          <cell r="B136">
            <v>11440</v>
          </cell>
          <cell r="C136" t="str">
            <v>Medium variant</v>
          </cell>
          <cell r="D136" t="str">
            <v>EUROPE</v>
          </cell>
          <cell r="F136">
            <v>908</v>
          </cell>
          <cell r="G136">
            <v>2016</v>
          </cell>
          <cell r="H136">
            <v>20424.817000000003</v>
          </cell>
          <cell r="I136">
            <v>8304.5020000000004</v>
          </cell>
          <cell r="J136">
            <v>56224.548999999999</v>
          </cell>
          <cell r="K136">
            <v>52188.934999999998</v>
          </cell>
          <cell r="L136">
            <v>19147.005000000001</v>
          </cell>
          <cell r="M136">
            <v>51142.584999999992</v>
          </cell>
          <cell r="N136">
            <v>39781.816999999995</v>
          </cell>
          <cell r="O136">
            <v>21812.412</v>
          </cell>
          <cell r="P136">
            <v>170677.29700000002</v>
          </cell>
        </row>
        <row r="137">
          <cell r="B137">
            <v>11526</v>
          </cell>
          <cell r="C137" t="str">
            <v>Medium variant</v>
          </cell>
          <cell r="D137" t="str">
            <v>Eastern Europe</v>
          </cell>
          <cell r="F137">
            <v>923</v>
          </cell>
          <cell r="G137">
            <v>2016</v>
          </cell>
          <cell r="H137">
            <v>8757.241</v>
          </cell>
          <cell r="I137">
            <v>3515.34</v>
          </cell>
          <cell r="J137">
            <v>22612.932000000001</v>
          </cell>
          <cell r="K137">
            <v>20857.879999999997</v>
          </cell>
          <cell r="L137">
            <v>6921.0290000000005</v>
          </cell>
          <cell r="M137">
            <v>19669.899000000001</v>
          </cell>
          <cell r="N137">
            <v>15576.214</v>
          </cell>
          <cell r="O137">
            <v>8767.8009999999995</v>
          </cell>
          <cell r="P137">
            <v>69951.624000000011</v>
          </cell>
        </row>
        <row r="138">
          <cell r="B138">
            <v>11612</v>
          </cell>
          <cell r="C138" t="str">
            <v>Medium variant</v>
          </cell>
          <cell r="D138" t="str">
            <v>Belarus</v>
          </cell>
          <cell r="F138">
            <v>112</v>
          </cell>
          <cell r="G138">
            <v>2016</v>
          </cell>
          <cell r="H138">
            <v>298.33600000000001</v>
          </cell>
          <cell r="I138">
            <v>118.559</v>
          </cell>
          <cell r="J138">
            <v>743.11800000000005</v>
          </cell>
          <cell r="K138">
            <v>682.84199999999998</v>
          </cell>
          <cell r="L138">
            <v>229.49300000000002</v>
          </cell>
          <cell r="M138">
            <v>638.26799999999992</v>
          </cell>
          <cell r="N138">
            <v>504.04</v>
          </cell>
          <cell r="O138">
            <v>296.28099999999995</v>
          </cell>
          <cell r="P138">
            <v>2253.4630000000002</v>
          </cell>
        </row>
        <row r="139">
          <cell r="B139">
            <v>11698</v>
          </cell>
          <cell r="C139" t="str">
            <v>Medium variant</v>
          </cell>
          <cell r="D139" t="str">
            <v>Bulgaria</v>
          </cell>
          <cell r="F139">
            <v>100</v>
          </cell>
          <cell r="G139">
            <v>2016</v>
          </cell>
          <cell r="H139">
            <v>166.72500000000002</v>
          </cell>
          <cell r="I139">
            <v>70.984999999999999</v>
          </cell>
          <cell r="J139">
            <v>485.82000000000005</v>
          </cell>
          <cell r="K139">
            <v>454.44299999999998</v>
          </cell>
          <cell r="L139">
            <v>153.65600000000001</v>
          </cell>
          <cell r="M139">
            <v>441.56299999999999</v>
          </cell>
          <cell r="N139">
            <v>350.041</v>
          </cell>
          <cell r="O139">
            <v>192.745</v>
          </cell>
          <cell r="P139">
            <v>1646.8429999999998</v>
          </cell>
        </row>
        <row r="140">
          <cell r="B140">
            <v>11784</v>
          </cell>
          <cell r="C140" t="str">
            <v>Medium variant</v>
          </cell>
          <cell r="D140" t="str">
            <v>Czechia</v>
          </cell>
          <cell r="F140">
            <v>203</v>
          </cell>
          <cell r="G140">
            <v>2016</v>
          </cell>
          <cell r="H140">
            <v>274.43299999999999</v>
          </cell>
          <cell r="I140">
            <v>117.33499999999999</v>
          </cell>
          <cell r="J140">
            <v>778.72499999999991</v>
          </cell>
          <cell r="K140">
            <v>727.29499999999985</v>
          </cell>
          <cell r="L140">
            <v>229.25899999999999</v>
          </cell>
          <cell r="M140">
            <v>691.31999999999994</v>
          </cell>
          <cell r="N140">
            <v>554.83400000000006</v>
          </cell>
          <cell r="O140">
            <v>299.685</v>
          </cell>
          <cell r="P140">
            <v>2558.739</v>
          </cell>
        </row>
        <row r="141">
          <cell r="B141">
            <v>11870</v>
          </cell>
          <cell r="C141" t="str">
            <v>Medium variant</v>
          </cell>
          <cell r="D141" t="str">
            <v>Hungary</v>
          </cell>
          <cell r="F141">
            <v>348</v>
          </cell>
          <cell r="G141">
            <v>2016</v>
          </cell>
          <cell r="H141">
            <v>224.55100000000002</v>
          </cell>
          <cell r="I141">
            <v>93.693999999999988</v>
          </cell>
          <cell r="J141">
            <v>676.5089999999999</v>
          </cell>
          <cell r="K141">
            <v>633.37599999999986</v>
          </cell>
          <cell r="L141">
            <v>256.58799999999997</v>
          </cell>
          <cell r="M141">
            <v>645.78600000000006</v>
          </cell>
          <cell r="N141">
            <v>494.81600000000003</v>
          </cell>
          <cell r="O141">
            <v>315.25399999999996</v>
          </cell>
          <cell r="P141">
            <v>2347.2249999999999</v>
          </cell>
        </row>
        <row r="142">
          <cell r="B142">
            <v>11956</v>
          </cell>
          <cell r="C142" t="str">
            <v>Medium variant</v>
          </cell>
          <cell r="D142" t="str">
            <v>Poland</v>
          </cell>
          <cell r="F142">
            <v>616</v>
          </cell>
          <cell r="G142">
            <v>2016</v>
          </cell>
          <cell r="H142">
            <v>933.85200000000009</v>
          </cell>
          <cell r="I142">
            <v>405.11099999999999</v>
          </cell>
          <cell r="J142">
            <v>2738.623</v>
          </cell>
          <cell r="K142">
            <v>2564.5210000000002</v>
          </cell>
          <cell r="L142">
            <v>999.04099999999994</v>
          </cell>
          <cell r="M142">
            <v>2548.59</v>
          </cell>
          <cell r="N142">
            <v>1970.788</v>
          </cell>
          <cell r="O142">
            <v>1231.5419999999999</v>
          </cell>
          <cell r="P142">
            <v>9371.6709999999966</v>
          </cell>
        </row>
        <row r="143">
          <cell r="B143">
            <v>12042</v>
          </cell>
          <cell r="C143" t="str">
            <v>Medium variant</v>
          </cell>
          <cell r="D143" t="str">
            <v>Republic of Moldova</v>
          </cell>
          <cell r="E143">
            <v>13</v>
          </cell>
          <cell r="F143">
            <v>498</v>
          </cell>
          <cell r="G143">
            <v>2016</v>
          </cell>
          <cell r="H143">
            <v>112.78399999999999</v>
          </cell>
          <cell r="I143">
            <v>46.427</v>
          </cell>
          <cell r="J143">
            <v>307.75599999999997</v>
          </cell>
          <cell r="K143">
            <v>285.55799999999999</v>
          </cell>
          <cell r="L143">
            <v>116.82299999999999</v>
          </cell>
          <cell r="M143">
            <v>282.99600000000004</v>
          </cell>
          <cell r="N143">
            <v>216.31299999999999</v>
          </cell>
          <cell r="O143">
            <v>157.99399999999997</v>
          </cell>
          <cell r="P143">
            <v>1081.7410000000004</v>
          </cell>
        </row>
        <row r="144">
          <cell r="B144">
            <v>12128</v>
          </cell>
          <cell r="C144" t="str">
            <v>Medium variant</v>
          </cell>
          <cell r="D144" t="str">
            <v>Romania</v>
          </cell>
          <cell r="F144">
            <v>642</v>
          </cell>
          <cell r="G144">
            <v>2016</v>
          </cell>
          <cell r="H144">
            <v>484.721</v>
          </cell>
          <cell r="I144">
            <v>203.19</v>
          </cell>
          <cell r="J144">
            <v>1463.3100000000002</v>
          </cell>
          <cell r="K144">
            <v>1370.3400000000001</v>
          </cell>
          <cell r="L144">
            <v>551.64400000000001</v>
          </cell>
          <cell r="M144">
            <v>1397.903</v>
          </cell>
          <cell r="N144">
            <v>1070.1569999999999</v>
          </cell>
          <cell r="O144">
            <v>570.30399999999997</v>
          </cell>
          <cell r="P144">
            <v>4833.614999999998</v>
          </cell>
        </row>
        <row r="145">
          <cell r="B145">
            <v>12214</v>
          </cell>
          <cell r="C145" t="str">
            <v>Medium variant</v>
          </cell>
          <cell r="D145" t="str">
            <v>Russian Federation</v>
          </cell>
          <cell r="F145">
            <v>643</v>
          </cell>
          <cell r="G145">
            <v>2016</v>
          </cell>
          <cell r="H145">
            <v>4915.0320000000002</v>
          </cell>
          <cell r="I145">
            <v>1889.6280000000002</v>
          </cell>
          <cell r="J145">
            <v>11755.273000000001</v>
          </cell>
          <cell r="K145">
            <v>10731.895</v>
          </cell>
          <cell r="L145">
            <v>3199.3090000000002</v>
          </cell>
          <cell r="M145">
            <v>9770.3389999999999</v>
          </cell>
          <cell r="N145">
            <v>7850.0729999999994</v>
          </cell>
          <cell r="O145">
            <v>4215.4049999999997</v>
          </cell>
          <cell r="P145">
            <v>33928.76999999999</v>
          </cell>
        </row>
        <row r="146">
          <cell r="B146">
            <v>12300</v>
          </cell>
          <cell r="C146" t="str">
            <v>Medium variant</v>
          </cell>
          <cell r="D146" t="str">
            <v>Slovakia</v>
          </cell>
          <cell r="F146">
            <v>703</v>
          </cell>
          <cell r="G146">
            <v>2016</v>
          </cell>
          <cell r="H146">
            <v>143.90800000000002</v>
          </cell>
          <cell r="I146">
            <v>59.266999999999996</v>
          </cell>
          <cell r="J146">
            <v>398.75099999999992</v>
          </cell>
          <cell r="K146">
            <v>370.71299999999997</v>
          </cell>
          <cell r="L146">
            <v>143.61700000000002</v>
          </cell>
          <cell r="M146">
            <v>366.06399999999996</v>
          </cell>
          <cell r="N146">
            <v>282.529</v>
          </cell>
          <cell r="O146">
            <v>179.19499999999999</v>
          </cell>
          <cell r="P146">
            <v>1379.9360000000001</v>
          </cell>
        </row>
        <row r="147">
          <cell r="B147">
            <v>12386</v>
          </cell>
          <cell r="C147" t="str">
            <v>Medium variant</v>
          </cell>
          <cell r="D147" t="str">
            <v>Ukraine</v>
          </cell>
          <cell r="E147">
            <v>14</v>
          </cell>
          <cell r="F147">
            <v>804</v>
          </cell>
          <cell r="G147">
            <v>2016</v>
          </cell>
          <cell r="H147">
            <v>1202.8989999999999</v>
          </cell>
          <cell r="I147">
            <v>511.14400000000001</v>
          </cell>
          <cell r="J147">
            <v>3265.0469999999996</v>
          </cell>
          <cell r="K147">
            <v>3036.8969999999999</v>
          </cell>
          <cell r="L147">
            <v>1041.5989999999999</v>
          </cell>
          <cell r="M147">
            <v>2887.0699999999997</v>
          </cell>
          <cell r="N147">
            <v>2282.623</v>
          </cell>
          <cell r="O147">
            <v>1309.3960000000002</v>
          </cell>
          <cell r="P147">
            <v>10549.621000000005</v>
          </cell>
        </row>
        <row r="148">
          <cell r="B148">
            <v>12472</v>
          </cell>
          <cell r="C148" t="str">
            <v>Medium variant</v>
          </cell>
          <cell r="D148" t="str">
            <v>Northern Europe</v>
          </cell>
          <cell r="E148">
            <v>15</v>
          </cell>
          <cell r="F148">
            <v>924</v>
          </cell>
          <cell r="G148">
            <v>2016</v>
          </cell>
          <cell r="H148">
            <v>3160.9079999999999</v>
          </cell>
          <cell r="I148">
            <v>1301.664</v>
          </cell>
          <cell r="J148">
            <v>8694.2160000000003</v>
          </cell>
          <cell r="K148">
            <v>8079.058</v>
          </cell>
          <cell r="L148">
            <v>2989.9269999999997</v>
          </cell>
          <cell r="M148">
            <v>7903.7929999999997</v>
          </cell>
          <cell r="N148">
            <v>6142.6049999999996</v>
          </cell>
          <cell r="O148">
            <v>3365.2270000000003</v>
          </cell>
          <cell r="P148">
            <v>23650.949999999997</v>
          </cell>
        </row>
        <row r="149">
          <cell r="B149">
            <v>12558</v>
          </cell>
          <cell r="C149" t="str">
            <v>Medium variant</v>
          </cell>
          <cell r="D149" t="str">
            <v>Channel Islands</v>
          </cell>
          <cell r="E149">
            <v>16</v>
          </cell>
          <cell r="F149">
            <v>830</v>
          </cell>
          <cell r="G149">
            <v>2016</v>
          </cell>
          <cell r="H149">
            <v>3.9769999999999999</v>
          </cell>
          <cell r="I149">
            <v>1.6539999999999999</v>
          </cell>
          <cell r="J149">
            <v>11.433999999999999</v>
          </cell>
          <cell r="K149">
            <v>10.664999999999999</v>
          </cell>
          <cell r="L149">
            <v>4.5090000000000003</v>
          </cell>
          <cell r="M149">
            <v>10.835000000000001</v>
          </cell>
          <cell r="N149">
            <v>8.2119999999999997</v>
          </cell>
          <cell r="O149">
            <v>4.9759999999999991</v>
          </cell>
          <cell r="P149">
            <v>38.576000000000001</v>
          </cell>
        </row>
        <row r="150">
          <cell r="B150">
            <v>12644</v>
          </cell>
          <cell r="C150" t="str">
            <v>Medium variant</v>
          </cell>
          <cell r="D150" t="str">
            <v>Denmark</v>
          </cell>
          <cell r="F150">
            <v>208</v>
          </cell>
          <cell r="G150">
            <v>2016</v>
          </cell>
          <cell r="H150">
            <v>145.81200000000001</v>
          </cell>
          <cell r="I150">
            <v>62.891999999999996</v>
          </cell>
          <cell r="J150">
            <v>458.92000000000007</v>
          </cell>
          <cell r="K150">
            <v>432.02900000000005</v>
          </cell>
          <cell r="L150">
            <v>183.21600000000001</v>
          </cell>
          <cell r="M150">
            <v>447.54300000000001</v>
          </cell>
          <cell r="N150">
            <v>340.10199999999998</v>
          </cell>
          <cell r="O150">
            <v>201.12200000000001</v>
          </cell>
          <cell r="P150">
            <v>1302.4859999999996</v>
          </cell>
        </row>
        <row r="151">
          <cell r="B151">
            <v>12730</v>
          </cell>
          <cell r="C151" t="str">
            <v>Medium variant</v>
          </cell>
          <cell r="D151" t="str">
            <v>Estonia</v>
          </cell>
          <cell r="F151">
            <v>233</v>
          </cell>
          <cell r="G151">
            <v>2016</v>
          </cell>
          <cell r="H151">
            <v>34.600999999999999</v>
          </cell>
          <cell r="I151">
            <v>15.241</v>
          </cell>
          <cell r="J151">
            <v>102.998</v>
          </cell>
          <cell r="K151">
            <v>96.74</v>
          </cell>
          <cell r="L151">
            <v>29.488</v>
          </cell>
          <cell r="M151">
            <v>92.298000000000002</v>
          </cell>
          <cell r="N151">
            <v>74.567999999999998</v>
          </cell>
          <cell r="O151">
            <v>36.786999999999999</v>
          </cell>
          <cell r="P151">
            <v>299.31000000000006</v>
          </cell>
        </row>
        <row r="152">
          <cell r="B152">
            <v>12816</v>
          </cell>
          <cell r="C152" t="str">
            <v>Medium variant</v>
          </cell>
          <cell r="D152" t="str">
            <v>Finland</v>
          </cell>
          <cell r="E152">
            <v>17</v>
          </cell>
          <cell r="F152">
            <v>246</v>
          </cell>
          <cell r="G152">
            <v>2016</v>
          </cell>
          <cell r="H152">
            <v>151.91300000000001</v>
          </cell>
          <cell r="I152">
            <v>62.561999999999998</v>
          </cell>
          <cell r="J152">
            <v>431.25799999999992</v>
          </cell>
          <cell r="K152">
            <v>401.73699999999997</v>
          </cell>
          <cell r="L152">
            <v>153.297</v>
          </cell>
          <cell r="M152">
            <v>399.315</v>
          </cell>
          <cell r="N152">
            <v>308.75700000000001</v>
          </cell>
          <cell r="O152">
            <v>175.65299999999999</v>
          </cell>
          <cell r="P152">
            <v>1202.3599999999999</v>
          </cell>
        </row>
        <row r="153">
          <cell r="B153">
            <v>12902</v>
          </cell>
          <cell r="C153" t="str">
            <v>Medium variant</v>
          </cell>
          <cell r="D153" t="str">
            <v>Iceland</v>
          </cell>
          <cell r="F153">
            <v>352</v>
          </cell>
          <cell r="G153">
            <v>2016</v>
          </cell>
          <cell r="H153">
            <v>11.113999999999999</v>
          </cell>
          <cell r="I153">
            <v>4.7149999999999999</v>
          </cell>
          <cell r="J153">
            <v>32.110999999999997</v>
          </cell>
          <cell r="K153">
            <v>30.009</v>
          </cell>
          <cell r="L153">
            <v>10.952</v>
          </cell>
          <cell r="M153">
            <v>29.523</v>
          </cell>
          <cell r="N153">
            <v>23.063000000000002</v>
          </cell>
          <cell r="O153">
            <v>12.887</v>
          </cell>
          <cell r="P153">
            <v>80.138000000000005</v>
          </cell>
        </row>
        <row r="154">
          <cell r="B154">
            <v>12988</v>
          </cell>
          <cell r="C154" t="str">
            <v>Medium variant</v>
          </cell>
          <cell r="D154" t="str">
            <v>Ireland</v>
          </cell>
          <cell r="F154">
            <v>372</v>
          </cell>
          <cell r="G154">
            <v>2016</v>
          </cell>
          <cell r="H154">
            <v>176.87300000000002</v>
          </cell>
          <cell r="I154">
            <v>73.441000000000003</v>
          </cell>
          <cell r="J154">
            <v>492.65899999999993</v>
          </cell>
          <cell r="K154">
            <v>458.22800000000001</v>
          </cell>
          <cell r="L154">
            <v>141.404</v>
          </cell>
          <cell r="M154">
            <v>436.49699999999996</v>
          </cell>
          <cell r="N154">
            <v>349.17799999999994</v>
          </cell>
          <cell r="O154">
            <v>128.119</v>
          </cell>
          <cell r="P154">
            <v>1113.8579999999999</v>
          </cell>
        </row>
        <row r="155">
          <cell r="B155">
            <v>13074</v>
          </cell>
          <cell r="C155" t="str">
            <v>Medium variant</v>
          </cell>
          <cell r="D155" t="str">
            <v>Latvia</v>
          </cell>
          <cell r="F155">
            <v>428</v>
          </cell>
          <cell r="G155">
            <v>2016</v>
          </cell>
          <cell r="H155">
            <v>49.920999999999999</v>
          </cell>
          <cell r="I155">
            <v>21.268000000000001</v>
          </cell>
          <cell r="J155">
            <v>144.72400000000002</v>
          </cell>
          <cell r="K155">
            <v>135.32499999999999</v>
          </cell>
          <cell r="L155">
            <v>42.868000000000002</v>
          </cell>
          <cell r="M155">
            <v>129.68299999999999</v>
          </cell>
          <cell r="N155">
            <v>104.04599999999999</v>
          </cell>
          <cell r="O155">
            <v>58.900000000000006</v>
          </cell>
          <cell r="P155">
            <v>440.95099999999991</v>
          </cell>
        </row>
        <row r="156">
          <cell r="B156">
            <v>13160</v>
          </cell>
          <cell r="C156" t="str">
            <v>Medium variant</v>
          </cell>
          <cell r="D156" t="str">
            <v>Lithuania</v>
          </cell>
          <cell r="F156">
            <v>440</v>
          </cell>
          <cell r="G156">
            <v>2016</v>
          </cell>
          <cell r="H156">
            <v>78.051999999999992</v>
          </cell>
          <cell r="I156">
            <v>30.72</v>
          </cell>
          <cell r="J156">
            <v>203.143</v>
          </cell>
          <cell r="K156">
            <v>187.22299999999998</v>
          </cell>
          <cell r="L156">
            <v>82.17</v>
          </cell>
          <cell r="M156">
            <v>187.69</v>
          </cell>
          <cell r="N156">
            <v>140.76700000000002</v>
          </cell>
          <cell r="O156">
            <v>103.589</v>
          </cell>
          <cell r="P156">
            <v>657.28700000000003</v>
          </cell>
        </row>
        <row r="157">
          <cell r="B157">
            <v>13246</v>
          </cell>
          <cell r="C157" t="str">
            <v>Medium variant</v>
          </cell>
          <cell r="D157" t="str">
            <v>Norway</v>
          </cell>
          <cell r="E157">
            <v>18</v>
          </cell>
          <cell r="F157">
            <v>578</v>
          </cell>
          <cell r="G157">
            <v>2016</v>
          </cell>
          <cell r="H157">
            <v>156.73599999999999</v>
          </cell>
          <cell r="I157">
            <v>64.716999999999999</v>
          </cell>
          <cell r="J157">
            <v>449.28499999999997</v>
          </cell>
          <cell r="K157">
            <v>419.01</v>
          </cell>
          <cell r="L157">
            <v>168.548</v>
          </cell>
          <cell r="M157">
            <v>422.15199999999999</v>
          </cell>
          <cell r="N157">
            <v>322.96600000000001</v>
          </cell>
          <cell r="O157">
            <v>180.666</v>
          </cell>
          <cell r="P157">
            <v>1281.7139999999999</v>
          </cell>
        </row>
        <row r="158">
          <cell r="B158">
            <v>13332</v>
          </cell>
          <cell r="C158" t="str">
            <v>Medium variant</v>
          </cell>
          <cell r="D158" t="str">
            <v>Sweden</v>
          </cell>
          <cell r="F158">
            <v>752</v>
          </cell>
          <cell r="G158">
            <v>2016</v>
          </cell>
          <cell r="H158">
            <v>299.30500000000001</v>
          </cell>
          <cell r="I158">
            <v>122.73099999999999</v>
          </cell>
          <cell r="J158">
            <v>819.8660000000001</v>
          </cell>
          <cell r="K158">
            <v>761.88200000000006</v>
          </cell>
          <cell r="L158">
            <v>257.23599999999999</v>
          </cell>
          <cell r="M158">
            <v>731.52699999999993</v>
          </cell>
          <cell r="N158">
            <v>579.34100000000001</v>
          </cell>
          <cell r="O158">
            <v>348.16</v>
          </cell>
          <cell r="P158">
            <v>2252.7319999999995</v>
          </cell>
        </row>
        <row r="159">
          <cell r="B159">
            <v>13418</v>
          </cell>
          <cell r="C159" t="str">
            <v>Medium variant</v>
          </cell>
          <cell r="D159" t="str">
            <v>United Kingdom</v>
          </cell>
          <cell r="F159">
            <v>826</v>
          </cell>
          <cell r="G159">
            <v>2016</v>
          </cell>
          <cell r="H159">
            <v>2048.7640000000001</v>
          </cell>
          <cell r="I159">
            <v>840.14300000000003</v>
          </cell>
          <cell r="J159">
            <v>5536.6109999999999</v>
          </cell>
          <cell r="K159">
            <v>5135.7520000000004</v>
          </cell>
          <cell r="L159">
            <v>1911.8580000000002</v>
          </cell>
          <cell r="M159">
            <v>5006.0309999999999</v>
          </cell>
          <cell r="N159">
            <v>3883.4960000000001</v>
          </cell>
          <cell r="O159">
            <v>2110.0619999999999</v>
          </cell>
          <cell r="P159">
            <v>14951.242000000004</v>
          </cell>
        </row>
        <row r="160">
          <cell r="B160">
            <v>13504</v>
          </cell>
          <cell r="C160" t="str">
            <v>Medium variant</v>
          </cell>
          <cell r="D160" t="str">
            <v>Southern Europe</v>
          </cell>
          <cell r="E160">
            <v>19</v>
          </cell>
          <cell r="F160">
            <v>925</v>
          </cell>
          <cell r="G160">
            <v>2016</v>
          </cell>
          <cell r="H160">
            <v>3470.7110000000002</v>
          </cell>
          <cell r="I160">
            <v>1468.4050000000002</v>
          </cell>
          <cell r="J160">
            <v>10635.64</v>
          </cell>
          <cell r="K160">
            <v>9974.6860000000015</v>
          </cell>
          <cell r="L160">
            <v>3863.5550000000003</v>
          </cell>
          <cell r="M160">
            <v>10126.07</v>
          </cell>
          <cell r="N160">
            <v>7811.4670000000006</v>
          </cell>
          <cell r="O160">
            <v>3993.0659999999998</v>
          </cell>
          <cell r="P160">
            <v>34261.839</v>
          </cell>
        </row>
        <row r="161">
          <cell r="B161">
            <v>13590</v>
          </cell>
          <cell r="C161" t="str">
            <v>Medium variant</v>
          </cell>
          <cell r="D161" t="str">
            <v>Albania</v>
          </cell>
          <cell r="F161">
            <v>8</v>
          </cell>
          <cell r="G161">
            <v>2016</v>
          </cell>
          <cell r="H161">
            <v>91.671999999999997</v>
          </cell>
          <cell r="I161">
            <v>34.266999999999996</v>
          </cell>
          <cell r="J161">
            <v>249.88499999999999</v>
          </cell>
          <cell r="K161">
            <v>230.32199999999997</v>
          </cell>
          <cell r="L161">
            <v>123.526</v>
          </cell>
          <cell r="M161">
            <v>249.09600000000003</v>
          </cell>
          <cell r="N161">
            <v>177.67000000000002</v>
          </cell>
          <cell r="O161">
            <v>125.11199999999999</v>
          </cell>
          <cell r="P161">
            <v>741.37899999999968</v>
          </cell>
        </row>
        <row r="162">
          <cell r="B162">
            <v>13676</v>
          </cell>
          <cell r="C162" t="str">
            <v>Medium variant</v>
          </cell>
          <cell r="D162" t="str">
            <v>Bosnia and Herzegovina</v>
          </cell>
          <cell r="F162">
            <v>70</v>
          </cell>
          <cell r="G162">
            <v>2016</v>
          </cell>
          <cell r="H162">
            <v>80.739000000000004</v>
          </cell>
          <cell r="I162">
            <v>34.230999999999995</v>
          </cell>
          <cell r="J162">
            <v>242.78900000000004</v>
          </cell>
          <cell r="K162">
            <v>227.42400000000004</v>
          </cell>
          <cell r="L162">
            <v>115.542</v>
          </cell>
          <cell r="M162">
            <v>242.73400000000001</v>
          </cell>
          <cell r="N162">
            <v>176.94300000000001</v>
          </cell>
          <cell r="O162">
            <v>121.239</v>
          </cell>
          <cell r="P162">
            <v>855.42899999999997</v>
          </cell>
        </row>
        <row r="163">
          <cell r="B163">
            <v>13762</v>
          </cell>
          <cell r="C163" t="str">
            <v>Medium variant</v>
          </cell>
          <cell r="D163" t="str">
            <v>Croatia</v>
          </cell>
          <cell r="F163">
            <v>191</v>
          </cell>
          <cell r="G163">
            <v>2016</v>
          </cell>
          <cell r="H163">
            <v>100.92</v>
          </cell>
          <cell r="I163">
            <v>43.417000000000002</v>
          </cell>
          <cell r="J163">
            <v>300.27000000000004</v>
          </cell>
          <cell r="K163">
            <v>281.26800000000009</v>
          </cell>
          <cell r="L163">
            <v>120.65899999999999</v>
          </cell>
          <cell r="M163">
            <v>287.57399999999996</v>
          </cell>
          <cell r="N163">
            <v>217.48499999999999</v>
          </cell>
          <cell r="O163">
            <v>121.977</v>
          </cell>
          <cell r="P163">
            <v>953.91099999999983</v>
          </cell>
        </row>
        <row r="164">
          <cell r="B164">
            <v>13848</v>
          </cell>
          <cell r="C164" t="str">
            <v>Medium variant</v>
          </cell>
          <cell r="D164" t="str">
            <v>Greece</v>
          </cell>
          <cell r="F164">
            <v>300</v>
          </cell>
          <cell r="G164">
            <v>2016</v>
          </cell>
          <cell r="H164">
            <v>244.48100000000002</v>
          </cell>
          <cell r="I164">
            <v>108.52199999999999</v>
          </cell>
          <cell r="J164">
            <v>783.22299999999996</v>
          </cell>
          <cell r="K164">
            <v>738.65699999999993</v>
          </cell>
          <cell r="L164">
            <v>284.62300000000005</v>
          </cell>
          <cell r="M164">
            <v>750.65499999999997</v>
          </cell>
          <cell r="N164">
            <v>580.96299999999997</v>
          </cell>
          <cell r="O164">
            <v>288.31200000000001</v>
          </cell>
          <cell r="P164">
            <v>2589.8129999999996</v>
          </cell>
        </row>
        <row r="165">
          <cell r="B165">
            <v>13934</v>
          </cell>
          <cell r="C165" t="str">
            <v>Medium variant</v>
          </cell>
          <cell r="D165" t="str">
            <v>Italy</v>
          </cell>
          <cell r="F165">
            <v>380</v>
          </cell>
          <cell r="G165">
            <v>2016</v>
          </cell>
          <cell r="H165">
            <v>1278.1510000000001</v>
          </cell>
          <cell r="I165">
            <v>538.18299999999999</v>
          </cell>
          <cell r="J165">
            <v>3920.2019999999998</v>
          </cell>
          <cell r="K165">
            <v>3675.9989999999998</v>
          </cell>
          <cell r="L165">
            <v>1432.7689999999998</v>
          </cell>
          <cell r="M165">
            <v>3741.3039999999992</v>
          </cell>
          <cell r="N165">
            <v>2882.2689999999998</v>
          </cell>
          <cell r="O165">
            <v>1483.962</v>
          </cell>
          <cell r="P165">
            <v>12741.448999999999</v>
          </cell>
        </row>
        <row r="166">
          <cell r="B166">
            <v>14020</v>
          </cell>
          <cell r="C166" t="str">
            <v>Medium variant</v>
          </cell>
          <cell r="D166" t="str">
            <v>Malta</v>
          </cell>
          <cell r="F166">
            <v>470</v>
          </cell>
          <cell r="G166">
            <v>2016</v>
          </cell>
          <cell r="H166">
            <v>11.054</v>
          </cell>
          <cell r="I166">
            <v>4.452</v>
          </cell>
          <cell r="J166">
            <v>29.773999999999997</v>
          </cell>
          <cell r="K166">
            <v>27.574000000000002</v>
          </cell>
          <cell r="L166">
            <v>12.106999999999999</v>
          </cell>
          <cell r="M166">
            <v>27.82</v>
          </cell>
          <cell r="N166">
            <v>20.898</v>
          </cell>
          <cell r="O166">
            <v>14.824</v>
          </cell>
          <cell r="P166">
            <v>103.23600000000002</v>
          </cell>
        </row>
        <row r="167">
          <cell r="B167">
            <v>14106</v>
          </cell>
          <cell r="C167" t="str">
            <v>Medium variant</v>
          </cell>
          <cell r="D167" t="str">
            <v>Montenegro</v>
          </cell>
          <cell r="F167">
            <v>499</v>
          </cell>
          <cell r="G167">
            <v>2016</v>
          </cell>
          <cell r="H167">
            <v>18.721</v>
          </cell>
          <cell r="I167">
            <v>7.8179999999999996</v>
          </cell>
          <cell r="J167">
            <v>55.99799999999999</v>
          </cell>
          <cell r="K167">
            <v>52.387999999999991</v>
          </cell>
          <cell r="L167">
            <v>21.228999999999999</v>
          </cell>
          <cell r="M167">
            <v>53.407000000000004</v>
          </cell>
          <cell r="N167">
            <v>40.818999999999996</v>
          </cell>
          <cell r="O167">
            <v>22.353999999999999</v>
          </cell>
          <cell r="P167">
            <v>150.20600000000005</v>
          </cell>
        </row>
        <row r="168">
          <cell r="B168">
            <v>14192</v>
          </cell>
          <cell r="C168" t="str">
            <v>Medium variant</v>
          </cell>
          <cell r="D168" t="str">
            <v>Portugal</v>
          </cell>
          <cell r="F168">
            <v>620</v>
          </cell>
          <cell r="G168">
            <v>2016</v>
          </cell>
          <cell r="H168">
            <v>222.357</v>
          </cell>
          <cell r="I168">
            <v>91.703000000000003</v>
          </cell>
          <cell r="J168">
            <v>694.25099999999998</v>
          </cell>
          <cell r="K168">
            <v>650.59300000000007</v>
          </cell>
          <cell r="L168">
            <v>274.62700000000001</v>
          </cell>
          <cell r="M168">
            <v>679.36300000000006</v>
          </cell>
          <cell r="N168">
            <v>514.404</v>
          </cell>
          <cell r="O168">
            <v>267.87800000000004</v>
          </cell>
          <cell r="P168">
            <v>2253.1999999999998</v>
          </cell>
        </row>
        <row r="169">
          <cell r="B169">
            <v>14278</v>
          </cell>
          <cell r="C169" t="str">
            <v>Medium variant</v>
          </cell>
          <cell r="D169" t="str">
            <v>Serbia</v>
          </cell>
          <cell r="E169">
            <v>20</v>
          </cell>
          <cell r="F169">
            <v>688</v>
          </cell>
          <cell r="G169">
            <v>2016</v>
          </cell>
          <cell r="H169">
            <v>239.98599999999999</v>
          </cell>
          <cell r="I169">
            <v>95.085999999999999</v>
          </cell>
          <cell r="J169">
            <v>700.42700000000002</v>
          </cell>
          <cell r="K169">
            <v>651.99800000000005</v>
          </cell>
          <cell r="L169">
            <v>274.80599999999998</v>
          </cell>
          <cell r="M169">
            <v>673.00699999999995</v>
          </cell>
          <cell r="N169">
            <v>509.06200000000001</v>
          </cell>
          <cell r="O169">
            <v>291.91700000000003</v>
          </cell>
          <cell r="P169">
            <v>2078.152</v>
          </cell>
        </row>
        <row r="170">
          <cell r="B170">
            <v>14364</v>
          </cell>
          <cell r="C170" t="str">
            <v>Medium variant</v>
          </cell>
          <cell r="D170" t="str">
            <v>Slovenia</v>
          </cell>
          <cell r="F170">
            <v>705</v>
          </cell>
          <cell r="G170">
            <v>2016</v>
          </cell>
          <cell r="H170">
            <v>55.065999999999995</v>
          </cell>
          <cell r="I170">
            <v>22.742999999999999</v>
          </cell>
          <cell r="J170">
            <v>147.78000000000003</v>
          </cell>
          <cell r="K170">
            <v>137.029</v>
          </cell>
          <cell r="L170">
            <v>48.336999999999996</v>
          </cell>
          <cell r="M170">
            <v>131.655</v>
          </cell>
          <cell r="N170">
            <v>103.17400000000001</v>
          </cell>
          <cell r="O170">
            <v>53.471000000000004</v>
          </cell>
          <cell r="P170">
            <v>483.69599999999997</v>
          </cell>
        </row>
        <row r="171">
          <cell r="B171">
            <v>14450</v>
          </cell>
          <cell r="C171" t="str">
            <v>Medium variant</v>
          </cell>
          <cell r="D171" t="str">
            <v>Spain</v>
          </cell>
          <cell r="E171">
            <v>21</v>
          </cell>
          <cell r="F171">
            <v>724</v>
          </cell>
          <cell r="G171">
            <v>2016</v>
          </cell>
          <cell r="H171">
            <v>1063.7640000000001</v>
          </cell>
          <cell r="I171">
            <v>463.16999999999996</v>
          </cell>
          <cell r="J171">
            <v>3333.8620000000001</v>
          </cell>
          <cell r="K171">
            <v>3137.3329999999996</v>
          </cell>
          <cell r="L171">
            <v>1085.528</v>
          </cell>
          <cell r="M171">
            <v>3121.7560000000003</v>
          </cell>
          <cell r="N171">
            <v>2461.2370000000001</v>
          </cell>
          <cell r="O171">
            <v>1121.1869999999999</v>
          </cell>
          <cell r="P171">
            <v>10735.179</v>
          </cell>
        </row>
        <row r="172">
          <cell r="B172">
            <v>14536</v>
          </cell>
          <cell r="C172" t="str">
            <v>Medium variant</v>
          </cell>
          <cell r="D172" t="str">
            <v>TFYR Macedonia</v>
          </cell>
          <cell r="E172">
            <v>22</v>
          </cell>
          <cell r="F172">
            <v>807</v>
          </cell>
          <cell r="G172">
            <v>2016</v>
          </cell>
          <cell r="H172">
            <v>60.562000000000005</v>
          </cell>
          <cell r="I172">
            <v>23.398</v>
          </cell>
          <cell r="J172">
            <v>166.76400000000004</v>
          </cell>
          <cell r="K172">
            <v>154.28</v>
          </cell>
          <cell r="L172">
            <v>65.906999999999996</v>
          </cell>
          <cell r="M172">
            <v>157.61799999999999</v>
          </cell>
          <cell r="N172">
            <v>118.78299999999999</v>
          </cell>
          <cell r="O172">
            <v>76.811999999999998</v>
          </cell>
          <cell r="P172">
            <v>540.82799999999997</v>
          </cell>
        </row>
        <row r="173">
          <cell r="B173">
            <v>14622</v>
          </cell>
          <cell r="C173" t="str">
            <v>Medium variant</v>
          </cell>
          <cell r="D173" t="str">
            <v>Western Europe</v>
          </cell>
          <cell r="E173">
            <v>23</v>
          </cell>
          <cell r="F173">
            <v>926</v>
          </cell>
          <cell r="G173">
            <v>2016</v>
          </cell>
          <cell r="H173">
            <v>5035.9570000000003</v>
          </cell>
          <cell r="I173">
            <v>2019.0929999999998</v>
          </cell>
          <cell r="J173">
            <v>14281.761</v>
          </cell>
          <cell r="K173">
            <v>13277.311</v>
          </cell>
          <cell r="L173">
            <v>5372.4940000000006</v>
          </cell>
          <cell r="M173">
            <v>13442.822999999999</v>
          </cell>
          <cell r="N173">
            <v>10251.530999999999</v>
          </cell>
          <cell r="O173">
            <v>5686.3179999999993</v>
          </cell>
          <cell r="P173">
            <v>42812.884000000005</v>
          </cell>
        </row>
        <row r="174">
          <cell r="B174">
            <v>14708</v>
          </cell>
          <cell r="C174" t="str">
            <v>Medium variant</v>
          </cell>
          <cell r="D174" t="str">
            <v>Austria</v>
          </cell>
          <cell r="F174">
            <v>40</v>
          </cell>
          <cell r="G174">
            <v>2016</v>
          </cell>
          <cell r="H174">
            <v>211.91</v>
          </cell>
          <cell r="I174">
            <v>83.830999999999989</v>
          </cell>
          <cell r="J174">
            <v>587.46900000000005</v>
          </cell>
          <cell r="K174">
            <v>544.82999999999993</v>
          </cell>
          <cell r="L174">
            <v>229.19499999999999</v>
          </cell>
          <cell r="M174">
            <v>552.68200000000002</v>
          </cell>
          <cell r="N174">
            <v>418.67099999999999</v>
          </cell>
          <cell r="O174">
            <v>276.74700000000001</v>
          </cell>
          <cell r="P174">
            <v>2019.2029999999997</v>
          </cell>
        </row>
        <row r="175">
          <cell r="B175">
            <v>14794</v>
          </cell>
          <cell r="C175" t="str">
            <v>Medium variant</v>
          </cell>
          <cell r="D175" t="str">
            <v>Belgium</v>
          </cell>
          <cell r="F175">
            <v>56</v>
          </cell>
          <cell r="G175">
            <v>2016</v>
          </cell>
          <cell r="H175">
            <v>329.36099999999999</v>
          </cell>
          <cell r="I175">
            <v>134.68900000000002</v>
          </cell>
          <cell r="J175">
            <v>926.11400000000003</v>
          </cell>
          <cell r="K175">
            <v>861.52200000000016</v>
          </cell>
          <cell r="L175">
            <v>321.81300000000005</v>
          </cell>
          <cell r="M175">
            <v>852.34</v>
          </cell>
          <cell r="N175">
            <v>660.81400000000008</v>
          </cell>
          <cell r="O175">
            <v>351.32400000000001</v>
          </cell>
          <cell r="P175">
            <v>2565.1820000000002</v>
          </cell>
        </row>
        <row r="176">
          <cell r="B176">
            <v>14880</v>
          </cell>
          <cell r="C176" t="str">
            <v>Medium variant</v>
          </cell>
          <cell r="D176" t="str">
            <v>France</v>
          </cell>
          <cell r="F176">
            <v>250</v>
          </cell>
          <cell r="G176">
            <v>2016</v>
          </cell>
          <cell r="H176">
            <v>1968.694</v>
          </cell>
          <cell r="I176">
            <v>799.91200000000003</v>
          </cell>
          <cell r="J176">
            <v>5637.8470000000007</v>
          </cell>
          <cell r="K176">
            <v>5249.2359999999999</v>
          </cell>
          <cell r="L176">
            <v>1963.232</v>
          </cell>
          <cell r="M176">
            <v>5241.0830000000005</v>
          </cell>
          <cell r="N176">
            <v>4055.4900000000002</v>
          </cell>
          <cell r="O176">
            <v>1902.3419999999999</v>
          </cell>
          <cell r="P176">
            <v>14270.132</v>
          </cell>
        </row>
        <row r="177">
          <cell r="B177">
            <v>14966</v>
          </cell>
          <cell r="C177" t="str">
            <v>Medium variant</v>
          </cell>
          <cell r="D177" t="str">
            <v>Germany</v>
          </cell>
          <cell r="F177">
            <v>276</v>
          </cell>
          <cell r="G177">
            <v>2016</v>
          </cell>
          <cell r="H177">
            <v>1825.518</v>
          </cell>
          <cell r="I177">
            <v>723.18600000000004</v>
          </cell>
          <cell r="J177">
            <v>5131.8589999999995</v>
          </cell>
          <cell r="K177">
            <v>4764.1170000000002</v>
          </cell>
          <cell r="L177">
            <v>2099.1959999999999</v>
          </cell>
          <cell r="M177">
            <v>4903.7319999999991</v>
          </cell>
          <cell r="N177">
            <v>3676.0349999999999</v>
          </cell>
          <cell r="O177">
            <v>2337.9589999999998</v>
          </cell>
          <cell r="P177">
            <v>18001.192999999999</v>
          </cell>
        </row>
        <row r="178">
          <cell r="B178">
            <v>15052</v>
          </cell>
          <cell r="C178" t="str">
            <v>Medium variant</v>
          </cell>
          <cell r="D178" t="str">
            <v>Luxembourg</v>
          </cell>
          <cell r="F178">
            <v>442</v>
          </cell>
          <cell r="G178">
            <v>2016</v>
          </cell>
          <cell r="H178">
            <v>16.692</v>
          </cell>
          <cell r="I178">
            <v>6.4499999999999993</v>
          </cell>
          <cell r="J178">
            <v>45.040999999999997</v>
          </cell>
          <cell r="K178">
            <v>41.617000000000004</v>
          </cell>
          <cell r="L178">
            <v>17.672000000000001</v>
          </cell>
          <cell r="M178">
            <v>42.253999999999998</v>
          </cell>
          <cell r="N178">
            <v>31.836000000000002</v>
          </cell>
          <cell r="O178">
            <v>18.963000000000001</v>
          </cell>
          <cell r="P178">
            <v>147.75699999999998</v>
          </cell>
        </row>
        <row r="179">
          <cell r="B179">
            <v>15138</v>
          </cell>
          <cell r="C179" t="str">
            <v>Medium variant</v>
          </cell>
          <cell r="D179" t="str">
            <v>Netherlands</v>
          </cell>
          <cell r="F179">
            <v>528</v>
          </cell>
          <cell r="G179">
            <v>2016</v>
          </cell>
          <cell r="H179">
            <v>458.71</v>
          </cell>
          <cell r="I179">
            <v>182.36700000000002</v>
          </cell>
          <cell r="J179">
            <v>1354.17</v>
          </cell>
          <cell r="K179">
            <v>1262.22</v>
          </cell>
          <cell r="L179">
            <v>517.25599999999997</v>
          </cell>
          <cell r="M179">
            <v>1299.566</v>
          </cell>
          <cell r="N179">
            <v>988.65199999999993</v>
          </cell>
          <cell r="O179">
            <v>539.26499999999999</v>
          </cell>
          <cell r="P179">
            <v>3810.875</v>
          </cell>
        </row>
        <row r="180">
          <cell r="B180">
            <v>15224</v>
          </cell>
          <cell r="C180" t="str">
            <v>Medium variant</v>
          </cell>
          <cell r="D180" t="str">
            <v>Switzerland</v>
          </cell>
          <cell r="F180">
            <v>756</v>
          </cell>
          <cell r="G180">
            <v>2016</v>
          </cell>
          <cell r="H180">
            <v>222.881</v>
          </cell>
          <cell r="I180">
            <v>87.853999999999999</v>
          </cell>
          <cell r="J180">
            <v>593.94900000000007</v>
          </cell>
          <cell r="K180">
            <v>548.93100000000015</v>
          </cell>
          <cell r="L180">
            <v>222.15500000000003</v>
          </cell>
          <cell r="M180">
            <v>546.40499999999997</v>
          </cell>
          <cell r="N180">
            <v>416.44</v>
          </cell>
          <cell r="O180">
            <v>257.59199999999998</v>
          </cell>
          <cell r="P180">
            <v>1982.7780000000002</v>
          </cell>
        </row>
        <row r="181">
          <cell r="B181">
            <v>15310</v>
          </cell>
          <cell r="C181" t="str">
            <v>Medium variant</v>
          </cell>
          <cell r="D181" t="str">
            <v>LATIN AMERICA AND THE CARIBBEAN</v>
          </cell>
          <cell r="F181">
            <v>904</v>
          </cell>
          <cell r="G181">
            <v>2016</v>
          </cell>
          <cell r="H181">
            <v>27353.662999999997</v>
          </cell>
          <cell r="I181">
            <v>10868.405999999999</v>
          </cell>
          <cell r="J181">
            <v>76851.646000000008</v>
          </cell>
          <cell r="K181">
            <v>71339.936000000002</v>
          </cell>
          <cell r="L181">
            <v>28276.634999999998</v>
          </cell>
          <cell r="M181">
            <v>71957.522000000012</v>
          </cell>
          <cell r="N181">
            <v>55000.392000000007</v>
          </cell>
          <cell r="O181">
            <v>27774.488000000001</v>
          </cell>
          <cell r="P181">
            <v>170802.65099999998</v>
          </cell>
        </row>
        <row r="182">
          <cell r="B182">
            <v>15396</v>
          </cell>
          <cell r="C182" t="str">
            <v>Medium variant</v>
          </cell>
          <cell r="D182" t="str">
            <v>Caribbean</v>
          </cell>
          <cell r="E182">
            <v>24</v>
          </cell>
          <cell r="F182">
            <v>915</v>
          </cell>
          <cell r="G182">
            <v>2016</v>
          </cell>
          <cell r="H182">
            <v>1840.183</v>
          </cell>
          <cell r="I182">
            <v>736.21</v>
          </cell>
          <cell r="J182">
            <v>5139.9390000000003</v>
          </cell>
          <cell r="K182">
            <v>4771.8709999999992</v>
          </cell>
          <cell r="L182">
            <v>1836.751</v>
          </cell>
          <cell r="M182">
            <v>4769.956000000001</v>
          </cell>
          <cell r="N182">
            <v>3667.5120000000002</v>
          </cell>
          <cell r="O182">
            <v>1794.2629999999999</v>
          </cell>
          <cell r="P182">
            <v>11036.669</v>
          </cell>
        </row>
        <row r="183">
          <cell r="B183">
            <v>15482</v>
          </cell>
          <cell r="C183" t="str">
            <v>Medium variant</v>
          </cell>
          <cell r="D183" t="str">
            <v>Antigua and Barbuda</v>
          </cell>
          <cell r="F183">
            <v>28</v>
          </cell>
          <cell r="G183">
            <v>2016</v>
          </cell>
          <cell r="H183">
            <v>4.0549999999999997</v>
          </cell>
          <cell r="I183">
            <v>1.609</v>
          </cell>
          <cell r="J183">
            <v>11.444999999999999</v>
          </cell>
          <cell r="K183">
            <v>10.627999999999998</v>
          </cell>
          <cell r="L183">
            <v>4.3600000000000003</v>
          </cell>
          <cell r="M183">
            <v>10.817999999999998</v>
          </cell>
          <cell r="N183">
            <v>8.2089999999999996</v>
          </cell>
          <cell r="O183">
            <v>4.0649999999999995</v>
          </cell>
          <cell r="P183">
            <v>25.852000000000004</v>
          </cell>
        </row>
        <row r="184">
          <cell r="B184">
            <v>15568</v>
          </cell>
          <cell r="C184" t="str">
            <v>Medium variant</v>
          </cell>
          <cell r="D184" t="str">
            <v>Aruba</v>
          </cell>
          <cell r="F184">
            <v>533</v>
          </cell>
          <cell r="G184">
            <v>2016</v>
          </cell>
          <cell r="H184">
            <v>2.7679999999999998</v>
          </cell>
          <cell r="I184">
            <v>1.1859999999999999</v>
          </cell>
          <cell r="J184">
            <v>9.2210000000000001</v>
          </cell>
          <cell r="K184">
            <v>8.7050000000000001</v>
          </cell>
          <cell r="L184">
            <v>3.7850000000000001</v>
          </cell>
          <cell r="M184">
            <v>9.2259999999999991</v>
          </cell>
          <cell r="N184">
            <v>6.9699999999999989</v>
          </cell>
          <cell r="O184">
            <v>3.8879999999999999</v>
          </cell>
          <cell r="P184">
            <v>23.233999999999998</v>
          </cell>
        </row>
        <row r="185">
          <cell r="B185">
            <v>15654</v>
          </cell>
          <cell r="C185" t="str">
            <v>Medium variant</v>
          </cell>
          <cell r="D185" t="str">
            <v>Bahamas</v>
          </cell>
          <cell r="F185">
            <v>44</v>
          </cell>
          <cell r="G185">
            <v>2016</v>
          </cell>
          <cell r="H185">
            <v>14.148</v>
          </cell>
          <cell r="I185">
            <v>5.8380000000000001</v>
          </cell>
          <cell r="J185">
            <v>38.369999999999997</v>
          </cell>
          <cell r="K185">
            <v>35.614999999999995</v>
          </cell>
          <cell r="L185">
            <v>14.943999999999999</v>
          </cell>
          <cell r="M185">
            <v>35.494999999999997</v>
          </cell>
          <cell r="N185">
            <v>26.925000000000001</v>
          </cell>
          <cell r="O185">
            <v>17.205000000000002</v>
          </cell>
          <cell r="P185">
            <v>105.17700000000001</v>
          </cell>
        </row>
        <row r="186">
          <cell r="B186">
            <v>15740</v>
          </cell>
          <cell r="C186" t="str">
            <v>Medium variant</v>
          </cell>
          <cell r="D186" t="str">
            <v>Barbados</v>
          </cell>
          <cell r="F186">
            <v>52</v>
          </cell>
          <cell r="G186">
            <v>2016</v>
          </cell>
          <cell r="H186">
            <v>8.7469999999999999</v>
          </cell>
          <cell r="I186">
            <v>3.593</v>
          </cell>
          <cell r="J186">
            <v>26.285</v>
          </cell>
          <cell r="K186">
            <v>24.568000000000001</v>
          </cell>
          <cell r="L186">
            <v>9.3260000000000005</v>
          </cell>
          <cell r="M186">
            <v>24.896000000000001</v>
          </cell>
          <cell r="N186">
            <v>19.224999999999998</v>
          </cell>
          <cell r="O186">
            <v>9.0359999999999996</v>
          </cell>
          <cell r="P186">
            <v>64.237999999999985</v>
          </cell>
        </row>
        <row r="187">
          <cell r="B187">
            <v>15826</v>
          </cell>
          <cell r="C187" t="str">
            <v>Medium variant</v>
          </cell>
          <cell r="D187" t="str">
            <v>Cuba</v>
          </cell>
          <cell r="F187">
            <v>192</v>
          </cell>
          <cell r="G187">
            <v>2016</v>
          </cell>
          <cell r="H187">
            <v>326.81799999999998</v>
          </cell>
          <cell r="I187">
            <v>127.38300000000001</v>
          </cell>
          <cell r="J187">
            <v>888.08500000000004</v>
          </cell>
          <cell r="K187">
            <v>820.83599999999979</v>
          </cell>
          <cell r="L187">
            <v>353.97399999999999</v>
          </cell>
          <cell r="M187">
            <v>835.99499999999989</v>
          </cell>
          <cell r="N187">
            <v>627.83299999999997</v>
          </cell>
          <cell r="O187">
            <v>375.08500000000004</v>
          </cell>
          <cell r="P187">
            <v>2843.6759999999995</v>
          </cell>
        </row>
        <row r="188">
          <cell r="B188">
            <v>15912</v>
          </cell>
          <cell r="C188" t="str">
            <v>Medium variant</v>
          </cell>
          <cell r="D188" t="str">
            <v>Curaçao</v>
          </cell>
          <cell r="F188">
            <v>531</v>
          </cell>
          <cell r="G188">
            <v>2016</v>
          </cell>
          <cell r="H188">
            <v>5.2530000000000001</v>
          </cell>
          <cell r="I188">
            <v>2.0030000000000001</v>
          </cell>
          <cell r="J188">
            <v>14.207000000000003</v>
          </cell>
          <cell r="K188">
            <v>13.113000000000001</v>
          </cell>
          <cell r="L188">
            <v>5.3380000000000001</v>
          </cell>
          <cell r="M188">
            <v>13.287999999999998</v>
          </cell>
          <cell r="N188">
            <v>10.061999999999999</v>
          </cell>
          <cell r="O188">
            <v>4.7469999999999999</v>
          </cell>
          <cell r="P188">
            <v>31.744999999999994</v>
          </cell>
        </row>
        <row r="189">
          <cell r="B189">
            <v>15998</v>
          </cell>
          <cell r="C189" t="str">
            <v>Medium variant</v>
          </cell>
          <cell r="D189" t="str">
            <v>Dominican Republic</v>
          </cell>
          <cell r="F189">
            <v>214</v>
          </cell>
          <cell r="G189">
            <v>2016</v>
          </cell>
          <cell r="H189">
            <v>540.67199999999991</v>
          </cell>
          <cell r="I189">
            <v>216.78100000000001</v>
          </cell>
          <cell r="J189">
            <v>1499.2979999999998</v>
          </cell>
          <cell r="K189">
            <v>1391.3</v>
          </cell>
          <cell r="L189">
            <v>493.928</v>
          </cell>
          <cell r="M189">
            <v>1366.7289999999998</v>
          </cell>
          <cell r="N189">
            <v>1066.299</v>
          </cell>
          <cell r="O189">
            <v>474.75699999999995</v>
          </cell>
          <cell r="P189">
            <v>2731.373</v>
          </cell>
        </row>
        <row r="190">
          <cell r="B190">
            <v>16084</v>
          </cell>
          <cell r="C190" t="str">
            <v>Medium variant</v>
          </cell>
          <cell r="D190" t="str">
            <v>Grenada</v>
          </cell>
          <cell r="F190">
            <v>308</v>
          </cell>
          <cell r="G190">
            <v>2016</v>
          </cell>
          <cell r="H190">
            <v>5.056</v>
          </cell>
          <cell r="I190">
            <v>2.0350000000000001</v>
          </cell>
          <cell r="J190">
            <v>13.514999999999997</v>
          </cell>
          <cell r="K190">
            <v>12.506999999999998</v>
          </cell>
          <cell r="L190">
            <v>4.8239999999999998</v>
          </cell>
          <cell r="M190">
            <v>12.294</v>
          </cell>
          <cell r="N190">
            <v>9.4550000000000001</v>
          </cell>
          <cell r="O190">
            <v>5.0360000000000005</v>
          </cell>
          <cell r="P190">
            <v>29.618999999999993</v>
          </cell>
        </row>
        <row r="191">
          <cell r="B191">
            <v>16170</v>
          </cell>
          <cell r="C191" t="str">
            <v>Medium variant</v>
          </cell>
          <cell r="D191" t="str">
            <v>Guadeloupe</v>
          </cell>
          <cell r="E191">
            <v>25</v>
          </cell>
          <cell r="F191">
            <v>312</v>
          </cell>
          <cell r="G191">
            <v>2016</v>
          </cell>
          <cell r="H191">
            <v>13.411</v>
          </cell>
          <cell r="I191">
            <v>5.3840000000000003</v>
          </cell>
          <cell r="J191">
            <v>41.078999999999994</v>
          </cell>
          <cell r="K191">
            <v>38.381999999999998</v>
          </cell>
          <cell r="L191">
            <v>17.268000000000001</v>
          </cell>
          <cell r="M191">
            <v>40.668000000000006</v>
          </cell>
          <cell r="N191">
            <v>30.318000000000005</v>
          </cell>
          <cell r="O191">
            <v>15.629000000000001</v>
          </cell>
          <cell r="P191">
            <v>88.338000000000022</v>
          </cell>
        </row>
        <row r="192">
          <cell r="B192">
            <v>16256</v>
          </cell>
          <cell r="C192" t="str">
            <v>Medium variant</v>
          </cell>
          <cell r="D192" t="str">
            <v>Haiti</v>
          </cell>
          <cell r="F192">
            <v>332</v>
          </cell>
          <cell r="G192">
            <v>2016</v>
          </cell>
          <cell r="H192">
            <v>628.78200000000004</v>
          </cell>
          <cell r="I192">
            <v>251.066</v>
          </cell>
          <cell r="J192">
            <v>1712.7840000000001</v>
          </cell>
          <cell r="K192">
            <v>1587.0680000000002</v>
          </cell>
          <cell r="L192">
            <v>566.59699999999998</v>
          </cell>
          <cell r="M192">
            <v>1553.7140000000002</v>
          </cell>
          <cell r="N192">
            <v>1210.2270000000001</v>
          </cell>
          <cell r="O192">
            <v>523.5150000000001</v>
          </cell>
          <cell r="P192">
            <v>2818.2760000000007</v>
          </cell>
        </row>
        <row r="193">
          <cell r="B193">
            <v>16342</v>
          </cell>
          <cell r="C193" t="str">
            <v>Medium variant</v>
          </cell>
          <cell r="D193" t="str">
            <v>Jamaica</v>
          </cell>
          <cell r="F193">
            <v>388</v>
          </cell>
          <cell r="G193">
            <v>2016</v>
          </cell>
          <cell r="H193">
            <v>105.604</v>
          </cell>
          <cell r="I193">
            <v>42.59</v>
          </cell>
          <cell r="J193">
            <v>317.08999999999997</v>
          </cell>
          <cell r="K193">
            <v>296.40199999999999</v>
          </cell>
          <cell r="L193">
            <v>138.131</v>
          </cell>
          <cell r="M193">
            <v>314.09400000000005</v>
          </cell>
          <cell r="N193">
            <v>232.90300000000002</v>
          </cell>
          <cell r="O193">
            <v>135.89699999999999</v>
          </cell>
          <cell r="P193">
            <v>768.69400000000019</v>
          </cell>
        </row>
        <row r="194">
          <cell r="B194">
            <v>16428</v>
          </cell>
          <cell r="C194" t="str">
            <v>Medium variant</v>
          </cell>
          <cell r="D194" t="str">
            <v>Martinique</v>
          </cell>
          <cell r="F194">
            <v>474</v>
          </cell>
          <cell r="G194">
            <v>2016</v>
          </cell>
          <cell r="H194">
            <v>9.6910000000000007</v>
          </cell>
          <cell r="I194">
            <v>4.3239999999999998</v>
          </cell>
          <cell r="J194">
            <v>33.299999999999997</v>
          </cell>
          <cell r="K194">
            <v>31.591999999999999</v>
          </cell>
          <cell r="L194">
            <v>12.401</v>
          </cell>
          <cell r="M194">
            <v>32.944000000000003</v>
          </cell>
          <cell r="N194">
            <v>25.356999999999999</v>
          </cell>
          <cell r="O194">
            <v>8.9130000000000003</v>
          </cell>
          <cell r="P194">
            <v>68.983000000000004</v>
          </cell>
        </row>
        <row r="195">
          <cell r="B195">
            <v>16514</v>
          </cell>
          <cell r="C195" t="str">
            <v>Medium variant</v>
          </cell>
          <cell r="D195" t="str">
            <v>Puerto Rico</v>
          </cell>
          <cell r="F195">
            <v>630</v>
          </cell>
          <cell r="G195">
            <v>2016</v>
          </cell>
          <cell r="H195">
            <v>101.63600000000001</v>
          </cell>
          <cell r="I195">
            <v>42.527999999999999</v>
          </cell>
          <cell r="J195">
            <v>328.40800000000007</v>
          </cell>
          <cell r="K195">
            <v>308.875</v>
          </cell>
          <cell r="L195">
            <v>140.30500000000001</v>
          </cell>
          <cell r="M195">
            <v>329.34399999999994</v>
          </cell>
          <cell r="N195">
            <v>246.10300000000001</v>
          </cell>
          <cell r="O195">
            <v>140.066</v>
          </cell>
          <cell r="P195">
            <v>898.03200000000004</v>
          </cell>
        </row>
        <row r="196">
          <cell r="B196">
            <v>16600</v>
          </cell>
          <cell r="C196" t="str">
            <v>Medium variant</v>
          </cell>
          <cell r="D196" t="str">
            <v>Saint Lucia</v>
          </cell>
          <cell r="F196">
            <v>662</v>
          </cell>
          <cell r="G196">
            <v>2016</v>
          </cell>
          <cell r="H196">
            <v>5.5380000000000003</v>
          </cell>
          <cell r="I196">
            <v>2.1349999999999998</v>
          </cell>
          <cell r="J196">
            <v>16.220999999999997</v>
          </cell>
          <cell r="K196">
            <v>15.074</v>
          </cell>
          <cell r="L196">
            <v>7.72</v>
          </cell>
          <cell r="M196">
            <v>16.332999999999998</v>
          </cell>
          <cell r="N196">
            <v>11.834</v>
          </cell>
          <cell r="O196">
            <v>8.3170000000000002</v>
          </cell>
          <cell r="P196">
            <v>48.609999999999985</v>
          </cell>
        </row>
        <row r="197">
          <cell r="B197">
            <v>16686</v>
          </cell>
          <cell r="C197" t="str">
            <v>Medium variant</v>
          </cell>
          <cell r="D197" t="str">
            <v>Saint Vincent and the Grenadines</v>
          </cell>
          <cell r="F197">
            <v>670</v>
          </cell>
          <cell r="G197">
            <v>2016</v>
          </cell>
          <cell r="H197">
            <v>4.202</v>
          </cell>
          <cell r="I197">
            <v>1.7410000000000001</v>
          </cell>
          <cell r="J197">
            <v>12.565000000000001</v>
          </cell>
          <cell r="K197">
            <v>11.748000000000001</v>
          </cell>
          <cell r="L197">
            <v>4.8600000000000003</v>
          </cell>
          <cell r="M197">
            <v>12.055</v>
          </cell>
          <cell r="N197">
            <v>9.1660000000000004</v>
          </cell>
          <cell r="O197">
            <v>4.8170000000000002</v>
          </cell>
          <cell r="P197">
            <v>29.424000000000003</v>
          </cell>
        </row>
        <row r="198">
          <cell r="B198">
            <v>16772</v>
          </cell>
          <cell r="C198" t="str">
            <v>Medium variant</v>
          </cell>
          <cell r="D198" t="str">
            <v>Trinidad and Tobago</v>
          </cell>
          <cell r="F198">
            <v>780</v>
          </cell>
          <cell r="G198">
            <v>2016</v>
          </cell>
          <cell r="H198">
            <v>48.052999999999997</v>
          </cell>
          <cell r="I198">
            <v>19.704999999999998</v>
          </cell>
          <cell r="J198">
            <v>134.33100000000002</v>
          </cell>
          <cell r="K198">
            <v>124.874</v>
          </cell>
          <cell r="L198">
            <v>43.307000000000002</v>
          </cell>
          <cell r="M198">
            <v>121.59099999999999</v>
          </cell>
          <cell r="N198">
            <v>95.504999999999995</v>
          </cell>
          <cell r="O198">
            <v>46.760999999999996</v>
          </cell>
          <cell r="P198">
            <v>352.01499999999999</v>
          </cell>
        </row>
        <row r="199">
          <cell r="B199">
            <v>16858</v>
          </cell>
          <cell r="C199" t="str">
            <v>Medium variant</v>
          </cell>
          <cell r="D199" t="str">
            <v>United States Virgin Islands</v>
          </cell>
          <cell r="F199">
            <v>850</v>
          </cell>
          <cell r="G199">
            <v>2016</v>
          </cell>
          <cell r="H199">
            <v>3.5739999999999998</v>
          </cell>
          <cell r="I199">
            <v>1.448</v>
          </cell>
          <cell r="J199">
            <v>10.141999999999999</v>
          </cell>
          <cell r="K199">
            <v>9.43</v>
          </cell>
          <cell r="L199">
            <v>3.5569999999999999</v>
          </cell>
          <cell r="M199">
            <v>9.41</v>
          </cell>
          <cell r="N199">
            <v>7.2650000000000006</v>
          </cell>
          <cell r="O199">
            <v>3.4249999999999998</v>
          </cell>
          <cell r="P199">
            <v>20.314000000000004</v>
          </cell>
        </row>
        <row r="200">
          <cell r="B200">
            <v>16944</v>
          </cell>
          <cell r="C200" t="str">
            <v>Medium variant</v>
          </cell>
          <cell r="D200" t="str">
            <v>Central America</v>
          </cell>
          <cell r="F200">
            <v>916</v>
          </cell>
          <cell r="G200">
            <v>2016</v>
          </cell>
          <cell r="H200">
            <v>8436.3580000000002</v>
          </cell>
          <cell r="I200">
            <v>3338.1669999999999</v>
          </cell>
          <cell r="J200">
            <v>23481.924999999999</v>
          </cell>
          <cell r="K200">
            <v>21776.653999999999</v>
          </cell>
          <cell r="L200">
            <v>8444.5509999999995</v>
          </cell>
          <cell r="M200">
            <v>21838.940000000002</v>
          </cell>
          <cell r="N200">
            <v>16751.431</v>
          </cell>
          <cell r="O200">
            <v>8081.6760000000004</v>
          </cell>
          <cell r="P200">
            <v>47226.675999999992</v>
          </cell>
        </row>
        <row r="201">
          <cell r="B201">
            <v>17030</v>
          </cell>
          <cell r="C201" t="str">
            <v>Medium variant</v>
          </cell>
          <cell r="D201" t="str">
            <v>Belize</v>
          </cell>
          <cell r="F201">
            <v>84</v>
          </cell>
          <cell r="G201">
            <v>2016</v>
          </cell>
          <cell r="H201">
            <v>20.353999999999999</v>
          </cell>
          <cell r="I201">
            <v>7.8879999999999999</v>
          </cell>
          <cell r="J201">
            <v>55.114000000000004</v>
          </cell>
          <cell r="K201">
            <v>50.948999999999998</v>
          </cell>
          <cell r="L201">
            <v>19.446999999999999</v>
          </cell>
          <cell r="M201">
            <v>50.777000000000008</v>
          </cell>
          <cell r="N201">
            <v>39.004000000000005</v>
          </cell>
          <cell r="O201">
            <v>18.239000000000001</v>
          </cell>
          <cell r="P201">
            <v>98.821000000000026</v>
          </cell>
        </row>
        <row r="202">
          <cell r="B202">
            <v>17116</v>
          </cell>
          <cell r="C202" t="str">
            <v>Medium variant</v>
          </cell>
          <cell r="D202" t="str">
            <v>Costa Rica</v>
          </cell>
          <cell r="F202">
            <v>188</v>
          </cell>
          <cell r="G202">
            <v>2016</v>
          </cell>
          <cell r="H202">
            <v>176.85300000000001</v>
          </cell>
          <cell r="I202">
            <v>72.49199999999999</v>
          </cell>
          <cell r="J202">
            <v>510.95500000000004</v>
          </cell>
          <cell r="K202">
            <v>476.279</v>
          </cell>
          <cell r="L202">
            <v>199.73599999999999</v>
          </cell>
          <cell r="M202">
            <v>485.85699999999997</v>
          </cell>
          <cell r="N202">
            <v>368.33299999999997</v>
          </cell>
          <cell r="O202">
            <v>209.54599999999999</v>
          </cell>
          <cell r="P202">
            <v>1306.4189999999999</v>
          </cell>
        </row>
        <row r="203">
          <cell r="B203">
            <v>17202</v>
          </cell>
          <cell r="C203" t="str">
            <v>Medium variant</v>
          </cell>
          <cell r="D203" t="str">
            <v>El Salvador</v>
          </cell>
          <cell r="F203">
            <v>222</v>
          </cell>
          <cell r="G203">
            <v>2016</v>
          </cell>
          <cell r="H203">
            <v>294.98599999999999</v>
          </cell>
          <cell r="I203">
            <v>118.206</v>
          </cell>
          <cell r="J203">
            <v>841.45300000000009</v>
          </cell>
          <cell r="K203">
            <v>782.50400000000002</v>
          </cell>
          <cell r="L203">
            <v>331.072</v>
          </cell>
          <cell r="M203">
            <v>802.20799999999997</v>
          </cell>
          <cell r="N203">
            <v>605.31499999999994</v>
          </cell>
          <cell r="O203">
            <v>307.142</v>
          </cell>
          <cell r="P203">
            <v>1546.3309999999997</v>
          </cell>
        </row>
        <row r="204">
          <cell r="B204">
            <v>17288</v>
          </cell>
          <cell r="C204" t="str">
            <v>Medium variant</v>
          </cell>
          <cell r="D204" t="str">
            <v>Guatemala</v>
          </cell>
          <cell r="F204">
            <v>320</v>
          </cell>
          <cell r="G204">
            <v>2016</v>
          </cell>
          <cell r="H204">
            <v>1033.6210000000001</v>
          </cell>
          <cell r="I204">
            <v>402.03499999999997</v>
          </cell>
          <cell r="J204">
            <v>2805.9179999999997</v>
          </cell>
          <cell r="K204">
            <v>2594.7959999999998</v>
          </cell>
          <cell r="L204">
            <v>943.40800000000002</v>
          </cell>
          <cell r="M204">
            <v>2563.9009999999998</v>
          </cell>
          <cell r="N204">
            <v>1986.6530000000002</v>
          </cell>
          <cell r="O204">
            <v>845.32799999999997</v>
          </cell>
          <cell r="P204">
            <v>4224.5089999999991</v>
          </cell>
        </row>
        <row r="205">
          <cell r="B205">
            <v>17374</v>
          </cell>
          <cell r="C205" t="str">
            <v>Medium variant</v>
          </cell>
          <cell r="D205" t="str">
            <v>Honduras</v>
          </cell>
          <cell r="F205">
            <v>340</v>
          </cell>
          <cell r="G205">
            <v>2016</v>
          </cell>
          <cell r="H205">
            <v>485.10599999999999</v>
          </cell>
          <cell r="I205">
            <v>194.64699999999999</v>
          </cell>
          <cell r="J205">
            <v>1401.998</v>
          </cell>
          <cell r="K205">
            <v>1305.5910000000001</v>
          </cell>
          <cell r="L205">
            <v>501.33099999999996</v>
          </cell>
          <cell r="M205">
            <v>1318.3989999999999</v>
          </cell>
          <cell r="N205">
            <v>1014.3299999999999</v>
          </cell>
          <cell r="O205">
            <v>467.89099999999996</v>
          </cell>
          <cell r="P205">
            <v>2484.1250000000009</v>
          </cell>
        </row>
        <row r="206">
          <cell r="B206">
            <v>17460</v>
          </cell>
          <cell r="C206" t="str">
            <v>Medium variant</v>
          </cell>
          <cell r="D206" t="str">
            <v>Mexico</v>
          </cell>
          <cell r="F206">
            <v>484</v>
          </cell>
          <cell r="G206">
            <v>2016</v>
          </cell>
          <cell r="H206">
            <v>5921.94</v>
          </cell>
          <cell r="I206">
            <v>2339.9430000000002</v>
          </cell>
          <cell r="J206">
            <v>16465.214</v>
          </cell>
          <cell r="K206">
            <v>15265.428</v>
          </cell>
          <cell r="L206">
            <v>5964.09</v>
          </cell>
          <cell r="M206">
            <v>15328.451999999997</v>
          </cell>
          <cell r="N206">
            <v>11740.531999999999</v>
          </cell>
          <cell r="O206">
            <v>5766.13</v>
          </cell>
          <cell r="P206">
            <v>34843.523999999998</v>
          </cell>
        </row>
        <row r="207">
          <cell r="B207">
            <v>17546</v>
          </cell>
          <cell r="C207" t="str">
            <v>Medium variant</v>
          </cell>
          <cell r="D207" t="str">
            <v>Nicaragua</v>
          </cell>
          <cell r="F207">
            <v>558</v>
          </cell>
          <cell r="G207">
            <v>2016</v>
          </cell>
          <cell r="H207">
            <v>305.20299999999997</v>
          </cell>
          <cell r="I207">
            <v>124.533</v>
          </cell>
          <cell r="J207">
            <v>872.50400000000002</v>
          </cell>
          <cell r="K207">
            <v>812.41800000000001</v>
          </cell>
          <cell r="L207">
            <v>309.44499999999999</v>
          </cell>
          <cell r="M207">
            <v>812.55000000000007</v>
          </cell>
          <cell r="N207">
            <v>626.74400000000003</v>
          </cell>
          <cell r="O207">
            <v>301.565</v>
          </cell>
          <cell r="P207">
            <v>1669.8340000000001</v>
          </cell>
        </row>
        <row r="208">
          <cell r="B208">
            <v>17632</v>
          </cell>
          <cell r="C208" t="str">
            <v>Medium variant</v>
          </cell>
          <cell r="D208" t="str">
            <v>Panama</v>
          </cell>
          <cell r="F208">
            <v>591</v>
          </cell>
          <cell r="G208">
            <v>2016</v>
          </cell>
          <cell r="H208">
            <v>198.29500000000002</v>
          </cell>
          <cell r="I208">
            <v>78.423000000000002</v>
          </cell>
          <cell r="J208">
            <v>528.76900000000001</v>
          </cell>
          <cell r="K208">
            <v>488.68900000000002</v>
          </cell>
          <cell r="L208">
            <v>176.02199999999999</v>
          </cell>
          <cell r="M208">
            <v>476.79599999999994</v>
          </cell>
          <cell r="N208">
            <v>370.52</v>
          </cell>
          <cell r="O208">
            <v>165.83500000000001</v>
          </cell>
          <cell r="P208">
            <v>1053.1130000000001</v>
          </cell>
        </row>
        <row r="209">
          <cell r="B209">
            <v>17718</v>
          </cell>
          <cell r="C209" t="str">
            <v>Medium variant</v>
          </cell>
          <cell r="D209" t="str">
            <v>South America</v>
          </cell>
          <cell r="E209">
            <v>26</v>
          </cell>
          <cell r="F209">
            <v>931</v>
          </cell>
          <cell r="G209">
            <v>2016</v>
          </cell>
          <cell r="H209">
            <v>17077.121999999999</v>
          </cell>
          <cell r="I209">
            <v>6794.0290000000005</v>
          </cell>
          <cell r="J209">
            <v>48229.781999999999</v>
          </cell>
          <cell r="K209">
            <v>44791.411</v>
          </cell>
          <cell r="L209">
            <v>17995.332999999999</v>
          </cell>
          <cell r="M209">
            <v>45348.625999999997</v>
          </cell>
          <cell r="N209">
            <v>34581.449000000001</v>
          </cell>
          <cell r="O209">
            <v>17898.548999999999</v>
          </cell>
          <cell r="P209">
            <v>112539.30600000001</v>
          </cell>
        </row>
        <row r="210">
          <cell r="B210">
            <v>17804</v>
          </cell>
          <cell r="C210" t="str">
            <v>Medium variant</v>
          </cell>
          <cell r="D210" t="str">
            <v>Argentina</v>
          </cell>
          <cell r="F210">
            <v>32</v>
          </cell>
          <cell r="G210">
            <v>2016</v>
          </cell>
          <cell r="H210">
            <v>1900.7459999999999</v>
          </cell>
          <cell r="I210">
            <v>753.63499999999999</v>
          </cell>
          <cell r="J210">
            <v>5204.3900000000003</v>
          </cell>
          <cell r="K210">
            <v>4821.3030000000008</v>
          </cell>
          <cell r="L210">
            <v>1754.9669999999999</v>
          </cell>
          <cell r="M210">
            <v>4748.8050000000003</v>
          </cell>
          <cell r="N210">
            <v>3687.4090000000006</v>
          </cell>
          <cell r="O210">
            <v>1753.644</v>
          </cell>
          <cell r="P210">
            <v>11003.511</v>
          </cell>
        </row>
        <row r="211">
          <cell r="B211">
            <v>17890</v>
          </cell>
          <cell r="C211" t="str">
            <v>Medium variant</v>
          </cell>
          <cell r="D211" t="str">
            <v>Bolivia (Plurinational State of)</v>
          </cell>
          <cell r="F211">
            <v>68</v>
          </cell>
          <cell r="G211">
            <v>2016</v>
          </cell>
          <cell r="H211">
            <v>606.45300000000009</v>
          </cell>
          <cell r="I211">
            <v>239.99799999999999</v>
          </cell>
          <cell r="J211">
            <v>1652.6049999999998</v>
          </cell>
          <cell r="K211">
            <v>1530.6319999999998</v>
          </cell>
          <cell r="L211">
            <v>553.78399999999999</v>
          </cell>
          <cell r="M211">
            <v>1505.9620000000002</v>
          </cell>
          <cell r="N211">
            <v>1169.5630000000001</v>
          </cell>
          <cell r="O211">
            <v>506.34100000000001</v>
          </cell>
          <cell r="P211">
            <v>2820.0359999999996</v>
          </cell>
        </row>
        <row r="212">
          <cell r="B212">
            <v>17976</v>
          </cell>
          <cell r="C212" t="str">
            <v>Medium variant</v>
          </cell>
          <cell r="D212" t="str">
            <v>Brazil</v>
          </cell>
          <cell r="F212">
            <v>76</v>
          </cell>
          <cell r="G212">
            <v>2016</v>
          </cell>
          <cell r="H212">
            <v>7631.5059999999994</v>
          </cell>
          <cell r="I212">
            <v>3021.2759999999998</v>
          </cell>
          <cell r="J212">
            <v>21929.202000000001</v>
          </cell>
          <cell r="K212">
            <v>20382.885000000002</v>
          </cell>
          <cell r="L212">
            <v>8785.2630000000008</v>
          </cell>
          <cell r="M212">
            <v>21060.58</v>
          </cell>
          <cell r="N212">
            <v>15835.263000000001</v>
          </cell>
          <cell r="O212">
            <v>8718.3430000000008</v>
          </cell>
          <cell r="P212">
            <v>56723.929000000011</v>
          </cell>
        </row>
        <row r="213">
          <cell r="B213">
            <v>18062</v>
          </cell>
          <cell r="C213" t="str">
            <v>Medium variant</v>
          </cell>
          <cell r="D213" t="str">
            <v>Chile</v>
          </cell>
          <cell r="F213">
            <v>152</v>
          </cell>
          <cell r="G213">
            <v>2016</v>
          </cell>
          <cell r="H213">
            <v>603.17399999999998</v>
          </cell>
          <cell r="I213">
            <v>246.34800000000001</v>
          </cell>
          <cell r="J213">
            <v>1757.904</v>
          </cell>
          <cell r="K213">
            <v>1639.4450000000002</v>
          </cell>
          <cell r="L213">
            <v>672.21199999999999</v>
          </cell>
          <cell r="M213">
            <v>1670.556</v>
          </cell>
          <cell r="N213">
            <v>1272.441</v>
          </cell>
          <cell r="O213">
            <v>716.35300000000007</v>
          </cell>
          <cell r="P213">
            <v>4683.724000000002</v>
          </cell>
        </row>
        <row r="214">
          <cell r="B214">
            <v>18148</v>
          </cell>
          <cell r="C214" t="str">
            <v>Medium variant</v>
          </cell>
          <cell r="D214" t="str">
            <v>Colombia</v>
          </cell>
          <cell r="F214">
            <v>170</v>
          </cell>
          <cell r="G214">
            <v>2016</v>
          </cell>
          <cell r="H214">
            <v>1895.848</v>
          </cell>
          <cell r="I214">
            <v>764.33699999999999</v>
          </cell>
          <cell r="J214">
            <v>5556.5639999999994</v>
          </cell>
          <cell r="K214">
            <v>5179.5369999999994</v>
          </cell>
          <cell r="L214">
            <v>2062.9760000000001</v>
          </cell>
          <cell r="M214">
            <v>5276.2970000000005</v>
          </cell>
          <cell r="N214">
            <v>4036.663</v>
          </cell>
          <cell r="O214">
            <v>2111.4629999999997</v>
          </cell>
          <cell r="P214">
            <v>13054.554</v>
          </cell>
        </row>
        <row r="215">
          <cell r="B215">
            <v>18234</v>
          </cell>
          <cell r="C215" t="str">
            <v>Medium variant</v>
          </cell>
          <cell r="D215" t="str">
            <v>Ecuador</v>
          </cell>
          <cell r="F215">
            <v>218</v>
          </cell>
          <cell r="G215">
            <v>2016</v>
          </cell>
          <cell r="H215">
            <v>824.2</v>
          </cell>
          <cell r="I215">
            <v>329.54899999999998</v>
          </cell>
          <cell r="J215">
            <v>2239.4850000000001</v>
          </cell>
          <cell r="K215">
            <v>2074.5629999999996</v>
          </cell>
          <cell r="L215">
            <v>763.17699999999991</v>
          </cell>
          <cell r="M215">
            <v>2038.5149999999999</v>
          </cell>
          <cell r="N215">
            <v>1579.857</v>
          </cell>
          <cell r="O215">
            <v>736.07299999999998</v>
          </cell>
          <cell r="P215">
            <v>4311.5680000000002</v>
          </cell>
        </row>
        <row r="216">
          <cell r="B216">
            <v>18320</v>
          </cell>
          <cell r="C216" t="str">
            <v>Medium variant</v>
          </cell>
          <cell r="D216" t="str">
            <v>French Guiana</v>
          </cell>
          <cell r="F216">
            <v>254</v>
          </cell>
          <cell r="G216">
            <v>2016</v>
          </cell>
          <cell r="H216">
            <v>16.558999999999997</v>
          </cell>
          <cell r="I216">
            <v>6.6259999999999994</v>
          </cell>
          <cell r="J216">
            <v>43.97</v>
          </cell>
          <cell r="K216">
            <v>40.665999999999997</v>
          </cell>
          <cell r="L216">
            <v>12.913</v>
          </cell>
          <cell r="M216">
            <v>38.686000000000007</v>
          </cell>
          <cell r="N216">
            <v>30.722999999999999</v>
          </cell>
          <cell r="O216">
            <v>11.072000000000001</v>
          </cell>
          <cell r="P216">
            <v>67.701000000000008</v>
          </cell>
        </row>
        <row r="217">
          <cell r="B217">
            <v>18406</v>
          </cell>
          <cell r="C217" t="str">
            <v>Medium variant</v>
          </cell>
          <cell r="D217" t="str">
            <v>Guyana</v>
          </cell>
          <cell r="F217">
            <v>328</v>
          </cell>
          <cell r="G217">
            <v>2016</v>
          </cell>
          <cell r="H217">
            <v>39.174999999999997</v>
          </cell>
          <cell r="I217">
            <v>15.054</v>
          </cell>
          <cell r="J217">
            <v>108.51700000000001</v>
          </cell>
          <cell r="K217">
            <v>100.40400000000001</v>
          </cell>
          <cell r="L217">
            <v>42.750999999999998</v>
          </cell>
          <cell r="M217">
            <v>103.13300000000002</v>
          </cell>
          <cell r="N217">
            <v>77.53400000000002</v>
          </cell>
          <cell r="O217">
            <v>40.998000000000005</v>
          </cell>
          <cell r="P217">
            <v>206.45400000000006</v>
          </cell>
        </row>
        <row r="218">
          <cell r="B218">
            <v>18492</v>
          </cell>
          <cell r="C218" t="str">
            <v>Medium variant</v>
          </cell>
          <cell r="D218" t="str">
            <v>Paraguay</v>
          </cell>
          <cell r="F218">
            <v>600</v>
          </cell>
          <cell r="G218">
            <v>2016</v>
          </cell>
          <cell r="H218">
            <v>342.48099999999999</v>
          </cell>
          <cell r="I218">
            <v>137.69799999999998</v>
          </cell>
          <cell r="J218">
            <v>950.524</v>
          </cell>
          <cell r="K218">
            <v>882.45399999999995</v>
          </cell>
          <cell r="L218">
            <v>347.005</v>
          </cell>
          <cell r="M218">
            <v>882.95900000000006</v>
          </cell>
          <cell r="N218">
            <v>676.22700000000009</v>
          </cell>
          <cell r="O218">
            <v>335.06900000000002</v>
          </cell>
          <cell r="P218">
            <v>1829.2700000000002</v>
          </cell>
        </row>
        <row r="219">
          <cell r="B219">
            <v>18578</v>
          </cell>
          <cell r="C219" t="str">
            <v>Medium variant</v>
          </cell>
          <cell r="D219" t="str">
            <v>Peru</v>
          </cell>
          <cell r="F219">
            <v>604</v>
          </cell>
          <cell r="G219">
            <v>2016</v>
          </cell>
          <cell r="H219">
            <v>1548.002</v>
          </cell>
          <cell r="I219">
            <v>611.94399999999996</v>
          </cell>
          <cell r="J219">
            <v>4172.5230000000001</v>
          </cell>
          <cell r="K219">
            <v>3859.3589999999999</v>
          </cell>
          <cell r="L219">
            <v>1421.8679999999999</v>
          </cell>
          <cell r="M219">
            <v>3792.2830000000004</v>
          </cell>
          <cell r="N219">
            <v>2937.2370000000001</v>
          </cell>
          <cell r="O219">
            <v>1428.1980000000003</v>
          </cell>
          <cell r="P219">
            <v>8539.6179999999986</v>
          </cell>
        </row>
        <row r="220">
          <cell r="B220">
            <v>18664</v>
          </cell>
          <cell r="C220" t="str">
            <v>Medium variant</v>
          </cell>
          <cell r="D220" t="str">
            <v>Suriname</v>
          </cell>
          <cell r="F220">
            <v>740</v>
          </cell>
          <cell r="G220">
            <v>2016</v>
          </cell>
          <cell r="H220">
            <v>26.022000000000002</v>
          </cell>
          <cell r="I220">
            <v>10.346</v>
          </cell>
          <cell r="J220">
            <v>71.891000000000005</v>
          </cell>
          <cell r="K220">
            <v>66.65100000000001</v>
          </cell>
          <cell r="L220">
            <v>25.562999999999999</v>
          </cell>
          <cell r="M220">
            <v>66.457999999999998</v>
          </cell>
          <cell r="N220">
            <v>51.094999999999999</v>
          </cell>
          <cell r="O220">
            <v>24.603999999999999</v>
          </cell>
          <cell r="P220">
            <v>148.27499999999998</v>
          </cell>
        </row>
        <row r="221">
          <cell r="B221">
            <v>18750</v>
          </cell>
          <cell r="C221" t="str">
            <v>Medium variant</v>
          </cell>
          <cell r="D221" t="str">
            <v>Uruguay</v>
          </cell>
          <cell r="F221">
            <v>858</v>
          </cell>
          <cell r="G221">
            <v>2016</v>
          </cell>
          <cell r="H221">
            <v>122.27499999999999</v>
          </cell>
          <cell r="I221">
            <v>49.210999999999999</v>
          </cell>
          <cell r="J221">
            <v>349.19200000000001</v>
          </cell>
          <cell r="K221">
            <v>324.85600000000005</v>
          </cell>
          <cell r="L221">
            <v>130.262</v>
          </cell>
          <cell r="M221">
            <v>328.89400000000001</v>
          </cell>
          <cell r="N221">
            <v>251.19300000000001</v>
          </cell>
          <cell r="O221">
            <v>133.27100000000002</v>
          </cell>
          <cell r="P221">
            <v>831.04399999999998</v>
          </cell>
        </row>
        <row r="222">
          <cell r="B222">
            <v>18836</v>
          </cell>
          <cell r="C222" t="str">
            <v>Medium variant</v>
          </cell>
          <cell r="D222" t="str">
            <v>Venezuela (Bolivarian Republic of)</v>
          </cell>
          <cell r="F222">
            <v>862</v>
          </cell>
          <cell r="G222">
            <v>2016</v>
          </cell>
          <cell r="H222">
            <v>1520.6020000000001</v>
          </cell>
          <cell r="I222">
            <v>607.97399999999993</v>
          </cell>
          <cell r="J222">
            <v>4192.7839999999997</v>
          </cell>
          <cell r="K222">
            <v>3888.44</v>
          </cell>
          <cell r="L222">
            <v>1422.5050000000001</v>
          </cell>
          <cell r="M222">
            <v>3835.28</v>
          </cell>
          <cell r="N222">
            <v>2976.0770000000002</v>
          </cell>
          <cell r="O222">
            <v>1383.03</v>
          </cell>
          <cell r="P222">
            <v>8318.9749999999985</v>
          </cell>
        </row>
        <row r="223">
          <cell r="B223">
            <v>18922</v>
          </cell>
          <cell r="C223" t="str">
            <v>Medium variant</v>
          </cell>
          <cell r="D223" t="str">
            <v>NORTHERN AMERICA</v>
          </cell>
          <cell r="E223">
            <v>27</v>
          </cell>
          <cell r="F223">
            <v>905</v>
          </cell>
          <cell r="G223">
            <v>2016</v>
          </cell>
          <cell r="H223">
            <v>11017.198</v>
          </cell>
          <cell r="I223">
            <v>4530.0869999999995</v>
          </cell>
          <cell r="J223">
            <v>32167.886000000002</v>
          </cell>
          <cell r="K223">
            <v>30030.884000000002</v>
          </cell>
          <cell r="L223">
            <v>11905.96</v>
          </cell>
          <cell r="M223">
            <v>30367.461000000003</v>
          </cell>
          <cell r="N223">
            <v>23303.197000000004</v>
          </cell>
          <cell r="O223">
            <v>12985.894</v>
          </cell>
          <cell r="P223">
            <v>84028.432000000001</v>
          </cell>
        </row>
        <row r="224">
          <cell r="B224">
            <v>19008</v>
          </cell>
          <cell r="C224" t="str">
            <v>Medium variant</v>
          </cell>
          <cell r="D224" t="str">
            <v>Canada</v>
          </cell>
          <cell r="F224">
            <v>124</v>
          </cell>
          <cell r="G224">
            <v>2016</v>
          </cell>
          <cell r="H224">
            <v>989.13700000000006</v>
          </cell>
          <cell r="I224">
            <v>407.44499999999999</v>
          </cell>
          <cell r="J224">
            <v>2780.212</v>
          </cell>
          <cell r="K224">
            <v>2587.848</v>
          </cell>
          <cell r="L224">
            <v>1067.2750000000001</v>
          </cell>
          <cell r="M224">
            <v>2600.8470000000002</v>
          </cell>
          <cell r="N224">
            <v>1981.9360000000001</v>
          </cell>
          <cell r="O224">
            <v>1266.8229999999999</v>
          </cell>
          <cell r="P224">
            <v>8433.3819999999996</v>
          </cell>
        </row>
        <row r="225">
          <cell r="B225">
            <v>19094</v>
          </cell>
          <cell r="C225" t="str">
            <v>Medium variant</v>
          </cell>
          <cell r="D225" t="str">
            <v>United States of America</v>
          </cell>
          <cell r="F225">
            <v>840</v>
          </cell>
          <cell r="G225">
            <v>2016</v>
          </cell>
          <cell r="H225">
            <v>10024.438</v>
          </cell>
          <cell r="I225">
            <v>4121.1569999999992</v>
          </cell>
          <cell r="J225">
            <v>29376.800999999999</v>
          </cell>
          <cell r="K225">
            <v>27432.871999999999</v>
          </cell>
          <cell r="L225">
            <v>10834.653</v>
          </cell>
          <cell r="M225">
            <v>27756.242999999999</v>
          </cell>
          <cell r="N225">
            <v>21313.304</v>
          </cell>
          <cell r="O225">
            <v>11714.69</v>
          </cell>
          <cell r="P225">
            <v>75566.166000000012</v>
          </cell>
        </row>
        <row r="226">
          <cell r="B226">
            <v>19180</v>
          </cell>
          <cell r="C226" t="str">
            <v>Medium variant</v>
          </cell>
          <cell r="D226" t="str">
            <v>OCEANIA</v>
          </cell>
          <cell r="F226">
            <v>909</v>
          </cell>
          <cell r="G226">
            <v>2016</v>
          </cell>
          <cell r="H226">
            <v>1662.5790000000002</v>
          </cell>
          <cell r="I226">
            <v>671.02600000000007</v>
          </cell>
          <cell r="J226">
            <v>4521.3320000000003</v>
          </cell>
          <cell r="K226">
            <v>4192.3510000000006</v>
          </cell>
          <cell r="L226">
            <v>1510.5569999999998</v>
          </cell>
          <cell r="M226">
            <v>4092.4839999999999</v>
          </cell>
          <cell r="N226">
            <v>3188.373</v>
          </cell>
          <cell r="O226">
            <v>1547.1979999999999</v>
          </cell>
          <cell r="P226">
            <v>9821.6189999999988</v>
          </cell>
        </row>
        <row r="227">
          <cell r="B227">
            <v>19266</v>
          </cell>
          <cell r="C227" t="str">
            <v>Medium variant</v>
          </cell>
          <cell r="D227" t="str">
            <v>Australia/New Zealand</v>
          </cell>
          <cell r="F227">
            <v>927</v>
          </cell>
          <cell r="G227">
            <v>2016</v>
          </cell>
          <cell r="H227">
            <v>951.55400000000009</v>
          </cell>
          <cell r="I227">
            <v>388.96899999999999</v>
          </cell>
          <cell r="J227">
            <v>2628.9870000000001</v>
          </cell>
          <cell r="K227">
            <v>2442.7979999999998</v>
          </cell>
          <cell r="L227">
            <v>918.42399999999998</v>
          </cell>
          <cell r="M227">
            <v>2405.2370000000001</v>
          </cell>
          <cell r="N227">
            <v>1863.0910000000001</v>
          </cell>
          <cell r="O227">
            <v>1027.336</v>
          </cell>
          <cell r="P227">
            <v>6874.2560000000012</v>
          </cell>
        </row>
        <row r="228">
          <cell r="B228">
            <v>19352</v>
          </cell>
          <cell r="C228" t="str">
            <v>Medium variant</v>
          </cell>
          <cell r="D228" t="str">
            <v>Australia</v>
          </cell>
          <cell r="E228">
            <v>28</v>
          </cell>
          <cell r="F228">
            <v>36</v>
          </cell>
          <cell r="G228">
            <v>2016</v>
          </cell>
          <cell r="H228">
            <v>795.88900000000001</v>
          </cell>
          <cell r="I228">
            <v>324.00900000000001</v>
          </cell>
          <cell r="J228">
            <v>2184.4340000000007</v>
          </cell>
          <cell r="K228">
            <v>2028.16</v>
          </cell>
          <cell r="L228">
            <v>756.27</v>
          </cell>
          <cell r="M228">
            <v>1991.4949999999999</v>
          </cell>
          <cell r="N228">
            <v>1544.6420000000001</v>
          </cell>
          <cell r="O228">
            <v>850.56100000000004</v>
          </cell>
          <cell r="P228">
            <v>5802.7209999999995</v>
          </cell>
        </row>
        <row r="229">
          <cell r="B229">
            <v>19438</v>
          </cell>
          <cell r="C229" t="str">
            <v>Medium variant</v>
          </cell>
          <cell r="D229" t="str">
            <v>New Zealand</v>
          </cell>
          <cell r="F229">
            <v>554</v>
          </cell>
          <cell r="G229">
            <v>2016</v>
          </cell>
          <cell r="H229">
            <v>155.66499999999999</v>
          </cell>
          <cell r="I229">
            <v>64.959999999999994</v>
          </cell>
          <cell r="J229">
            <v>444.55299999999994</v>
          </cell>
          <cell r="K229">
            <v>414.63799999999998</v>
          </cell>
          <cell r="L229">
            <v>162.15400000000002</v>
          </cell>
          <cell r="M229">
            <v>413.74199999999996</v>
          </cell>
          <cell r="N229">
            <v>318.44899999999996</v>
          </cell>
          <cell r="O229">
            <v>176.77500000000001</v>
          </cell>
          <cell r="P229">
            <v>1071.5349999999999</v>
          </cell>
        </row>
        <row r="230">
          <cell r="B230">
            <v>19524</v>
          </cell>
          <cell r="C230" t="str">
            <v>Medium variant</v>
          </cell>
          <cell r="D230" t="str">
            <v>Melanesia</v>
          </cell>
          <cell r="F230">
            <v>928</v>
          </cell>
          <cell r="G230">
            <v>2016</v>
          </cell>
          <cell r="H230">
            <v>649.94799999999998</v>
          </cell>
          <cell r="I230">
            <v>257.375</v>
          </cell>
          <cell r="J230">
            <v>1718.8420000000001</v>
          </cell>
          <cell r="K230">
            <v>1588.1670000000001</v>
          </cell>
          <cell r="L230">
            <v>530.93999999999994</v>
          </cell>
          <cell r="M230">
            <v>1525.76</v>
          </cell>
          <cell r="N230">
            <v>1200.799</v>
          </cell>
          <cell r="O230">
            <v>464.92899999999997</v>
          </cell>
          <cell r="P230">
            <v>2641.0740000000005</v>
          </cell>
        </row>
        <row r="231">
          <cell r="B231">
            <v>19610</v>
          </cell>
          <cell r="C231" t="str">
            <v>Medium variant</v>
          </cell>
          <cell r="D231" t="str">
            <v>Fiji</v>
          </cell>
          <cell r="F231">
            <v>242</v>
          </cell>
          <cell r="G231">
            <v>2016</v>
          </cell>
          <cell r="H231">
            <v>44.48</v>
          </cell>
          <cell r="I231">
            <v>18.286999999999999</v>
          </cell>
          <cell r="J231">
            <v>123.89999999999999</v>
          </cell>
          <cell r="K231">
            <v>115.208</v>
          </cell>
          <cell r="L231">
            <v>39.386000000000003</v>
          </cell>
          <cell r="M231">
            <v>111.82299999999999</v>
          </cell>
          <cell r="N231">
            <v>87.994</v>
          </cell>
          <cell r="O231">
            <v>39.219000000000001</v>
          </cell>
          <cell r="P231">
            <v>237.023</v>
          </cell>
        </row>
        <row r="232">
          <cell r="B232">
            <v>19696</v>
          </cell>
          <cell r="C232" t="str">
            <v>Medium variant</v>
          </cell>
          <cell r="D232" t="str">
            <v>New Caledonia</v>
          </cell>
          <cell r="F232">
            <v>540</v>
          </cell>
          <cell r="G232">
            <v>2016</v>
          </cell>
          <cell r="H232">
            <v>11.000999999999998</v>
          </cell>
          <cell r="I232">
            <v>4.298</v>
          </cell>
          <cell r="J232">
            <v>29.490999999999996</v>
          </cell>
          <cell r="K232">
            <v>27.244999999999994</v>
          </cell>
          <cell r="L232">
            <v>10.756</v>
          </cell>
          <cell r="M232">
            <v>27.131999999999998</v>
          </cell>
          <cell r="N232">
            <v>20.744</v>
          </cell>
          <cell r="O232">
            <v>11.556999999999999</v>
          </cell>
          <cell r="P232">
            <v>70.926000000000002</v>
          </cell>
        </row>
        <row r="233">
          <cell r="B233">
            <v>19782</v>
          </cell>
          <cell r="C233" t="str">
            <v>Medium variant</v>
          </cell>
          <cell r="D233" t="str">
            <v>Papua New Guinea</v>
          </cell>
          <cell r="F233">
            <v>598</v>
          </cell>
          <cell r="G233">
            <v>2016</v>
          </cell>
          <cell r="H233">
            <v>534.00700000000006</v>
          </cell>
          <cell r="I233">
            <v>210.482</v>
          </cell>
          <cell r="J233">
            <v>1405.415</v>
          </cell>
          <cell r="K233">
            <v>1297.6920000000002</v>
          </cell>
          <cell r="L233">
            <v>433.517</v>
          </cell>
          <cell r="M233">
            <v>1246.171</v>
          </cell>
          <cell r="N233">
            <v>980.46300000000008</v>
          </cell>
          <cell r="O233">
            <v>374.971</v>
          </cell>
          <cell r="P233">
            <v>2114.6999999999998</v>
          </cell>
        </row>
        <row r="234">
          <cell r="B234">
            <v>19868</v>
          </cell>
          <cell r="C234" t="str">
            <v>Medium variant</v>
          </cell>
          <cell r="D234" t="str">
            <v>Solomon Islands</v>
          </cell>
          <cell r="F234">
            <v>90</v>
          </cell>
          <cell r="G234">
            <v>2016</v>
          </cell>
          <cell r="H234">
            <v>42.661999999999999</v>
          </cell>
          <cell r="I234">
            <v>17.040999999999997</v>
          </cell>
          <cell r="J234">
            <v>112.678</v>
          </cell>
          <cell r="K234">
            <v>104.14100000000001</v>
          </cell>
          <cell r="L234">
            <v>33.507999999999996</v>
          </cell>
          <cell r="M234">
            <v>99.164000000000016</v>
          </cell>
          <cell r="N234">
            <v>78.548000000000016</v>
          </cell>
          <cell r="O234">
            <v>28.03</v>
          </cell>
          <cell r="P234">
            <v>150.25699999999995</v>
          </cell>
        </row>
        <row r="235">
          <cell r="B235">
            <v>19954</v>
          </cell>
          <cell r="C235" t="str">
            <v>Medium variant</v>
          </cell>
          <cell r="D235" t="str">
            <v>Vanuatu</v>
          </cell>
          <cell r="F235">
            <v>548</v>
          </cell>
          <cell r="G235">
            <v>2016</v>
          </cell>
          <cell r="H235">
            <v>17.797999999999998</v>
          </cell>
          <cell r="I235">
            <v>7.2669999999999995</v>
          </cell>
          <cell r="J235">
            <v>47.358000000000004</v>
          </cell>
          <cell r="K235">
            <v>43.881</v>
          </cell>
          <cell r="L235">
            <v>13.773</v>
          </cell>
          <cell r="M235">
            <v>41.47</v>
          </cell>
          <cell r="N235">
            <v>33.050000000000004</v>
          </cell>
          <cell r="O235">
            <v>11.151999999999999</v>
          </cell>
          <cell r="P235">
            <v>68.168000000000021</v>
          </cell>
        </row>
        <row r="236">
          <cell r="B236">
            <v>20040</v>
          </cell>
          <cell r="C236" t="str">
            <v>Medium variant</v>
          </cell>
          <cell r="D236" t="str">
            <v>Micronesia</v>
          </cell>
          <cell r="E236">
            <v>29</v>
          </cell>
          <cell r="F236">
            <v>954</v>
          </cell>
          <cell r="G236">
            <v>2016</v>
          </cell>
          <cell r="H236">
            <v>26.193999999999999</v>
          </cell>
          <cell r="I236">
            <v>10.504999999999999</v>
          </cell>
          <cell r="J236">
            <v>74.326999999999998</v>
          </cell>
          <cell r="K236">
            <v>69.096999999999994</v>
          </cell>
          <cell r="L236">
            <v>27.395999999999997</v>
          </cell>
          <cell r="M236">
            <v>69.850999999999999</v>
          </cell>
          <cell r="N236">
            <v>53.353999999999999</v>
          </cell>
          <cell r="O236">
            <v>23.969000000000001</v>
          </cell>
          <cell r="P236">
            <v>130.899</v>
          </cell>
        </row>
        <row r="237">
          <cell r="B237">
            <v>20126</v>
          </cell>
          <cell r="C237" t="str">
            <v>Medium variant</v>
          </cell>
          <cell r="D237" t="str">
            <v>Guam</v>
          </cell>
          <cell r="F237">
            <v>316</v>
          </cell>
          <cell r="G237">
            <v>2016</v>
          </cell>
          <cell r="H237">
            <v>6.9560000000000004</v>
          </cell>
          <cell r="I237">
            <v>2.7469999999999999</v>
          </cell>
          <cell r="J237">
            <v>19.583000000000002</v>
          </cell>
          <cell r="K237">
            <v>18.175999999999998</v>
          </cell>
          <cell r="L237">
            <v>7.3520000000000003</v>
          </cell>
          <cell r="M237">
            <v>18.452999999999999</v>
          </cell>
          <cell r="N237">
            <v>14.04</v>
          </cell>
          <cell r="O237">
            <v>6.9930000000000003</v>
          </cell>
          <cell r="P237">
            <v>41.363000000000007</v>
          </cell>
        </row>
        <row r="238">
          <cell r="B238">
            <v>20212</v>
          </cell>
          <cell r="C238" t="str">
            <v>Medium variant</v>
          </cell>
          <cell r="D238" t="str">
            <v>Kiribati</v>
          </cell>
          <cell r="F238">
            <v>296</v>
          </cell>
          <cell r="G238">
            <v>2016</v>
          </cell>
          <cell r="H238">
            <v>7.4210000000000003</v>
          </cell>
          <cell r="I238">
            <v>3.056</v>
          </cell>
          <cell r="J238">
            <v>18.949999999999996</v>
          </cell>
          <cell r="K238">
            <v>17.506</v>
          </cell>
          <cell r="L238">
            <v>5.9589999999999996</v>
          </cell>
          <cell r="M238">
            <v>16.462999999999997</v>
          </cell>
          <cell r="N238">
            <v>12.952999999999998</v>
          </cell>
          <cell r="O238">
            <v>5.3869999999999996</v>
          </cell>
          <cell r="P238">
            <v>28.811999999999991</v>
          </cell>
        </row>
        <row r="239">
          <cell r="B239">
            <v>20298</v>
          </cell>
          <cell r="C239" t="str">
            <v>Medium variant</v>
          </cell>
          <cell r="D239" t="str">
            <v>Micronesia (Fed. States of)</v>
          </cell>
          <cell r="F239">
            <v>583</v>
          </cell>
          <cell r="G239">
            <v>2016</v>
          </cell>
          <cell r="H239">
            <v>6.0149999999999997</v>
          </cell>
          <cell r="I239">
            <v>2.3460000000000001</v>
          </cell>
          <cell r="J239">
            <v>16.98</v>
          </cell>
          <cell r="K239">
            <v>15.756</v>
          </cell>
          <cell r="L239">
            <v>6.5820000000000007</v>
          </cell>
          <cell r="M239">
            <v>16.161999999999999</v>
          </cell>
          <cell r="N239">
            <v>12.212999999999999</v>
          </cell>
          <cell r="O239">
            <v>6.1690000000000005</v>
          </cell>
          <cell r="P239">
            <v>28.034999999999997</v>
          </cell>
        </row>
        <row r="240">
          <cell r="B240">
            <v>20384</v>
          </cell>
          <cell r="C240" t="str">
            <v>Medium variant</v>
          </cell>
          <cell r="D240" t="str">
            <v>Polynesia</v>
          </cell>
          <cell r="E240">
            <v>30</v>
          </cell>
          <cell r="F240">
            <v>957</v>
          </cell>
          <cell r="G240">
            <v>2016</v>
          </cell>
          <cell r="H240">
            <v>34.883000000000003</v>
          </cell>
          <cell r="I240">
            <v>14.177</v>
          </cell>
          <cell r="J240">
            <v>99.175999999999988</v>
          </cell>
          <cell r="K240">
            <v>92.288999999999987</v>
          </cell>
          <cell r="L240">
            <v>33.797000000000004</v>
          </cell>
          <cell r="M240">
            <v>91.635999999999996</v>
          </cell>
          <cell r="N240">
            <v>71.128999999999991</v>
          </cell>
          <cell r="O240">
            <v>30.963999999999995</v>
          </cell>
          <cell r="P240">
            <v>175.38999999999996</v>
          </cell>
        </row>
        <row r="241">
          <cell r="B241">
            <v>20470</v>
          </cell>
          <cell r="C241" t="str">
            <v>Medium variant</v>
          </cell>
          <cell r="D241" t="str">
            <v>French Polynesia</v>
          </cell>
          <cell r="F241">
            <v>258</v>
          </cell>
          <cell r="G241">
            <v>2016</v>
          </cell>
          <cell r="H241">
            <v>11.343</v>
          </cell>
          <cell r="I241">
            <v>4.45</v>
          </cell>
          <cell r="J241">
            <v>31.501000000000001</v>
          </cell>
          <cell r="K241">
            <v>29.187000000000001</v>
          </cell>
          <cell r="L241">
            <v>11.942</v>
          </cell>
          <cell r="M241">
            <v>29.598000000000003</v>
          </cell>
          <cell r="N241">
            <v>22.467000000000002</v>
          </cell>
          <cell r="O241">
            <v>11.936999999999999</v>
          </cell>
          <cell r="P241">
            <v>76.421000000000006</v>
          </cell>
        </row>
        <row r="242">
          <cell r="B242">
            <v>20556</v>
          </cell>
          <cell r="C242" t="str">
            <v>Medium variant</v>
          </cell>
          <cell r="D242" t="str">
            <v>Samoa</v>
          </cell>
          <cell r="F242">
            <v>882</v>
          </cell>
          <cell r="G242">
            <v>2016</v>
          </cell>
          <cell r="H242">
            <v>12.159000000000001</v>
          </cell>
          <cell r="I242">
            <v>5.1440000000000001</v>
          </cell>
          <cell r="J242">
            <v>34.977000000000004</v>
          </cell>
          <cell r="K242">
            <v>32.663000000000004</v>
          </cell>
          <cell r="L242">
            <v>10.847999999999999</v>
          </cell>
          <cell r="M242">
            <v>31.702999999999999</v>
          </cell>
          <cell r="N242">
            <v>25.076999999999998</v>
          </cell>
          <cell r="O242">
            <v>9.2109999999999985</v>
          </cell>
          <cell r="P242">
            <v>48.161999999999999</v>
          </cell>
        </row>
        <row r="243">
          <cell r="B243">
            <v>20642</v>
          </cell>
          <cell r="C243" t="str">
            <v>Medium variant</v>
          </cell>
          <cell r="D243" t="str">
            <v>Tonga</v>
          </cell>
          <cell r="F243">
            <v>776</v>
          </cell>
          <cell r="G243">
            <v>2016</v>
          </cell>
          <cell r="H243">
            <v>6.516</v>
          </cell>
          <cell r="I243">
            <v>2.653</v>
          </cell>
          <cell r="J243">
            <v>18.814000000000004</v>
          </cell>
          <cell r="K243">
            <v>17.529000000000003</v>
          </cell>
          <cell r="L243">
            <v>6.0969999999999995</v>
          </cell>
          <cell r="M243">
            <v>17.337</v>
          </cell>
          <cell r="N243">
            <v>13.573</v>
          </cell>
          <cell r="O243">
            <v>5.202</v>
          </cell>
          <cell r="P243">
            <v>26.159999999999997</v>
          </cell>
        </row>
      </sheetData>
      <sheetData sheetId="2"/>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6.1"/>
      <sheetName val="Tab6.2"/>
      <sheetName val="Tab6.3"/>
      <sheetName val="Tab6.4"/>
      <sheetName val="Tab6.5"/>
      <sheetName val="Tab6.6"/>
      <sheetName val="Tab6.7"/>
      <sheetName val="Tab6.8"/>
      <sheetName val="Tab6.9"/>
      <sheetName val="Tab6.10"/>
      <sheetName val="Tab6.11"/>
      <sheetName val="Tab6.12"/>
      <sheetName val="Tab6.13"/>
      <sheetName val="Tab6.14"/>
      <sheetName val="Tab6.15"/>
      <sheetName val="chec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EED"/>
      <sheetName val="POLWT"/>
      <sheetName val="POLMA"/>
      <sheetName val="POLOG"/>
      <sheetName val="POLBA"/>
      <sheetName val="POLOT"/>
      <sheetName val="POLRP"/>
      <sheetName val="POLRS"/>
      <sheetName val="POLBS"/>
      <sheetName val="POLMK"/>
      <sheetName val="POLBF"/>
      <sheetName val="POLPK"/>
      <sheetName val="POLPT"/>
      <sheetName val="POLSH"/>
      <sheetName val="POLEG"/>
      <sheetName val="POLSF"/>
      <sheetName val="POLOS"/>
      <sheetName val="POLRI"/>
      <sheetName val="POLW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ED"/>
      <sheetName val="POLWT"/>
      <sheetName val="POLMA"/>
      <sheetName val="POLOG"/>
      <sheetName val="POLBA"/>
      <sheetName val="POLOT"/>
      <sheetName val="POLRP"/>
      <sheetName val="POLRS"/>
      <sheetName val="POLBS"/>
      <sheetName val="POLMK"/>
      <sheetName val="POLBF"/>
      <sheetName val="POLPK"/>
      <sheetName val="POLPT"/>
      <sheetName val="POLSH"/>
      <sheetName val="POLEG"/>
      <sheetName val="POLSF"/>
      <sheetName val="POLOS"/>
      <sheetName val="POLRI"/>
      <sheetName val="POLWL"/>
    </sheetNames>
    <sheetDataSet>
      <sheetData sheetId="0" refreshError="1">
        <row r="64">
          <cell r="A64" t="str">
            <v>WOOL</v>
          </cell>
          <cell r="B64" t="str">
            <v>Feed ajustment</v>
          </cell>
        </row>
        <row r="65">
          <cell r="A65" t="str">
            <v>MILK</v>
          </cell>
          <cell r="B65" t="str">
            <v>Feed ajustment</v>
          </cell>
          <cell r="E65" t="str">
            <v>Zl mn</v>
          </cell>
          <cell r="F65">
            <v>-29689.026321787198</v>
          </cell>
          <cell r="G65">
            <v>-41209.089572403536</v>
          </cell>
          <cell r="H65">
            <v>-29567.996574519897</v>
          </cell>
          <cell r="I65">
            <v>231363.74814669575</v>
          </cell>
          <cell r="J65">
            <v>1520970.317095442</v>
          </cell>
          <cell r="K65">
            <v>1238132.6016738333</v>
          </cell>
          <cell r="L65">
            <v>-15239.469187737905</v>
          </cell>
          <cell r="M65">
            <v>-1173949.4306175699</v>
          </cell>
          <cell r="N65">
            <v>-266060.65208362252</v>
          </cell>
        </row>
        <row r="66">
          <cell r="A66" t="str">
            <v>BEEF AND VEAL</v>
          </cell>
          <cell r="B66" t="str">
            <v>Feed ajustment</v>
          </cell>
          <cell r="E66" t="str">
            <v>Zl mn</v>
          </cell>
          <cell r="F66">
            <v>-17096.234578083717</v>
          </cell>
          <cell r="G66">
            <v>-23368.582831208278</v>
          </cell>
          <cell r="H66">
            <v>-15179.311484136066</v>
          </cell>
          <cell r="I66">
            <v>105185.89536879292</v>
          </cell>
          <cell r="J66">
            <v>829364.85183217505</v>
          </cell>
          <cell r="K66">
            <v>682447.58288101072</v>
          </cell>
          <cell r="L66">
            <v>-6646.8664977630006</v>
          </cell>
          <cell r="M66">
            <v>-460615.92637570685</v>
          </cell>
          <cell r="N66">
            <v>-109376.36402147092</v>
          </cell>
        </row>
        <row r="67">
          <cell r="A67" t="str">
            <v>PIGMEAT</v>
          </cell>
          <cell r="B67" t="str">
            <v>Feed ajustment</v>
          </cell>
          <cell r="E67" t="str">
            <v>Zl mn</v>
          </cell>
          <cell r="F67">
            <v>-27362.491898915938</v>
          </cell>
          <cell r="G67">
            <v>-21924.437285002597</v>
          </cell>
          <cell r="H67">
            <v>12219.956753753089</v>
          </cell>
          <cell r="I67">
            <v>205172.46787834735</v>
          </cell>
          <cell r="J67">
            <v>1111353.4584735585</v>
          </cell>
          <cell r="K67">
            <v>572179.20600935107</v>
          </cell>
          <cell r="L67">
            <v>-146591.08281782706</v>
          </cell>
          <cell r="M67">
            <v>-1414255.9400687725</v>
          </cell>
          <cell r="N67">
            <v>-599543.88713011937</v>
          </cell>
        </row>
        <row r="68">
          <cell r="A68" t="str">
            <v>POULTRY</v>
          </cell>
          <cell r="B68" t="str">
            <v>Feed ajustment</v>
          </cell>
          <cell r="E68" t="str">
            <v>Zl mn</v>
          </cell>
          <cell r="F68">
            <v>-5929.7088337030991</v>
          </cell>
          <cell r="G68">
            <v>-8607.9608504511671</v>
          </cell>
          <cell r="H68">
            <v>-6923.6173112175393</v>
          </cell>
          <cell r="I68">
            <v>44711.639755294593</v>
          </cell>
          <cell r="J68">
            <v>318382.80196107115</v>
          </cell>
          <cell r="K68">
            <v>284348.68659410888</v>
          </cell>
          <cell r="L68">
            <v>-36868.232783552587</v>
          </cell>
          <cell r="M68">
            <v>-285564.50087626348</v>
          </cell>
          <cell r="N68">
            <v>-89511.260466486332</v>
          </cell>
        </row>
        <row r="69">
          <cell r="A69" t="str">
            <v>SHEEPMEAT</v>
          </cell>
          <cell r="B69" t="str">
            <v>Feed ajustment</v>
          </cell>
          <cell r="E69" t="str">
            <v>Zl mn</v>
          </cell>
          <cell r="F69">
            <v>-548.05654772336004</v>
          </cell>
          <cell r="G69">
            <v>-429.30048312623131</v>
          </cell>
          <cell r="H69">
            <v>322.3873202148846</v>
          </cell>
          <cell r="I69">
            <v>4451.5098131809691</v>
          </cell>
          <cell r="J69">
            <v>20701.713252240159</v>
          </cell>
          <cell r="K69">
            <v>11456.621437275649</v>
          </cell>
          <cell r="L69">
            <v>3130.6348577399608</v>
          </cell>
          <cell r="M69">
            <v>-1722.64485033966</v>
          </cell>
          <cell r="N69">
            <v>-575.72313736416777</v>
          </cell>
        </row>
        <row r="70">
          <cell r="A70" t="str">
            <v>EGGS</v>
          </cell>
          <cell r="B70" t="str">
            <v>Feed ajustment</v>
          </cell>
          <cell r="E70" t="str">
            <v>Zl mn</v>
          </cell>
          <cell r="F70">
            <v>-5835.902183847621</v>
          </cell>
          <cell r="G70">
            <v>-7932.5470767766019</v>
          </cell>
          <cell r="H70">
            <v>-6063.5628275614863</v>
          </cell>
          <cell r="I70">
            <v>40550.739177984433</v>
          </cell>
          <cell r="J70">
            <v>263006.33911050379</v>
          </cell>
          <cell r="K70">
            <v>203917.10178874974</v>
          </cell>
          <cell r="L70">
            <v>-24873.034471563857</v>
          </cell>
          <cell r="M70">
            <v>-208227.78064910363</v>
          </cell>
          <cell r="N70">
            <v>-57723.121010754039</v>
          </cell>
        </row>
        <row r="71">
          <cell r="A71" t="str">
            <v>RICE</v>
          </cell>
          <cell r="B71" t="str">
            <v>Feed ajustment</v>
          </cell>
        </row>
        <row r="73">
          <cell r="A73" t="str">
            <v>BARLEY</v>
          </cell>
          <cell r="B73" t="str">
            <v>Feed ajustment</v>
          </cell>
        </row>
        <row r="74">
          <cell r="A74" t="str">
            <v>SUNFLOWER</v>
          </cell>
          <cell r="B74" t="str">
            <v>Feed ajustment</v>
          </cell>
        </row>
        <row r="75">
          <cell r="A75" t="str">
            <v>SUGAR BEET</v>
          </cell>
          <cell r="B75" t="str">
            <v>Feed ajustment</v>
          </cell>
        </row>
        <row r="76">
          <cell r="A76" t="str">
            <v>OATS</v>
          </cell>
          <cell r="B76" t="str">
            <v>Feed ajustment</v>
          </cell>
        </row>
        <row r="77">
          <cell r="A77" t="str">
            <v>RAPESEED</v>
          </cell>
          <cell r="B77" t="str">
            <v>Feed ajustment</v>
          </cell>
        </row>
        <row r="78">
          <cell r="A78" t="str">
            <v>OILSEED</v>
          </cell>
          <cell r="B78" t="str">
            <v>Feed ajustment</v>
          </cell>
        </row>
        <row r="79">
          <cell r="A79" t="str">
            <v>REFINED SUGAR</v>
          </cell>
          <cell r="B79" t="str">
            <v>Feed ajustment</v>
          </cell>
        </row>
        <row r="80">
          <cell r="A80" t="str">
            <v>MAIZE</v>
          </cell>
          <cell r="B80" t="str">
            <v>Feed ajustment</v>
          </cell>
        </row>
        <row r="81">
          <cell r="A81" t="str">
            <v>OTHER GRAINS</v>
          </cell>
          <cell r="B81" t="str">
            <v>Feed ajustment</v>
          </cell>
        </row>
        <row r="82">
          <cell r="A82" t="str">
            <v>WHEAT</v>
          </cell>
          <cell r="B82" t="str">
            <v>Feed ajustment</v>
          </cell>
        </row>
      </sheetData>
      <sheetData sheetId="1" refreshError="1">
        <row r="9">
          <cell r="A9" t="str">
            <v>POLWTQP</v>
          </cell>
          <cell r="B9" t="str">
            <v xml:space="preserve">  I  Level of production</v>
          </cell>
          <cell r="E9" t="str">
            <v>'000T</v>
          </cell>
          <cell r="F9">
            <v>7502</v>
          </cell>
          <cell r="G9">
            <v>7942</v>
          </cell>
          <cell r="H9">
            <v>7582</v>
          </cell>
          <cell r="I9">
            <v>8462</v>
          </cell>
          <cell r="J9">
            <v>9026</v>
          </cell>
          <cell r="K9">
            <v>9270</v>
          </cell>
          <cell r="L9">
            <v>7366</v>
          </cell>
          <cell r="M9">
            <v>8243</v>
          </cell>
          <cell r="N9">
            <v>7678</v>
          </cell>
        </row>
        <row r="11">
          <cell r="A11" t="str">
            <v>POLWTQPV</v>
          </cell>
          <cell r="B11" t="str">
            <v>III  Value of production</v>
          </cell>
          <cell r="E11" t="str">
            <v xml:space="preserve"> Zl mn</v>
          </cell>
          <cell r="F11">
            <v>210436.61847328246</v>
          </cell>
          <cell r="G11">
            <v>260234.26</v>
          </cell>
          <cell r="H11">
            <v>446062.6757386736</v>
          </cell>
          <cell r="I11">
            <v>1492749.4479959444</v>
          </cell>
          <cell r="J11">
            <v>7351902.9601007784</v>
          </cell>
          <cell r="K11">
            <v>7458233.1123913042</v>
          </cell>
          <cell r="L11">
            <v>11826423.688826816</v>
          </cell>
          <cell r="M11">
            <v>20143787.562471811</v>
          </cell>
          <cell r="N11">
            <v>19230173.414059326</v>
          </cell>
        </row>
        <row r="12">
          <cell r="A12" t="str">
            <v>POLWTLEV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POLWTMPS</v>
          </cell>
          <cell r="B18" t="str">
            <v xml:space="preserve">     A. Market price support</v>
          </cell>
          <cell r="E18" t="str">
            <v xml:space="preserve"> Zl mn</v>
          </cell>
          <cell r="F18">
            <v>54996.666811849318</v>
          </cell>
          <cell r="G18">
            <v>107258.1924217855</v>
          </cell>
          <cell r="H18">
            <v>135033.96835569362</v>
          </cell>
          <cell r="I18">
            <v>-396795.12199857575</v>
          </cell>
          <cell r="J18">
            <v>-4150120.5958841047</v>
          </cell>
          <cell r="K18">
            <v>-4050962.637378261</v>
          </cell>
          <cell r="L18">
            <v>335687.8785921798</v>
          </cell>
          <cell r="M18">
            <v>3681559.8799661705</v>
          </cell>
          <cell r="N18">
            <v>391480.31687118963</v>
          </cell>
        </row>
        <row r="22">
          <cell r="A22" t="str">
            <v>POLWTDPA</v>
          </cell>
          <cell r="B22" t="str">
            <v xml:space="preserve">     C. Direct payments</v>
          </cell>
          <cell r="E22" t="str">
            <v xml:space="preserve"> Zl mn</v>
          </cell>
          <cell r="F22">
            <v>4992</v>
          </cell>
          <cell r="G22">
            <v>6366</v>
          </cell>
          <cell r="H22">
            <v>7992</v>
          </cell>
          <cell r="I22">
            <v>13746</v>
          </cell>
          <cell r="J22">
            <v>51936</v>
          </cell>
          <cell r="K22">
            <v>0</v>
          </cell>
          <cell r="L22">
            <v>0</v>
          </cell>
          <cell r="M22">
            <v>0</v>
          </cell>
          <cell r="N22">
            <v>0</v>
          </cell>
        </row>
        <row r="24">
          <cell r="A24" t="str">
            <v>POLWTRIC</v>
          </cell>
          <cell r="B24" t="str">
            <v xml:space="preserve">     D. Reduction of input costs</v>
          </cell>
          <cell r="E24" t="str">
            <v xml:space="preserve"> Zl mn</v>
          </cell>
          <cell r="F24">
            <v>6617.2800000000007</v>
          </cell>
          <cell r="G24">
            <v>8011.5000000000009</v>
          </cell>
          <cell r="H24">
            <v>9696.06</v>
          </cell>
          <cell r="I24">
            <v>44004</v>
          </cell>
          <cell r="J24">
            <v>175032</v>
          </cell>
          <cell r="K24">
            <v>110810.76000000001</v>
          </cell>
          <cell r="L24">
            <v>165372.20000000001</v>
          </cell>
          <cell r="M24">
            <v>211904</v>
          </cell>
          <cell r="N24">
            <v>288000</v>
          </cell>
        </row>
        <row r="26">
          <cell r="A26" t="str">
            <v>POLWTGSE</v>
          </cell>
          <cell r="B26" t="str">
            <v xml:space="preserve">     E. General services</v>
          </cell>
          <cell r="E26" t="str">
            <v xml:space="preserve"> Zl mn</v>
          </cell>
          <cell r="F26">
            <v>8554.41</v>
          </cell>
          <cell r="G26">
            <v>10965.24</v>
          </cell>
          <cell r="H26">
            <v>16944</v>
          </cell>
          <cell r="I26">
            <v>41053.5</v>
          </cell>
          <cell r="J26">
            <v>220645.12</v>
          </cell>
          <cell r="K26">
            <v>287064.63</v>
          </cell>
          <cell r="L26">
            <v>411000.10000000003</v>
          </cell>
          <cell r="M26">
            <v>526247.48</v>
          </cell>
          <cell r="N26">
            <v>654485.96</v>
          </cell>
        </row>
        <row r="28">
          <cell r="A28" t="str">
            <v>POLWTSNA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POLWTOTH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POLWTQC</v>
          </cell>
          <cell r="B49" t="str">
            <v xml:space="preserve">  I  Level of consumption</v>
          </cell>
          <cell r="E49" t="str">
            <v>'000 T</v>
          </cell>
          <cell r="F49">
            <v>9981</v>
          </cell>
          <cell r="G49">
            <v>10174</v>
          </cell>
          <cell r="H49">
            <v>9715</v>
          </cell>
          <cell r="I49">
            <v>11023</v>
          </cell>
          <cell r="J49">
            <v>9516</v>
          </cell>
          <cell r="K49">
            <v>8570</v>
          </cell>
          <cell r="L49">
            <v>8211</v>
          </cell>
          <cell r="M49">
            <v>8733</v>
          </cell>
          <cell r="N49">
            <v>8118</v>
          </cell>
        </row>
        <row r="51">
          <cell r="A51" t="str">
            <v>POLWTQCV</v>
          </cell>
          <cell r="B51" t="str">
            <v>III  Value of consumption</v>
          </cell>
          <cell r="E51" t="str">
            <v xml:space="preserve"> Zl mn</v>
          </cell>
          <cell r="F51">
            <v>279974.39202637057</v>
          </cell>
          <cell r="G51">
            <v>333369.85157894739</v>
          </cell>
          <cell r="H51">
            <v>571550.89617531176</v>
          </cell>
          <cell r="I51">
            <v>1944525.7817607301</v>
          </cell>
          <cell r="J51">
            <v>7751020.2269354099</v>
          </cell>
          <cell r="K51">
            <v>6895043.9884782601</v>
          </cell>
          <cell r="L51">
            <v>13183106.829888269</v>
          </cell>
          <cell r="M51">
            <v>21341222.46549391</v>
          </cell>
          <cell r="N51">
            <v>20332189.082486793</v>
          </cell>
        </row>
        <row r="55">
          <cell r="A55" t="str">
            <v>POLWTMTR</v>
          </cell>
          <cell r="B55" t="str">
            <v xml:space="preserve">     A. Market transfers</v>
          </cell>
          <cell r="E55" t="str">
            <v xml:space="preserve"> Zl mn</v>
          </cell>
          <cell r="F55">
            <v>-73170.052179294595</v>
          </cell>
          <cell r="G55">
            <v>-137401.7690379307</v>
          </cell>
          <cell r="H55">
            <v>-173022.28997303662</v>
          </cell>
          <cell r="I55">
            <v>516884.02621015132</v>
          </cell>
          <cell r="J55">
            <v>4375420.7390242787</v>
          </cell>
          <cell r="K55">
            <v>3745064.7035956522</v>
          </cell>
          <cell r="L55">
            <v>-374196.73786592291</v>
          </cell>
          <cell r="M55">
            <v>-3900407.9135926929</v>
          </cell>
          <cell r="N55">
            <v>-413914.71898415178</v>
          </cell>
        </row>
        <row r="57">
          <cell r="A57" t="str">
            <v>POLWTOTR</v>
          </cell>
          <cell r="B57" t="str">
            <v xml:space="preserve">     B. Other transfers</v>
          </cell>
          <cell r="E57" t="str">
            <v xml:space="preserve"> Zl mn</v>
          </cell>
          <cell r="F57">
            <v>40225.300000000003</v>
          </cell>
          <cell r="G57">
            <v>76823.3</v>
          </cell>
          <cell r="H57">
            <v>140995</v>
          </cell>
          <cell r="I57">
            <v>254416</v>
          </cell>
          <cell r="J57">
            <v>15188</v>
          </cell>
          <cell r="K57">
            <v>2268</v>
          </cell>
          <cell r="L57">
            <v>2156</v>
          </cell>
          <cell r="M57">
            <v>2400</v>
          </cell>
          <cell r="N57">
            <v>5200</v>
          </cell>
        </row>
      </sheetData>
      <sheetData sheetId="2" refreshError="1">
        <row r="9">
          <cell r="A9" t="str">
            <v>POLMAQP</v>
          </cell>
          <cell r="B9" t="str">
            <v xml:space="preserve">  I  Level of production</v>
          </cell>
          <cell r="E9" t="str">
            <v>'000T</v>
          </cell>
          <cell r="F9">
            <v>113</v>
          </cell>
          <cell r="G9">
            <v>146</v>
          </cell>
          <cell r="H9">
            <v>204</v>
          </cell>
          <cell r="I9">
            <v>244</v>
          </cell>
          <cell r="J9">
            <v>290</v>
          </cell>
          <cell r="K9">
            <v>340</v>
          </cell>
          <cell r="L9">
            <v>206</v>
          </cell>
          <cell r="M9">
            <v>290</v>
          </cell>
          <cell r="N9">
            <v>248</v>
          </cell>
        </row>
        <row r="11">
          <cell r="A11" t="str">
            <v>POLMAQPV</v>
          </cell>
          <cell r="B11" t="str">
            <v>III  Value of production</v>
          </cell>
          <cell r="E11" t="str">
            <v xml:space="preserve"> Zl mn</v>
          </cell>
          <cell r="F11">
            <v>3043.09</v>
          </cell>
          <cell r="G11">
            <v>4476.3599999999997</v>
          </cell>
          <cell r="H11">
            <v>12872.4</v>
          </cell>
          <cell r="I11">
            <v>61456.28</v>
          </cell>
          <cell r="J11">
            <v>217659.5</v>
          </cell>
          <cell r="K11">
            <v>376604.4</v>
          </cell>
          <cell r="L11">
            <v>353341.5</v>
          </cell>
          <cell r="M11">
            <v>622920</v>
          </cell>
          <cell r="N11">
            <v>644800</v>
          </cell>
        </row>
        <row r="12">
          <cell r="A12" t="str">
            <v>POLMALEV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POLMAMPS</v>
          </cell>
          <cell r="B18" t="str">
            <v xml:space="preserve">     A. Market price support</v>
          </cell>
          <cell r="E18" t="str">
            <v xml:space="preserve"> Zl mn</v>
          </cell>
          <cell r="F18">
            <v>742.0076914381641</v>
          </cell>
          <cell r="G18">
            <v>952.03630008916844</v>
          </cell>
          <cell r="H18">
            <v>1921.3168987307627</v>
          </cell>
          <cell r="I18">
            <v>10063.802139886591</v>
          </cell>
          <cell r="J18">
            <v>-107841.575</v>
          </cell>
          <cell r="K18">
            <v>62981.872000000018</v>
          </cell>
          <cell r="L18">
            <v>115131.34</v>
          </cell>
          <cell r="M18">
            <v>168678.5</v>
          </cell>
          <cell r="N18">
            <v>125585.96</v>
          </cell>
        </row>
        <row r="22">
          <cell r="A22" t="str">
            <v>POLMADPA</v>
          </cell>
          <cell r="B22" t="str">
            <v xml:space="preserve">     C. Direct payments</v>
          </cell>
          <cell r="E22" t="str">
            <v xml:space="preserve"> Zl mn</v>
          </cell>
          <cell r="F22">
            <v>0</v>
          </cell>
          <cell r="G22">
            <v>190.98</v>
          </cell>
          <cell r="H22">
            <v>226.44</v>
          </cell>
          <cell r="I22">
            <v>343.65000000000003</v>
          </cell>
          <cell r="J22">
            <v>1233.48</v>
          </cell>
          <cell r="K22">
            <v>0</v>
          </cell>
          <cell r="L22">
            <v>0</v>
          </cell>
          <cell r="M22">
            <v>0</v>
          </cell>
          <cell r="N22">
            <v>0</v>
          </cell>
        </row>
        <row r="24">
          <cell r="A24" t="str">
            <v>POLMARIC</v>
          </cell>
          <cell r="B24" t="str">
            <v xml:space="preserve">     D. Reduction of input costs</v>
          </cell>
          <cell r="E24" t="str">
            <v xml:space="preserve"> Zl mn</v>
          </cell>
          <cell r="F24">
            <v>0</v>
          </cell>
          <cell r="G24">
            <v>240.345</v>
          </cell>
          <cell r="H24">
            <v>274.72169999999994</v>
          </cell>
          <cell r="I24">
            <v>1100.1000000000001</v>
          </cell>
          <cell r="J24">
            <v>4157.01</v>
          </cell>
          <cell r="K24">
            <v>5355.8534</v>
          </cell>
          <cell r="L24">
            <v>6851.134</v>
          </cell>
          <cell r="M24">
            <v>4238.08</v>
          </cell>
          <cell r="N24">
            <v>5400</v>
          </cell>
        </row>
        <row r="26">
          <cell r="A26" t="str">
            <v>POLMAGSE</v>
          </cell>
          <cell r="B26" t="str">
            <v xml:space="preserve">     E. General services</v>
          </cell>
          <cell r="E26" t="str">
            <v xml:space="preserve"> Zl mn</v>
          </cell>
          <cell r="F26">
            <v>0</v>
          </cell>
          <cell r="G26">
            <v>328.95719999999994</v>
          </cell>
          <cell r="H26">
            <v>480.08</v>
          </cell>
          <cell r="I26">
            <v>1026.3375000000001</v>
          </cell>
          <cell r="J26">
            <v>5240.3215999999993</v>
          </cell>
          <cell r="K26">
            <v>13874.79045</v>
          </cell>
          <cell r="L26">
            <v>17027.146999999997</v>
          </cell>
          <cell r="M26">
            <v>10524.9496</v>
          </cell>
          <cell r="N26">
            <v>12271.61175</v>
          </cell>
        </row>
        <row r="28">
          <cell r="A28" t="str">
            <v>POLMASNA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POLMAOTH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POLMAQC</v>
          </cell>
          <cell r="B49" t="str">
            <v xml:space="preserve">  I  Level of consumption</v>
          </cell>
          <cell r="E49" t="str">
            <v>'000 T</v>
          </cell>
          <cell r="F49">
            <v>253</v>
          </cell>
          <cell r="G49">
            <v>357</v>
          </cell>
          <cell r="H49">
            <v>615</v>
          </cell>
          <cell r="I49">
            <v>793</v>
          </cell>
          <cell r="J49">
            <v>358</v>
          </cell>
          <cell r="K49">
            <v>425</v>
          </cell>
          <cell r="L49">
            <v>1206</v>
          </cell>
          <cell r="M49">
            <v>410</v>
          </cell>
          <cell r="N49">
            <v>848</v>
          </cell>
        </row>
        <row r="51">
          <cell r="A51" t="str">
            <v>POLMAQCV</v>
          </cell>
          <cell r="B51" t="str">
            <v>III  Value of consumption</v>
          </cell>
          <cell r="E51" t="str">
            <v xml:space="preserve"> Zl mn</v>
          </cell>
          <cell r="F51">
            <v>6813.29</v>
          </cell>
          <cell r="G51">
            <v>10945.62</v>
          </cell>
          <cell r="H51">
            <v>38806.5</v>
          </cell>
          <cell r="I51">
            <v>199732.91</v>
          </cell>
          <cell r="J51">
            <v>268696.90000000002</v>
          </cell>
          <cell r="K51">
            <v>470755.5</v>
          </cell>
          <cell r="L51">
            <v>2068591.5</v>
          </cell>
          <cell r="M51">
            <v>880680</v>
          </cell>
          <cell r="N51">
            <v>2204800</v>
          </cell>
        </row>
        <row r="55">
          <cell r="A55" t="str">
            <v>POLMAMTR</v>
          </cell>
          <cell r="B55" t="str">
            <v xml:space="preserve">     A. Market transfers</v>
          </cell>
          <cell r="E55" t="str">
            <v xml:space="preserve"> Zl mn</v>
          </cell>
          <cell r="F55">
            <v>-1661.3092560518189</v>
          </cell>
          <cell r="G55">
            <v>-2327.9243776152953</v>
          </cell>
          <cell r="H55">
            <v>-5792.2053564677408</v>
          </cell>
          <cell r="I55">
            <v>-32707.356954631425</v>
          </cell>
          <cell r="J55">
            <v>133128.565</v>
          </cell>
          <cell r="K55">
            <v>-78727.340000000026</v>
          </cell>
          <cell r="L55">
            <v>-674021.34</v>
          </cell>
          <cell r="M55">
            <v>-238476.5</v>
          </cell>
          <cell r="N55">
            <v>-429422.96</v>
          </cell>
        </row>
        <row r="57">
          <cell r="A57" t="str">
            <v>POLMAOTR</v>
          </cell>
          <cell r="B57" t="str">
            <v xml:space="preserve">     B. Other transfers</v>
          </cell>
          <cell r="E57" t="str">
            <v xml:space="preserve"> Zl mn</v>
          </cell>
          <cell r="F57">
            <v>0</v>
          </cell>
          <cell r="G57">
            <v>11.798999999999999</v>
          </cell>
          <cell r="H57">
            <v>13.94</v>
          </cell>
          <cell r="I57">
            <v>33.299999999999997</v>
          </cell>
          <cell r="J57">
            <v>60.04</v>
          </cell>
          <cell r="K57">
            <v>109.61999999999999</v>
          </cell>
          <cell r="L57">
            <v>89.32</v>
          </cell>
          <cell r="M57">
            <v>48</v>
          </cell>
          <cell r="N57">
            <v>97.5</v>
          </cell>
        </row>
      </sheetData>
      <sheetData sheetId="3" refreshError="1">
        <row r="9">
          <cell r="A9" t="str">
            <v>POLOGQP</v>
          </cell>
          <cell r="B9" t="str">
            <v xml:space="preserve">  I  Level of production</v>
          </cell>
          <cell r="E9" t="str">
            <v>'000T</v>
          </cell>
          <cell r="F9">
            <v>10080</v>
          </cell>
          <cell r="G9">
            <v>10077</v>
          </cell>
          <cell r="H9">
            <v>9413</v>
          </cell>
          <cell r="I9">
            <v>9560</v>
          </cell>
          <cell r="J9">
            <v>9890</v>
          </cell>
          <cell r="K9">
            <v>9813</v>
          </cell>
          <cell r="L9">
            <v>6659</v>
          </cell>
          <cell r="M9">
            <v>7948</v>
          </cell>
          <cell r="N9">
            <v>7447</v>
          </cell>
        </row>
        <row r="11">
          <cell r="A11" t="str">
            <v>POLOGQPV</v>
          </cell>
          <cell r="B11" t="str">
            <v>III  Value of production</v>
          </cell>
          <cell r="E11" t="str">
            <v xml:space="preserve"> Zl mn</v>
          </cell>
          <cell r="F11">
            <v>234500.64559614635</v>
          </cell>
          <cell r="G11">
            <v>271549.36651755241</v>
          </cell>
          <cell r="H11">
            <v>439357.92248228262</v>
          </cell>
          <cell r="I11">
            <v>1308522.4838162498</v>
          </cell>
          <cell r="J11">
            <v>5751761.0354956873</v>
          </cell>
          <cell r="K11">
            <v>5573861.0826706607</v>
          </cell>
          <cell r="L11">
            <v>7499271.2422501557</v>
          </cell>
          <cell r="M11">
            <v>15484489.371782338</v>
          </cell>
          <cell r="N11">
            <v>15673576.118278071</v>
          </cell>
        </row>
        <row r="12">
          <cell r="A12" t="str">
            <v>POLOGLEV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POLOGMPS</v>
          </cell>
          <cell r="B18" t="str">
            <v xml:space="preserve">     A. Market price support</v>
          </cell>
          <cell r="E18" t="str">
            <v xml:space="preserve"> Zl mn</v>
          </cell>
          <cell r="F18">
            <v>74464.525635302576</v>
          </cell>
          <cell r="G18">
            <v>41916.558473689322</v>
          </cell>
          <cell r="H18">
            <v>-89759.306060479401</v>
          </cell>
          <cell r="I18">
            <v>-705934.36501179042</v>
          </cell>
          <cell r="J18">
            <v>-3176364.8091799584</v>
          </cell>
          <cell r="K18">
            <v>-1807278.5874486205</v>
          </cell>
          <cell r="L18">
            <v>-542124.68629981263</v>
          </cell>
          <cell r="M18">
            <v>3261473.0211388059</v>
          </cell>
          <cell r="N18">
            <v>893960.86193368537</v>
          </cell>
        </row>
        <row r="22">
          <cell r="A22" t="str">
            <v>POLOGDPA</v>
          </cell>
          <cell r="B22" t="str">
            <v xml:space="preserve">     C. Direct payments</v>
          </cell>
          <cell r="E22" t="str">
            <v xml:space="preserve"> Zl mn</v>
          </cell>
          <cell r="F22">
            <v>4992</v>
          </cell>
          <cell r="G22">
            <v>6366</v>
          </cell>
          <cell r="H22">
            <v>7992</v>
          </cell>
          <cell r="I22">
            <v>11455</v>
          </cell>
          <cell r="J22">
            <v>38952</v>
          </cell>
          <cell r="K22">
            <v>0</v>
          </cell>
          <cell r="L22">
            <v>0</v>
          </cell>
          <cell r="M22">
            <v>0</v>
          </cell>
          <cell r="N22">
            <v>0</v>
          </cell>
        </row>
        <row r="24">
          <cell r="A24" t="str">
            <v>POLOGRIC</v>
          </cell>
          <cell r="B24" t="str">
            <v xml:space="preserve">     D. Reduction of input costs</v>
          </cell>
          <cell r="E24" t="str">
            <v xml:space="preserve"> Zl mn</v>
          </cell>
          <cell r="F24">
            <v>6617.2800000000007</v>
          </cell>
          <cell r="G24">
            <v>8011.5000000000009</v>
          </cell>
          <cell r="H24">
            <v>9696.06</v>
          </cell>
          <cell r="I24">
            <v>36670</v>
          </cell>
          <cell r="J24">
            <v>131274</v>
          </cell>
          <cell r="K24">
            <v>73873.84</v>
          </cell>
          <cell r="L24">
            <v>94498.4</v>
          </cell>
          <cell r="M24">
            <v>180118.39999999999</v>
          </cell>
          <cell r="N24">
            <v>208800</v>
          </cell>
        </row>
        <row r="26">
          <cell r="A26" t="str">
            <v>POLOGGSE</v>
          </cell>
          <cell r="B26" t="str">
            <v xml:space="preserve">     E. General services</v>
          </cell>
          <cell r="E26" t="str">
            <v xml:space="preserve"> Zl mn</v>
          </cell>
          <cell r="F26">
            <v>8554.41</v>
          </cell>
          <cell r="G26">
            <v>10965.24</v>
          </cell>
          <cell r="H26">
            <v>16944</v>
          </cell>
          <cell r="I26">
            <v>34211.25</v>
          </cell>
          <cell r="J26">
            <v>165483.84</v>
          </cell>
          <cell r="K26">
            <v>191376.41999999998</v>
          </cell>
          <cell r="L26">
            <v>234857.2</v>
          </cell>
          <cell r="M26">
            <v>447310.35800000001</v>
          </cell>
          <cell r="N26">
            <v>474502.321</v>
          </cell>
        </row>
        <row r="28">
          <cell r="A28" t="str">
            <v>POLOGSNA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POLOGOTH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POLOGQC</v>
          </cell>
          <cell r="B49" t="str">
            <v xml:space="preserve">  I  Level of consumption</v>
          </cell>
          <cell r="E49" t="str">
            <v>'000 T</v>
          </cell>
          <cell r="F49">
            <v>10327</v>
          </cell>
          <cell r="G49">
            <v>10390</v>
          </cell>
          <cell r="H49">
            <v>9911</v>
          </cell>
          <cell r="I49">
            <v>9937</v>
          </cell>
          <cell r="J49">
            <v>9684</v>
          </cell>
          <cell r="K49">
            <v>9513</v>
          </cell>
          <cell r="L49">
            <v>7374</v>
          </cell>
          <cell r="M49">
            <v>8068</v>
          </cell>
          <cell r="N49">
            <v>7842</v>
          </cell>
        </row>
        <row r="51">
          <cell r="A51" t="str">
            <v>POLOGQCV</v>
          </cell>
          <cell r="B51" t="str">
            <v>III  Value of consumption</v>
          </cell>
          <cell r="E51" t="str">
            <v xml:space="preserve"> Zl mn</v>
          </cell>
          <cell r="F51">
            <v>241188.44781549479</v>
          </cell>
          <cell r="G51">
            <v>281167.77495124331</v>
          </cell>
          <cell r="H51">
            <v>466970.08421243919</v>
          </cell>
          <cell r="I51">
            <v>1371865.2504166835</v>
          </cell>
          <cell r="J51">
            <v>5613338.7793911695</v>
          </cell>
          <cell r="K51">
            <v>5391492.7358828178</v>
          </cell>
          <cell r="L51">
            <v>8360806.5282282773</v>
          </cell>
          <cell r="M51">
            <v>15732654.882280272</v>
          </cell>
          <cell r="N51">
            <v>16515486.591251045</v>
          </cell>
        </row>
        <row r="55">
          <cell r="A55" t="str">
            <v>POLOGMTR</v>
          </cell>
          <cell r="B55" t="str">
            <v xml:space="preserve">     A. Market transfers</v>
          </cell>
          <cell r="E55" t="str">
            <v xml:space="preserve"> Zl mn</v>
          </cell>
          <cell r="F55">
            <v>-77889.397052933928</v>
          </cell>
          <cell r="G55">
            <v>-47523.141966424722</v>
          </cell>
          <cell r="H55">
            <v>78281.588756209545</v>
          </cell>
          <cell r="I55">
            <v>705821.83498382766</v>
          </cell>
          <cell r="J55">
            <v>3155031.4037001552</v>
          </cell>
          <cell r="K55">
            <v>1763613.056658275</v>
          </cell>
          <cell r="L55">
            <v>559845.83812606719</v>
          </cell>
          <cell r="M55">
            <v>-3324602.3487363271</v>
          </cell>
          <cell r="N55">
            <v>-1006536.9295012528</v>
          </cell>
        </row>
        <row r="57">
          <cell r="A57" t="str">
            <v>POLOGOTR</v>
          </cell>
          <cell r="B57" t="str">
            <v xml:space="preserve">     B. Other transfers</v>
          </cell>
          <cell r="E57" t="str">
            <v xml:space="preserve"> Zl mn</v>
          </cell>
          <cell r="F57">
            <v>21884.300000000003</v>
          </cell>
          <cell r="G57">
            <v>36359.300000000003</v>
          </cell>
          <cell r="H57">
            <v>58814</v>
          </cell>
          <cell r="I57">
            <v>83849</v>
          </cell>
          <cell r="J57">
            <v>4850</v>
          </cell>
          <cell r="K57">
            <v>1512</v>
          </cell>
          <cell r="L57">
            <v>1232</v>
          </cell>
          <cell r="M57">
            <v>2040</v>
          </cell>
          <cell r="N57">
            <v>3770</v>
          </cell>
        </row>
      </sheetData>
      <sheetData sheetId="4" refreshError="1">
        <row r="9">
          <cell r="A9" t="str">
            <v>POLBAQP</v>
          </cell>
          <cell r="B9" t="str">
            <v xml:space="preserve">  I  Level of production</v>
          </cell>
          <cell r="E9" t="str">
            <v>'000T</v>
          </cell>
          <cell r="F9">
            <v>4412</v>
          </cell>
          <cell r="G9">
            <v>4335</v>
          </cell>
          <cell r="H9">
            <v>3804</v>
          </cell>
          <cell r="I9">
            <v>3909</v>
          </cell>
          <cell r="J9">
            <v>4217</v>
          </cell>
          <cell r="K9">
            <v>4257</v>
          </cell>
          <cell r="L9">
            <v>2818</v>
          </cell>
          <cell r="M9">
            <v>3255</v>
          </cell>
          <cell r="N9">
            <v>3093</v>
          </cell>
        </row>
        <row r="11">
          <cell r="A11" t="str">
            <v>POLBAQPV</v>
          </cell>
          <cell r="B11" t="str">
            <v>III  Value of production</v>
          </cell>
          <cell r="E11" t="str">
            <v xml:space="preserve"> Zl mn</v>
          </cell>
          <cell r="F11">
            <v>117820.4220421394</v>
          </cell>
          <cell r="G11">
            <v>132342.90535714285</v>
          </cell>
          <cell r="H11">
            <v>204549.13040991421</v>
          </cell>
          <cell r="I11">
            <v>630620.03405099141</v>
          </cell>
          <cell r="J11">
            <v>3000616.4939862541</v>
          </cell>
          <cell r="K11">
            <v>2899849.3509413372</v>
          </cell>
          <cell r="L11">
            <v>3403910.2960703811</v>
          </cell>
          <cell r="M11">
            <v>6788237.2343511451</v>
          </cell>
          <cell r="N11">
            <v>6592478.7162162159</v>
          </cell>
        </row>
        <row r="12">
          <cell r="A12" t="str">
            <v>POLBALEV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POLBAMPS</v>
          </cell>
          <cell r="B18" t="str">
            <v xml:space="preserve">     A. Market price support</v>
          </cell>
          <cell r="E18" t="str">
            <v xml:space="preserve"> Zl mn</v>
          </cell>
          <cell r="F18">
            <v>58390.146454398877</v>
          </cell>
          <cell r="G18">
            <v>74485.013972538858</v>
          </cell>
          <cell r="H18">
            <v>64015.78133960181</v>
          </cell>
          <cell r="I18">
            <v>-61115.999673028993</v>
          </cell>
          <cell r="J18">
            <v>-34641.531915807551</v>
          </cell>
          <cell r="K18">
            <v>-317479.73888922209</v>
          </cell>
          <cell r="L18">
            <v>-63820.708715542474</v>
          </cell>
          <cell r="M18">
            <v>1767191.3812213743</v>
          </cell>
          <cell r="N18">
            <v>881513.35945945885</v>
          </cell>
        </row>
        <row r="22">
          <cell r="A22" t="str">
            <v>POLBADPA</v>
          </cell>
          <cell r="B22" t="str">
            <v xml:space="preserve">     C. Direct payments</v>
          </cell>
          <cell r="E22" t="str">
            <v xml:space="preserve"> Zl mn</v>
          </cell>
          <cell r="F22">
            <v>2496</v>
          </cell>
          <cell r="G22">
            <v>3183</v>
          </cell>
          <cell r="H22">
            <v>3996</v>
          </cell>
          <cell r="I22">
            <v>4582</v>
          </cell>
          <cell r="J22">
            <v>19476</v>
          </cell>
          <cell r="K22">
            <v>0</v>
          </cell>
          <cell r="L22">
            <v>0</v>
          </cell>
          <cell r="M22">
            <v>0</v>
          </cell>
          <cell r="N22">
            <v>0</v>
          </cell>
        </row>
        <row r="24">
          <cell r="A24" t="str">
            <v>POLBARIC</v>
          </cell>
          <cell r="B24" t="str">
            <v xml:space="preserve">     D. Reduction of input costs</v>
          </cell>
          <cell r="E24" t="str">
            <v xml:space="preserve"> Zl mn</v>
          </cell>
          <cell r="F24">
            <v>3308.6400000000003</v>
          </cell>
          <cell r="G24">
            <v>4005.7500000000005</v>
          </cell>
          <cell r="H24">
            <v>4848.03</v>
          </cell>
          <cell r="I24">
            <v>14668</v>
          </cell>
          <cell r="J24">
            <v>65637</v>
          </cell>
          <cell r="K24">
            <v>36936.92</v>
          </cell>
          <cell r="L24">
            <v>47249.2</v>
          </cell>
          <cell r="M24">
            <v>105952</v>
          </cell>
          <cell r="N24">
            <v>108000</v>
          </cell>
        </row>
        <row r="26">
          <cell r="A26" t="str">
            <v>POLBAGSE</v>
          </cell>
          <cell r="B26" t="str">
            <v xml:space="preserve">     E. General services</v>
          </cell>
          <cell r="E26" t="str">
            <v xml:space="preserve"> Zl mn</v>
          </cell>
          <cell r="F26">
            <v>4277.2049999999999</v>
          </cell>
          <cell r="G26">
            <v>5482.62</v>
          </cell>
          <cell r="H26">
            <v>8472</v>
          </cell>
          <cell r="I26">
            <v>13684.5</v>
          </cell>
          <cell r="J26">
            <v>82741.919999999998</v>
          </cell>
          <cell r="K26">
            <v>95688.209999999992</v>
          </cell>
          <cell r="L26">
            <v>117428.6</v>
          </cell>
          <cell r="M26">
            <v>263123.74</v>
          </cell>
          <cell r="N26">
            <v>245432.23499999999</v>
          </cell>
        </row>
        <row r="28">
          <cell r="A28" t="str">
            <v>POLBASNA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POLBAOTH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POLBAQC</v>
          </cell>
          <cell r="B49" t="str">
            <v xml:space="preserve">  I  Level of consumption</v>
          </cell>
          <cell r="E49" t="str">
            <v>'000 T</v>
          </cell>
          <cell r="F49">
            <v>4674</v>
          </cell>
          <cell r="G49">
            <v>4658</v>
          </cell>
          <cell r="H49">
            <v>4372</v>
          </cell>
          <cell r="I49">
            <v>4347</v>
          </cell>
          <cell r="J49">
            <v>4047</v>
          </cell>
          <cell r="K49">
            <v>4067</v>
          </cell>
          <cell r="L49">
            <v>3518</v>
          </cell>
          <cell r="M49">
            <v>3366</v>
          </cell>
          <cell r="N49">
            <v>3488</v>
          </cell>
        </row>
        <row r="51">
          <cell r="A51" t="str">
            <v>POLBAQCV</v>
          </cell>
          <cell r="B51" t="str">
            <v>III  Value of consumption</v>
          </cell>
          <cell r="E51" t="str">
            <v xml:space="preserve"> Zl mn</v>
          </cell>
          <cell r="F51">
            <v>124817.0110210697</v>
          </cell>
          <cell r="G51">
            <v>142203.74928571429</v>
          </cell>
          <cell r="H51">
            <v>235091.69246901813</v>
          </cell>
          <cell r="I51">
            <v>701280.45229461754</v>
          </cell>
          <cell r="J51">
            <v>2879652.5850515468</v>
          </cell>
          <cell r="K51">
            <v>2770422.2011459754</v>
          </cell>
          <cell r="L51">
            <v>4249452.2432844574</v>
          </cell>
          <cell r="M51">
            <v>7019725.5087022902</v>
          </cell>
          <cell r="N51">
            <v>7434389.1891891891</v>
          </cell>
        </row>
        <row r="55">
          <cell r="A55" t="str">
            <v>POLBAMTR</v>
          </cell>
          <cell r="B55" t="str">
            <v xml:space="preserve">     A. Market transfers</v>
          </cell>
          <cell r="E55" t="str">
            <v xml:space="preserve"> Zl mn</v>
          </cell>
          <cell r="F55">
            <v>-61857.557689904883</v>
          </cell>
          <cell r="G55">
            <v>-80034.87775872802</v>
          </cell>
          <cell r="H55">
            <v>-73574.394326166963</v>
          </cell>
          <cell r="I55">
            <v>67963.993496714509</v>
          </cell>
          <cell r="J55">
            <v>33245.027190721637</v>
          </cell>
          <cell r="K55">
            <v>303309.86564774869</v>
          </cell>
          <cell r="L55">
            <v>79673.972058650965</v>
          </cell>
          <cell r="M55">
            <v>-1827455.0504427482</v>
          </cell>
          <cell r="N55">
            <v>-994089.42702702631</v>
          </cell>
        </row>
        <row r="57">
          <cell r="A57" t="str">
            <v>POLBAOTR</v>
          </cell>
          <cell r="B57" t="str">
            <v xml:space="preserve">     B. Other transfers</v>
          </cell>
          <cell r="E57" t="str">
            <v xml:space="preserve"> Zl mn</v>
          </cell>
          <cell r="F57">
            <v>18445.650000000001</v>
          </cell>
          <cell r="G57">
            <v>30168.65</v>
          </cell>
          <cell r="H57">
            <v>47964</v>
          </cell>
          <cell r="I57">
            <v>68582</v>
          </cell>
          <cell r="J57">
            <v>3480</v>
          </cell>
          <cell r="K57">
            <v>756</v>
          </cell>
          <cell r="L57">
            <v>616</v>
          </cell>
          <cell r="M57">
            <v>1200</v>
          </cell>
          <cell r="N57">
            <v>1950</v>
          </cell>
        </row>
      </sheetData>
      <sheetData sheetId="5" refreshError="1">
        <row r="9">
          <cell r="A9" t="str">
            <v>POLOTQP</v>
          </cell>
          <cell r="B9" t="str">
            <v xml:space="preserve">  I  Level of production</v>
          </cell>
          <cell r="E9" t="str">
            <v>'000T</v>
          </cell>
          <cell r="F9">
            <v>5668</v>
          </cell>
          <cell r="G9">
            <v>5742</v>
          </cell>
          <cell r="H9">
            <v>5609</v>
          </cell>
          <cell r="I9">
            <v>5651</v>
          </cell>
          <cell r="J9">
            <v>5673</v>
          </cell>
          <cell r="K9">
            <v>5556</v>
          </cell>
          <cell r="L9">
            <v>3841</v>
          </cell>
          <cell r="M9">
            <v>4693</v>
          </cell>
          <cell r="N9">
            <v>4354</v>
          </cell>
        </row>
        <row r="11">
          <cell r="A11" t="str">
            <v>POLOTQPV</v>
          </cell>
          <cell r="B11" t="str">
            <v>III  Value of production</v>
          </cell>
          <cell r="E11" t="str">
            <v xml:space="preserve"> Zl mn</v>
          </cell>
          <cell r="F11">
            <v>116680.22355400697</v>
          </cell>
          <cell r="G11">
            <v>139206.46116040953</v>
          </cell>
          <cell r="H11">
            <v>234808.79207236841</v>
          </cell>
          <cell r="I11">
            <v>677902.44976525824</v>
          </cell>
          <cell r="J11">
            <v>2751144.5415094336</v>
          </cell>
          <cell r="K11">
            <v>2674011.7317293235</v>
          </cell>
          <cell r="L11">
            <v>4095360.9461797751</v>
          </cell>
          <cell r="M11">
            <v>8696252.1374311931</v>
          </cell>
          <cell r="N11">
            <v>9081097.4020618554</v>
          </cell>
        </row>
        <row r="12">
          <cell r="A12" t="str">
            <v>POLOTLEV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POLOTMPS</v>
          </cell>
          <cell r="B18" t="str">
            <v xml:space="preserve">     A. Market price support</v>
          </cell>
          <cell r="E18" t="str">
            <v xml:space="preserve"> Zl mn</v>
          </cell>
          <cell r="F18">
            <v>16074.379180903697</v>
          </cell>
          <cell r="G18">
            <v>-32568.455498849533</v>
          </cell>
          <cell r="H18">
            <v>-153775.08740008122</v>
          </cell>
          <cell r="I18">
            <v>-644818.36533876148</v>
          </cell>
          <cell r="J18">
            <v>-3141723.2772641508</v>
          </cell>
          <cell r="K18">
            <v>-1489798.8485593984</v>
          </cell>
          <cell r="L18">
            <v>-478303.97758427018</v>
          </cell>
          <cell r="M18">
            <v>1494281.6399174319</v>
          </cell>
          <cell r="N18">
            <v>12447.50247422649</v>
          </cell>
        </row>
        <row r="22">
          <cell r="A22" t="str">
            <v>POLOTDPA</v>
          </cell>
          <cell r="B22" t="str">
            <v xml:space="preserve">     C. Direct payments</v>
          </cell>
          <cell r="E22" t="str">
            <v xml:space="preserve"> Zl mn</v>
          </cell>
          <cell r="F22">
            <v>2496</v>
          </cell>
          <cell r="G22">
            <v>3183</v>
          </cell>
          <cell r="H22">
            <v>3996</v>
          </cell>
          <cell r="I22">
            <v>6873</v>
          </cell>
          <cell r="J22">
            <v>19476</v>
          </cell>
          <cell r="K22">
            <v>0</v>
          </cell>
          <cell r="L22">
            <v>0</v>
          </cell>
          <cell r="M22">
            <v>0</v>
          </cell>
          <cell r="N22">
            <v>0</v>
          </cell>
        </row>
        <row r="24">
          <cell r="A24" t="str">
            <v>POLOTRIC</v>
          </cell>
          <cell r="B24" t="str">
            <v xml:space="preserve">     D. Reduction of input costs</v>
          </cell>
          <cell r="E24" t="str">
            <v xml:space="preserve"> Zl mn</v>
          </cell>
          <cell r="F24">
            <v>3308.6400000000003</v>
          </cell>
          <cell r="G24">
            <v>4005.7500000000005</v>
          </cell>
          <cell r="H24">
            <v>4848.03</v>
          </cell>
          <cell r="I24">
            <v>22002</v>
          </cell>
          <cell r="J24">
            <v>65637</v>
          </cell>
          <cell r="K24">
            <v>36936.92</v>
          </cell>
          <cell r="L24">
            <v>47249.2</v>
          </cell>
          <cell r="M24">
            <v>74166.399999999994</v>
          </cell>
          <cell r="N24">
            <v>100800</v>
          </cell>
        </row>
        <row r="26">
          <cell r="A26" t="str">
            <v>POLOTGSE</v>
          </cell>
          <cell r="B26" t="str">
            <v xml:space="preserve">     E. General services</v>
          </cell>
          <cell r="E26" t="str">
            <v xml:space="preserve"> Zl mn</v>
          </cell>
          <cell r="F26">
            <v>4277.2049999999999</v>
          </cell>
          <cell r="G26">
            <v>5482.62</v>
          </cell>
          <cell r="H26">
            <v>8472</v>
          </cell>
          <cell r="I26">
            <v>20526.75</v>
          </cell>
          <cell r="J26">
            <v>82741.919999999998</v>
          </cell>
          <cell r="K26">
            <v>95688.209999999992</v>
          </cell>
          <cell r="L26">
            <v>117428.6</v>
          </cell>
          <cell r="M26">
            <v>184186.61800000002</v>
          </cell>
          <cell r="N26">
            <v>229070.08600000001</v>
          </cell>
        </row>
        <row r="28">
          <cell r="A28" t="str">
            <v>POLOTSNA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POLOTOTH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POLOTQC</v>
          </cell>
          <cell r="B49" t="str">
            <v xml:space="preserve">  I  Level of consumption</v>
          </cell>
          <cell r="E49" t="str">
            <v>'000 T</v>
          </cell>
          <cell r="F49">
            <v>5653</v>
          </cell>
          <cell r="G49">
            <v>5732</v>
          </cell>
          <cell r="H49">
            <v>5539</v>
          </cell>
          <cell r="I49">
            <v>5590</v>
          </cell>
          <cell r="J49">
            <v>5637</v>
          </cell>
          <cell r="K49">
            <v>5446</v>
          </cell>
          <cell r="L49">
            <v>3856</v>
          </cell>
          <cell r="M49">
            <v>4702</v>
          </cell>
          <cell r="N49">
            <v>4354</v>
          </cell>
        </row>
        <row r="51">
          <cell r="A51" t="str">
            <v>POLOTQCV</v>
          </cell>
          <cell r="B51" t="str">
            <v>III  Value of consumption</v>
          </cell>
          <cell r="E51" t="str">
            <v xml:space="preserve"> Zl mn</v>
          </cell>
          <cell r="F51">
            <v>116371.43679442508</v>
          </cell>
          <cell r="G51">
            <v>138964.02566552901</v>
          </cell>
          <cell r="H51">
            <v>231878.39174342106</v>
          </cell>
          <cell r="I51">
            <v>670584.79812206584</v>
          </cell>
          <cell r="J51">
            <v>2733686.1943396223</v>
          </cell>
          <cell r="K51">
            <v>2621070.5347368424</v>
          </cell>
          <cell r="L51">
            <v>4111354.28494382</v>
          </cell>
          <cell r="M51">
            <v>8712929.3735779822</v>
          </cell>
          <cell r="N51">
            <v>9081097.4020618554</v>
          </cell>
        </row>
        <row r="55">
          <cell r="A55" t="str">
            <v>POLOTMTR</v>
          </cell>
          <cell r="B55" t="str">
            <v xml:space="preserve">     A. Market transfers</v>
          </cell>
          <cell r="E55" t="str">
            <v xml:space="preserve"> Zl mn</v>
          </cell>
          <cell r="F55">
            <v>-16031.839363029041</v>
          </cell>
          <cell r="G55">
            <v>32511.735792303294</v>
          </cell>
          <cell r="H55">
            <v>151855.98308237651</v>
          </cell>
          <cell r="I55">
            <v>637857.84148711315</v>
          </cell>
          <cell r="J55">
            <v>3121786.3765094336</v>
          </cell>
          <cell r="K55">
            <v>1460303.1910105261</v>
          </cell>
          <cell r="L55">
            <v>480171.86606741627</v>
          </cell>
          <cell r="M55">
            <v>-1497147.2982935787</v>
          </cell>
          <cell r="N55">
            <v>-12447.50247422649</v>
          </cell>
        </row>
        <row r="57">
          <cell r="A57" t="str">
            <v>POLOTOTR</v>
          </cell>
          <cell r="B57" t="str">
            <v xml:space="preserve">     B. Other transfers</v>
          </cell>
          <cell r="E57" t="str">
            <v xml:space="preserve"> Zl mn</v>
          </cell>
          <cell r="F57">
            <v>3438.65</v>
          </cell>
          <cell r="G57">
            <v>6190.65</v>
          </cell>
          <cell r="H57">
            <v>10850</v>
          </cell>
          <cell r="I57">
            <v>15267</v>
          </cell>
          <cell r="J57">
            <v>1370</v>
          </cell>
          <cell r="K57">
            <v>756</v>
          </cell>
          <cell r="L57">
            <v>616</v>
          </cell>
          <cell r="M57">
            <v>840</v>
          </cell>
          <cell r="N57">
            <v>1820</v>
          </cell>
        </row>
      </sheetData>
      <sheetData sheetId="6" refreshError="1">
        <row r="9">
          <cell r="A9" t="str">
            <v>POLRPQP</v>
          </cell>
          <cell r="B9" t="str">
            <v xml:space="preserve">  I  Level of production</v>
          </cell>
          <cell r="E9" t="str">
            <v>'000T</v>
          </cell>
          <cell r="F9">
            <v>1298</v>
          </cell>
          <cell r="G9">
            <v>1186</v>
          </cell>
          <cell r="H9">
            <v>1199</v>
          </cell>
          <cell r="I9">
            <v>1586</v>
          </cell>
          <cell r="J9">
            <v>1206</v>
          </cell>
          <cell r="K9">
            <v>1043</v>
          </cell>
          <cell r="L9">
            <v>758</v>
          </cell>
          <cell r="M9">
            <v>594</v>
          </cell>
          <cell r="N9">
            <v>756</v>
          </cell>
        </row>
        <row r="11">
          <cell r="A11" t="str">
            <v>POLRPQPV</v>
          </cell>
          <cell r="B11" t="str">
            <v>III  Value of production</v>
          </cell>
          <cell r="E11" t="str">
            <v xml:space="preserve"> Zl mn</v>
          </cell>
          <cell r="F11">
            <v>62836.18</v>
          </cell>
          <cell r="G11">
            <v>61351.78</v>
          </cell>
          <cell r="H11">
            <v>120859.2</v>
          </cell>
          <cell r="I11">
            <v>287367.34000000003</v>
          </cell>
          <cell r="J11">
            <v>1475143.02</v>
          </cell>
          <cell r="K11">
            <v>1508782.94</v>
          </cell>
          <cell r="L11">
            <v>1766124.84</v>
          </cell>
          <cell r="M11">
            <v>2274004.2599999998</v>
          </cell>
          <cell r="N11">
            <v>4639035.24</v>
          </cell>
        </row>
        <row r="12">
          <cell r="A12" t="str">
            <v>POLRPLEV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POLRPMPS</v>
          </cell>
          <cell r="B18" t="str">
            <v xml:space="preserve">     A. Market price support</v>
          </cell>
          <cell r="E18" t="str">
            <v xml:space="preserve"> Zl mn</v>
          </cell>
          <cell r="F18">
            <v>18088.126536731688</v>
          </cell>
          <cell r="G18">
            <v>18952.748308620754</v>
          </cell>
          <cell r="H18">
            <v>17108.178067242803</v>
          </cell>
          <cell r="I18">
            <v>-193400.02281926508</v>
          </cell>
          <cell r="J18">
            <v>-732469.527</v>
          </cell>
          <cell r="K18">
            <v>-438287.99980000005</v>
          </cell>
          <cell r="L18">
            <v>187210.08199999999</v>
          </cell>
          <cell r="M18">
            <v>411507.16200000001</v>
          </cell>
          <cell r="N18">
            <v>1408892.1840000001</v>
          </cell>
        </row>
        <row r="22">
          <cell r="A22" t="str">
            <v>POLRPDPA</v>
          </cell>
          <cell r="B22" t="str">
            <v xml:space="preserve">     C. Direct payments</v>
          </cell>
          <cell r="E22" t="str">
            <v xml:space="preserve"> Zl mn</v>
          </cell>
          <cell r="F22">
            <v>2496</v>
          </cell>
          <cell r="G22">
            <v>3183</v>
          </cell>
          <cell r="H22">
            <v>3330</v>
          </cell>
          <cell r="I22">
            <v>4582</v>
          </cell>
          <cell r="J22">
            <v>19476</v>
          </cell>
          <cell r="K22">
            <v>0</v>
          </cell>
          <cell r="L22">
            <v>0</v>
          </cell>
          <cell r="M22">
            <v>0</v>
          </cell>
          <cell r="N22">
            <v>0</v>
          </cell>
        </row>
        <row r="24">
          <cell r="A24" t="str">
            <v>POLRPRIC</v>
          </cell>
          <cell r="B24" t="str">
            <v xml:space="preserve">     D. Reduction of input costs</v>
          </cell>
          <cell r="E24" t="str">
            <v xml:space="preserve"> Zl mn</v>
          </cell>
          <cell r="F24">
            <v>3308.6400000000003</v>
          </cell>
          <cell r="G24">
            <v>4005.7500000000005</v>
          </cell>
          <cell r="H24">
            <v>4040.0250000000005</v>
          </cell>
          <cell r="I24">
            <v>14668</v>
          </cell>
          <cell r="J24">
            <v>65637</v>
          </cell>
          <cell r="K24">
            <v>46171.15</v>
          </cell>
          <cell r="L24">
            <v>47249.2</v>
          </cell>
          <cell r="M24">
            <v>26488</v>
          </cell>
          <cell r="N24">
            <v>108000</v>
          </cell>
        </row>
        <row r="26">
          <cell r="A26" t="str">
            <v>POLRPGSE</v>
          </cell>
          <cell r="B26" t="str">
            <v xml:space="preserve">     E. General services</v>
          </cell>
          <cell r="E26" t="str">
            <v xml:space="preserve"> Zl mn</v>
          </cell>
          <cell r="F26">
            <v>4277.2049999999999</v>
          </cell>
          <cell r="G26">
            <v>5482.62</v>
          </cell>
          <cell r="H26">
            <v>7060</v>
          </cell>
          <cell r="I26">
            <v>13684.5</v>
          </cell>
          <cell r="J26">
            <v>82741.919999999998</v>
          </cell>
          <cell r="K26">
            <v>119610.26250000001</v>
          </cell>
          <cell r="L26">
            <v>117428.6</v>
          </cell>
          <cell r="M26">
            <v>65780.934999999998</v>
          </cell>
          <cell r="N26">
            <v>245432.23499999999</v>
          </cell>
        </row>
        <row r="28">
          <cell r="A28" t="str">
            <v>POLRPSNA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POLRPOTH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POLRPQC</v>
          </cell>
          <cell r="B49" t="str">
            <v xml:space="preserve">  I  Level of consumption</v>
          </cell>
          <cell r="E49" t="str">
            <v>'000 T</v>
          </cell>
          <cell r="F49">
            <v>672</v>
          </cell>
          <cell r="G49">
            <v>639</v>
          </cell>
          <cell r="H49">
            <v>770</v>
          </cell>
          <cell r="I49">
            <v>727</v>
          </cell>
          <cell r="J49">
            <v>516</v>
          </cell>
          <cell r="K49">
            <v>411</v>
          </cell>
          <cell r="L49">
            <v>555</v>
          </cell>
          <cell r="M49">
            <v>597</v>
          </cell>
          <cell r="N49">
            <v>751</v>
          </cell>
        </row>
        <row r="51">
          <cell r="A51" t="str">
            <v>POLRPQCV</v>
          </cell>
          <cell r="B51" t="str">
            <v>III  Value of consumption</v>
          </cell>
          <cell r="E51" t="str">
            <v xml:space="preserve"> Zl mn</v>
          </cell>
          <cell r="F51">
            <v>32531.52</v>
          </cell>
          <cell r="G51">
            <v>33055.47</v>
          </cell>
          <cell r="H51">
            <v>77616</v>
          </cell>
          <cell r="I51">
            <v>131725.13</v>
          </cell>
          <cell r="J51">
            <v>631155.72</v>
          </cell>
          <cell r="K51">
            <v>594544.38</v>
          </cell>
          <cell r="L51">
            <v>1293138.8999999999</v>
          </cell>
          <cell r="M51">
            <v>2285489.13</v>
          </cell>
          <cell r="N51">
            <v>4608353.79</v>
          </cell>
        </row>
        <row r="55">
          <cell r="A55" t="str">
            <v>POLRPMTR</v>
          </cell>
          <cell r="B55" t="str">
            <v xml:space="preserve">     A. Market transfers</v>
          </cell>
          <cell r="E55" t="str">
            <v xml:space="preserve"> Zl mn</v>
          </cell>
          <cell r="F55">
            <v>-9364.5770667825072</v>
          </cell>
          <cell r="G55">
            <v>-10211.472318051148</v>
          </cell>
          <cell r="H55">
            <v>-10986.903345935745</v>
          </cell>
          <cell r="I55">
            <v>88651.838959398301</v>
          </cell>
          <cell r="J55">
            <v>313394.92200000002</v>
          </cell>
          <cell r="K55">
            <v>172709.84460000001</v>
          </cell>
          <cell r="L55">
            <v>-137073.345</v>
          </cell>
          <cell r="M55">
            <v>-413585.48100000003</v>
          </cell>
          <cell r="N55">
            <v>-1399574.1140000001</v>
          </cell>
        </row>
        <row r="57">
          <cell r="A57" t="str">
            <v>POLRPOTR</v>
          </cell>
          <cell r="B57" t="str">
            <v xml:space="preserve">     B. Other transfers</v>
          </cell>
          <cell r="E57" t="str">
            <v xml:space="preserve"> Zl mn</v>
          </cell>
          <cell r="F57">
            <v>23534.65</v>
          </cell>
          <cell r="G57">
            <v>30760.65</v>
          </cell>
          <cell r="H57">
            <v>50505</v>
          </cell>
          <cell r="I57">
            <v>189044</v>
          </cell>
          <cell r="J57">
            <v>3548</v>
          </cell>
          <cell r="K57">
            <v>945</v>
          </cell>
          <cell r="L57">
            <v>616</v>
          </cell>
          <cell r="M57">
            <v>300</v>
          </cell>
          <cell r="N57">
            <v>1950</v>
          </cell>
        </row>
      </sheetData>
      <sheetData sheetId="7" refreshError="1">
        <row r="9">
          <cell r="A9" t="str">
            <v>POLRSQP</v>
          </cell>
          <cell r="B9" t="str">
            <v xml:space="preserve">  I  Level of production</v>
          </cell>
          <cell r="E9" t="str">
            <v>'000T</v>
          </cell>
          <cell r="F9">
            <v>1740</v>
          </cell>
          <cell r="G9">
            <v>1677</v>
          </cell>
          <cell r="H9">
            <v>1679</v>
          </cell>
          <cell r="I9">
            <v>1716</v>
          </cell>
          <cell r="J9">
            <v>2037</v>
          </cell>
          <cell r="K9">
            <v>1509</v>
          </cell>
          <cell r="L9">
            <v>1443</v>
          </cell>
          <cell r="M9">
            <v>1980</v>
          </cell>
          <cell r="N9">
            <v>1370</v>
          </cell>
        </row>
        <row r="11">
          <cell r="A11" t="str">
            <v>POLRSQPV</v>
          </cell>
          <cell r="B11" t="str">
            <v>III  Value of production</v>
          </cell>
          <cell r="E11" t="str">
            <v xml:space="preserve"> Zl mn</v>
          </cell>
          <cell r="F11">
            <v>71369.34</v>
          </cell>
          <cell r="G11">
            <v>95125.199999999983</v>
          </cell>
          <cell r="H11">
            <v>181208.72</v>
          </cell>
          <cell r="I11">
            <v>1656459.7599999998</v>
          </cell>
          <cell r="J11">
            <v>2842570</v>
          </cell>
          <cell r="K11">
            <v>2606386.6800000002</v>
          </cell>
          <cell r="L11">
            <v>4466223.72</v>
          </cell>
          <cell r="M11">
            <v>6838884</v>
          </cell>
          <cell r="N11">
            <v>6372000.0000000009</v>
          </cell>
        </row>
        <row r="12">
          <cell r="A12" t="str">
            <v>POLRSLEV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POLRSMPS</v>
          </cell>
          <cell r="B18" t="str">
            <v xml:space="preserve">     A. Market price support</v>
          </cell>
          <cell r="E18" t="str">
            <v xml:space="preserve"> Zl mn</v>
          </cell>
          <cell r="F18">
            <v>19793.155510326214</v>
          </cell>
          <cell r="G18">
            <v>44325.652875862768</v>
          </cell>
          <cell r="H18">
            <v>882.09293478263396</v>
          </cell>
          <cell r="I18">
            <v>1136566.7627206747</v>
          </cell>
          <cell r="J18">
            <v>367104.61849555129</v>
          </cell>
          <cell r="K18">
            <v>885076.45662470663</v>
          </cell>
          <cell r="L18">
            <v>1190635.1710761136</v>
          </cell>
          <cell r="M18">
            <v>808295.43251678406</v>
          </cell>
          <cell r="N18">
            <v>421694.4339676376</v>
          </cell>
        </row>
        <row r="22">
          <cell r="A22" t="str">
            <v>POLRSDPA</v>
          </cell>
          <cell r="B22" t="str">
            <v xml:space="preserve">     C. Direct payments</v>
          </cell>
          <cell r="E22" t="str">
            <v xml:space="preserve"> Zl mn</v>
          </cell>
          <cell r="F22">
            <v>2496</v>
          </cell>
          <cell r="G22">
            <v>3183</v>
          </cell>
          <cell r="H22">
            <v>3330</v>
          </cell>
          <cell r="I22">
            <v>6873</v>
          </cell>
          <cell r="J22">
            <v>19476</v>
          </cell>
          <cell r="K22">
            <v>0</v>
          </cell>
          <cell r="L22">
            <v>0</v>
          </cell>
          <cell r="M22">
            <v>0</v>
          </cell>
          <cell r="N22">
            <v>0</v>
          </cell>
        </row>
        <row r="24">
          <cell r="A24" t="str">
            <v>POLRSRIC</v>
          </cell>
          <cell r="B24" t="str">
            <v xml:space="preserve">     D. Reduction of input costs</v>
          </cell>
          <cell r="E24" t="str">
            <v xml:space="preserve"> Zl mn</v>
          </cell>
          <cell r="F24">
            <v>3308.6400000000003</v>
          </cell>
          <cell r="G24">
            <v>4005.7500000000005</v>
          </cell>
          <cell r="H24">
            <v>4040.0250000000005</v>
          </cell>
          <cell r="I24">
            <v>22002</v>
          </cell>
          <cell r="J24">
            <v>65637</v>
          </cell>
          <cell r="K24">
            <v>46171.15</v>
          </cell>
          <cell r="L24">
            <v>47249.2</v>
          </cell>
          <cell r="M24">
            <v>66220</v>
          </cell>
          <cell r="N24">
            <v>54000</v>
          </cell>
        </row>
        <row r="26">
          <cell r="A26" t="str">
            <v>POLRSGSE</v>
          </cell>
          <cell r="B26" t="str">
            <v xml:space="preserve">     E. General services</v>
          </cell>
          <cell r="E26" t="str">
            <v xml:space="preserve"> Zl mn</v>
          </cell>
          <cell r="F26">
            <v>4277.2049999999999</v>
          </cell>
          <cell r="G26">
            <v>5482.62</v>
          </cell>
          <cell r="H26">
            <v>7060</v>
          </cell>
          <cell r="I26">
            <v>20526.75</v>
          </cell>
          <cell r="J26">
            <v>82741.919999999998</v>
          </cell>
          <cell r="K26">
            <v>119610.26250000001</v>
          </cell>
          <cell r="L26">
            <v>117428.6</v>
          </cell>
          <cell r="M26">
            <v>164452.33750000002</v>
          </cell>
          <cell r="N26">
            <v>122716.11749999999</v>
          </cell>
        </row>
        <row r="28">
          <cell r="A28" t="str">
            <v>POLRSSNA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POLRSOTH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POLRSQC</v>
          </cell>
          <cell r="B49" t="str">
            <v xml:space="preserve">  I  Level of consumption</v>
          </cell>
          <cell r="E49" t="str">
            <v>'000 T</v>
          </cell>
          <cell r="F49">
            <v>1609</v>
          </cell>
          <cell r="G49">
            <v>1531</v>
          </cell>
          <cell r="H49">
            <v>1657</v>
          </cell>
          <cell r="I49">
            <v>1739</v>
          </cell>
          <cell r="J49">
            <v>1705</v>
          </cell>
          <cell r="K49">
            <v>1177</v>
          </cell>
          <cell r="L49">
            <v>1350</v>
          </cell>
          <cell r="M49">
            <v>1883</v>
          </cell>
          <cell r="N49">
            <v>1186</v>
          </cell>
        </row>
        <row r="51">
          <cell r="A51" t="str">
            <v>POLRSQCV</v>
          </cell>
          <cell r="B51" t="str">
            <v>III  Value of consumption</v>
          </cell>
          <cell r="E51" t="str">
            <v xml:space="preserve"> Zl mn</v>
          </cell>
          <cell r="F51">
            <v>65996.131068965507</v>
          </cell>
          <cell r="G51">
            <v>86843.578533094813</v>
          </cell>
          <cell r="H51">
            <v>178834.33534246575</v>
          </cell>
          <cell r="I51">
            <v>1678661.7264801865</v>
          </cell>
          <cell r="J51">
            <v>2379274.3495336282</v>
          </cell>
          <cell r="K51">
            <v>2032947.0658449307</v>
          </cell>
          <cell r="L51">
            <v>4178379.779625779</v>
          </cell>
          <cell r="M51">
            <v>6503847.7636363637</v>
          </cell>
          <cell r="N51">
            <v>5516198.5401459858</v>
          </cell>
        </row>
        <row r="55">
          <cell r="A55" t="str">
            <v>POLRSMTR</v>
          </cell>
          <cell r="B55" t="str">
            <v xml:space="preserve">     A. Market transfers</v>
          </cell>
          <cell r="E55" t="str">
            <v xml:space="preserve"> Zl mn</v>
          </cell>
          <cell r="F55">
            <v>-18302.981158686711</v>
          </cell>
          <cell r="G55">
            <v>-40466.651492513949</v>
          </cell>
          <cell r="H55">
            <v>-870.5348379599908</v>
          </cell>
          <cell r="I55">
            <v>-1151800.4664168141</v>
          </cell>
          <cell r="J55">
            <v>-307272.15244718455</v>
          </cell>
          <cell r="K55">
            <v>-690347.90553166321</v>
          </cell>
          <cell r="L55">
            <v>-1113899.8482001063</v>
          </cell>
          <cell r="M55">
            <v>-768697.12092379015</v>
          </cell>
          <cell r="N55">
            <v>-365058.10123037826</v>
          </cell>
        </row>
        <row r="57">
          <cell r="A57" t="str">
            <v>POLRSOTR</v>
          </cell>
          <cell r="B57" t="str">
            <v xml:space="preserve">     B. Other transfers</v>
          </cell>
          <cell r="E57" t="str">
            <v xml:space="preserve"> Zl mn</v>
          </cell>
          <cell r="F57">
            <v>556.65</v>
          </cell>
          <cell r="G57">
            <v>196.65</v>
          </cell>
          <cell r="H57">
            <v>39249</v>
          </cell>
          <cell r="I57">
            <v>97266</v>
          </cell>
          <cell r="J57">
            <v>948</v>
          </cell>
          <cell r="K57">
            <v>945</v>
          </cell>
          <cell r="L57">
            <v>616</v>
          </cell>
          <cell r="M57">
            <v>750</v>
          </cell>
          <cell r="N57">
            <v>975</v>
          </cell>
        </row>
      </sheetData>
      <sheetData sheetId="8" refreshError="1">
        <row r="9">
          <cell r="A9" t="str">
            <v>POLBSQP</v>
          </cell>
          <cell r="B9" t="str">
            <v xml:space="preserve">  I  Level of production</v>
          </cell>
          <cell r="E9" t="str">
            <v>'000T</v>
          </cell>
          <cell r="F9">
            <v>14217</v>
          </cell>
          <cell r="G9">
            <v>13989</v>
          </cell>
          <cell r="H9">
            <v>14069</v>
          </cell>
          <cell r="I9">
            <v>14374</v>
          </cell>
          <cell r="J9">
            <v>16721</v>
          </cell>
          <cell r="K9">
            <v>11412</v>
          </cell>
          <cell r="L9">
            <v>11052</v>
          </cell>
          <cell r="M9">
            <v>15600</v>
          </cell>
          <cell r="N9">
            <v>12000</v>
          </cell>
        </row>
        <row r="11">
          <cell r="A11" t="str">
            <v>POLBSQPV</v>
          </cell>
          <cell r="B11" t="str">
            <v>III  Value of production</v>
          </cell>
          <cell r="E11" t="str">
            <v xml:space="preserve"> Zl mn</v>
          </cell>
          <cell r="F11">
            <v>71369.34</v>
          </cell>
          <cell r="G11">
            <v>95125.2</v>
          </cell>
          <cell r="H11">
            <v>181208.72</v>
          </cell>
          <cell r="I11">
            <v>1656459.76</v>
          </cell>
          <cell r="J11">
            <v>2842570</v>
          </cell>
          <cell r="K11">
            <v>2606386.6800000002</v>
          </cell>
          <cell r="L11">
            <v>4466223.72</v>
          </cell>
          <cell r="M11">
            <v>6838884</v>
          </cell>
          <cell r="N11">
            <v>6372000</v>
          </cell>
        </row>
        <row r="12">
          <cell r="A12" t="str">
            <v>POLBSLEV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POLBSMPS</v>
          </cell>
          <cell r="B18" t="str">
            <v xml:space="preserve">     A. Market price support</v>
          </cell>
          <cell r="E18" t="str">
            <v xml:space="preserve"> Zl mn</v>
          </cell>
          <cell r="F18">
            <v>19793.155510326214</v>
          </cell>
          <cell r="G18">
            <v>44325.652875862768</v>
          </cell>
          <cell r="H18">
            <v>882.09293478263396</v>
          </cell>
          <cell r="I18">
            <v>1136566.7627206747</v>
          </cell>
          <cell r="J18">
            <v>367104.61849555129</v>
          </cell>
          <cell r="K18">
            <v>885076.45662470663</v>
          </cell>
          <cell r="L18">
            <v>1190635.1710761136</v>
          </cell>
          <cell r="M18">
            <v>808295.43251678406</v>
          </cell>
          <cell r="N18">
            <v>421694.4339676376</v>
          </cell>
        </row>
        <row r="22">
          <cell r="A22" t="str">
            <v>POLBSDPA</v>
          </cell>
          <cell r="B22" t="str">
            <v xml:space="preserve">     C. Direct payments</v>
          </cell>
          <cell r="E22" t="str">
            <v xml:space="preserve"> Zl mn</v>
          </cell>
          <cell r="F22">
            <v>2496</v>
          </cell>
          <cell r="G22">
            <v>3183</v>
          </cell>
          <cell r="H22">
            <v>3330</v>
          </cell>
          <cell r="I22">
            <v>6873</v>
          </cell>
          <cell r="J22">
            <v>19476</v>
          </cell>
          <cell r="K22">
            <v>0</v>
          </cell>
          <cell r="L22">
            <v>0</v>
          </cell>
          <cell r="M22">
            <v>0</v>
          </cell>
          <cell r="N22">
            <v>0</v>
          </cell>
        </row>
        <row r="24">
          <cell r="A24" t="str">
            <v>POLBSRIC</v>
          </cell>
          <cell r="B24" t="str">
            <v xml:space="preserve">     D. Reduction of input costs</v>
          </cell>
          <cell r="E24" t="str">
            <v xml:space="preserve"> Zl mn</v>
          </cell>
          <cell r="F24">
            <v>3308.6400000000003</v>
          </cell>
          <cell r="G24">
            <v>4005.7500000000005</v>
          </cell>
          <cell r="H24">
            <v>4040.0250000000005</v>
          </cell>
          <cell r="I24">
            <v>22002</v>
          </cell>
          <cell r="J24">
            <v>65637</v>
          </cell>
          <cell r="K24">
            <v>46171.15</v>
          </cell>
          <cell r="L24">
            <v>47249.2</v>
          </cell>
          <cell r="M24">
            <v>66220</v>
          </cell>
          <cell r="N24">
            <v>54000</v>
          </cell>
        </row>
        <row r="26">
          <cell r="A26" t="str">
            <v>POLBSGSE</v>
          </cell>
          <cell r="B26" t="str">
            <v xml:space="preserve">     E. General services</v>
          </cell>
          <cell r="E26" t="str">
            <v xml:space="preserve"> Zl mn</v>
          </cell>
          <cell r="F26">
            <v>4277.2049999999999</v>
          </cell>
          <cell r="G26">
            <v>5482.62</v>
          </cell>
          <cell r="H26">
            <v>7060</v>
          </cell>
          <cell r="I26">
            <v>20526.75</v>
          </cell>
          <cell r="J26">
            <v>82741.919999999998</v>
          </cell>
          <cell r="K26">
            <v>119610.26250000001</v>
          </cell>
          <cell r="L26">
            <v>117428.6</v>
          </cell>
          <cell r="M26">
            <v>164452.33750000002</v>
          </cell>
          <cell r="N26">
            <v>122716.11749999999</v>
          </cell>
        </row>
        <row r="28">
          <cell r="A28" t="str">
            <v>POLBSSNA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POLBSOTH</v>
          </cell>
          <cell r="B30" t="str">
            <v xml:space="preserve">     G. Other</v>
          </cell>
          <cell r="E30" t="str">
            <v xml:space="preserve"> Zl mn</v>
          </cell>
          <cell r="F30">
            <v>0</v>
          </cell>
          <cell r="G30">
            <v>0</v>
          </cell>
          <cell r="H30">
            <v>0</v>
          </cell>
          <cell r="I30">
            <v>0</v>
          </cell>
          <cell r="J30">
            <v>0</v>
          </cell>
          <cell r="K30">
            <v>0</v>
          </cell>
          <cell r="L30">
            <v>0</v>
          </cell>
          <cell r="M30">
            <v>0</v>
          </cell>
          <cell r="N30">
            <v>0</v>
          </cell>
        </row>
      </sheetData>
      <sheetData sheetId="9" refreshError="1">
        <row r="9">
          <cell r="A9" t="str">
            <v>POLMKQP</v>
          </cell>
          <cell r="B9" t="str">
            <v xml:space="preserve">  I  Level of production</v>
          </cell>
          <cell r="E9" t="str">
            <v>'000T</v>
          </cell>
          <cell r="F9">
            <v>15778</v>
          </cell>
          <cell r="G9">
            <v>15531</v>
          </cell>
          <cell r="H9">
            <v>15632</v>
          </cell>
          <cell r="I9">
            <v>16404</v>
          </cell>
          <cell r="J9">
            <v>15832</v>
          </cell>
          <cell r="K9">
            <v>14443</v>
          </cell>
          <cell r="L9">
            <v>13097</v>
          </cell>
          <cell r="M9">
            <v>12639</v>
          </cell>
          <cell r="N9">
            <v>11948</v>
          </cell>
        </row>
        <row r="11">
          <cell r="A11" t="str">
            <v>POLMKQPV</v>
          </cell>
          <cell r="B11" t="str">
            <v>III  Value of production</v>
          </cell>
          <cell r="E11" t="str">
            <v xml:space="preserve"> Zl mn</v>
          </cell>
          <cell r="F11">
            <v>424078.571</v>
          </cell>
          <cell r="G11">
            <v>498719.32799999992</v>
          </cell>
          <cell r="H11">
            <v>1054620.6880000001</v>
          </cell>
          <cell r="I11">
            <v>3378541.2140000006</v>
          </cell>
          <cell r="J11">
            <v>10385807.228</v>
          </cell>
          <cell r="K11">
            <v>15127521.664999997</v>
          </cell>
          <cell r="L11">
            <v>26017598.352000002</v>
          </cell>
          <cell r="M11">
            <v>34584394.31000001</v>
          </cell>
          <cell r="N11">
            <v>38433620.928999998</v>
          </cell>
        </row>
        <row r="12">
          <cell r="A12" t="str">
            <v>POLMKLEV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POLMKMPS</v>
          </cell>
          <cell r="B18" t="str">
            <v xml:space="preserve">     A. Market price support</v>
          </cell>
          <cell r="E18" t="str">
            <v xml:space="preserve"> Zl mn</v>
          </cell>
          <cell r="F18">
            <v>179801.73697989548</v>
          </cell>
          <cell r="G18">
            <v>60982.10482074476</v>
          </cell>
          <cell r="H18">
            <v>86909.879195107977</v>
          </cell>
          <cell r="I18">
            <v>-708969.40944143711</v>
          </cell>
          <cell r="J18">
            <v>-7030671.9295053715</v>
          </cell>
          <cell r="K18">
            <v>-3047949.3516573636</v>
          </cell>
          <cell r="L18">
            <v>2899937.0786477909</v>
          </cell>
          <cell r="M18">
            <v>5928821.0320967259</v>
          </cell>
          <cell r="N18">
            <v>3268153.5308262138</v>
          </cell>
        </row>
        <row r="22">
          <cell r="A22" t="str">
            <v>POLMKDPA</v>
          </cell>
          <cell r="B22" t="str">
            <v xml:space="preserve">     C. Direct payments</v>
          </cell>
          <cell r="E22" t="str">
            <v xml:space="preserve"> Zl mn</v>
          </cell>
          <cell r="F22">
            <v>10816</v>
          </cell>
          <cell r="G22">
            <v>14854.000000000002</v>
          </cell>
          <cell r="H22">
            <v>19980</v>
          </cell>
          <cell r="I22">
            <v>32074.000000000004</v>
          </cell>
          <cell r="J22">
            <v>64920</v>
          </cell>
          <cell r="K22">
            <v>0</v>
          </cell>
          <cell r="L22">
            <v>0</v>
          </cell>
          <cell r="M22">
            <v>0</v>
          </cell>
          <cell r="N22">
            <v>0</v>
          </cell>
        </row>
        <row r="24">
          <cell r="A24" t="str">
            <v>POLMKRIC</v>
          </cell>
          <cell r="B24" t="str">
            <v xml:space="preserve">     D. Reduction of input costs</v>
          </cell>
          <cell r="E24" t="str">
            <v xml:space="preserve"> Zl mn</v>
          </cell>
          <cell r="F24">
            <v>27067.548695652175</v>
          </cell>
          <cell r="G24">
            <v>38543.633333333346</v>
          </cell>
          <cell r="H24">
            <v>65509.063043478258</v>
          </cell>
          <cell r="I24">
            <v>195369.02325581393</v>
          </cell>
          <cell r="J24">
            <v>219990</v>
          </cell>
          <cell r="K24">
            <v>240089.97999999998</v>
          </cell>
          <cell r="L24">
            <v>354369</v>
          </cell>
          <cell r="M24">
            <v>317856</v>
          </cell>
          <cell r="N24">
            <v>396000</v>
          </cell>
        </row>
        <row r="26">
          <cell r="A26" t="str">
            <v>POLMKGSE</v>
          </cell>
          <cell r="B26" t="str">
            <v xml:space="preserve">     E. General services</v>
          </cell>
          <cell r="E26" t="str">
            <v xml:space="preserve"> Zl mn</v>
          </cell>
          <cell r="F26">
            <v>18534.555</v>
          </cell>
          <cell r="G26">
            <v>25585.560000000005</v>
          </cell>
          <cell r="H26">
            <v>42360</v>
          </cell>
          <cell r="I26">
            <v>95791.500000000015</v>
          </cell>
          <cell r="J26">
            <v>275806.40000000002</v>
          </cell>
          <cell r="K26">
            <v>621973.36499999999</v>
          </cell>
          <cell r="L26">
            <v>880714.5</v>
          </cell>
          <cell r="M26">
            <v>789371.22</v>
          </cell>
          <cell r="N26">
            <v>899918.19500000007</v>
          </cell>
        </row>
        <row r="28">
          <cell r="A28" t="str">
            <v>POLMKSNA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POLMKOTH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POLMKQC</v>
          </cell>
          <cell r="B49" t="str">
            <v xml:space="preserve">  I  Level of consumption</v>
          </cell>
          <cell r="E49" t="str">
            <v>'000 T</v>
          </cell>
          <cell r="F49">
            <v>15611</v>
          </cell>
          <cell r="G49">
            <v>15112</v>
          </cell>
          <cell r="H49">
            <v>15392</v>
          </cell>
          <cell r="I49">
            <v>15597</v>
          </cell>
          <cell r="J49">
            <v>14016</v>
          </cell>
          <cell r="K49">
            <v>14042</v>
          </cell>
          <cell r="L49">
            <v>13008</v>
          </cell>
          <cell r="M49">
            <v>13257</v>
          </cell>
          <cell r="N49">
            <v>11752</v>
          </cell>
        </row>
        <row r="51">
          <cell r="A51" t="str">
            <v>POLMKQCV</v>
          </cell>
          <cell r="B51" t="str">
            <v>III  Value of consumption</v>
          </cell>
          <cell r="E51" t="str">
            <v xml:space="preserve"> Zl mn</v>
          </cell>
          <cell r="F51">
            <v>419589.9715984916</v>
          </cell>
          <cell r="G51">
            <v>485264.72762449289</v>
          </cell>
          <cell r="H51">
            <v>1038428.9681228251</v>
          </cell>
          <cell r="I51">
            <v>3212332.8038745434</v>
          </cell>
          <cell r="J51">
            <v>9194509.4812814556</v>
          </cell>
          <cell r="K51">
            <v>14707516.38994184</v>
          </cell>
          <cell r="L51">
            <v>25840797.0804624</v>
          </cell>
          <cell r="M51">
            <v>36275442.310916215</v>
          </cell>
          <cell r="N51">
            <v>37803139.70184198</v>
          </cell>
        </row>
        <row r="55">
          <cell r="A55" t="str">
            <v>POLMKMTR</v>
          </cell>
          <cell r="B55" t="str">
            <v xml:space="preserve">     A. Market transfers</v>
          </cell>
          <cell r="E55" t="str">
            <v xml:space="preserve"> Zl mn</v>
          </cell>
          <cell r="F55">
            <v>-177898.6510326498</v>
          </cell>
          <cell r="G55">
            <v>-59336.911213128245</v>
          </cell>
          <cell r="H55">
            <v>-85575.541234077653</v>
          </cell>
          <cell r="I55">
            <v>674091.43373921572</v>
          </cell>
          <cell r="J55">
            <v>6224222.9512346694</v>
          </cell>
          <cell r="K55">
            <v>2963325.1260799486</v>
          </cell>
          <cell r="L55">
            <v>-2880230.7031419761</v>
          </cell>
          <cell r="M55">
            <v>-6218718.2864551228</v>
          </cell>
          <cell r="N55">
            <v>-3214541.370461137</v>
          </cell>
        </row>
        <row r="57">
          <cell r="A57" t="str">
            <v>POLMKOTR</v>
          </cell>
          <cell r="B57" t="str">
            <v xml:space="preserve">     B. Other transfers</v>
          </cell>
          <cell r="E57" t="str">
            <v xml:space="preserve"> Zl mn</v>
          </cell>
          <cell r="F57">
            <v>187840.15</v>
          </cell>
          <cell r="G57">
            <v>3267.7</v>
          </cell>
          <cell r="H57">
            <v>617947</v>
          </cell>
          <cell r="I57">
            <v>1420108</v>
          </cell>
          <cell r="J57">
            <v>1437360</v>
          </cell>
          <cell r="K57">
            <v>4914</v>
          </cell>
          <cell r="L57">
            <v>4620</v>
          </cell>
          <cell r="M57">
            <v>3600</v>
          </cell>
          <cell r="N57">
            <v>7150</v>
          </cell>
        </row>
      </sheetData>
      <sheetData sheetId="10" refreshError="1">
        <row r="9">
          <cell r="A9" t="str">
            <v>POLBFQP</v>
          </cell>
          <cell r="B9" t="str">
            <v xml:space="preserve">  I  Level of production</v>
          </cell>
          <cell r="E9" t="str">
            <v>'000T</v>
          </cell>
          <cell r="F9">
            <v>907</v>
          </cell>
          <cell r="G9">
            <v>875</v>
          </cell>
          <cell r="H9">
            <v>799</v>
          </cell>
          <cell r="I9">
            <v>764</v>
          </cell>
          <cell r="J9">
            <v>867</v>
          </cell>
          <cell r="K9">
            <v>789</v>
          </cell>
          <cell r="L9">
            <v>590</v>
          </cell>
          <cell r="M9">
            <v>505</v>
          </cell>
          <cell r="N9">
            <v>490</v>
          </cell>
        </row>
        <row r="11">
          <cell r="A11" t="str">
            <v>POLBFQPV</v>
          </cell>
          <cell r="B11" t="str">
            <v>III  Value of production</v>
          </cell>
          <cell r="E11" t="str">
            <v xml:space="preserve"> Zl mn</v>
          </cell>
          <cell r="F11">
            <v>224613.85939247944</v>
          </cell>
          <cell r="G11">
            <v>260419.09042227661</v>
          </cell>
          <cell r="H11">
            <v>486146.22154104977</v>
          </cell>
          <cell r="I11">
            <v>1325703.0795805024</v>
          </cell>
          <cell r="J11">
            <v>6859287.6685320344</v>
          </cell>
          <cell r="K11">
            <v>7540146.1482871296</v>
          </cell>
          <cell r="L11">
            <v>8523979.7054814808</v>
          </cell>
          <cell r="M11">
            <v>10962489.5</v>
          </cell>
          <cell r="N11">
            <v>14990135.862824207</v>
          </cell>
        </row>
        <row r="12">
          <cell r="A12" t="str">
            <v>POLBFLEV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POLBFMPS</v>
          </cell>
          <cell r="B18" t="str">
            <v xml:space="preserve">     A. Market price support</v>
          </cell>
          <cell r="E18" t="str">
            <v xml:space="preserve"> Zl mn</v>
          </cell>
          <cell r="F18">
            <v>99986.878160439577</v>
          </cell>
          <cell r="G18">
            <v>67646.736246322631</v>
          </cell>
          <cell r="H18">
            <v>132375.72045080227</v>
          </cell>
          <cell r="I18">
            <v>-94905.296872970837</v>
          </cell>
          <cell r="J18">
            <v>-3741620.9116981043</v>
          </cell>
          <cell r="K18">
            <v>-619204.89638505317</v>
          </cell>
          <cell r="L18">
            <v>-217188.05919205773</v>
          </cell>
          <cell r="M18">
            <v>-1529221.8759450165</v>
          </cell>
          <cell r="N18">
            <v>-1521508.9968776149</v>
          </cell>
        </row>
        <row r="22">
          <cell r="A22" t="str">
            <v>POLBFDPA</v>
          </cell>
          <cell r="B22" t="str">
            <v xml:space="preserve">     C. Direct payments</v>
          </cell>
          <cell r="E22" t="str">
            <v xml:space="preserve"> Zl mn</v>
          </cell>
          <cell r="F22">
            <v>5824.0000000000009</v>
          </cell>
          <cell r="G22">
            <v>7427.0000000000009</v>
          </cell>
          <cell r="H22">
            <v>9324</v>
          </cell>
          <cell r="I22">
            <v>13746</v>
          </cell>
          <cell r="J22">
            <v>45444.000000000007</v>
          </cell>
          <cell r="K22">
            <v>0</v>
          </cell>
          <cell r="L22">
            <v>0</v>
          </cell>
          <cell r="M22">
            <v>0</v>
          </cell>
          <cell r="N22">
            <v>0</v>
          </cell>
        </row>
        <row r="24">
          <cell r="A24" t="str">
            <v>POLBFRIC</v>
          </cell>
          <cell r="B24" t="str">
            <v xml:space="preserve">     D. Reduction of input costs</v>
          </cell>
          <cell r="E24" t="str">
            <v xml:space="preserve"> Zl mn</v>
          </cell>
          <cell r="F24">
            <v>14574.83391304348</v>
          </cell>
          <cell r="G24">
            <v>19271.816666666673</v>
          </cell>
          <cell r="H24">
            <v>30570.896086956524</v>
          </cell>
          <cell r="I24">
            <v>83729.581395348825</v>
          </cell>
          <cell r="J24">
            <v>153993.00000000003</v>
          </cell>
          <cell r="K24">
            <v>110810.76000000001</v>
          </cell>
          <cell r="L24">
            <v>94498.4</v>
          </cell>
          <cell r="M24">
            <v>132440</v>
          </cell>
          <cell r="N24">
            <v>180000</v>
          </cell>
        </row>
        <row r="26">
          <cell r="A26" t="str">
            <v>POLBFGSE</v>
          </cell>
          <cell r="B26" t="str">
            <v xml:space="preserve">     E. General services</v>
          </cell>
          <cell r="E26" t="str">
            <v xml:space="preserve"> Zl mn</v>
          </cell>
          <cell r="F26">
            <v>9980.1450000000004</v>
          </cell>
          <cell r="G26">
            <v>12792.780000000002</v>
          </cell>
          <cell r="H26">
            <v>19768</v>
          </cell>
          <cell r="I26">
            <v>41053.5</v>
          </cell>
          <cell r="J26">
            <v>193064.48000000004</v>
          </cell>
          <cell r="K26">
            <v>287064.63</v>
          </cell>
          <cell r="L26">
            <v>234857.2</v>
          </cell>
          <cell r="M26">
            <v>328904.67500000005</v>
          </cell>
          <cell r="N26">
            <v>409053.72500000003</v>
          </cell>
        </row>
        <row r="28">
          <cell r="A28" t="str">
            <v>POLBFSNA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POLBFOTH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POLBFQC</v>
          </cell>
          <cell r="B49" t="str">
            <v xml:space="preserve">  I  Level of consumption</v>
          </cell>
          <cell r="E49" t="str">
            <v>'000 T</v>
          </cell>
          <cell r="F49">
            <v>818</v>
          </cell>
          <cell r="G49">
            <v>767</v>
          </cell>
          <cell r="H49">
            <v>728</v>
          </cell>
          <cell r="I49">
            <v>789</v>
          </cell>
          <cell r="J49">
            <v>727</v>
          </cell>
          <cell r="K49">
            <v>716</v>
          </cell>
          <cell r="L49">
            <v>621</v>
          </cell>
          <cell r="M49">
            <v>519</v>
          </cell>
          <cell r="N49">
            <v>492</v>
          </cell>
        </row>
        <row r="51">
          <cell r="A51" t="str">
            <v>POLBFQCV</v>
          </cell>
          <cell r="B51" t="str">
            <v>III  Value of consumption</v>
          </cell>
          <cell r="E51" t="str">
            <v xml:space="preserve"> Zl mn</v>
          </cell>
          <cell r="F51">
            <v>202573.46966157464</v>
          </cell>
          <cell r="G51">
            <v>228275.93411872705</v>
          </cell>
          <cell r="H51">
            <v>442946.74503364734</v>
          </cell>
          <cell r="I51">
            <v>1369083.4159542099</v>
          </cell>
          <cell r="J51">
            <v>5751674.8962200554</v>
          </cell>
          <cell r="K51">
            <v>6842515.3893201323</v>
          </cell>
          <cell r="L51">
            <v>8971849.8256000001</v>
          </cell>
          <cell r="M51">
            <v>11266400.1</v>
          </cell>
          <cell r="N51">
            <v>15051320.090835733</v>
          </cell>
        </row>
        <row r="55">
          <cell r="A55" t="str">
            <v>POLBFMTR</v>
          </cell>
          <cell r="B55" t="str">
            <v xml:space="preserve">     A. Market transfers</v>
          </cell>
          <cell r="E55" t="str">
            <v xml:space="preserve"> Zl mn</v>
          </cell>
          <cell r="F55">
            <v>-90175.596841498977</v>
          </cell>
          <cell r="G55">
            <v>-59297.196229633671</v>
          </cell>
          <cell r="H55">
            <v>-120612.67144954199</v>
          </cell>
          <cell r="I55">
            <v>98010.836692112556</v>
          </cell>
          <cell r="J55">
            <v>3137437.6041574646</v>
          </cell>
          <cell r="K55">
            <v>561914.70952052984</v>
          </cell>
          <cell r="L55">
            <v>228599.63518350484</v>
          </cell>
          <cell r="M55">
            <v>1571616.1457731952</v>
          </cell>
          <cell r="N55">
            <v>1527719.237681197</v>
          </cell>
        </row>
        <row r="57">
          <cell r="A57" t="str">
            <v>POLBFOTR</v>
          </cell>
          <cell r="B57" t="str">
            <v xml:space="preserve">     B. Other transfers</v>
          </cell>
          <cell r="E57" t="str">
            <v xml:space="preserve"> Zl mn</v>
          </cell>
          <cell r="F57">
            <v>34367.85</v>
          </cell>
          <cell r="G57">
            <v>56787.85</v>
          </cell>
          <cell r="H57">
            <v>166597</v>
          </cell>
          <cell r="I57">
            <v>387878</v>
          </cell>
          <cell r="J57">
            <v>20580</v>
          </cell>
          <cell r="K57">
            <v>2268</v>
          </cell>
          <cell r="L57">
            <v>1232</v>
          </cell>
          <cell r="M57">
            <v>1500</v>
          </cell>
          <cell r="N57">
            <v>3250</v>
          </cell>
        </row>
      </sheetData>
      <sheetData sheetId="11" refreshError="1">
        <row r="9">
          <cell r="A9" t="str">
            <v>POLPKQP</v>
          </cell>
          <cell r="B9" t="str">
            <v xml:space="preserve">  I  Level of production</v>
          </cell>
          <cell r="E9" t="str">
            <v>'000T</v>
          </cell>
          <cell r="F9">
            <v>1720</v>
          </cell>
          <cell r="G9">
            <v>1702</v>
          </cell>
          <cell r="H9">
            <v>1784</v>
          </cell>
          <cell r="I9">
            <v>1824</v>
          </cell>
          <cell r="J9">
            <v>1845</v>
          </cell>
          <cell r="K9">
            <v>2011</v>
          </cell>
          <cell r="L9">
            <v>2091</v>
          </cell>
          <cell r="M9">
            <v>1950</v>
          </cell>
          <cell r="N9">
            <v>1750</v>
          </cell>
        </row>
        <row r="11">
          <cell r="A11" t="str">
            <v>POLPKQPV</v>
          </cell>
          <cell r="B11" t="str">
            <v>III  Value of production</v>
          </cell>
          <cell r="E11" t="str">
            <v xml:space="preserve"> Zl mn</v>
          </cell>
          <cell r="F11">
            <v>419039.1</v>
          </cell>
          <cell r="G11">
            <v>469685.67</v>
          </cell>
          <cell r="H11">
            <v>898701.12</v>
          </cell>
          <cell r="I11">
            <v>3336400.0559999999</v>
          </cell>
          <cell r="J11">
            <v>19233633.605999999</v>
          </cell>
          <cell r="K11">
            <v>25746564.006000001</v>
          </cell>
          <cell r="L11">
            <v>35500399.917000003</v>
          </cell>
          <cell r="M11">
            <v>41935773.435000002</v>
          </cell>
          <cell r="N11">
            <v>57702929.490000002</v>
          </cell>
        </row>
        <row r="12">
          <cell r="A12" t="str">
            <v>POLPKLEV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POLPKMPS</v>
          </cell>
          <cell r="B18" t="str">
            <v xml:space="preserve">     A. Market price support</v>
          </cell>
          <cell r="E18" t="str">
            <v xml:space="preserve"> Zl mn</v>
          </cell>
          <cell r="F18">
            <v>137724.12751835756</v>
          </cell>
          <cell r="G18">
            <v>100841.51388591704</v>
          </cell>
          <cell r="H18">
            <v>300929.36238217552</v>
          </cell>
          <cell r="I18">
            <v>88936.299206672425</v>
          </cell>
          <cell r="J18">
            <v>-1240717.9072684229</v>
          </cell>
          <cell r="K18">
            <v>3173651.1997038531</v>
          </cell>
          <cell r="L18">
            <v>127728.39009973462</v>
          </cell>
          <cell r="M18">
            <v>5766264.6150506437</v>
          </cell>
          <cell r="N18">
            <v>19080834.414163627</v>
          </cell>
        </row>
        <row r="22">
          <cell r="A22" t="str">
            <v>POLPKDPA</v>
          </cell>
          <cell r="B22" t="str">
            <v xml:space="preserve">     C. Direct payments</v>
          </cell>
          <cell r="E22" t="str">
            <v xml:space="preserve"> Zl mn</v>
          </cell>
          <cell r="F22">
            <v>10816</v>
          </cell>
          <cell r="G22">
            <v>13793</v>
          </cell>
          <cell r="H22">
            <v>17316</v>
          </cell>
          <cell r="I22">
            <v>32074.000000000004</v>
          </cell>
          <cell r="J22">
            <v>142824</v>
          </cell>
          <cell r="K22">
            <v>0</v>
          </cell>
          <cell r="L22">
            <v>0</v>
          </cell>
          <cell r="M22">
            <v>0</v>
          </cell>
          <cell r="N22">
            <v>0</v>
          </cell>
        </row>
        <row r="24">
          <cell r="A24" t="str">
            <v>POLPKRIC</v>
          </cell>
          <cell r="B24" t="str">
            <v xml:space="preserve">     D. Reduction of input costs</v>
          </cell>
          <cell r="E24" t="str">
            <v xml:space="preserve"> Zl mn</v>
          </cell>
          <cell r="F24">
            <v>27067.548695652175</v>
          </cell>
          <cell r="G24">
            <v>35790.51666666667</v>
          </cell>
          <cell r="H24">
            <v>56774.521304347829</v>
          </cell>
          <cell r="I24">
            <v>195369.02325581393</v>
          </cell>
          <cell r="J24">
            <v>483978</v>
          </cell>
          <cell r="K24">
            <v>424774.58</v>
          </cell>
          <cell r="L24">
            <v>496116.6</v>
          </cell>
          <cell r="M24">
            <v>450296</v>
          </cell>
          <cell r="N24">
            <v>648000</v>
          </cell>
        </row>
        <row r="26">
          <cell r="A26" t="str">
            <v>POLPKGSE</v>
          </cell>
          <cell r="B26" t="str">
            <v xml:space="preserve">     E. General services</v>
          </cell>
          <cell r="E26" t="str">
            <v xml:space="preserve"> Zl mn</v>
          </cell>
          <cell r="F26">
            <v>18534.555</v>
          </cell>
          <cell r="G26">
            <v>23758.02</v>
          </cell>
          <cell r="H26">
            <v>36712</v>
          </cell>
          <cell r="I26">
            <v>95791.500000000015</v>
          </cell>
          <cell r="J26">
            <v>606774.07999999996</v>
          </cell>
          <cell r="K26">
            <v>1100414.415</v>
          </cell>
          <cell r="L26">
            <v>1233000.2999999998</v>
          </cell>
          <cell r="M26">
            <v>1118275.895</v>
          </cell>
          <cell r="N26">
            <v>1472593.41</v>
          </cell>
        </row>
        <row r="28">
          <cell r="A28" t="str">
            <v>POLPKSNA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POLPKOTH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POLPKQC</v>
          </cell>
          <cell r="B49" t="str">
            <v xml:space="preserve">  I  Level of consumption</v>
          </cell>
          <cell r="E49" t="str">
            <v>'000 T</v>
          </cell>
          <cell r="F49">
            <v>1643</v>
          </cell>
          <cell r="G49">
            <v>1655</v>
          </cell>
          <cell r="H49">
            <v>1731</v>
          </cell>
          <cell r="I49">
            <v>1805</v>
          </cell>
          <cell r="J49">
            <v>1834</v>
          </cell>
          <cell r="K49">
            <v>2050</v>
          </cell>
          <cell r="L49">
            <v>2115</v>
          </cell>
          <cell r="M49">
            <v>1992</v>
          </cell>
          <cell r="N49">
            <v>1825</v>
          </cell>
        </row>
        <row r="51">
          <cell r="A51" t="str">
            <v>POLPKQCV</v>
          </cell>
          <cell r="B51" t="str">
            <v>III  Value of consumption</v>
          </cell>
          <cell r="E51" t="str">
            <v xml:space="preserve"> Zl mn</v>
          </cell>
          <cell r="F51">
            <v>400279.79145348835</v>
          </cell>
          <cell r="G51">
            <v>456715.50167450059</v>
          </cell>
          <cell r="H51">
            <v>872002.03964125563</v>
          </cell>
          <cell r="I51">
            <v>3301645.8887499999</v>
          </cell>
          <cell r="J51">
            <v>19118961.535720326</v>
          </cell>
          <cell r="K51">
            <v>26245875.789308805</v>
          </cell>
          <cell r="L51">
            <v>35907865.052345768</v>
          </cell>
          <cell r="M51">
            <v>42839005.478215382</v>
          </cell>
          <cell r="N51">
            <v>60175912.182428569</v>
          </cell>
        </row>
        <row r="55">
          <cell r="A55" t="str">
            <v>POLPKMTR</v>
          </cell>
          <cell r="B55" t="str">
            <v xml:space="preserve">     A. Market transfers</v>
          </cell>
          <cell r="E55" t="str">
            <v xml:space="preserve"> Zl mn</v>
          </cell>
          <cell r="F55">
            <v>-131558.5706468962</v>
          </cell>
          <cell r="G55">
            <v>-98056.818731605585</v>
          </cell>
          <cell r="H55">
            <v>-291989.19634727907</v>
          </cell>
          <cell r="I55">
            <v>-88009.879423269595</v>
          </cell>
          <cell r="J55">
            <v>1233320.6731329472</v>
          </cell>
          <cell r="K55">
            <v>-3235198.8858244154</v>
          </cell>
          <cell r="L55">
            <v>-129194.42614105152</v>
          </cell>
          <cell r="M55">
            <v>-5890461.0836825036</v>
          </cell>
          <cell r="N55">
            <v>-19898584.460484926</v>
          </cell>
        </row>
        <row r="57">
          <cell r="A57" t="str">
            <v>POLPKOTR</v>
          </cell>
          <cell r="B57" t="str">
            <v xml:space="preserve">     B. Other transfers</v>
          </cell>
          <cell r="E57" t="str">
            <v xml:space="preserve"> Zl mn</v>
          </cell>
          <cell r="F57">
            <v>52075.15</v>
          </cell>
          <cell r="G57">
            <v>82529.149999999994</v>
          </cell>
          <cell r="H57">
            <v>256486</v>
          </cell>
          <cell r="I57">
            <v>730724</v>
          </cell>
          <cell r="J57">
            <v>44836</v>
          </cell>
          <cell r="K57">
            <v>8694</v>
          </cell>
          <cell r="L57">
            <v>6468</v>
          </cell>
          <cell r="M57">
            <v>5100</v>
          </cell>
          <cell r="N57">
            <v>11700</v>
          </cell>
        </row>
      </sheetData>
      <sheetData sheetId="12" refreshError="1">
        <row r="9">
          <cell r="A9" t="str">
            <v>POLPTQP</v>
          </cell>
          <cell r="B9" t="str">
            <v xml:space="preserve">  I  Level of production</v>
          </cell>
          <cell r="E9" t="str">
            <v>'000T</v>
          </cell>
          <cell r="F9">
            <v>314</v>
          </cell>
          <cell r="G9">
            <v>326</v>
          </cell>
          <cell r="H9">
            <v>347</v>
          </cell>
          <cell r="I9">
            <v>362</v>
          </cell>
          <cell r="J9">
            <v>332</v>
          </cell>
          <cell r="K9">
            <v>343</v>
          </cell>
          <cell r="L9">
            <v>322</v>
          </cell>
          <cell r="M9">
            <v>288</v>
          </cell>
          <cell r="N9">
            <v>308</v>
          </cell>
        </row>
        <row r="11">
          <cell r="A11" t="str">
            <v>POLPTQPV</v>
          </cell>
          <cell r="B11" t="str">
            <v>III  Value of production</v>
          </cell>
          <cell r="E11" t="str">
            <v xml:space="preserve"> Zl mn</v>
          </cell>
          <cell r="F11">
            <v>87388.486000000004</v>
          </cell>
          <cell r="G11">
            <v>107485.776</v>
          </cell>
          <cell r="H11">
            <v>200301.37899999996</v>
          </cell>
          <cell r="I11">
            <v>663114.22400000005</v>
          </cell>
          <cell r="J11">
            <v>3224335.7450000001</v>
          </cell>
          <cell r="K11">
            <v>4697791.3499999996</v>
          </cell>
          <cell r="L11">
            <v>6653604.0592084592</v>
          </cell>
          <cell r="M11">
            <v>5826500</v>
          </cell>
          <cell r="N11">
            <v>8963731.1300000008</v>
          </cell>
        </row>
        <row r="12">
          <cell r="A12" t="str">
            <v>POLPTLEV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POLPTMPS</v>
          </cell>
          <cell r="B18" t="str">
            <v xml:space="preserve">     A. Market price support</v>
          </cell>
          <cell r="E18" t="str">
            <v xml:space="preserve"> Zl mn</v>
          </cell>
          <cell r="F18">
            <v>36639.041345712096</v>
          </cell>
          <cell r="G18">
            <v>38185.57761672078</v>
          </cell>
          <cell r="H18">
            <v>99321.488231501513</v>
          </cell>
          <cell r="I18">
            <v>193983.09956689418</v>
          </cell>
          <cell r="J18">
            <v>255807.25574999975</v>
          </cell>
          <cell r="K18">
            <v>2016608.4085000004</v>
          </cell>
          <cell r="L18">
            <v>3900491.3897731113</v>
          </cell>
          <cell r="M18">
            <v>1132360.9999999995</v>
          </cell>
          <cell r="N18">
            <v>3785520.6825000006</v>
          </cell>
        </row>
        <row r="22">
          <cell r="A22" t="str">
            <v>POLPTDPA</v>
          </cell>
          <cell r="B22" t="str">
            <v xml:space="preserve">     C. Direct payments</v>
          </cell>
          <cell r="E22" t="str">
            <v xml:space="preserve"> Zl mn</v>
          </cell>
          <cell r="F22">
            <v>2496</v>
          </cell>
          <cell r="G22">
            <v>3183</v>
          </cell>
          <cell r="H22">
            <v>3996</v>
          </cell>
          <cell r="I22">
            <v>6873</v>
          </cell>
          <cell r="J22">
            <v>19476</v>
          </cell>
          <cell r="K22">
            <v>0</v>
          </cell>
          <cell r="L22">
            <v>0</v>
          </cell>
          <cell r="M22">
            <v>0</v>
          </cell>
          <cell r="N22">
            <v>0</v>
          </cell>
        </row>
        <row r="24">
          <cell r="A24" t="str">
            <v>POLPTRIC</v>
          </cell>
          <cell r="B24" t="str">
            <v xml:space="preserve">     D. Reduction of input costs</v>
          </cell>
          <cell r="E24" t="str">
            <v xml:space="preserve"> Zl mn</v>
          </cell>
          <cell r="F24">
            <v>6246.3573913043474</v>
          </cell>
          <cell r="G24">
            <v>8259.35</v>
          </cell>
          <cell r="H24">
            <v>13101.812608695651</v>
          </cell>
          <cell r="I24">
            <v>41864.790697674413</v>
          </cell>
          <cell r="J24">
            <v>65997</v>
          </cell>
          <cell r="K24">
            <v>55405.380000000005</v>
          </cell>
          <cell r="L24">
            <v>82686.100000000006</v>
          </cell>
          <cell r="M24">
            <v>79464</v>
          </cell>
          <cell r="N24">
            <v>108000</v>
          </cell>
        </row>
        <row r="26">
          <cell r="A26" t="str">
            <v>POLPTGSE</v>
          </cell>
          <cell r="B26" t="str">
            <v xml:space="preserve">     E. General services</v>
          </cell>
          <cell r="E26" t="str">
            <v xml:space="preserve"> Zl mn</v>
          </cell>
          <cell r="F26">
            <v>4277.2049999999999</v>
          </cell>
          <cell r="G26">
            <v>5482.62</v>
          </cell>
          <cell r="H26">
            <v>8472</v>
          </cell>
          <cell r="I26">
            <v>20526.75</v>
          </cell>
          <cell r="J26">
            <v>82741.919999999998</v>
          </cell>
          <cell r="K26">
            <v>143532.315</v>
          </cell>
          <cell r="L26">
            <v>205500.05000000002</v>
          </cell>
          <cell r="M26">
            <v>197342.80499999999</v>
          </cell>
          <cell r="N26">
            <v>245432.23499999999</v>
          </cell>
        </row>
        <row r="28">
          <cell r="A28" t="str">
            <v>POLPTSNA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POLPTOTH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POLPTQC</v>
          </cell>
          <cell r="B49" t="str">
            <v xml:space="preserve">  I  Level of consumption</v>
          </cell>
          <cell r="E49" t="str">
            <v>'000 T</v>
          </cell>
          <cell r="F49">
            <v>301</v>
          </cell>
          <cell r="G49">
            <v>310</v>
          </cell>
          <cell r="H49">
            <v>330</v>
          </cell>
          <cell r="I49">
            <v>342</v>
          </cell>
          <cell r="J49">
            <v>311</v>
          </cell>
          <cell r="K49">
            <v>343</v>
          </cell>
          <cell r="L49">
            <v>349</v>
          </cell>
          <cell r="M49">
            <v>348</v>
          </cell>
          <cell r="N49">
            <v>354</v>
          </cell>
        </row>
        <row r="51">
          <cell r="A51" t="str">
            <v>POLPTQCV</v>
          </cell>
          <cell r="B51" t="str">
            <v>III  Value of consumption</v>
          </cell>
          <cell r="E51" t="str">
            <v xml:space="preserve"> Zl mn</v>
          </cell>
          <cell r="F51">
            <v>83770.491356687882</v>
          </cell>
          <cell r="G51">
            <v>102210.40049079755</v>
          </cell>
          <cell r="H51">
            <v>190488.34314121035</v>
          </cell>
          <cell r="I51">
            <v>626478.07902762434</v>
          </cell>
          <cell r="J51">
            <v>3020386.7972740964</v>
          </cell>
          <cell r="K51">
            <v>4697791.3499999996</v>
          </cell>
          <cell r="L51">
            <v>7211514.9585830811</v>
          </cell>
          <cell r="M51">
            <v>7040354.166666666</v>
          </cell>
          <cell r="N51">
            <v>10302470.194870131</v>
          </cell>
        </row>
        <row r="55">
          <cell r="A55" t="str">
            <v>POLPTMTR</v>
          </cell>
          <cell r="B55" t="str">
            <v xml:space="preserve">     A. Market transfers</v>
          </cell>
          <cell r="E55" t="str">
            <v xml:space="preserve"> Zl mn</v>
          </cell>
          <cell r="F55">
            <v>-35122.138360061595</v>
          </cell>
          <cell r="G55">
            <v>-36311.438837986017</v>
          </cell>
          <cell r="H55">
            <v>-94455.593995376083</v>
          </cell>
          <cell r="I55">
            <v>-183265.80124828123</v>
          </cell>
          <cell r="J55">
            <v>-239626.67632002989</v>
          </cell>
          <cell r="K55">
            <v>-2016608.4085000004</v>
          </cell>
          <cell r="L55">
            <v>-4227551.2268037759</v>
          </cell>
          <cell r="M55">
            <v>-1368269.541666666</v>
          </cell>
          <cell r="N55">
            <v>-4350890.6545616891</v>
          </cell>
        </row>
        <row r="57">
          <cell r="A57" t="str">
            <v>POLPTOTR</v>
          </cell>
          <cell r="B57" t="str">
            <v xml:space="preserve">     B. Other transfers</v>
          </cell>
          <cell r="E57" t="str">
            <v xml:space="preserve"> Zl mn</v>
          </cell>
          <cell r="F57">
            <v>5992.65</v>
          </cell>
          <cell r="G57">
            <v>5703.65</v>
          </cell>
          <cell r="H57">
            <v>27746</v>
          </cell>
          <cell r="I57">
            <v>97266</v>
          </cell>
          <cell r="J57">
            <v>2248</v>
          </cell>
          <cell r="K57">
            <v>1134</v>
          </cell>
          <cell r="L57">
            <v>1078</v>
          </cell>
          <cell r="M57">
            <v>900</v>
          </cell>
          <cell r="N57">
            <v>1950</v>
          </cell>
        </row>
      </sheetData>
      <sheetData sheetId="13" refreshError="1">
        <row r="9">
          <cell r="A9" t="str">
            <v>POLSHQP</v>
          </cell>
          <cell r="B9" t="str">
            <v xml:space="preserve">  I  Level of production</v>
          </cell>
          <cell r="E9" t="str">
            <v>'000T</v>
          </cell>
          <cell r="F9">
            <v>41</v>
          </cell>
          <cell r="G9">
            <v>46</v>
          </cell>
          <cell r="H9">
            <v>44</v>
          </cell>
          <cell r="I9">
            <v>38</v>
          </cell>
          <cell r="J9">
            <v>45</v>
          </cell>
          <cell r="K9">
            <v>47</v>
          </cell>
          <cell r="L9">
            <v>38</v>
          </cell>
          <cell r="M9">
            <v>24</v>
          </cell>
          <cell r="N9">
            <v>14</v>
          </cell>
        </row>
        <row r="11">
          <cell r="A11" t="str">
            <v>POLSHQPV</v>
          </cell>
          <cell r="B11" t="str">
            <v>III  Value of production</v>
          </cell>
          <cell r="E11" t="str">
            <v xml:space="preserve"> Zl mn</v>
          </cell>
          <cell r="F11">
            <v>21762.554</v>
          </cell>
          <cell r="G11">
            <v>24827.060060606062</v>
          </cell>
          <cell r="H11">
            <v>39670.839999999997</v>
          </cell>
          <cell r="I11">
            <v>108176.3282962963</v>
          </cell>
          <cell r="J11">
            <v>634389.88359374995</v>
          </cell>
          <cell r="K11">
            <v>587708.87583333324</v>
          </cell>
          <cell r="L11">
            <v>978257.48745454533</v>
          </cell>
          <cell r="M11">
            <v>887843.52</v>
          </cell>
          <cell r="N11">
            <v>839178.2</v>
          </cell>
        </row>
        <row r="12">
          <cell r="A12" t="str">
            <v>POLSHLEV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POLSHMPS</v>
          </cell>
          <cell r="B18" t="str">
            <v xml:space="preserve">     A. Market price support</v>
          </cell>
          <cell r="E18" t="str">
            <v xml:space="preserve"> Zl mn</v>
          </cell>
          <cell r="F18">
            <v>4954.450810670096</v>
          </cell>
          <cell r="G18">
            <v>4133.2556705774787</v>
          </cell>
          <cell r="H18">
            <v>8315.1985797461657</v>
          </cell>
          <cell r="I18">
            <v>12785.910500854732</v>
          </cell>
          <cell r="J18">
            <v>-112573.92571874996</v>
          </cell>
          <cell r="K18">
            <v>-215018.76858333329</v>
          </cell>
          <cell r="L18">
            <v>83860.330572727282</v>
          </cell>
          <cell r="M18">
            <v>22464.407999999999</v>
          </cell>
          <cell r="N18">
            <v>240881.802</v>
          </cell>
        </row>
        <row r="22">
          <cell r="A22" t="str">
            <v>POLSHDPA</v>
          </cell>
          <cell r="B22" t="str">
            <v xml:space="preserve">     C. Direct payments</v>
          </cell>
          <cell r="E22" t="str">
            <v xml:space="preserve"> Zl mn</v>
          </cell>
          <cell r="F22">
            <v>832</v>
          </cell>
          <cell r="G22">
            <v>1061</v>
          </cell>
          <cell r="H22">
            <v>1332</v>
          </cell>
          <cell r="I22">
            <v>2291</v>
          </cell>
          <cell r="J22">
            <v>6492</v>
          </cell>
          <cell r="K22">
            <v>0</v>
          </cell>
          <cell r="L22">
            <v>0</v>
          </cell>
          <cell r="M22">
            <v>0</v>
          </cell>
          <cell r="N22">
            <v>0</v>
          </cell>
        </row>
        <row r="24">
          <cell r="A24" t="str">
            <v>POLSHRIC</v>
          </cell>
          <cell r="B24" t="str">
            <v xml:space="preserve">     D. Reduction of input costs</v>
          </cell>
          <cell r="E24" t="str">
            <v xml:space="preserve"> Zl mn</v>
          </cell>
          <cell r="F24">
            <v>2082.1191304347826</v>
          </cell>
          <cell r="G24">
            <v>2753.1166666666672</v>
          </cell>
          <cell r="H24">
            <v>4367.2708695652173</v>
          </cell>
          <cell r="I24">
            <v>13954.930232558138</v>
          </cell>
          <cell r="J24">
            <v>21999</v>
          </cell>
          <cell r="K24">
            <v>18468.46</v>
          </cell>
          <cell r="L24">
            <v>11812.3</v>
          </cell>
          <cell r="M24">
            <v>9270.7999999999993</v>
          </cell>
          <cell r="N24">
            <v>12600</v>
          </cell>
        </row>
        <row r="26">
          <cell r="A26" t="str">
            <v>POLSHGSE</v>
          </cell>
          <cell r="B26" t="str">
            <v xml:space="preserve">     E. General services</v>
          </cell>
          <cell r="E26" t="str">
            <v xml:space="preserve"> Zl mn</v>
          </cell>
          <cell r="F26">
            <v>1425.7350000000001</v>
          </cell>
          <cell r="G26">
            <v>1827.54</v>
          </cell>
          <cell r="H26">
            <v>2824</v>
          </cell>
          <cell r="I26">
            <v>6842.25</v>
          </cell>
          <cell r="J26">
            <v>27580.639999999999</v>
          </cell>
          <cell r="K26">
            <v>47844.104999999996</v>
          </cell>
          <cell r="L26">
            <v>29357.15</v>
          </cell>
          <cell r="M26">
            <v>23023.327250000002</v>
          </cell>
          <cell r="N26">
            <v>28633.760750000001</v>
          </cell>
        </row>
        <row r="28">
          <cell r="A28" t="str">
            <v>POLSHSNA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POLSHOTH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POLSHQC</v>
          </cell>
          <cell r="B49" t="str">
            <v xml:space="preserve">  I  Level of consumption</v>
          </cell>
          <cell r="E49" t="str">
            <v>'000 T</v>
          </cell>
          <cell r="F49">
            <v>30</v>
          </cell>
          <cell r="G49">
            <v>32</v>
          </cell>
          <cell r="H49">
            <v>27</v>
          </cell>
          <cell r="I49">
            <v>22</v>
          </cell>
          <cell r="J49">
            <v>32</v>
          </cell>
          <cell r="K49">
            <v>23</v>
          </cell>
          <cell r="L49">
            <v>24</v>
          </cell>
          <cell r="M49">
            <v>13</v>
          </cell>
          <cell r="N49">
            <v>7</v>
          </cell>
        </row>
        <row r="51">
          <cell r="A51" t="str">
            <v>POLSHQCV</v>
          </cell>
          <cell r="B51" t="str">
            <v>III  Value of consumption</v>
          </cell>
          <cell r="E51" t="str">
            <v xml:space="preserve"> Zl mn</v>
          </cell>
          <cell r="F51">
            <v>15923.82</v>
          </cell>
          <cell r="G51">
            <v>17270.998303030305</v>
          </cell>
          <cell r="H51">
            <v>24343.47</v>
          </cell>
          <cell r="I51">
            <v>62628.400592592589</v>
          </cell>
          <cell r="J51">
            <v>451121.69500000001</v>
          </cell>
          <cell r="K51">
            <v>287602.21583333332</v>
          </cell>
          <cell r="L51">
            <v>617846.83418181818</v>
          </cell>
          <cell r="M51">
            <v>480915.24</v>
          </cell>
          <cell r="N51">
            <v>419589.1</v>
          </cell>
        </row>
        <row r="55">
          <cell r="A55" t="str">
            <v>POLSHMTR</v>
          </cell>
          <cell r="B55" t="str">
            <v xml:space="preserve">     A. Market transfers</v>
          </cell>
          <cell r="E55" t="str">
            <v xml:space="preserve"> Zl mn</v>
          </cell>
          <cell r="F55">
            <v>-3625.2079102464113</v>
          </cell>
          <cell r="G55">
            <v>-2875.3082925756371</v>
          </cell>
          <cell r="H55">
            <v>-5102.5082193896924</v>
          </cell>
          <cell r="I55">
            <v>-7402.3692373369504</v>
          </cell>
          <cell r="J55">
            <v>80052.569399999978</v>
          </cell>
          <cell r="K55">
            <v>105221.95058333331</v>
          </cell>
          <cell r="L55">
            <v>-52964.41930909091</v>
          </cell>
          <cell r="M55">
            <v>-12168.221</v>
          </cell>
          <cell r="N55">
            <v>-120440.901</v>
          </cell>
        </row>
        <row r="57">
          <cell r="A57" t="str">
            <v>POLSHOTR</v>
          </cell>
          <cell r="B57" t="str">
            <v xml:space="preserve">     B. Other transfers</v>
          </cell>
          <cell r="E57" t="str">
            <v xml:space="preserve"> Zl mn</v>
          </cell>
          <cell r="F57">
            <v>1784.55</v>
          </cell>
          <cell r="G57">
            <v>2881.55</v>
          </cell>
          <cell r="H57">
            <v>4339</v>
          </cell>
          <cell r="I57">
            <v>22960</v>
          </cell>
          <cell r="J57">
            <v>1464</v>
          </cell>
          <cell r="K57">
            <v>378</v>
          </cell>
          <cell r="L57">
            <v>154</v>
          </cell>
          <cell r="M57">
            <v>105</v>
          </cell>
          <cell r="N57">
            <v>227.5</v>
          </cell>
        </row>
      </sheetData>
      <sheetData sheetId="14" refreshError="1">
        <row r="9">
          <cell r="A9" t="str">
            <v>POLEGQP</v>
          </cell>
          <cell r="B9" t="str">
            <v xml:space="preserve">  I  Level of production</v>
          </cell>
          <cell r="E9" t="str">
            <v>'000T</v>
          </cell>
          <cell r="F9">
            <v>456.50978667253139</v>
          </cell>
          <cell r="G9">
            <v>437.98108643061363</v>
          </cell>
          <cell r="H9">
            <v>451.94633824499675</v>
          </cell>
          <cell r="I9">
            <v>441.60985265009901</v>
          </cell>
          <cell r="J9">
            <v>417.69298438530905</v>
          </cell>
          <cell r="K9">
            <v>357.81834176380033</v>
          </cell>
          <cell r="L9">
            <v>336.26566967231145</v>
          </cell>
          <cell r="M9">
            <v>306.85067077193759</v>
          </cell>
          <cell r="N9">
            <v>309.9846052342204</v>
          </cell>
        </row>
        <row r="11">
          <cell r="A11" t="str">
            <v>POLEGQPV</v>
          </cell>
          <cell r="B11" t="str">
            <v>III  Value of production</v>
          </cell>
          <cell r="E11" t="str">
            <v xml:space="preserve"> Zl mn</v>
          </cell>
          <cell r="F11">
            <v>109581.00615790632</v>
          </cell>
          <cell r="G11">
            <v>136777.91489361704</v>
          </cell>
          <cell r="H11">
            <v>223114.28571428577</v>
          </cell>
          <cell r="I11">
            <v>628229.779735683</v>
          </cell>
          <cell r="J11">
            <v>3250109.1481481483</v>
          </cell>
          <cell r="K11">
            <v>4798060.837209302</v>
          </cell>
          <cell r="L11">
            <v>6480372.8180539757</v>
          </cell>
          <cell r="M11">
            <v>7425518.6245896909</v>
          </cell>
          <cell r="N11">
            <v>9134610.7284387909</v>
          </cell>
        </row>
        <row r="12">
          <cell r="A12" t="str">
            <v>POLEGLEV</v>
          </cell>
          <cell r="B12" t="str">
            <v>IV  Levies</v>
          </cell>
          <cell r="E12" t="str">
            <v xml:space="preserve"> Zl mn</v>
          </cell>
          <cell r="F12">
            <v>0</v>
          </cell>
          <cell r="G12">
            <v>0</v>
          </cell>
          <cell r="H12">
            <v>0</v>
          </cell>
          <cell r="I12">
            <v>0</v>
          </cell>
          <cell r="J12">
            <v>0</v>
          </cell>
          <cell r="K12">
            <v>0</v>
          </cell>
          <cell r="L12">
            <v>0</v>
          </cell>
          <cell r="M12">
            <v>0</v>
          </cell>
          <cell r="N12">
            <v>0</v>
          </cell>
        </row>
        <row r="18">
          <cell r="A18" t="str">
            <v>POLEGMPS</v>
          </cell>
          <cell r="B18" t="str">
            <v xml:space="preserve">     A. Market price support</v>
          </cell>
          <cell r="E18" t="str">
            <v xml:space="preserve"> Zl mn</v>
          </cell>
          <cell r="F18">
            <v>54335.30389264298</v>
          </cell>
          <cell r="G18">
            <v>32841.054330534746</v>
          </cell>
          <cell r="H18">
            <v>76853.851412032265</v>
          </cell>
          <cell r="I18">
            <v>101434.62665811427</v>
          </cell>
          <cell r="J18">
            <v>-615361.91640112759</v>
          </cell>
          <cell r="K18">
            <v>1477307.168377616</v>
          </cell>
          <cell r="L18">
            <v>2046900.7025356744</v>
          </cell>
          <cell r="M18">
            <v>2229255.8441194599</v>
          </cell>
          <cell r="N18">
            <v>2592048.9678146951</v>
          </cell>
        </row>
        <row r="22">
          <cell r="A22" t="str">
            <v>POLEGDPA</v>
          </cell>
          <cell r="B22" t="str">
            <v xml:space="preserve">     C. Direct payments</v>
          </cell>
          <cell r="E22" t="str">
            <v xml:space="preserve"> Zl mn</v>
          </cell>
          <cell r="F22">
            <v>3328</v>
          </cell>
          <cell r="G22">
            <v>4244</v>
          </cell>
          <cell r="H22">
            <v>3996</v>
          </cell>
          <cell r="I22">
            <v>6873</v>
          </cell>
          <cell r="J22">
            <v>25968</v>
          </cell>
          <cell r="K22">
            <v>0</v>
          </cell>
          <cell r="L22">
            <v>0</v>
          </cell>
          <cell r="M22">
            <v>0</v>
          </cell>
          <cell r="N22">
            <v>0</v>
          </cell>
        </row>
        <row r="24">
          <cell r="A24" t="str">
            <v>POLEGRIC</v>
          </cell>
          <cell r="B24" t="str">
            <v xml:space="preserve">     D. Reduction of input costs</v>
          </cell>
          <cell r="E24" t="str">
            <v xml:space="preserve"> Zl mn</v>
          </cell>
          <cell r="F24">
            <v>8328.4765217391305</v>
          </cell>
          <cell r="G24">
            <v>11012.466666666669</v>
          </cell>
          <cell r="H24">
            <v>13101.812608695651</v>
          </cell>
          <cell r="I24">
            <v>41864.790697674413</v>
          </cell>
          <cell r="J24">
            <v>87996</v>
          </cell>
          <cell r="K24">
            <v>73873.84</v>
          </cell>
          <cell r="L24">
            <v>70873.8</v>
          </cell>
          <cell r="M24">
            <v>66220</v>
          </cell>
          <cell r="N24">
            <v>90000</v>
          </cell>
        </row>
        <row r="26">
          <cell r="A26" t="str">
            <v>POLEGGSE</v>
          </cell>
          <cell r="B26" t="str">
            <v xml:space="preserve">     E. General services</v>
          </cell>
          <cell r="E26" t="str">
            <v xml:space="preserve"> Zl mn</v>
          </cell>
          <cell r="F26">
            <v>5702.9400000000005</v>
          </cell>
          <cell r="G26">
            <v>7310.16</v>
          </cell>
          <cell r="H26">
            <v>8472</v>
          </cell>
          <cell r="I26">
            <v>20526.75</v>
          </cell>
          <cell r="J26">
            <v>110322.56</v>
          </cell>
          <cell r="K26">
            <v>191376.41999999998</v>
          </cell>
          <cell r="L26">
            <v>176142.9</v>
          </cell>
          <cell r="M26">
            <v>164452.33750000002</v>
          </cell>
          <cell r="N26">
            <v>204526.86250000002</v>
          </cell>
        </row>
        <row r="28">
          <cell r="A28" t="str">
            <v>POLEGSNA</v>
          </cell>
          <cell r="B28" t="str">
            <v xml:space="preserve">     F. Sub-national</v>
          </cell>
          <cell r="E28" t="str">
            <v xml:space="preserve"> Zl mn</v>
          </cell>
          <cell r="F28">
            <v>0</v>
          </cell>
          <cell r="G28">
            <v>0</v>
          </cell>
          <cell r="H28">
            <v>0</v>
          </cell>
          <cell r="I28">
            <v>0</v>
          </cell>
          <cell r="J28">
            <v>0</v>
          </cell>
          <cell r="K28">
            <v>0</v>
          </cell>
          <cell r="L28">
            <v>0</v>
          </cell>
          <cell r="M28">
            <v>0</v>
          </cell>
          <cell r="N28">
            <v>0</v>
          </cell>
        </row>
        <row r="30">
          <cell r="A30" t="str">
            <v>POLEGOTH</v>
          </cell>
          <cell r="B30" t="str">
            <v xml:space="preserve">     G. Other</v>
          </cell>
          <cell r="E30" t="str">
            <v xml:space="preserve"> Zl mn</v>
          </cell>
          <cell r="F30">
            <v>0</v>
          </cell>
          <cell r="G30">
            <v>0</v>
          </cell>
          <cell r="H30">
            <v>0</v>
          </cell>
          <cell r="I30">
            <v>0</v>
          </cell>
          <cell r="J30">
            <v>0</v>
          </cell>
          <cell r="K30">
            <v>0</v>
          </cell>
          <cell r="L30">
            <v>0</v>
          </cell>
          <cell r="M30">
            <v>0</v>
          </cell>
          <cell r="N30">
            <v>0</v>
          </cell>
        </row>
        <row r="49">
          <cell r="A49" t="str">
            <v>POLEGQC</v>
          </cell>
          <cell r="B49" t="str">
            <v xml:space="preserve">  I  Level of consumption</v>
          </cell>
          <cell r="E49" t="str">
            <v>'000 T</v>
          </cell>
          <cell r="F49">
            <v>456</v>
          </cell>
          <cell r="G49">
            <v>438</v>
          </cell>
          <cell r="H49">
            <v>449</v>
          </cell>
          <cell r="I49">
            <v>432</v>
          </cell>
          <cell r="J49">
            <v>417</v>
          </cell>
          <cell r="K49">
            <v>362</v>
          </cell>
          <cell r="L49">
            <v>363</v>
          </cell>
          <cell r="M49">
            <v>357</v>
          </cell>
          <cell r="N49">
            <v>324</v>
          </cell>
        </row>
        <row r="51">
          <cell r="A51" t="str">
            <v>POLEGQCV</v>
          </cell>
          <cell r="B51" t="str">
            <v>III  Value of consumption</v>
          </cell>
          <cell r="E51" t="str">
            <v xml:space="preserve"> Zl mn</v>
          </cell>
          <cell r="F51">
            <v>109458.63652173913</v>
          </cell>
          <cell r="G51">
            <v>136783.82144680849</v>
          </cell>
          <cell r="H51">
            <v>221659.7542857143</v>
          </cell>
          <cell r="I51">
            <v>614558.89903083711</v>
          </cell>
          <cell r="J51">
            <v>3244716.9702222222</v>
          </cell>
          <cell r="K51">
            <v>4854133.5653953487</v>
          </cell>
          <cell r="L51">
            <v>6995585.7677828567</v>
          </cell>
          <cell r="M51">
            <v>8639088.6560869571</v>
          </cell>
          <cell r="N51">
            <v>9547615.6752298139</v>
          </cell>
        </row>
        <row r="55">
          <cell r="A55" t="str">
            <v>POLEGMTR</v>
          </cell>
          <cell r="B55" t="str">
            <v xml:space="preserve">     A. Market transfers</v>
          </cell>
          <cell r="E55" t="str">
            <v xml:space="preserve"> Zl mn</v>
          </cell>
          <cell r="F55">
            <v>-54274.627397678189</v>
          </cell>
          <cell r="G55">
            <v>-32842.472523189739</v>
          </cell>
          <cell r="H55">
            <v>-76352.824138374344</v>
          </cell>
          <cell r="I55">
            <v>-99227.312192749232</v>
          </cell>
          <cell r="J55">
            <v>614340.98424444464</v>
          </cell>
          <cell r="K55">
            <v>-1494571.7771665107</v>
          </cell>
          <cell r="L55">
            <v>-2209636.6713394276</v>
          </cell>
          <cell r="M55">
            <v>-2593588.3873043484</v>
          </cell>
          <cell r="N55">
            <v>-2709243.7862757766</v>
          </cell>
        </row>
        <row r="57">
          <cell r="A57" t="str">
            <v>POLEGOTR</v>
          </cell>
          <cell r="B57" t="str">
            <v xml:space="preserve">     B. Other transfers</v>
          </cell>
          <cell r="E57" t="str">
            <v xml:space="preserve"> Zl mn</v>
          </cell>
          <cell r="F57">
            <v>138.20000000000002</v>
          </cell>
          <cell r="G57">
            <v>262.2</v>
          </cell>
          <cell r="H57">
            <v>246</v>
          </cell>
          <cell r="I57">
            <v>666</v>
          </cell>
          <cell r="J57">
            <v>1264</v>
          </cell>
          <cell r="K57">
            <v>1512</v>
          </cell>
          <cell r="L57">
            <v>924</v>
          </cell>
          <cell r="M57">
            <v>750</v>
          </cell>
          <cell r="N57">
            <v>1625</v>
          </cell>
        </row>
      </sheetData>
      <sheetData sheetId="15" refreshError="1">
        <row r="9">
          <cell r="A9" t="str">
            <v>POLSFQP</v>
          </cell>
          <cell r="B9" t="str">
            <v xml:space="preserve">  I  Level of production</v>
          </cell>
          <cell r="E9" t="str">
            <v>'000T</v>
          </cell>
          <cell r="F9">
            <v>862</v>
          </cell>
          <cell r="G9">
            <v>803</v>
          </cell>
          <cell r="H9">
            <v>716</v>
          </cell>
          <cell r="I9">
            <v>699</v>
          </cell>
          <cell r="J9">
            <v>684</v>
          </cell>
          <cell r="K9">
            <v>813</v>
          </cell>
          <cell r="L9">
            <v>765</v>
          </cell>
          <cell r="M9">
            <v>682</v>
          </cell>
          <cell r="N9">
            <v>664</v>
          </cell>
        </row>
        <row r="11">
          <cell r="A11" t="str">
            <v>POLSFQPV</v>
          </cell>
          <cell r="B11" t="str">
            <v>III  Value of production</v>
          </cell>
          <cell r="E11" t="str">
            <v xml:space="preserve"> Ft mn</v>
          </cell>
          <cell r="F11">
            <v>8950.1460000000006</v>
          </cell>
          <cell r="G11">
            <v>8184.9790000000003</v>
          </cell>
          <cell r="H11">
            <v>7223.0079999999998</v>
          </cell>
          <cell r="I11">
            <v>8000.7539999999999</v>
          </cell>
          <cell r="J11">
            <v>10309.248</v>
          </cell>
          <cell r="K11">
            <v>12228.333000000001</v>
          </cell>
          <cell r="L11">
            <v>10430.01</v>
          </cell>
          <cell r="M11">
            <v>9742.3700000000008</v>
          </cell>
          <cell r="N11">
            <v>16268</v>
          </cell>
        </row>
        <row r="12">
          <cell r="A12" t="str">
            <v>POLSFLEV</v>
          </cell>
          <cell r="B12" t="str">
            <v>IV  Levies</v>
          </cell>
          <cell r="E12" t="str">
            <v xml:space="preserve"> Ft mn</v>
          </cell>
          <cell r="F12">
            <v>0</v>
          </cell>
          <cell r="G12">
            <v>0</v>
          </cell>
          <cell r="H12">
            <v>0</v>
          </cell>
          <cell r="I12">
            <v>0</v>
          </cell>
          <cell r="J12">
            <v>0</v>
          </cell>
          <cell r="K12">
            <v>0</v>
          </cell>
          <cell r="L12">
            <v>0</v>
          </cell>
          <cell r="M12">
            <v>0</v>
          </cell>
          <cell r="N12">
            <v>0</v>
          </cell>
        </row>
        <row r="18">
          <cell r="A18" t="str">
            <v>POLSFMPS</v>
          </cell>
          <cell r="B18" t="str">
            <v xml:space="preserve">     A. Market price support</v>
          </cell>
          <cell r="E18" t="str">
            <v xml:space="preserve"> Ft mn</v>
          </cell>
          <cell r="F18">
            <v>4114.5704101227793</v>
          </cell>
          <cell r="G18">
            <v>3999.3566671248846</v>
          </cell>
          <cell r="H18">
            <v>798.88514229499106</v>
          </cell>
          <cell r="I18">
            <v>1078.9200400999327</v>
          </cell>
          <cell r="J18">
            <v>3073.9807366602045</v>
          </cell>
          <cell r="K18">
            <v>2213.7273139678628</v>
          </cell>
          <cell r="L18">
            <v>-2251.5598345590579</v>
          </cell>
          <cell r="M18">
            <v>-7775.99749983113</v>
          </cell>
          <cell r="N18">
            <v>-2068.6508254658584</v>
          </cell>
        </row>
        <row r="22">
          <cell r="A22" t="str">
            <v>POLSFDPA</v>
          </cell>
          <cell r="B22" t="str">
            <v xml:space="preserve">     C. Direct payments</v>
          </cell>
          <cell r="E22" t="str">
            <v xml:space="preserve"> Ft mn</v>
          </cell>
          <cell r="F22">
            <v>481.44955381766249</v>
          </cell>
          <cell r="G22">
            <v>459.17259206773656</v>
          </cell>
          <cell r="H22">
            <v>445.80858983953578</v>
          </cell>
          <cell r="I22">
            <v>308.1749757806096</v>
          </cell>
          <cell r="J22">
            <v>238.62397346986793</v>
          </cell>
          <cell r="K22">
            <v>67.798904300476408</v>
          </cell>
          <cell r="L22">
            <v>137.91972839120973</v>
          </cell>
          <cell r="M22">
            <v>162.02961135101788</v>
          </cell>
          <cell r="N22">
            <v>199.63866305329719</v>
          </cell>
        </row>
        <row r="24">
          <cell r="A24" t="str">
            <v>POLSFRIC</v>
          </cell>
          <cell r="B24" t="str">
            <v xml:space="preserve">     D. Reduction of input costs</v>
          </cell>
          <cell r="E24" t="str">
            <v xml:space="preserve"> Ft mn</v>
          </cell>
          <cell r="F24">
            <v>237.5151132167135</v>
          </cell>
          <cell r="G24">
            <v>321.42081444741558</v>
          </cell>
          <cell r="H24">
            <v>322.74684368591397</v>
          </cell>
          <cell r="I24">
            <v>366.23692773927519</v>
          </cell>
          <cell r="J24">
            <v>228.98260080441872</v>
          </cell>
          <cell r="K24">
            <v>151.86954563306713</v>
          </cell>
          <cell r="L24">
            <v>198.60440888334202</v>
          </cell>
          <cell r="M24">
            <v>425.72486119679206</v>
          </cell>
          <cell r="N24">
            <v>755.55555555555554</v>
          </cell>
        </row>
        <row r="26">
          <cell r="A26" t="str">
            <v>POLSFGSE</v>
          </cell>
          <cell r="B26" t="str">
            <v xml:space="preserve">     E. General services</v>
          </cell>
          <cell r="E26" t="str">
            <v xml:space="preserve"> Ft mn</v>
          </cell>
          <cell r="F26">
            <v>4.6219157166495597</v>
          </cell>
          <cell r="G26">
            <v>3.5298893015207247</v>
          </cell>
          <cell r="H26">
            <v>3.3203452264090427</v>
          </cell>
          <cell r="I26">
            <v>3.1934073577266067</v>
          </cell>
          <cell r="J26">
            <v>3.2298598429254852</v>
          </cell>
          <cell r="K26">
            <v>2.7119561720190561</v>
          </cell>
          <cell r="L26">
            <v>2.7583945678241948</v>
          </cell>
          <cell r="M26">
            <v>3.1770512029611351</v>
          </cell>
          <cell r="N26">
            <v>3.0713640469738031</v>
          </cell>
        </row>
        <row r="28">
          <cell r="A28" t="str">
            <v>POLSFSNA</v>
          </cell>
          <cell r="B28" t="str">
            <v xml:space="preserve">     F. Sub-national</v>
          </cell>
          <cell r="E28" t="str">
            <v xml:space="preserve"> Ft mn</v>
          </cell>
          <cell r="F28">
            <v>0</v>
          </cell>
          <cell r="G28">
            <v>0</v>
          </cell>
          <cell r="H28">
            <v>0</v>
          </cell>
          <cell r="I28">
            <v>0</v>
          </cell>
          <cell r="J28">
            <v>0</v>
          </cell>
          <cell r="K28">
            <v>0</v>
          </cell>
          <cell r="L28">
            <v>0</v>
          </cell>
          <cell r="M28">
            <v>0</v>
          </cell>
          <cell r="N28">
            <v>0</v>
          </cell>
        </row>
        <row r="30">
          <cell r="A30" t="str">
            <v>POLSFOTH</v>
          </cell>
          <cell r="B30" t="str">
            <v xml:space="preserve">     G. Other</v>
          </cell>
          <cell r="E30" t="str">
            <v xml:space="preserve"> Ft mn</v>
          </cell>
          <cell r="F30">
            <v>181.15341878312583</v>
          </cell>
          <cell r="G30">
            <v>185.04655460329781</v>
          </cell>
          <cell r="H30">
            <v>143.70361263108788</v>
          </cell>
          <cell r="I30">
            <v>210.52593834612614</v>
          </cell>
          <cell r="J30">
            <v>196.71774717949293</v>
          </cell>
          <cell r="K30">
            <v>255.03235841667203</v>
          </cell>
          <cell r="L30">
            <v>232.6429978502926</v>
          </cell>
          <cell r="M30">
            <v>266.26866132017273</v>
          </cell>
          <cell r="N30">
            <v>309.13279132791325</v>
          </cell>
        </row>
        <row r="49">
          <cell r="A49" t="str">
            <v>POLSFQC</v>
          </cell>
          <cell r="B49" t="str">
            <v xml:space="preserve">  I  Level of consumption</v>
          </cell>
          <cell r="E49" t="str">
            <v>'000 T</v>
          </cell>
          <cell r="F49">
            <v>750</v>
          </cell>
          <cell r="G49">
            <v>650</v>
          </cell>
          <cell r="H49">
            <v>600</v>
          </cell>
          <cell r="I49">
            <v>650</v>
          </cell>
          <cell r="J49">
            <v>757</v>
          </cell>
          <cell r="K49">
            <v>658</v>
          </cell>
          <cell r="L49">
            <v>762</v>
          </cell>
          <cell r="M49">
            <v>743</v>
          </cell>
          <cell r="N49">
            <v>650</v>
          </cell>
        </row>
        <row r="51">
          <cell r="A51" t="str">
            <v>POLSFQCV</v>
          </cell>
          <cell r="B51" t="str">
            <v>III  Value of consumption</v>
          </cell>
          <cell r="E51" t="str">
            <v xml:space="preserve"> Ft mn</v>
          </cell>
          <cell r="F51">
            <v>7787.25</v>
          </cell>
          <cell r="G51">
            <v>6625.45</v>
          </cell>
          <cell r="H51">
            <v>6052.8</v>
          </cell>
          <cell r="I51">
            <v>7439.9</v>
          </cell>
          <cell r="J51">
            <v>11409.504000000001</v>
          </cell>
          <cell r="K51">
            <v>9896.9779999999992</v>
          </cell>
          <cell r="L51">
            <v>10389.108</v>
          </cell>
          <cell r="M51">
            <v>10613.754999999999</v>
          </cell>
          <cell r="N51">
            <v>15925</v>
          </cell>
        </row>
        <row r="55">
          <cell r="A55" t="str">
            <v>POLSFMTR</v>
          </cell>
          <cell r="B55" t="str">
            <v xml:space="preserve">     A. Market transfers</v>
          </cell>
          <cell r="E55" t="str">
            <v xml:space="preserve"> Ft mn</v>
          </cell>
          <cell r="F55">
            <v>-3579.9626538191237</v>
          </cell>
          <cell r="G55">
            <v>-3237.3372772492839</v>
          </cell>
          <cell r="H55">
            <v>-669.45682315222712</v>
          </cell>
          <cell r="I55">
            <v>-1003.2875909369905</v>
          </cell>
          <cell r="J55">
            <v>-3402.051780192653</v>
          </cell>
          <cell r="K55">
            <v>-1791.6759810465605</v>
          </cell>
          <cell r="L55">
            <v>2242.7301881490225</v>
          </cell>
          <cell r="M55">
            <v>8471.504607587287</v>
          </cell>
          <cell r="N55">
            <v>2025.0346936036265</v>
          </cell>
        </row>
        <row r="57">
          <cell r="A57" t="str">
            <v>POLSFOTR</v>
          </cell>
          <cell r="B57" t="str">
            <v xml:space="preserve">     B. Other transfers</v>
          </cell>
          <cell r="E57" t="str">
            <v xml:space="preserve"> Ft mn</v>
          </cell>
          <cell r="F57">
            <v>0</v>
          </cell>
          <cell r="G57">
            <v>0</v>
          </cell>
          <cell r="H57">
            <v>0</v>
          </cell>
          <cell r="I57">
            <v>0</v>
          </cell>
          <cell r="J57">
            <v>0</v>
          </cell>
          <cell r="K57">
            <v>0</v>
          </cell>
          <cell r="L57">
            <v>0</v>
          </cell>
          <cell r="M57">
            <v>0</v>
          </cell>
          <cell r="N57">
            <v>0</v>
          </cell>
        </row>
      </sheetData>
      <sheetData sheetId="16" refreshError="1">
        <row r="9">
          <cell r="A9" t="str">
            <v>POLOSQP</v>
          </cell>
          <cell r="B9" t="str">
            <v xml:space="preserve">  I  Level of production</v>
          </cell>
          <cell r="E9" t="str">
            <v>'000T</v>
          </cell>
        </row>
        <row r="11">
          <cell r="A11" t="str">
            <v>POLOSQPV</v>
          </cell>
          <cell r="B11" t="str">
            <v>III  Value of production</v>
          </cell>
          <cell r="E11" t="str">
            <v xml:space="preserve"> Ft mn</v>
          </cell>
        </row>
        <row r="12">
          <cell r="A12" t="str">
            <v>POLOSLEV</v>
          </cell>
          <cell r="B12" t="str">
            <v>IV  Levies</v>
          </cell>
          <cell r="E12" t="str">
            <v xml:space="preserve"> Ft mn</v>
          </cell>
        </row>
        <row r="18">
          <cell r="A18" t="str">
            <v>POLOSMPS</v>
          </cell>
          <cell r="B18" t="str">
            <v xml:space="preserve">     A. Market price support</v>
          </cell>
          <cell r="E18" t="str">
            <v xml:space="preserve"> Ft mn</v>
          </cell>
        </row>
        <row r="22">
          <cell r="A22" t="str">
            <v>POLOSDPA</v>
          </cell>
          <cell r="B22" t="str">
            <v xml:space="preserve">     C. Direct payments</v>
          </cell>
          <cell r="E22" t="str">
            <v xml:space="preserve"> Ft mn</v>
          </cell>
        </row>
        <row r="24">
          <cell r="A24" t="str">
            <v>POLOSRIC</v>
          </cell>
          <cell r="B24" t="str">
            <v xml:space="preserve">     D. Reduction of input costs</v>
          </cell>
          <cell r="E24" t="str">
            <v xml:space="preserve"> Ft mn</v>
          </cell>
        </row>
        <row r="26">
          <cell r="A26" t="str">
            <v>POLOSGSE</v>
          </cell>
          <cell r="B26" t="str">
            <v xml:space="preserve">     E. General services</v>
          </cell>
          <cell r="E26" t="str">
            <v xml:space="preserve"> Ft mn</v>
          </cell>
        </row>
        <row r="28">
          <cell r="A28" t="str">
            <v>POLOSSNA</v>
          </cell>
          <cell r="B28" t="str">
            <v xml:space="preserve">     F. Sub-national</v>
          </cell>
          <cell r="E28" t="str">
            <v xml:space="preserve"> Ft mn</v>
          </cell>
        </row>
        <row r="30">
          <cell r="A30" t="str">
            <v>POLOSOTH</v>
          </cell>
          <cell r="B30" t="str">
            <v xml:space="preserve">     G. Other</v>
          </cell>
          <cell r="E30" t="str">
            <v xml:space="preserve"> Ft mn</v>
          </cell>
        </row>
        <row r="49">
          <cell r="A49" t="str">
            <v>POLOSQC</v>
          </cell>
          <cell r="B49" t="str">
            <v xml:space="preserve">  I  Level of consumption</v>
          </cell>
          <cell r="E49" t="str">
            <v>'000 T</v>
          </cell>
        </row>
        <row r="51">
          <cell r="A51" t="str">
            <v>POLOSQCV</v>
          </cell>
          <cell r="B51" t="str">
            <v>III  Value of consumption</v>
          </cell>
          <cell r="E51" t="str">
            <v xml:space="preserve"> Ft mn</v>
          </cell>
        </row>
        <row r="55">
          <cell r="A55" t="str">
            <v>POLOSMTR</v>
          </cell>
          <cell r="B55" t="str">
            <v xml:space="preserve">     A. Market transfers</v>
          </cell>
          <cell r="E55" t="str">
            <v xml:space="preserve"> Ft mn</v>
          </cell>
        </row>
        <row r="57">
          <cell r="A57" t="str">
            <v>POLOSOTR</v>
          </cell>
          <cell r="B57" t="str">
            <v xml:space="preserve">     B. Other transfers</v>
          </cell>
          <cell r="E57" t="str">
            <v xml:space="preserve"> Ft mn</v>
          </cell>
        </row>
      </sheetData>
      <sheetData sheetId="17" refreshError="1">
        <row r="9">
          <cell r="A9" t="str">
            <v>POLRIQP</v>
          </cell>
          <cell r="B9" t="str">
            <v xml:space="preserve">  I  Level of production</v>
          </cell>
          <cell r="E9" t="str">
            <v>'000T</v>
          </cell>
        </row>
        <row r="11">
          <cell r="A11" t="str">
            <v>POLRIQPV</v>
          </cell>
          <cell r="B11" t="str">
            <v>III  Value of production</v>
          </cell>
          <cell r="E11" t="str">
            <v xml:space="preserve"> Ft mn</v>
          </cell>
        </row>
        <row r="12">
          <cell r="A12" t="str">
            <v>POLRILEV</v>
          </cell>
          <cell r="B12" t="str">
            <v>IV  Levies</v>
          </cell>
          <cell r="E12" t="str">
            <v xml:space="preserve"> Ft mn</v>
          </cell>
        </row>
        <row r="18">
          <cell r="A18" t="str">
            <v>POLRIMPS</v>
          </cell>
          <cell r="B18" t="str">
            <v xml:space="preserve">     A. Market price support</v>
          </cell>
          <cell r="E18" t="str">
            <v xml:space="preserve"> Ft mn</v>
          </cell>
        </row>
        <row r="22">
          <cell r="A22" t="str">
            <v>POLRIDPA</v>
          </cell>
          <cell r="B22" t="str">
            <v xml:space="preserve">     C. Direct payments</v>
          </cell>
          <cell r="E22" t="str">
            <v xml:space="preserve"> Ft mn</v>
          </cell>
        </row>
        <row r="24">
          <cell r="A24" t="str">
            <v>POLRIRIC</v>
          </cell>
          <cell r="B24" t="str">
            <v xml:space="preserve">     D. Reduction of input costs</v>
          </cell>
          <cell r="E24" t="str">
            <v xml:space="preserve"> Ft mn</v>
          </cell>
        </row>
        <row r="26">
          <cell r="A26" t="str">
            <v>POLRIGSE</v>
          </cell>
          <cell r="B26" t="str">
            <v xml:space="preserve">     E. General services</v>
          </cell>
          <cell r="E26" t="str">
            <v xml:space="preserve"> Ft mn</v>
          </cell>
        </row>
        <row r="28">
          <cell r="A28" t="str">
            <v>POLRISNA</v>
          </cell>
          <cell r="B28" t="str">
            <v xml:space="preserve">     F. Sub-national</v>
          </cell>
          <cell r="E28" t="str">
            <v xml:space="preserve"> Ft mn</v>
          </cell>
        </row>
        <row r="30">
          <cell r="A30" t="str">
            <v>POLRIOTH</v>
          </cell>
          <cell r="B30" t="str">
            <v xml:space="preserve">     G. Other</v>
          </cell>
          <cell r="E30" t="str">
            <v xml:space="preserve"> Ft mn</v>
          </cell>
        </row>
        <row r="49">
          <cell r="A49" t="str">
            <v>POLRIQC</v>
          </cell>
          <cell r="B49" t="str">
            <v xml:space="preserve">  I  Level of consumption</v>
          </cell>
          <cell r="E49" t="str">
            <v>'000 T</v>
          </cell>
        </row>
        <row r="51">
          <cell r="A51" t="str">
            <v>POLRIQCV</v>
          </cell>
          <cell r="B51" t="str">
            <v>III  Value of consumption</v>
          </cell>
          <cell r="E51" t="str">
            <v xml:space="preserve"> Ft mn</v>
          </cell>
        </row>
        <row r="55">
          <cell r="A55" t="str">
            <v>POLRIMTR</v>
          </cell>
          <cell r="B55" t="str">
            <v xml:space="preserve">     A. Market transfers</v>
          </cell>
          <cell r="E55" t="str">
            <v xml:space="preserve"> Ft mn</v>
          </cell>
        </row>
        <row r="57">
          <cell r="A57" t="str">
            <v>POLRIOTR</v>
          </cell>
          <cell r="B57" t="str">
            <v xml:space="preserve">     B. Other transfers</v>
          </cell>
          <cell r="E57" t="str">
            <v xml:space="preserve"> Ft mn</v>
          </cell>
        </row>
      </sheetData>
      <sheetData sheetId="18" refreshError="1">
        <row r="9">
          <cell r="A9" t="str">
            <v>POLWLQP</v>
          </cell>
          <cell r="B9" t="str">
            <v xml:space="preserve">  I  Level of production</v>
          </cell>
          <cell r="E9" t="str">
            <v>'000T</v>
          </cell>
        </row>
        <row r="11">
          <cell r="A11" t="str">
            <v>POLWLQPV</v>
          </cell>
          <cell r="B11" t="str">
            <v>III  Value of production</v>
          </cell>
          <cell r="E11" t="str">
            <v xml:space="preserve"> Ft mn</v>
          </cell>
        </row>
        <row r="12">
          <cell r="A12" t="str">
            <v>POLWLLEV</v>
          </cell>
          <cell r="B12" t="str">
            <v>IV  Levies</v>
          </cell>
          <cell r="E12" t="str">
            <v xml:space="preserve"> Ft mn</v>
          </cell>
        </row>
        <row r="18">
          <cell r="A18" t="str">
            <v>POLWLMPS</v>
          </cell>
          <cell r="B18" t="str">
            <v xml:space="preserve">     A. Market price support</v>
          </cell>
          <cell r="E18" t="str">
            <v xml:space="preserve"> Ft mn</v>
          </cell>
        </row>
        <row r="22">
          <cell r="A22" t="str">
            <v>POLWLDPA</v>
          </cell>
          <cell r="B22" t="str">
            <v xml:space="preserve">     C. Direct payments</v>
          </cell>
          <cell r="E22" t="str">
            <v xml:space="preserve"> Ft mn</v>
          </cell>
        </row>
        <row r="24">
          <cell r="A24" t="str">
            <v>POLWLRIC</v>
          </cell>
          <cell r="B24" t="str">
            <v xml:space="preserve">     D. Reduction of input costs</v>
          </cell>
          <cell r="E24" t="str">
            <v xml:space="preserve"> Ft mn</v>
          </cell>
        </row>
        <row r="26">
          <cell r="A26" t="str">
            <v>POLWLGSE</v>
          </cell>
          <cell r="B26" t="str">
            <v xml:space="preserve">     E. General services</v>
          </cell>
          <cell r="E26" t="str">
            <v xml:space="preserve"> Ft mn</v>
          </cell>
        </row>
        <row r="28">
          <cell r="A28" t="str">
            <v>POLWLSNA</v>
          </cell>
          <cell r="B28" t="str">
            <v xml:space="preserve">     F. Sub-national</v>
          </cell>
          <cell r="E28" t="str">
            <v xml:space="preserve"> Ft mn</v>
          </cell>
        </row>
        <row r="30">
          <cell r="A30" t="str">
            <v>POLWLOTH</v>
          </cell>
          <cell r="B30" t="str">
            <v xml:space="preserve">     G. Other</v>
          </cell>
          <cell r="E30" t="str">
            <v xml:space="preserve"> Ft mn</v>
          </cell>
        </row>
        <row r="49">
          <cell r="A49" t="str">
            <v>POLWLQC</v>
          </cell>
          <cell r="B49" t="str">
            <v xml:space="preserve">  I  Level of consumption</v>
          </cell>
          <cell r="E49" t="str">
            <v>'000 T</v>
          </cell>
        </row>
        <row r="51">
          <cell r="A51" t="str">
            <v>POLWLQCV</v>
          </cell>
          <cell r="B51" t="str">
            <v>III  Value of consumption</v>
          </cell>
          <cell r="E51" t="str">
            <v xml:space="preserve"> Ft mn</v>
          </cell>
        </row>
        <row r="55">
          <cell r="A55" t="str">
            <v>POLWLMTR</v>
          </cell>
          <cell r="B55" t="str">
            <v xml:space="preserve">     A. Market transfers</v>
          </cell>
          <cell r="E55" t="str">
            <v xml:space="preserve"> Ft mn</v>
          </cell>
        </row>
        <row r="57">
          <cell r="A57" t="str">
            <v>POLWLOTR</v>
          </cell>
          <cell r="B57" t="str">
            <v xml:space="preserve">     B. Other transfers</v>
          </cell>
          <cell r="E57" t="str">
            <v xml:space="preserve"> Ft mn</v>
          </cell>
        </row>
      </sheetData>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SMPH for DALYwb"/>
      <sheetName val="Setup"/>
      <sheetName val="Mortality inputs"/>
      <sheetName val="YLD inputs"/>
      <sheetName val="Ranks"/>
      <sheetName val="Ranks 0-14"/>
      <sheetName val="Ranks 15-59"/>
      <sheetName val="Ranks 60+"/>
      <sheetName val="Comparisons"/>
      <sheetName val="Deaths"/>
      <sheetName val="YLL"/>
      <sheetName val="YLD"/>
      <sheetName val="DALY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Setup"/>
      <sheetName val="Mortality inputs"/>
      <sheetName val="YLD inputs"/>
      <sheetName val="Ranks"/>
      <sheetName val="Ranks 0-14"/>
      <sheetName val="Ranks 15-59"/>
      <sheetName val="Ranks 60+"/>
      <sheetName val="Comparisons"/>
      <sheetName val="Deaths"/>
      <sheetName val="YLL"/>
      <sheetName val="YLD"/>
      <sheetName val="DALY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Setup"/>
      <sheetName val="Mortality inputs"/>
      <sheetName val="YLD inputs"/>
      <sheetName val="Ranks"/>
      <sheetName val="Ranks 0-14"/>
      <sheetName val="Ranks 15-59"/>
      <sheetName val="Ranks 60+"/>
      <sheetName val="Comparisons"/>
      <sheetName val="Deaths"/>
      <sheetName val="YLL"/>
      <sheetName val="YLD"/>
      <sheetName val="DALY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rvivors"/>
      <sheetName val="AdjustedY"/>
      <sheetName val="intercept+slope graphs"/>
      <sheetName val="intercept+slope projections"/>
      <sheetName val="99"/>
      <sheetName val="2000"/>
      <sheetName val="Results"/>
    </sheetNames>
    <sheetDataSet>
      <sheetData sheetId="0" refreshError="1"/>
      <sheetData sheetId="1" refreshError="1"/>
      <sheetData sheetId="2" refreshError="1"/>
      <sheetData sheetId="3"/>
      <sheetData sheetId="4" refreshError="1"/>
      <sheetData sheetId="5" refreshError="1"/>
      <sheetData sheetId="6"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ivors"/>
      <sheetName val="AdjustedY"/>
      <sheetName val="intercept+slope graphs"/>
      <sheetName val="intercept+slope projections"/>
      <sheetName val="99"/>
      <sheetName val="2000"/>
      <sheetName val="Results"/>
    </sheetNames>
    <sheetDataSet>
      <sheetData sheetId="0" refreshError="1"/>
      <sheetData sheetId="1" refreshError="1"/>
      <sheetData sheetId="2" refreshError="1"/>
      <sheetData sheetId="3">
        <row r="3">
          <cell r="A3">
            <v>70</v>
          </cell>
          <cell r="B3">
            <v>0.79194196750393619</v>
          </cell>
          <cell r="C3">
            <v>70</v>
          </cell>
          <cell r="D3">
            <v>0.22794850265882238</v>
          </cell>
          <cell r="E3">
            <v>71</v>
          </cell>
          <cell r="F3">
            <v>0.77626037959599914</v>
          </cell>
          <cell r="G3">
            <v>71</v>
          </cell>
          <cell r="H3">
            <v>0.13589749103560211</v>
          </cell>
        </row>
        <row r="4">
          <cell r="A4">
            <v>75</v>
          </cell>
          <cell r="B4">
            <v>0.81310574701108085</v>
          </cell>
          <cell r="C4">
            <v>75</v>
          </cell>
          <cell r="D4">
            <v>0.18932607843421523</v>
          </cell>
          <cell r="E4">
            <v>73</v>
          </cell>
          <cell r="F4">
            <v>0.78976160758999236</v>
          </cell>
          <cell r="G4">
            <v>75</v>
          </cell>
          <cell r="H4">
            <v>0.12619586439332364</v>
          </cell>
        </row>
        <row r="5">
          <cell r="A5">
            <v>76</v>
          </cell>
          <cell r="B5">
            <v>0.84421259975988916</v>
          </cell>
          <cell r="C5">
            <v>76</v>
          </cell>
          <cell r="D5">
            <v>0.19269407779667502</v>
          </cell>
          <cell r="E5">
            <v>75</v>
          </cell>
          <cell r="F5">
            <v>0.81242903327055715</v>
          </cell>
          <cell r="G5">
            <v>76</v>
          </cell>
          <cell r="H5">
            <v>0.12884520643427155</v>
          </cell>
        </row>
        <row r="6">
          <cell r="A6">
            <v>77</v>
          </cell>
          <cell r="B6">
            <v>0.85059169360938336</v>
          </cell>
          <cell r="C6">
            <v>77</v>
          </cell>
          <cell r="D6">
            <v>0.18963932180514975</v>
          </cell>
          <cell r="E6">
            <v>79</v>
          </cell>
          <cell r="F6">
            <v>0.85227264928025659</v>
          </cell>
          <cell r="G6">
            <v>79</v>
          </cell>
          <cell r="H6">
            <v>0.10738296102641298</v>
          </cell>
        </row>
        <row r="7">
          <cell r="A7">
            <v>80</v>
          </cell>
          <cell r="B7">
            <v>0.86408256133543027</v>
          </cell>
          <cell r="C7">
            <v>85</v>
          </cell>
          <cell r="D7">
            <v>0.12960893664663664</v>
          </cell>
          <cell r="E7">
            <v>80</v>
          </cell>
          <cell r="F7">
            <v>0.86054891594345251</v>
          </cell>
          <cell r="G7">
            <v>80</v>
          </cell>
          <cell r="H7">
            <v>0.11070165690153666</v>
          </cell>
        </row>
        <row r="8">
          <cell r="A8">
            <v>82</v>
          </cell>
          <cell r="B8">
            <v>0.87979936504953016</v>
          </cell>
          <cell r="C8">
            <v>86</v>
          </cell>
          <cell r="D8">
            <v>0.1154042720357471</v>
          </cell>
          <cell r="E8">
            <v>84</v>
          </cell>
          <cell r="F8">
            <v>0.89653572026385153</v>
          </cell>
          <cell r="G8">
            <v>84</v>
          </cell>
          <cell r="H8">
            <v>9.7455030091307293E-2</v>
          </cell>
        </row>
        <row r="9">
          <cell r="A9">
            <v>85</v>
          </cell>
          <cell r="B9">
            <v>0.89196668193024276</v>
          </cell>
          <cell r="C9">
            <v>88</v>
          </cell>
          <cell r="D9">
            <v>0.10556342262409646</v>
          </cell>
          <cell r="E9">
            <v>89</v>
          </cell>
          <cell r="F9">
            <v>0.93112400092055736</v>
          </cell>
          <cell r="G9">
            <v>86</v>
          </cell>
          <cell r="H9">
            <v>9.0944594623021402E-2</v>
          </cell>
        </row>
        <row r="10">
          <cell r="A10">
            <v>86</v>
          </cell>
          <cell r="B10">
            <v>0.90694873800886566</v>
          </cell>
          <cell r="C10">
            <v>95</v>
          </cell>
          <cell r="D10">
            <v>7.1271526767790139E-2</v>
          </cell>
          <cell r="E10">
            <v>90</v>
          </cell>
          <cell r="F10">
            <v>0.9378344670883425</v>
          </cell>
          <cell r="G10">
            <v>94</v>
          </cell>
          <cell r="H10">
            <v>5.9537488619671786E-2</v>
          </cell>
        </row>
        <row r="11">
          <cell r="A11">
            <v>87</v>
          </cell>
          <cell r="B11">
            <v>0.91997581133415152</v>
          </cell>
          <cell r="C11">
            <v>96</v>
          </cell>
          <cell r="D11">
            <v>5.8114682143674878E-2</v>
          </cell>
          <cell r="E11">
            <v>91</v>
          </cell>
          <cell r="F11">
            <v>0.95446595395617695</v>
          </cell>
          <cell r="G11">
            <v>96</v>
          </cell>
          <cell r="H11">
            <v>5.8190030052317931E-2</v>
          </cell>
        </row>
        <row r="12">
          <cell r="A12">
            <v>89</v>
          </cell>
          <cell r="B12">
            <v>0.9316113839392427</v>
          </cell>
          <cell r="C12">
            <v>97</v>
          </cell>
          <cell r="D12">
            <v>4.8077819623093543E-2</v>
          </cell>
          <cell r="E12">
            <v>93</v>
          </cell>
          <cell r="F12">
            <v>0.97807636160213418</v>
          </cell>
        </row>
        <row r="13">
          <cell r="A13">
            <v>90</v>
          </cell>
          <cell r="B13">
            <v>0.94384428161121448</v>
          </cell>
          <cell r="E13">
            <v>94</v>
          </cell>
          <cell r="F13">
            <v>0.97729789572597603</v>
          </cell>
        </row>
        <row r="14">
          <cell r="A14">
            <v>91</v>
          </cell>
          <cell r="B14">
            <v>0.94367225407303135</v>
          </cell>
          <cell r="E14">
            <v>96</v>
          </cell>
          <cell r="F14">
            <v>1.0087995500170002</v>
          </cell>
        </row>
        <row r="15">
          <cell r="A15">
            <v>92</v>
          </cell>
          <cell r="B15">
            <v>0.94408541643753308</v>
          </cell>
          <cell r="E15">
            <v>97</v>
          </cell>
          <cell r="F15">
            <v>1.0015136497555539</v>
          </cell>
        </row>
        <row r="16">
          <cell r="A16">
            <v>93</v>
          </cell>
          <cell r="B16">
            <v>0.96250626167911424</v>
          </cell>
        </row>
        <row r="17">
          <cell r="A17">
            <v>94</v>
          </cell>
          <cell r="B17">
            <v>0.96362740025063498</v>
          </cell>
        </row>
      </sheetData>
      <sheetData sheetId="4" refreshError="1"/>
      <sheetData sheetId="5" refreshError="1"/>
      <sheetData sheetId="6"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SMPH for DALYwb"/>
      <sheetName val="Setup"/>
      <sheetName val="Mortality inputs"/>
      <sheetName val="YLD inputs"/>
      <sheetName val="Ranks"/>
      <sheetName val="Ranks 0-14"/>
      <sheetName val="Ranks 15-59"/>
      <sheetName val="Ranks 60+"/>
      <sheetName val="Comparisons"/>
      <sheetName val="Deaths"/>
      <sheetName val="YLL"/>
      <sheetName val="YLD"/>
      <sheetName val="DALYs"/>
      <sheetName val="Figure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ersons/person.xml><?xml version="1.0" encoding="utf-8"?>
<personList xmlns="http://schemas.microsoft.com/office/spreadsheetml/2018/threadedcomments" xmlns:x="http://schemas.openxmlformats.org/spreadsheetml/2006/main">
  <person displayName="Jasper Andrée" id="{FDFC0DA1-0374-447F-B9C7-54F361063FAB}" userId="7b23be08aae5c26f"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3C3834-1570-4AF9-8289-61FFDCBDE673}" name="Table1" displayName="Table1" ref="A27:S167" totalsRowShown="0">
  <autoFilter ref="A27:S167" xr:uid="{CE3C3834-1570-4AF9-8289-61FFDCBDE673}"/>
  <tableColumns count="19">
    <tableColumn id="1" xr3:uid="{EF030F0D-4B4D-46D7-9FC9-F4034F93C960}" name="year" dataDxfId="2"/>
    <tableColumn id="2" xr3:uid="{5D24EE12-E58D-4FEC-B3ED-513F3C0CB34E}" name="year_value" dataDxfId="1"/>
    <tableColumn id="19" xr3:uid="{D6A2F601-5302-4B9E-840F-C529F30D71B8}" name="bar_order" dataDxfId="0"/>
    <tableColumn id="3" xr3:uid="{09F9BFFE-0B21-4A9E-8721-09FB14F1C2C6}" name="question_number"/>
    <tableColumn id="4" xr3:uid="{2DC2493B-9D42-42F4-B0DE-4A0B2FD1752E}" name="question_text"/>
    <tableColumn id="5" xr3:uid="{BD3CC891-2E9E-4994-9D7D-2F66D5DFCCE5}" name="iso3"/>
    <tableColumn id="6" xr3:uid="{C81FD630-FDBE-4D5E-B7B3-BEDF69A10D32}" name="country"/>
    <tableColumn id="7" xr3:uid="{0C72DE16-A942-46FE-804F-B4B78D281F4C}" name="m49_region"/>
    <tableColumn id="8" xr3:uid="{F3A3D4BC-7A2C-46E9-AEB1-1D1FA3514985}" name="m49_subregion"/>
    <tableColumn id="9" xr3:uid="{23101947-C3B3-4B31-8611-E9260F23BA13}" name="m49_intermediate_region"/>
    <tableColumn id="10" xr3:uid="{9B91E3D3-A3E9-486F-ABAE-881FBC293BF2}" name="sdg_region"/>
    <tableColumn id="11" xr3:uid="{B899DB64-A182-498B-AD3D-A8EED5C469C1}" name="sub_region_name"/>
    <tableColumn id="12" xr3:uid="{51FFDB3F-1F33-4146-B21A-44263415A2AF}" name="region_name"/>
    <tableColumn id="13" xr3:uid="{326B78C6-8445-47BA-96BF-0E843D693032}" name="source_name"/>
    <tableColumn id="14" xr3:uid="{D18D1190-8D1B-4B92-BD3E-EB20B61939DB}" name="description"/>
    <tableColumn id="15" xr3:uid="{E5371E91-A01A-4057-A12F-EDEDD248447E}" name="comment"/>
    <tableColumn id="16" xr3:uid="{D5293724-7B13-418C-8D17-46261632CF11}" name="SDG region names"/>
    <tableColumn id="17" xr3:uid="{BD6B63B1-3565-4500-BDFA-A6E7B6746BE5}" name="Count"/>
    <tableColumn id="18" xr3:uid="{89B3F661-D7E4-4868-8BAA-3BDFA744621D}" name="Media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07" dT="2026-05-04T14:20:15.22" personId="{FDFC0DA1-0374-447F-B9C7-54F361063FAB}" id="{074223E3-AB6C-46B8-9CE4-7ECFCCD78DC9}">
    <text>Before: =SUMMENPRODUKT(SUMMEWENN(IaDB!$A$5:$A$52;SIDSlist;IaDB!$K$5:$AK$52))
Fix: References wrong line, adding A</text>
  </threadedComment>
  <threadedComment ref="N113" dT="2026-05-04T14:21:46.80" personId="{FDFC0DA1-0374-447F-B9C7-54F361063FAB}" id="{7243FFFE-2C84-4E1F-BC5C-09BBF31077E7}">
    <text xml:space="preserve">Before: =ZÄHLENWENNS(WTO!R6:R169;WAHR;WTO!F6:F169;"developed")/ZÄHLENWENN(WTO!R6:R169;WAHR)
Error: references wrong line F; should reference C
</text>
  </threadedComment>
  <threadedComment ref="O113" dT="2026-05-04T14:22:03.93" personId="{FDFC0DA1-0374-447F-B9C7-54F361063FAB}" id="{1DE969AB-0448-470E-ADA3-07F51C301DFA}">
    <text>Before: =ZÄHLENWENNS(WTO!R6:R169;WAHR;WTO!F6:F169;"developed")/ZÄHLENWENN(WTO!R6:R169;WAHR)
Error: 
1. referenced wrong line F; should reference C
2. did not count 2 countries which were not yet categorized into developed/developing in column C</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6E3A654-7FE8-43AA-9825-0F8B7FE08EAD}">
  <we:reference id="f4832f54-fb7e-4dc7-a40c-785b1c4a7815" version="2024.3.0.0" store="EXCatalog" storeType="EXCatalog"/>
  <we:alternateReferences>
    <we:reference id="WA200004179" version="2024.3.0.0" store="en-US" storeType="OMEX"/>
  </we:alternateReferences>
  <we:properties>
    <we:property name="app-config" value="&quot;{\&quot;map\&quot;:{\&quot;webmap\&quot;:{\&quot;is3d\&quot;:false,\&quot;itemData\&quot;:{\&quot;operationalLayers\&quot;:[],\&quot;tables\&quot;:[],\&quot;baseMap\&quot;:{\&quot;baseMapLayers\&quot;:[{\&quot;id\&quot;:\&quot;World_Hillshade_3805\&quot;,\&quot;opacity\&quot;:1,\&quot;title\&quot;:\&quot;World Hillshade\&quot;,\&quot;url\&quot;:\&quot;https://services.arcgisonline.com/arcgis/rest/services/Elevation/World_Hillshade/MapServer\&quot;,\&quot;visibility\&quot;:true,\&quot;layerType\&quot;:\&quot;ArcGISTiledMapServiceLayer\&quot;},{\&quot;id\&quot;:\&quot;VectorTile_2333\&quot;,\&quot;opacity\&quot;:1,\&quot;title\&quot;:\&quot;World Topographic Map\&quot;,\&quot;visibility\&quot;:true,\&quot;layerType\&quot;:\&quot;VectorTileLayer\&quot;,\&quot;styleUrl\&quot;:\&quot;https://cdn.arcgis.com/sharing/rest/content/items/7dc6cea0b1764a1f9af2e679f642f0f5/resources/styles/root.json\&quot;}],\&quot;title\&quot;:\&quot;Topographic\&quot;},\&quot;version\&quot;:\&quot;2.26\&quot;,\&quot;authoringApp\&quot;:\&quot;ArcGIS for Excel\&quot;,\&quot;authoringAppVersion\&quot;:\&quot;2026.2.0.0.67\&quot;,\&quot;bookmarks\&quot;:[],\&quot;initialState\&quot;:{\&quot;viewpoint\&quot;:{\&quot;targetGeometry\&quot;:{\&quot;spatialReference\&quot;:{\&quot;latestWkid\&quot;:3857,\&quot;wkid\&quot;:102100},\&quot;xmin\&quot;:1103556.7402227155,\&quot;ymin\&quot;:8216728.546047758,\&quot;xmax\&quot;:1316968.9231949172,\&quot;ymax\&quot;:8481506.412027596}}}}},\&quot;webmapExtensions\&quot;:{\&quot;format\&quot;:2}}}&quot;"/>
    <we:property name="arcgis-connection" value="&quot;{\&quot;portalUrl\&quot;:\&quot;https://www.arcgis.com\&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s>_xldudf_ARCGIS_COORDINATETONOTATION</we:customFunctionIds>
        <we:customFunctionIds>_xldudf_ARCGIS_COORDINATEFROMNOTATION</we:customFunctionIds>
        <we:customFunctionIds>_xldudf_ARCGIS_PROJECTPOINT</we:customFunctionIds>
        <we:customFunctionIds>_xldudf_ARCGIS_PROJECTGEOMETRY</we:customFunctionIds>
      </we:customFunctionIdList>
    </a:ext>
    <a:ext xmlns:a="http://schemas.openxmlformats.org/drawingml/2006/main" uri="{0858819E-0033-43BF-8937-05EC82904868}">
      <we:backgroundApp state="1" runtimeId="Esri.TaskPane.Url"/>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42.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9051C-D76D-4D8A-BDC0-D83F8947E27B}">
  <dimension ref="A1:O36"/>
  <sheetViews>
    <sheetView zoomScale="98" zoomScaleNormal="98" workbookViewId="0">
      <selection activeCell="A20" sqref="A20"/>
    </sheetView>
  </sheetViews>
  <sheetFormatPr defaultColWidth="9.140625" defaultRowHeight="15"/>
  <cols>
    <col min="3" max="12" width="10.42578125" bestFit="1" customWidth="1"/>
    <col min="13" max="13" width="11.7109375" bestFit="1" customWidth="1"/>
    <col min="14" max="15" width="12" bestFit="1" customWidth="1"/>
  </cols>
  <sheetData>
    <row r="1" spans="1:15" s="12" customFormat="1"/>
    <row r="2" spans="1:15">
      <c r="A2" s="182" t="s">
        <v>1252</v>
      </c>
      <c r="B2" s="182"/>
      <c r="C2" s="182"/>
      <c r="D2" s="182"/>
      <c r="E2" s="182"/>
      <c r="F2" s="182"/>
      <c r="G2" s="182"/>
      <c r="H2" s="182"/>
      <c r="I2" s="182"/>
      <c r="N2" s="24"/>
    </row>
    <row r="3" spans="1:15">
      <c r="N3" s="24"/>
    </row>
    <row r="4" spans="1:15">
      <c r="N4" s="24"/>
    </row>
    <row r="9" spans="1:15" ht="15.75" thickBot="1">
      <c r="B9" s="104"/>
      <c r="O9" s="106"/>
    </row>
    <row r="10" spans="1:15">
      <c r="A10" s="121" t="s">
        <v>858</v>
      </c>
      <c r="B10" s="120" t="s">
        <v>859</v>
      </c>
      <c r="C10" s="120" t="s">
        <v>725</v>
      </c>
      <c r="D10" s="120" t="s">
        <v>662</v>
      </c>
      <c r="E10" s="120" t="s">
        <v>679</v>
      </c>
      <c r="F10" s="120" t="s">
        <v>678</v>
      </c>
      <c r="G10" s="120" t="s">
        <v>688</v>
      </c>
      <c r="H10" s="120" t="s">
        <v>686</v>
      </c>
      <c r="I10" s="120" t="s">
        <v>698</v>
      </c>
      <c r="J10" s="120" t="s">
        <v>680</v>
      </c>
      <c r="K10" s="120" t="s">
        <v>669</v>
      </c>
      <c r="L10" s="120" t="s">
        <v>672</v>
      </c>
      <c r="M10" s="119" t="s">
        <v>860</v>
      </c>
      <c r="N10" s="106"/>
      <c r="O10" s="106"/>
    </row>
    <row r="11" spans="1:15">
      <c r="A11" s="118" t="s">
        <v>861</v>
      </c>
      <c r="B11" s="117" t="s">
        <v>17</v>
      </c>
      <c r="C11" s="117">
        <v>35671</v>
      </c>
      <c r="D11" s="117">
        <v>33206</v>
      </c>
      <c r="E11" s="117">
        <v>24615</v>
      </c>
      <c r="F11" s="117">
        <v>20214</v>
      </c>
      <c r="G11" s="117">
        <v>13544</v>
      </c>
      <c r="H11" s="117">
        <v>13759</v>
      </c>
      <c r="I11" s="117">
        <v>13812</v>
      </c>
      <c r="J11" s="117">
        <v>19509</v>
      </c>
      <c r="K11" s="117">
        <v>38115</v>
      </c>
      <c r="L11" s="117">
        <v>48011</v>
      </c>
      <c r="M11" s="116">
        <v>37163</v>
      </c>
    </row>
    <row r="12" spans="1:15">
      <c r="A12" s="115" t="s">
        <v>862</v>
      </c>
      <c r="B12" t="s">
        <v>17</v>
      </c>
      <c r="C12">
        <v>27212</v>
      </c>
      <c r="D12">
        <v>25063</v>
      </c>
      <c r="E12">
        <v>20752</v>
      </c>
      <c r="F12">
        <v>10519</v>
      </c>
      <c r="G12">
        <v>6211</v>
      </c>
      <c r="H12">
        <v>4584</v>
      </c>
      <c r="I12">
        <v>2342</v>
      </c>
      <c r="J12">
        <v>1916</v>
      </c>
      <c r="K12">
        <v>1490</v>
      </c>
      <c r="L12">
        <v>1359</v>
      </c>
      <c r="M12" s="114">
        <v>1574</v>
      </c>
    </row>
    <row r="13" spans="1:15" ht="15.75" thickBot="1">
      <c r="A13" s="113" t="s">
        <v>863</v>
      </c>
      <c r="B13" s="112" t="s">
        <v>17</v>
      </c>
      <c r="C13" s="112">
        <v>5893</v>
      </c>
      <c r="D13" s="112">
        <v>4199</v>
      </c>
      <c r="E13" s="112">
        <v>2827</v>
      </c>
      <c r="F13" s="112">
        <v>3939</v>
      </c>
      <c r="G13" s="112">
        <v>1593</v>
      </c>
      <c r="H13" s="112">
        <v>714</v>
      </c>
      <c r="I13" s="112">
        <v>668</v>
      </c>
      <c r="J13" s="112">
        <v>1103</v>
      </c>
      <c r="K13" s="112">
        <v>16208</v>
      </c>
      <c r="L13" s="112">
        <v>13819</v>
      </c>
      <c r="M13" s="111">
        <v>13165</v>
      </c>
    </row>
    <row r="14" spans="1:15">
      <c r="M14" s="110"/>
    </row>
    <row r="15" spans="1:15">
      <c r="A15" t="s">
        <v>864</v>
      </c>
      <c r="C15" s="109">
        <f t="shared" ref="C15:M15" si="0">C11+C13</f>
        <v>41564</v>
      </c>
      <c r="D15" s="109">
        <f t="shared" si="0"/>
        <v>37405</v>
      </c>
      <c r="E15" s="109">
        <f t="shared" si="0"/>
        <v>27442</v>
      </c>
      <c r="F15" s="109">
        <f t="shared" si="0"/>
        <v>24153</v>
      </c>
      <c r="G15" s="109">
        <f t="shared" si="0"/>
        <v>15137</v>
      </c>
      <c r="H15" s="109">
        <f t="shared" si="0"/>
        <v>14473</v>
      </c>
      <c r="I15" s="109">
        <f t="shared" si="0"/>
        <v>14480</v>
      </c>
      <c r="J15" s="109">
        <f t="shared" si="0"/>
        <v>20612</v>
      </c>
      <c r="K15" s="109">
        <f t="shared" si="0"/>
        <v>54323</v>
      </c>
      <c r="L15" s="109">
        <f t="shared" si="0"/>
        <v>61830</v>
      </c>
      <c r="M15" s="109">
        <f t="shared" si="0"/>
        <v>50328</v>
      </c>
    </row>
    <row r="16" spans="1:15">
      <c r="A16" t="s">
        <v>865</v>
      </c>
      <c r="C16">
        <v>0</v>
      </c>
      <c r="D16" s="24">
        <f t="shared" ref="D16:M16" si="1">(D15/C15-1)</f>
        <v>-0.10006255413338461</v>
      </c>
      <c r="E16" s="24">
        <f t="shared" si="1"/>
        <v>-0.26635476540569447</v>
      </c>
      <c r="F16" s="24">
        <f t="shared" si="1"/>
        <v>-0.11985278040959113</v>
      </c>
      <c r="G16" s="24">
        <f t="shared" si="1"/>
        <v>-0.37328696228211822</v>
      </c>
      <c r="H16" s="24">
        <f t="shared" si="1"/>
        <v>-4.3866023650657282E-2</v>
      </c>
      <c r="I16" s="24">
        <f t="shared" si="1"/>
        <v>4.836592275270224E-4</v>
      </c>
      <c r="J16" s="24">
        <f t="shared" si="1"/>
        <v>0.42348066298342535</v>
      </c>
      <c r="K16" s="24">
        <f t="shared" si="1"/>
        <v>1.6355035901416652</v>
      </c>
      <c r="L16" s="24">
        <f t="shared" si="1"/>
        <v>0.13819192607182962</v>
      </c>
      <c r="M16" s="24">
        <f t="shared" si="1"/>
        <v>-0.18602620087336241</v>
      </c>
    </row>
    <row r="17" spans="1:13">
      <c r="A17" s="108" t="s">
        <v>866</v>
      </c>
      <c r="B17" s="108"/>
      <c r="C17" s="108">
        <v>0</v>
      </c>
      <c r="D17" s="107">
        <f t="shared" ref="D17:M17" si="2">(D11/C11-1)</f>
        <v>-6.9103753749544472E-2</v>
      </c>
      <c r="E17" s="107">
        <f t="shared" si="2"/>
        <v>-0.25871830392097817</v>
      </c>
      <c r="F17" s="107">
        <f t="shared" si="2"/>
        <v>-0.17879341864716636</v>
      </c>
      <c r="G17" s="107">
        <f t="shared" si="2"/>
        <v>-0.32996932818838431</v>
      </c>
      <c r="H17" s="107">
        <f t="shared" si="2"/>
        <v>1.5874187832250364E-2</v>
      </c>
      <c r="I17" s="107">
        <f t="shared" si="2"/>
        <v>3.8520241296606805E-3</v>
      </c>
      <c r="J17" s="107">
        <f t="shared" si="2"/>
        <v>0.41246741963509992</v>
      </c>
      <c r="K17" s="107">
        <f t="shared" si="2"/>
        <v>0.95371367061356294</v>
      </c>
      <c r="L17" s="107">
        <f t="shared" si="2"/>
        <v>0.25963531418076879</v>
      </c>
      <c r="M17" s="107">
        <f t="shared" si="2"/>
        <v>-0.22594822019953764</v>
      </c>
    </row>
    <row r="35" spans="1:1">
      <c r="A35" s="105" t="s">
        <v>867</v>
      </c>
    </row>
    <row r="36" spans="1:1">
      <c r="A36" s="105" t="s">
        <v>868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014A3-282A-46EB-A464-4044C64FC2E6}">
  <dimension ref="A2:H31"/>
  <sheetViews>
    <sheetView workbookViewId="0">
      <selection activeCell="B4" sqref="B4"/>
    </sheetView>
  </sheetViews>
  <sheetFormatPr defaultColWidth="11.42578125" defaultRowHeight="15"/>
  <cols>
    <col min="1" max="1" width="27.5703125" customWidth="1"/>
  </cols>
  <sheetData>
    <row r="2" spans="1:8">
      <c r="A2" s="182" t="s">
        <v>1253</v>
      </c>
      <c r="B2" s="182"/>
      <c r="C2" s="182"/>
      <c r="D2" s="182"/>
      <c r="E2" s="182"/>
      <c r="F2" s="182"/>
    </row>
    <row r="3" spans="1:8">
      <c r="A3" s="126" t="s">
        <v>869</v>
      </c>
      <c r="B3" s="126" t="s">
        <v>1254</v>
      </c>
      <c r="C3" s="122"/>
      <c r="H3" s="123"/>
    </row>
    <row r="4" spans="1:8">
      <c r="A4" s="122" t="s">
        <v>870</v>
      </c>
      <c r="B4" s="122">
        <v>14612</v>
      </c>
      <c r="C4" s="125">
        <f t="shared" ref="C4:C12" si="0">B4/SUM($B$4:$B$12)</f>
        <v>0.39318677178914513</v>
      </c>
    </row>
    <row r="5" spans="1:8">
      <c r="A5" s="122" t="s">
        <v>871</v>
      </c>
      <c r="B5" s="122">
        <v>6102</v>
      </c>
      <c r="C5" s="125">
        <f t="shared" si="0"/>
        <v>0.16419557086349326</v>
      </c>
    </row>
    <row r="6" spans="1:8">
      <c r="A6" s="122" t="s">
        <v>872</v>
      </c>
      <c r="B6" s="122">
        <v>2572</v>
      </c>
      <c r="C6" s="125">
        <f t="shared" si="0"/>
        <v>6.920862147835212E-2</v>
      </c>
    </row>
    <row r="7" spans="1:8">
      <c r="A7" s="122" t="s">
        <v>873</v>
      </c>
      <c r="B7" s="122">
        <v>4068</v>
      </c>
      <c r="C7" s="125">
        <f t="shared" si="0"/>
        <v>0.10946371390899551</v>
      </c>
    </row>
    <row r="8" spans="1:8">
      <c r="A8" s="122" t="s">
        <v>874</v>
      </c>
      <c r="B8" s="122">
        <v>2706</v>
      </c>
      <c r="C8" s="125">
        <f t="shared" si="0"/>
        <v>7.2814358367193174E-2</v>
      </c>
    </row>
    <row r="9" spans="1:8">
      <c r="A9" s="122" t="s">
        <v>875</v>
      </c>
      <c r="B9" s="122">
        <v>603</v>
      </c>
      <c r="C9" s="125">
        <f t="shared" si="0"/>
        <v>1.6225815999784732E-2</v>
      </c>
    </row>
    <row r="10" spans="1:8">
      <c r="A10" s="122" t="s">
        <v>876</v>
      </c>
      <c r="B10" s="122">
        <v>1094</v>
      </c>
      <c r="C10" s="125">
        <f t="shared" si="0"/>
        <v>2.9437881764120228E-2</v>
      </c>
    </row>
    <row r="11" spans="1:8">
      <c r="A11" s="122" t="s">
        <v>877</v>
      </c>
      <c r="B11" s="122">
        <v>555</v>
      </c>
      <c r="C11" s="125">
        <f t="shared" si="0"/>
        <v>1.4934208756020773E-2</v>
      </c>
    </row>
    <row r="12" spans="1:8">
      <c r="A12" s="122" t="s">
        <v>878</v>
      </c>
      <c r="B12" s="122">
        <v>4851</v>
      </c>
      <c r="C12" s="125">
        <f t="shared" si="0"/>
        <v>0.13053305707289509</v>
      </c>
    </row>
    <row r="13" spans="1:8">
      <c r="A13" s="122"/>
      <c r="B13" s="122"/>
      <c r="C13" s="122"/>
    </row>
    <row r="14" spans="1:8">
      <c r="A14" s="122" t="s">
        <v>879</v>
      </c>
      <c r="B14" s="122">
        <f>SUM(B4:B6)</f>
        <v>23286</v>
      </c>
      <c r="C14" s="125">
        <f>B14/SUM($B$14:$B$16)</f>
        <v>0.62659096413099047</v>
      </c>
    </row>
    <row r="15" spans="1:8">
      <c r="A15" s="122" t="s">
        <v>880</v>
      </c>
      <c r="B15" s="122">
        <f>SUM(B7:B9)</f>
        <v>7377</v>
      </c>
      <c r="C15" s="125">
        <f>B15/SUM($B$14:$B$16)</f>
        <v>0.19850388827597343</v>
      </c>
    </row>
    <row r="16" spans="1:8">
      <c r="A16" s="122" t="s">
        <v>881</v>
      </c>
      <c r="B16" s="122">
        <f>SUM(B10:B12)</f>
        <v>6500</v>
      </c>
      <c r="C16" s="125">
        <f>B16/SUM($B$14:$B$16)</f>
        <v>0.17490514759303608</v>
      </c>
    </row>
    <row r="17" spans="1:3">
      <c r="A17" s="122"/>
      <c r="B17" s="122"/>
      <c r="C17" s="122"/>
    </row>
    <row r="18" spans="1:3">
      <c r="A18" s="122" t="s">
        <v>12</v>
      </c>
      <c r="B18" s="122">
        <f>SUM(B4,B7,B10)</f>
        <v>19774</v>
      </c>
      <c r="C18" s="125">
        <f>B18/SUM($B$18:$B$20)</f>
        <v>0.53208836746226085</v>
      </c>
    </row>
    <row r="19" spans="1:3">
      <c r="A19" s="122" t="s">
        <v>13</v>
      </c>
      <c r="B19" s="122">
        <f>SUM(B5,B8,B11)</f>
        <v>9363</v>
      </c>
      <c r="C19" s="125">
        <f>B19/SUM($B$18:$B$20)</f>
        <v>0.25194413798670723</v>
      </c>
    </row>
    <row r="20" spans="1:3">
      <c r="A20" s="122" t="s">
        <v>882</v>
      </c>
      <c r="B20" s="122">
        <f>SUM(B6,B9,B12)</f>
        <v>8026</v>
      </c>
      <c r="C20" s="125">
        <f>B20/SUM($B$18:$B$20)</f>
        <v>0.21596749455103195</v>
      </c>
    </row>
    <row r="22" spans="1:3">
      <c r="B22" s="123"/>
    </row>
    <row r="23" spans="1:3">
      <c r="B23" s="123"/>
      <c r="C23" s="124"/>
    </row>
    <row r="24" spans="1:3">
      <c r="B24" s="123"/>
      <c r="C24" s="124"/>
    </row>
    <row r="25" spans="1:3">
      <c r="B25" s="123"/>
      <c r="C25" s="124"/>
    </row>
    <row r="26" spans="1:3">
      <c r="B26" s="123"/>
      <c r="C26" s="124"/>
    </row>
    <row r="28" spans="1:3">
      <c r="B28" s="123"/>
    </row>
    <row r="29" spans="1:3">
      <c r="B29" s="123"/>
    </row>
    <row r="30" spans="1:3">
      <c r="B30" s="123"/>
    </row>
    <row r="31" spans="1:3">
      <c r="C31" s="1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8F8FB-1DC6-4085-9191-85C9B2B95A8E}">
  <dimension ref="B1:T65"/>
  <sheetViews>
    <sheetView zoomScale="85" zoomScaleNormal="85" workbookViewId="0">
      <selection activeCell="I33" sqref="I33"/>
    </sheetView>
  </sheetViews>
  <sheetFormatPr defaultColWidth="9.140625" defaultRowHeight="15"/>
  <cols>
    <col min="1" max="1" width="9.140625" style="4"/>
    <col min="2" max="2" width="22.42578125" style="4" customWidth="1"/>
    <col min="3" max="3" width="15.42578125" style="4" customWidth="1"/>
    <col min="4" max="4" width="12.7109375" style="4" bestFit="1" customWidth="1"/>
    <col min="5" max="5" width="12" style="4" bestFit="1" customWidth="1"/>
    <col min="6" max="8" width="9.140625" style="4"/>
    <col min="9" max="9" width="27.5703125" style="4" customWidth="1"/>
    <col min="10" max="10" width="17.7109375" style="4" customWidth="1"/>
    <col min="11" max="11" width="21.28515625" style="4" customWidth="1"/>
    <col min="12" max="14" width="9.140625" style="4"/>
    <col min="15" max="15" width="19.85546875" style="4" customWidth="1"/>
    <col min="16" max="16384" width="9.140625" style="4"/>
  </cols>
  <sheetData>
    <row r="1" spans="2:20">
      <c r="B1" s="183" t="s">
        <v>896</v>
      </c>
      <c r="C1" s="183"/>
      <c r="D1" s="183"/>
      <c r="E1" s="183"/>
      <c r="F1" s="183"/>
      <c r="G1" s="183"/>
      <c r="H1" s="183"/>
      <c r="I1" s="183"/>
      <c r="J1" s="183"/>
      <c r="K1" s="183"/>
    </row>
    <row r="3" spans="2:20">
      <c r="B3" s="184" t="s">
        <v>11</v>
      </c>
      <c r="C3" s="184" t="s">
        <v>748</v>
      </c>
      <c r="D3" s="184" t="s">
        <v>365</v>
      </c>
      <c r="E3" s="184" t="s">
        <v>12</v>
      </c>
      <c r="F3" s="184" t="s">
        <v>13</v>
      </c>
      <c r="G3" s="184"/>
      <c r="H3" s="184"/>
      <c r="I3" s="185" t="s">
        <v>14</v>
      </c>
      <c r="J3" s="185" t="s">
        <v>15</v>
      </c>
      <c r="K3" s="185" t="s">
        <v>16</v>
      </c>
      <c r="L3" s="186"/>
    </row>
    <row r="4" spans="2:20">
      <c r="B4" s="4" t="s">
        <v>17</v>
      </c>
      <c r="C4" s="4">
        <v>2000</v>
      </c>
      <c r="D4">
        <v>6.8985297412070397</v>
      </c>
      <c r="E4">
        <v>11.012736094542401</v>
      </c>
      <c r="F4">
        <v>2.73995806458873</v>
      </c>
      <c r="G4">
        <v>0</v>
      </c>
      <c r="H4" s="4">
        <v>2000</v>
      </c>
      <c r="I4" s="5"/>
      <c r="J4" s="5"/>
      <c r="K4" s="5"/>
      <c r="N4" s="5"/>
    </row>
    <row r="5" spans="2:20">
      <c r="B5" s="4" t="s">
        <v>17</v>
      </c>
      <c r="C5" s="4">
        <v>2001</v>
      </c>
      <c r="D5">
        <v>7.0131956983246697</v>
      </c>
      <c r="E5">
        <v>11.196261684016401</v>
      </c>
      <c r="F5">
        <v>2.7837139415183199</v>
      </c>
      <c r="G5">
        <v>0</v>
      </c>
      <c r="H5" s="4">
        <v>2001</v>
      </c>
      <c r="I5" s="5"/>
      <c r="J5" s="5"/>
      <c r="K5" s="5"/>
      <c r="N5" s="5"/>
    </row>
    <row r="6" spans="2:20">
      <c r="B6" s="4" t="s">
        <v>17</v>
      </c>
      <c r="C6" s="4">
        <v>2002</v>
      </c>
      <c r="D6">
        <v>6.9600594006368102</v>
      </c>
      <c r="E6">
        <v>11.152153753493501</v>
      </c>
      <c r="F6">
        <v>2.7206378757773999</v>
      </c>
      <c r="G6">
        <v>0</v>
      </c>
      <c r="H6" s="4">
        <v>2002</v>
      </c>
      <c r="I6" s="5"/>
      <c r="J6" s="5"/>
      <c r="K6" s="5"/>
      <c r="N6" s="5"/>
    </row>
    <row r="7" spans="2:20">
      <c r="B7" s="4" t="s">
        <v>17</v>
      </c>
      <c r="C7" s="4">
        <v>2003</v>
      </c>
      <c r="D7">
        <v>6.7835186351187504</v>
      </c>
      <c r="E7">
        <v>10.878512508629401</v>
      </c>
      <c r="F7">
        <v>2.6414182352116402</v>
      </c>
      <c r="G7">
        <v>0</v>
      </c>
      <c r="H7" s="4">
        <v>2003</v>
      </c>
      <c r="I7" s="5"/>
      <c r="J7" s="5"/>
      <c r="K7" s="5"/>
      <c r="N7" s="5"/>
    </row>
    <row r="8" spans="2:20">
      <c r="B8" s="4" t="s">
        <v>17</v>
      </c>
      <c r="C8" s="4">
        <v>2004</v>
      </c>
      <c r="D8">
        <v>6.5606016089259498</v>
      </c>
      <c r="E8">
        <v>10.4681262308442</v>
      </c>
      <c r="F8">
        <v>2.6070807192294301</v>
      </c>
      <c r="G8">
        <v>0</v>
      </c>
      <c r="H8" s="4">
        <v>2004</v>
      </c>
      <c r="I8" s="5"/>
      <c r="J8" s="5"/>
      <c r="K8" s="5"/>
      <c r="N8" s="5"/>
    </row>
    <row r="9" spans="2:20">
      <c r="B9" s="4" t="s">
        <v>17</v>
      </c>
      <c r="C9" s="4">
        <v>2005</v>
      </c>
      <c r="D9">
        <v>6.3597404195288698</v>
      </c>
      <c r="E9">
        <v>10.1802738641478</v>
      </c>
      <c r="F9">
        <v>2.49340109494308</v>
      </c>
      <c r="G9">
        <v>0</v>
      </c>
      <c r="H9" s="4">
        <v>2005</v>
      </c>
      <c r="I9" s="5"/>
      <c r="J9" s="5"/>
      <c r="K9" s="5"/>
      <c r="N9" s="5"/>
    </row>
    <row r="10" spans="2:20">
      <c r="B10" s="4" t="s">
        <v>17</v>
      </c>
      <c r="C10" s="4">
        <v>2006</v>
      </c>
      <c r="D10">
        <v>6.2455680892515799</v>
      </c>
      <c r="E10">
        <v>10.0356432800944</v>
      </c>
      <c r="F10">
        <v>2.4091177201335698</v>
      </c>
      <c r="G10">
        <v>0</v>
      </c>
      <c r="H10" s="4">
        <v>2006</v>
      </c>
      <c r="I10" s="5"/>
      <c r="J10" s="5"/>
      <c r="K10" s="5"/>
      <c r="N10" s="5"/>
    </row>
    <row r="11" spans="2:20">
      <c r="B11" s="4" t="s">
        <v>17</v>
      </c>
      <c r="C11" s="4">
        <v>2007</v>
      </c>
      <c r="D11">
        <v>6.0783545350566399</v>
      </c>
      <c r="E11">
        <v>9.7557041529685407</v>
      </c>
      <c r="F11">
        <v>2.3550252503382199</v>
      </c>
      <c r="G11">
        <v>0</v>
      </c>
      <c r="H11" s="4">
        <v>2007</v>
      </c>
      <c r="I11" s="5"/>
      <c r="J11" s="5"/>
      <c r="K11" s="5"/>
      <c r="N11" s="5"/>
    </row>
    <row r="12" spans="2:20">
      <c r="B12" s="4" t="s">
        <v>17</v>
      </c>
      <c r="C12" s="4">
        <v>2008</v>
      </c>
      <c r="D12">
        <v>6.0775263540361504</v>
      </c>
      <c r="E12">
        <v>9.8098134664235204</v>
      </c>
      <c r="F12">
        <v>2.2979232044567</v>
      </c>
      <c r="G12">
        <v>0</v>
      </c>
      <c r="H12" s="4">
        <v>2008</v>
      </c>
      <c r="I12" s="5"/>
      <c r="J12" s="5"/>
      <c r="K12" s="5"/>
      <c r="N12" s="5"/>
    </row>
    <row r="13" spans="2:20">
      <c r="B13" s="4" t="s">
        <v>17</v>
      </c>
      <c r="C13" s="4">
        <v>2009</v>
      </c>
      <c r="D13">
        <v>6.12584318133844</v>
      </c>
      <c r="E13">
        <v>9.8225811944060908</v>
      </c>
      <c r="F13">
        <v>2.38208704637489</v>
      </c>
      <c r="G13">
        <v>0</v>
      </c>
      <c r="H13" s="4">
        <v>2009</v>
      </c>
      <c r="I13" s="5"/>
      <c r="J13" s="5"/>
      <c r="K13" s="5"/>
      <c r="N13" s="5"/>
    </row>
    <row r="14" spans="2:20">
      <c r="B14" s="4" t="s">
        <v>17</v>
      </c>
      <c r="C14" s="4">
        <v>2010</v>
      </c>
      <c r="D14">
        <v>6.1079399225833102</v>
      </c>
      <c r="E14">
        <v>9.8208497163997599</v>
      </c>
      <c r="F14">
        <v>2.3475367934073499</v>
      </c>
      <c r="G14">
        <v>0</v>
      </c>
      <c r="H14" s="4">
        <v>2010</v>
      </c>
      <c r="I14" s="5"/>
      <c r="J14" s="5"/>
      <c r="K14" s="5"/>
      <c r="N14" s="5"/>
      <c r="O14" s="5"/>
      <c r="P14" s="5"/>
      <c r="R14" s="7"/>
      <c r="S14" s="7"/>
      <c r="T14" s="7"/>
    </row>
    <row r="15" spans="2:20">
      <c r="B15" s="4" t="s">
        <v>17</v>
      </c>
      <c r="C15" s="4">
        <v>2011</v>
      </c>
      <c r="D15">
        <v>6.1724895088276197</v>
      </c>
      <c r="E15">
        <v>9.9293911962021504</v>
      </c>
      <c r="F15">
        <v>2.3665926588068502</v>
      </c>
      <c r="G15">
        <v>0</v>
      </c>
      <c r="H15" s="4">
        <v>2011</v>
      </c>
      <c r="I15" s="5"/>
      <c r="J15" s="5"/>
      <c r="K15" s="5"/>
      <c r="N15" s="5"/>
      <c r="O15" s="5"/>
      <c r="P15" s="5"/>
      <c r="R15" s="7"/>
      <c r="S15" s="7"/>
      <c r="T15" s="7"/>
    </row>
    <row r="16" spans="2:20">
      <c r="B16" s="4" t="s">
        <v>17</v>
      </c>
      <c r="C16" s="4">
        <v>2012</v>
      </c>
      <c r="D16">
        <v>6.1977905912521196</v>
      </c>
      <c r="E16">
        <v>9.9813373922831001</v>
      </c>
      <c r="F16">
        <v>2.3636703019917502</v>
      </c>
      <c r="G16">
        <v>0</v>
      </c>
      <c r="H16" s="4">
        <v>2012</v>
      </c>
      <c r="I16" s="5"/>
      <c r="J16" s="5"/>
      <c r="K16" s="5"/>
      <c r="N16" s="5"/>
      <c r="O16" s="5"/>
      <c r="P16" s="5"/>
      <c r="R16" s="7"/>
      <c r="S16" s="7"/>
      <c r="T16" s="7"/>
    </row>
    <row r="17" spans="2:20">
      <c r="B17" s="4" t="s">
        <v>17</v>
      </c>
      <c r="C17" s="4">
        <v>2013</v>
      </c>
      <c r="D17">
        <v>6.0972690652946504</v>
      </c>
      <c r="E17">
        <v>9.8211353684881306</v>
      </c>
      <c r="F17">
        <v>2.3225424913179298</v>
      </c>
      <c r="G17">
        <v>0</v>
      </c>
      <c r="H17" s="4">
        <v>2013</v>
      </c>
      <c r="I17" s="5"/>
      <c r="J17" s="5"/>
      <c r="K17" s="5"/>
      <c r="N17" s="5"/>
      <c r="O17" s="5"/>
      <c r="P17" s="5"/>
      <c r="R17" s="7"/>
      <c r="S17" s="7"/>
      <c r="T17" s="7"/>
    </row>
    <row r="18" spans="2:20">
      <c r="B18" s="4" t="s">
        <v>17</v>
      </c>
      <c r="C18" s="4">
        <v>2014</v>
      </c>
      <c r="D18">
        <v>6.08794376369808</v>
      </c>
      <c r="E18">
        <v>9.8087716567727501</v>
      </c>
      <c r="F18">
        <v>2.3155446144329899</v>
      </c>
      <c r="G18">
        <v>0</v>
      </c>
      <c r="H18" s="4">
        <v>2014</v>
      </c>
      <c r="I18" s="5"/>
      <c r="J18" s="5"/>
      <c r="K18" s="5"/>
      <c r="N18" s="5"/>
      <c r="O18" s="5"/>
      <c r="P18" s="5"/>
      <c r="R18" s="7"/>
      <c r="S18" s="7"/>
      <c r="T18" s="7"/>
    </row>
    <row r="19" spans="2:20">
      <c r="B19" s="4" t="s">
        <v>17</v>
      </c>
      <c r="C19" s="4">
        <v>2015</v>
      </c>
      <c r="D19">
        <v>5.9222511834048897</v>
      </c>
      <c r="E19">
        <v>9.5726304565157001</v>
      </c>
      <c r="F19">
        <v>2.2200637707041802</v>
      </c>
      <c r="G19">
        <v>0</v>
      </c>
      <c r="H19" s="4">
        <v>2015</v>
      </c>
      <c r="I19" s="5">
        <f t="shared" ref="I19:I34" si="0">D$19-(($C19-$C$19)/15)*D$19/2</f>
        <v>5.9222511834048897</v>
      </c>
      <c r="J19" s="5">
        <f t="shared" ref="J19:J34" si="1">E$19-(($C19-$C$19)/15)*E$19/2</f>
        <v>9.5726304565157001</v>
      </c>
      <c r="K19" s="5">
        <f t="shared" ref="K19:K34" si="2">F$19-(($C19-$C$19)/15)*F$19/2</f>
        <v>2.2200637707041802</v>
      </c>
      <c r="N19" s="5"/>
      <c r="O19" s="5"/>
      <c r="P19" s="5"/>
      <c r="Q19"/>
      <c r="R19" s="7"/>
      <c r="S19" s="7"/>
      <c r="T19" s="7"/>
    </row>
    <row r="20" spans="2:20">
      <c r="B20" s="4" t="s">
        <v>17</v>
      </c>
      <c r="C20" s="4">
        <v>2016</v>
      </c>
      <c r="D20">
        <v>5.96569056196528</v>
      </c>
      <c r="E20">
        <v>9.6385376555107598</v>
      </c>
      <c r="F20">
        <v>2.2403859102641701</v>
      </c>
      <c r="G20">
        <v>0</v>
      </c>
      <c r="H20" s="4">
        <v>2016</v>
      </c>
      <c r="I20" s="5">
        <f t="shared" si="0"/>
        <v>5.7248428106247271</v>
      </c>
      <c r="J20" s="5">
        <f t="shared" si="1"/>
        <v>9.2535427746318426</v>
      </c>
      <c r="K20" s="5">
        <f t="shared" si="2"/>
        <v>2.1460616450140408</v>
      </c>
      <c r="N20" s="5"/>
      <c r="O20" s="5"/>
      <c r="P20" s="5"/>
      <c r="R20" s="7"/>
      <c r="S20" s="7"/>
      <c r="T20" s="7"/>
    </row>
    <row r="21" spans="2:20">
      <c r="B21" s="4" t="s">
        <v>17</v>
      </c>
      <c r="C21" s="4">
        <v>2017</v>
      </c>
      <c r="D21">
        <v>5.8936540639313204</v>
      </c>
      <c r="E21">
        <v>9.5301076644042908</v>
      </c>
      <c r="F21">
        <v>2.2058325874102498</v>
      </c>
      <c r="G21">
        <v>0</v>
      </c>
      <c r="H21" s="4">
        <v>2017</v>
      </c>
      <c r="I21" s="5">
        <f t="shared" si="0"/>
        <v>5.5274344378445637</v>
      </c>
      <c r="J21" s="5">
        <f t="shared" si="1"/>
        <v>8.9344550927479869</v>
      </c>
      <c r="K21" s="5">
        <f t="shared" si="2"/>
        <v>2.0720595193239015</v>
      </c>
      <c r="N21" s="5"/>
      <c r="O21" s="5"/>
      <c r="P21" s="5"/>
      <c r="R21" s="7"/>
      <c r="S21" s="7"/>
      <c r="T21" s="7"/>
    </row>
    <row r="22" spans="2:20">
      <c r="B22" s="4" t="s">
        <v>17</v>
      </c>
      <c r="C22" s="4">
        <v>2018</v>
      </c>
      <c r="D22">
        <v>5.6522102725489702</v>
      </c>
      <c r="E22">
        <v>9.1180256185159205</v>
      </c>
      <c r="F22">
        <v>2.1382941128731301</v>
      </c>
      <c r="G22">
        <v>0</v>
      </c>
      <c r="H22" s="4">
        <v>2018</v>
      </c>
      <c r="I22" s="5">
        <f t="shared" si="0"/>
        <v>5.3300260650644002</v>
      </c>
      <c r="J22" s="5">
        <f t="shared" si="1"/>
        <v>8.6153674108641294</v>
      </c>
      <c r="K22" s="5">
        <f t="shared" si="2"/>
        <v>1.9980573936337622</v>
      </c>
      <c r="N22" s="5"/>
      <c r="O22" s="5"/>
      <c r="P22" s="5"/>
      <c r="R22" s="7"/>
      <c r="S22" s="7"/>
      <c r="T22" s="7"/>
    </row>
    <row r="23" spans="2:20">
      <c r="B23" s="4" t="s">
        <v>17</v>
      </c>
      <c r="C23" s="4">
        <v>2019</v>
      </c>
      <c r="D23">
        <v>5.3968509577596899</v>
      </c>
      <c r="E23">
        <v>8.6743010620568999</v>
      </c>
      <c r="F23">
        <v>2.0746698468079598</v>
      </c>
      <c r="G23">
        <v>0</v>
      </c>
      <c r="H23" s="4">
        <v>2019</v>
      </c>
      <c r="I23" s="5">
        <f t="shared" si="0"/>
        <v>5.1326176922842377</v>
      </c>
      <c r="J23" s="5">
        <f t="shared" si="1"/>
        <v>8.2962797289802737</v>
      </c>
      <c r="K23" s="5">
        <f t="shared" si="2"/>
        <v>1.9240552679436229</v>
      </c>
      <c r="N23" s="5"/>
      <c r="O23" s="5"/>
      <c r="P23" s="5"/>
      <c r="R23" s="7"/>
      <c r="S23" s="7"/>
      <c r="T23" s="7"/>
    </row>
    <row r="24" spans="2:20">
      <c r="B24" s="4" t="s">
        <v>17</v>
      </c>
      <c r="C24" s="4">
        <v>2020</v>
      </c>
      <c r="D24">
        <v>5.3063316902428097</v>
      </c>
      <c r="E24">
        <v>8.5079384743099205</v>
      </c>
      <c r="F24">
        <v>2.0623283649982098</v>
      </c>
      <c r="G24">
        <v>0</v>
      </c>
      <c r="H24" s="4">
        <v>2020</v>
      </c>
      <c r="I24" s="5">
        <f t="shared" si="0"/>
        <v>4.9352093195040752</v>
      </c>
      <c r="J24" s="5">
        <f t="shared" si="1"/>
        <v>7.977192047096417</v>
      </c>
      <c r="K24" s="5">
        <f t="shared" si="2"/>
        <v>1.8500531422534836</v>
      </c>
      <c r="N24" s="5"/>
      <c r="O24" s="5"/>
      <c r="P24" s="5"/>
      <c r="R24" s="7"/>
      <c r="S24" s="7"/>
      <c r="T24" s="7"/>
    </row>
    <row r="25" spans="2:20">
      <c r="B25" s="4" t="s">
        <v>17</v>
      </c>
      <c r="C25" s="4">
        <v>2021</v>
      </c>
      <c r="D25">
        <v>5.5275019338115801</v>
      </c>
      <c r="E25">
        <v>8.8689118332845602</v>
      </c>
      <c r="F25">
        <v>2.1441496313216799</v>
      </c>
      <c r="G25">
        <v>0</v>
      </c>
      <c r="H25" s="4">
        <v>2021</v>
      </c>
      <c r="I25" s="5">
        <f t="shared" si="0"/>
        <v>4.7378009467239117</v>
      </c>
      <c r="J25" s="5">
        <f t="shared" si="1"/>
        <v>7.6581043652125604</v>
      </c>
      <c r="K25" s="5">
        <f t="shared" si="2"/>
        <v>1.7760510165633441</v>
      </c>
      <c r="N25" s="5"/>
      <c r="O25" s="5"/>
      <c r="P25" s="5"/>
      <c r="R25" s="7"/>
      <c r="S25" s="7"/>
      <c r="T25" s="7"/>
    </row>
    <row r="26" spans="2:20">
      <c r="B26" s="4" t="s">
        <v>17</v>
      </c>
      <c r="C26" s="4">
        <v>2022</v>
      </c>
      <c r="D26">
        <v>5.2963357039222103</v>
      </c>
      <c r="E26">
        <v>8.4550954474423996</v>
      </c>
      <c r="F26">
        <v>2.0995637540154699</v>
      </c>
      <c r="G26">
        <v>0</v>
      </c>
      <c r="H26" s="4">
        <v>2022</v>
      </c>
      <c r="I26" s="5">
        <f t="shared" si="0"/>
        <v>4.5403925739437483</v>
      </c>
      <c r="J26" s="5">
        <f t="shared" si="1"/>
        <v>7.3390166833287029</v>
      </c>
      <c r="K26" s="5">
        <f t="shared" si="2"/>
        <v>1.7020488908732048</v>
      </c>
      <c r="N26" s="5"/>
      <c r="O26" s="5"/>
      <c r="P26" s="5"/>
      <c r="R26" s="7"/>
      <c r="S26" s="7"/>
      <c r="T26" s="7"/>
    </row>
    <row r="27" spans="2:20">
      <c r="B27" s="4" t="s">
        <v>17</v>
      </c>
      <c r="C27" s="4">
        <v>2023</v>
      </c>
      <c r="D27">
        <v>5.2288789106137896</v>
      </c>
      <c r="E27">
        <v>8.3320366183695</v>
      </c>
      <c r="F27">
        <v>2.0902530803661401</v>
      </c>
      <c r="G27">
        <v>0</v>
      </c>
      <c r="H27" s="4">
        <v>2023</v>
      </c>
      <c r="I27" s="5">
        <f t="shared" si="0"/>
        <v>4.3429842011635857</v>
      </c>
      <c r="J27" s="5">
        <f t="shared" si="1"/>
        <v>7.0199290014448472</v>
      </c>
      <c r="K27" s="5">
        <f t="shared" si="2"/>
        <v>1.6280467651830655</v>
      </c>
      <c r="N27" s="5"/>
      <c r="O27" s="5"/>
      <c r="P27" s="5"/>
      <c r="R27" s="7"/>
      <c r="S27" s="7"/>
      <c r="T27" s="7"/>
    </row>
    <row r="28" spans="2:20">
      <c r="B28" s="4" t="s">
        <v>17</v>
      </c>
      <c r="C28" s="4">
        <v>2024</v>
      </c>
      <c r="D28">
        <v>5.1434619508008899</v>
      </c>
      <c r="E28">
        <v>8.2067618313356601</v>
      </c>
      <c r="F28">
        <v>2.0467531672967199</v>
      </c>
      <c r="G28">
        <v>0</v>
      </c>
      <c r="H28" s="4">
        <v>2024</v>
      </c>
      <c r="I28" s="5">
        <f t="shared" si="0"/>
        <v>4.1455758283834232</v>
      </c>
      <c r="J28" s="5">
        <f t="shared" si="1"/>
        <v>6.7008413195609897</v>
      </c>
      <c r="K28" s="5">
        <f t="shared" si="2"/>
        <v>1.5540446394929261</v>
      </c>
    </row>
    <row r="29" spans="2:20">
      <c r="B29" s="6" t="s">
        <v>17</v>
      </c>
      <c r="C29" s="6">
        <v>2025</v>
      </c>
      <c r="D29" s="6" cm="1">
        <f t="array" ref="D29:D34">TREND(D19:D28,$C19:$C28,$C29:$C34)</f>
        <v>5.012716031677769</v>
      </c>
      <c r="E29" s="6" cm="1">
        <f t="array" ref="E29:E34">TREND(E19:E28,$C19:$C28,$C29:$C34)</f>
        <v>7.9661983356792234</v>
      </c>
      <c r="F29" s="6" cm="1">
        <f t="array" ref="F29:F34">TREND(F19:F28,$C19:$C28,$C29:$C34)</f>
        <v>2.0276679448260779</v>
      </c>
      <c r="G29" s="6">
        <v>1</v>
      </c>
      <c r="H29" s="6">
        <v>2025</v>
      </c>
      <c r="I29" s="5">
        <f t="shared" si="0"/>
        <v>3.9481674556032598</v>
      </c>
      <c r="J29" s="5">
        <f t="shared" si="1"/>
        <v>6.381753637677134</v>
      </c>
      <c r="K29" s="5">
        <f t="shared" si="2"/>
        <v>1.4800425138027868</v>
      </c>
    </row>
    <row r="30" spans="2:20">
      <c r="B30" s="6" t="s">
        <v>17</v>
      </c>
      <c r="C30" s="6">
        <v>2026</v>
      </c>
      <c r="D30" s="6">
        <v>4.9180613605464316</v>
      </c>
      <c r="E30" s="6">
        <v>7.7981553664982357</v>
      </c>
      <c r="F30" s="6">
        <v>2.0086567670479454</v>
      </c>
      <c r="G30" s="6">
        <v>1</v>
      </c>
      <c r="H30" s="6">
        <v>2026</v>
      </c>
      <c r="I30" s="5">
        <f t="shared" si="0"/>
        <v>3.7507590828230968</v>
      </c>
      <c r="J30" s="5">
        <f t="shared" si="1"/>
        <v>6.0626659557932765</v>
      </c>
      <c r="K30" s="5">
        <f t="shared" si="2"/>
        <v>1.4060403881126475</v>
      </c>
    </row>
    <row r="31" spans="2:20">
      <c r="B31" s="6" t="s">
        <v>17</v>
      </c>
      <c r="C31" s="6">
        <v>2027</v>
      </c>
      <c r="D31" s="6">
        <v>4.8234066894150942</v>
      </c>
      <c r="E31" s="6">
        <v>7.6301123973173048</v>
      </c>
      <c r="F31" s="6">
        <v>1.9896455892698199</v>
      </c>
      <c r="G31" s="6">
        <v>1</v>
      </c>
      <c r="H31" s="6">
        <v>2027</v>
      </c>
      <c r="I31" s="5">
        <f t="shared" si="0"/>
        <v>3.5533507100429338</v>
      </c>
      <c r="J31" s="5">
        <f t="shared" si="1"/>
        <v>5.7435782739094199</v>
      </c>
      <c r="K31" s="5">
        <f t="shared" si="2"/>
        <v>1.332038262422508</v>
      </c>
    </row>
    <row r="32" spans="2:20">
      <c r="B32" s="6" t="s">
        <v>17</v>
      </c>
      <c r="C32" s="6">
        <v>2028</v>
      </c>
      <c r="D32" s="6">
        <v>4.7287520182837568</v>
      </c>
      <c r="E32" s="6">
        <v>7.4620694281363171</v>
      </c>
      <c r="F32" s="6">
        <v>1.9706344114916874</v>
      </c>
      <c r="G32" s="6">
        <v>1</v>
      </c>
      <c r="H32" s="6">
        <v>2028</v>
      </c>
      <c r="I32" s="5">
        <f t="shared" si="0"/>
        <v>3.3559423372627708</v>
      </c>
      <c r="J32" s="5">
        <f t="shared" si="1"/>
        <v>5.4244905920255633</v>
      </c>
      <c r="K32" s="5">
        <f t="shared" si="2"/>
        <v>1.2580361367323687</v>
      </c>
    </row>
    <row r="33" spans="2:11">
      <c r="B33" s="6" t="s">
        <v>17</v>
      </c>
      <c r="C33" s="6">
        <v>2029</v>
      </c>
      <c r="D33" s="6">
        <v>4.634097347152391</v>
      </c>
      <c r="E33" s="6">
        <v>7.2940264589553294</v>
      </c>
      <c r="F33" s="6">
        <v>1.9516232337135619</v>
      </c>
      <c r="G33" s="6">
        <v>1</v>
      </c>
      <c r="H33" s="6">
        <v>2029</v>
      </c>
      <c r="I33" s="5">
        <f t="shared" si="0"/>
        <v>3.1585339644826078</v>
      </c>
      <c r="J33" s="5">
        <f t="shared" si="1"/>
        <v>5.1054029101417067</v>
      </c>
      <c r="K33" s="5">
        <f t="shared" si="2"/>
        <v>1.1840340110422294</v>
      </c>
    </row>
    <row r="34" spans="2:11">
      <c r="B34" s="6" t="s">
        <v>17</v>
      </c>
      <c r="C34" s="6">
        <v>2030</v>
      </c>
      <c r="D34" s="6">
        <v>4.5394426760210536</v>
      </c>
      <c r="E34" s="6">
        <v>7.1259834897743985</v>
      </c>
      <c r="F34" s="6">
        <v>1.9326120559354294</v>
      </c>
      <c r="G34" s="6">
        <v>1</v>
      </c>
      <c r="H34" s="6">
        <v>2030</v>
      </c>
      <c r="I34" s="5">
        <f t="shared" si="0"/>
        <v>2.9611255917024448</v>
      </c>
      <c r="J34" s="5">
        <f t="shared" si="1"/>
        <v>4.7863152282578501</v>
      </c>
      <c r="K34" s="5">
        <f t="shared" si="2"/>
        <v>1.1100318853520901</v>
      </c>
    </row>
    <row r="64" spans="2:2">
      <c r="B64" s="1" t="s">
        <v>10</v>
      </c>
    </row>
    <row r="65" spans="2:2">
      <c r="B65" s="1" t="s">
        <v>18</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1D74A-ECAD-4024-985E-89031F6CD616}">
  <dimension ref="A1:F30"/>
  <sheetViews>
    <sheetView zoomScale="125" workbookViewId="0">
      <selection activeCell="F35" sqref="F35"/>
    </sheetView>
  </sheetViews>
  <sheetFormatPr defaultColWidth="9.140625" defaultRowHeight="15"/>
  <cols>
    <col min="2" max="2" width="21.7109375" customWidth="1"/>
    <col min="3" max="3" width="9.28515625" bestFit="1" customWidth="1"/>
  </cols>
  <sheetData>
    <row r="1" spans="1:6">
      <c r="A1" s="182" t="s">
        <v>1255</v>
      </c>
      <c r="B1" s="182"/>
      <c r="C1" s="182"/>
      <c r="D1" s="182"/>
      <c r="E1" s="182"/>
      <c r="F1" s="182"/>
    </row>
    <row r="17" spans="1:2">
      <c r="A17" s="1" t="s">
        <v>10</v>
      </c>
    </row>
    <row r="22" spans="1:2" ht="15.75">
      <c r="A22" s="3" t="s">
        <v>75</v>
      </c>
      <c r="B22" s="3" t="s">
        <v>1</v>
      </c>
    </row>
    <row r="23" spans="1:2">
      <c r="A23" t="s">
        <v>2</v>
      </c>
      <c r="B23" s="2">
        <v>2.7709331511520001</v>
      </c>
    </row>
    <row r="24" spans="1:2">
      <c r="A24" t="s">
        <v>3</v>
      </c>
      <c r="B24" s="2">
        <v>0.90197124588699096</v>
      </c>
    </row>
    <row r="25" spans="1:2">
      <c r="A25" t="s">
        <v>4</v>
      </c>
      <c r="B25" s="2">
        <v>3.2164364396274401</v>
      </c>
    </row>
    <row r="26" spans="1:2">
      <c r="A26" t="s">
        <v>5</v>
      </c>
      <c r="B26" s="2">
        <v>19.2979210129743</v>
      </c>
    </row>
    <row r="27" spans="1:2">
      <c r="A27" t="s">
        <v>6</v>
      </c>
      <c r="B27" s="2">
        <v>4.8905264495910696</v>
      </c>
    </row>
    <row r="28" spans="1:2">
      <c r="A28" t="s">
        <v>7</v>
      </c>
      <c r="B28" s="2">
        <v>3.0098835179634902</v>
      </c>
    </row>
    <row r="29" spans="1:2">
      <c r="A29" t="s">
        <v>8</v>
      </c>
      <c r="B29" s="2">
        <v>11.664731113265001</v>
      </c>
    </row>
    <row r="30" spans="1:2">
      <c r="A30" t="s">
        <v>9</v>
      </c>
      <c r="B30">
        <v>5.0999999999999996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1CB2F-CA65-406C-8756-524CA53021A5}">
  <dimension ref="A1:N41"/>
  <sheetViews>
    <sheetView zoomScaleNormal="148" workbookViewId="0">
      <selection activeCell="A27" sqref="A27:G27"/>
    </sheetView>
  </sheetViews>
  <sheetFormatPr defaultColWidth="8.7109375" defaultRowHeight="15"/>
  <cols>
    <col min="1" max="1" width="16.140625" style="8" customWidth="1"/>
    <col min="2" max="2" width="11.42578125" style="8" customWidth="1"/>
    <col min="3" max="3" width="12.42578125" style="8" customWidth="1"/>
    <col min="4" max="4" width="12.7109375" style="8" customWidth="1"/>
    <col min="5" max="5" width="13" style="8" customWidth="1"/>
    <col min="6" max="6" width="16.42578125" style="8" customWidth="1"/>
    <col min="7" max="7" width="18.28515625" style="8" customWidth="1"/>
    <col min="8" max="16384" width="8.7109375" style="8"/>
  </cols>
  <sheetData>
    <row r="1" spans="1:14">
      <c r="A1" s="187" t="s">
        <v>897</v>
      </c>
      <c r="B1" s="187"/>
      <c r="C1" s="187"/>
      <c r="D1" s="187"/>
      <c r="E1" s="187"/>
      <c r="F1" s="187"/>
      <c r="G1" s="187"/>
      <c r="H1" s="187"/>
      <c r="I1" s="187"/>
    </row>
    <row r="7" spans="1:14">
      <c r="N7" s="9"/>
    </row>
    <row r="11" spans="1:14">
      <c r="E11" s="11"/>
    </row>
    <row r="13" spans="1:14">
      <c r="E13" s="11"/>
    </row>
    <row r="14" spans="1:14">
      <c r="E14" s="11"/>
    </row>
    <row r="15" spans="1:14">
      <c r="B15" s="10"/>
      <c r="C15" s="10"/>
      <c r="D15" s="10"/>
      <c r="E15" s="11"/>
    </row>
    <row r="16" spans="1:14">
      <c r="B16" s="10"/>
      <c r="C16" s="10"/>
      <c r="D16" s="10"/>
      <c r="E16" s="11"/>
    </row>
    <row r="17" spans="1:7">
      <c r="B17" s="10"/>
      <c r="C17" s="10"/>
      <c r="D17" s="10"/>
    </row>
    <row r="18" spans="1:7">
      <c r="B18" s="10"/>
      <c r="C18" s="10"/>
      <c r="D18" s="10"/>
    </row>
    <row r="19" spans="1:7">
      <c r="B19" s="10"/>
      <c r="C19" s="10"/>
      <c r="D19" s="10"/>
    </row>
    <row r="20" spans="1:7">
      <c r="B20" s="10"/>
      <c r="C20" s="10"/>
      <c r="D20" s="10"/>
    </row>
    <row r="27" spans="1:7">
      <c r="A27" s="218" t="s">
        <v>1288</v>
      </c>
      <c r="B27" s="218" t="s">
        <v>19</v>
      </c>
      <c r="C27" s="218" t="s">
        <v>20</v>
      </c>
      <c r="D27" s="218" t="s">
        <v>21</v>
      </c>
      <c r="E27" s="218" t="s">
        <v>22</v>
      </c>
      <c r="F27" s="218" t="s">
        <v>12</v>
      </c>
      <c r="G27" s="218" t="s">
        <v>13</v>
      </c>
    </row>
    <row r="28" spans="1:7">
      <c r="A28" s="169" t="s">
        <v>23</v>
      </c>
      <c r="B28" s="10">
        <v>128794.70666013</v>
      </c>
      <c r="C28" s="10">
        <v>10332.4587297536</v>
      </c>
      <c r="D28" s="10">
        <v>30338.0500731018</v>
      </c>
      <c r="E28" s="10">
        <v>22555.5599531956</v>
      </c>
      <c r="F28" s="172">
        <f t="shared" ref="F28:F33" si="0">100*C28/B28</f>
        <v>8.0224249875574589</v>
      </c>
      <c r="G28" s="172">
        <f t="shared" ref="G28:G33" si="1">100*E28/D28</f>
        <v>74.34742806095413</v>
      </c>
    </row>
    <row r="29" spans="1:7">
      <c r="A29" s="8" t="s">
        <v>24</v>
      </c>
      <c r="B29" s="10">
        <v>129695.479969562</v>
      </c>
      <c r="C29" s="10">
        <v>16685.982690206602</v>
      </c>
      <c r="D29" s="10">
        <v>17146.850012156301</v>
      </c>
      <c r="E29" s="10">
        <v>7686.6114075977403</v>
      </c>
      <c r="F29" s="172">
        <f t="shared" si="0"/>
        <v>12.865508261446431</v>
      </c>
      <c r="G29" s="172">
        <f t="shared" si="1"/>
        <v>44.828125295015113</v>
      </c>
    </row>
    <row r="30" spans="1:7">
      <c r="A30" s="8" t="s">
        <v>25</v>
      </c>
      <c r="B30" s="10">
        <v>63869.965903358199</v>
      </c>
      <c r="C30" s="10">
        <v>9044.5107810753507</v>
      </c>
      <c r="D30" s="10">
        <v>31423.562927147399</v>
      </c>
      <c r="E30" s="10">
        <v>17408.591067375499</v>
      </c>
      <c r="F30" s="172">
        <f t="shared" si="0"/>
        <v>14.160819804977853</v>
      </c>
      <c r="G30" s="172">
        <f t="shared" si="1"/>
        <v>55.399800168223109</v>
      </c>
    </row>
    <row r="31" spans="1:7">
      <c r="A31" s="8" t="s">
        <v>26</v>
      </c>
      <c r="B31" s="10">
        <v>14134.0324123257</v>
      </c>
      <c r="C31" s="10">
        <v>1449.7681593290699</v>
      </c>
      <c r="D31" s="10">
        <v>3934.5823816676502</v>
      </c>
      <c r="E31" s="10">
        <v>2060.4637232765599</v>
      </c>
      <c r="F31" s="172">
        <f t="shared" si="0"/>
        <v>10.257286222612505</v>
      </c>
      <c r="G31" s="172">
        <f t="shared" si="1"/>
        <v>52.368041215170699</v>
      </c>
    </row>
    <row r="32" spans="1:7">
      <c r="A32" s="8" t="s">
        <v>27</v>
      </c>
      <c r="B32" s="10">
        <v>906.57535612361005</v>
      </c>
      <c r="C32" s="10">
        <v>234.14657213397501</v>
      </c>
      <c r="D32" s="10">
        <v>480.66111996401003</v>
      </c>
      <c r="E32" s="10">
        <v>322.15669588461702</v>
      </c>
      <c r="F32" s="172">
        <f t="shared" si="0"/>
        <v>25.827590674332153</v>
      </c>
      <c r="G32" s="172">
        <f t="shared" si="1"/>
        <v>67.023664387237901</v>
      </c>
    </row>
    <row r="33" spans="1:7">
      <c r="A33" s="8" t="s">
        <v>17</v>
      </c>
      <c r="B33" s="10">
        <v>337400.76030149998</v>
      </c>
      <c r="C33" s="10">
        <v>37746.866932498597</v>
      </c>
      <c r="D33" s="10">
        <v>83323.7065140372</v>
      </c>
      <c r="E33" s="10">
        <v>50033.382847330096</v>
      </c>
      <c r="F33" s="172">
        <f t="shared" si="0"/>
        <v>11.187546494788023</v>
      </c>
      <c r="G33" s="172">
        <f t="shared" si="1"/>
        <v>60.046996155771325</v>
      </c>
    </row>
    <row r="40" spans="1:7">
      <c r="B40" s="9"/>
    </row>
    <row r="41" spans="1:7">
      <c r="B41" s="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AB9E-613F-4786-9C45-899AD2E8CB93}">
  <dimension ref="A3:L6"/>
  <sheetViews>
    <sheetView zoomScale="90" zoomScaleNormal="160" workbookViewId="0">
      <selection activeCell="F48" sqref="F48"/>
    </sheetView>
  </sheetViews>
  <sheetFormatPr defaultColWidth="9.140625" defaultRowHeight="15"/>
  <cols>
    <col min="1" max="1" width="45.85546875" bestFit="1" customWidth="1"/>
  </cols>
  <sheetData>
    <row r="3" spans="1:12">
      <c r="A3" s="182" t="s">
        <v>1256</v>
      </c>
      <c r="B3" s="182"/>
      <c r="C3" s="182"/>
      <c r="D3" s="182"/>
      <c r="E3" s="182"/>
      <c r="F3" s="182"/>
      <c r="G3" s="182"/>
      <c r="H3" s="182"/>
      <c r="I3" s="182"/>
      <c r="J3" s="182"/>
    </row>
    <row r="5" spans="1:12">
      <c r="A5" s="207"/>
      <c r="B5" s="207">
        <v>2015</v>
      </c>
      <c r="C5" s="207">
        <v>2016</v>
      </c>
      <c r="D5" s="207">
        <v>2017</v>
      </c>
      <c r="E5" s="207">
        <v>2018</v>
      </c>
      <c r="F5" s="207">
        <v>2019</v>
      </c>
      <c r="G5" s="207">
        <v>2020</v>
      </c>
      <c r="H5" s="207">
        <v>2021</v>
      </c>
      <c r="I5" s="207">
        <v>2022</v>
      </c>
      <c r="J5" s="207">
        <v>2023</v>
      </c>
      <c r="K5" s="207">
        <v>2024</v>
      </c>
      <c r="L5" s="207">
        <v>2025</v>
      </c>
    </row>
    <row r="6" spans="1:12">
      <c r="A6" s="207" t="s">
        <v>17</v>
      </c>
      <c r="B6" s="207">
        <v>426</v>
      </c>
      <c r="C6" s="207">
        <v>423</v>
      </c>
      <c r="D6" s="207">
        <v>416</v>
      </c>
      <c r="E6" s="207">
        <v>487</v>
      </c>
      <c r="F6" s="207">
        <v>437</v>
      </c>
      <c r="G6" s="207">
        <v>387</v>
      </c>
      <c r="H6" s="207">
        <v>401</v>
      </c>
      <c r="I6" s="207">
        <v>500</v>
      </c>
      <c r="J6" s="207">
        <v>622</v>
      </c>
      <c r="K6" s="207">
        <v>686</v>
      </c>
      <c r="L6" s="207">
        <v>743</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3AE67-92D8-4C2C-8186-9D3F3DFC0C18}">
  <dimension ref="A2:L31"/>
  <sheetViews>
    <sheetView zoomScale="109" zoomScaleNormal="80" workbookViewId="0">
      <selection activeCell="F7" sqref="F7"/>
    </sheetView>
  </sheetViews>
  <sheetFormatPr defaultColWidth="9.140625" defaultRowHeight="15"/>
  <cols>
    <col min="3" max="3" width="17.5703125" customWidth="1"/>
    <col min="4" max="4" width="19.140625" customWidth="1"/>
    <col min="5" max="5" width="15.85546875" customWidth="1"/>
    <col min="6" max="6" width="14.140625" customWidth="1"/>
    <col min="7" max="7" width="17.85546875" customWidth="1"/>
    <col min="15" max="15" width="11.28515625" customWidth="1"/>
    <col min="30" max="30" width="38.7109375" customWidth="1"/>
  </cols>
  <sheetData>
    <row r="2" spans="1:12">
      <c r="A2" s="182" t="s">
        <v>1257</v>
      </c>
      <c r="B2" s="182"/>
      <c r="C2" s="182"/>
      <c r="D2" s="182"/>
      <c r="E2" s="182"/>
      <c r="F2" s="182"/>
      <c r="G2" s="182"/>
    </row>
    <row r="4" spans="1:12" ht="45">
      <c r="A4" s="207"/>
      <c r="B4" s="207"/>
      <c r="C4" s="212" t="s">
        <v>28</v>
      </c>
      <c r="D4" s="212" t="s">
        <v>1237</v>
      </c>
      <c r="E4" s="212" t="s">
        <v>29</v>
      </c>
      <c r="F4" s="212" t="s">
        <v>30</v>
      </c>
      <c r="G4" s="212" t="s">
        <v>846</v>
      </c>
      <c r="H4" s="207" t="s">
        <v>17</v>
      </c>
      <c r="I4" s="207"/>
      <c r="J4" s="207"/>
      <c r="K4" s="207"/>
      <c r="L4" s="207"/>
    </row>
    <row r="5" spans="1:12">
      <c r="A5" s="214" t="s">
        <v>31</v>
      </c>
      <c r="B5" s="214" t="s">
        <v>32</v>
      </c>
      <c r="C5" s="214" t="s">
        <v>33</v>
      </c>
      <c r="D5" s="214" t="s">
        <v>34</v>
      </c>
      <c r="E5" s="214" t="s">
        <v>35</v>
      </c>
      <c r="F5" s="214" t="s">
        <v>36</v>
      </c>
      <c r="G5" s="214" t="s">
        <v>37</v>
      </c>
      <c r="H5" s="214" t="s">
        <v>38</v>
      </c>
      <c r="I5" s="214" t="s">
        <v>39</v>
      </c>
      <c r="J5" s="214" t="s">
        <v>40</v>
      </c>
      <c r="K5" s="214" t="s">
        <v>41</v>
      </c>
      <c r="L5" s="214" t="s">
        <v>42</v>
      </c>
    </row>
    <row r="6" spans="1:12">
      <c r="A6" s="214" t="s">
        <v>43</v>
      </c>
      <c r="B6" s="189">
        <v>1</v>
      </c>
      <c r="C6" s="171">
        <v>0.10638297872340426</v>
      </c>
      <c r="D6" s="171">
        <v>0.18385650224215247</v>
      </c>
      <c r="E6" s="171">
        <v>0.15759312320916904</v>
      </c>
      <c r="F6" s="171">
        <v>8.2987551867219914E-2</v>
      </c>
      <c r="G6" s="171">
        <v>0.10891089108910891</v>
      </c>
      <c r="H6" s="171">
        <v>0.13647959183673469</v>
      </c>
      <c r="I6" s="171">
        <v>0.08</v>
      </c>
      <c r="J6" s="171">
        <v>0.18385650224215247</v>
      </c>
      <c r="K6" s="171">
        <v>8.2987551867219914E-2</v>
      </c>
      <c r="L6" s="189">
        <v>0.1</v>
      </c>
    </row>
    <row r="7" spans="1:12">
      <c r="A7" s="214" t="s">
        <v>44</v>
      </c>
      <c r="B7" s="189">
        <v>2</v>
      </c>
      <c r="C7" s="171">
        <v>0.14361702127659576</v>
      </c>
      <c r="D7" s="171">
        <v>0.13452914798206278</v>
      </c>
      <c r="E7" s="171">
        <v>9.1690544412607447E-2</v>
      </c>
      <c r="F7" s="171">
        <v>6.6390041493775934E-2</v>
      </c>
      <c r="G7" s="171">
        <v>0.1617161716171617</v>
      </c>
      <c r="H7" s="171">
        <v>0.116921768707483</v>
      </c>
      <c r="I7" s="171">
        <v>7.0000000000000007E-2</v>
      </c>
      <c r="J7" s="171">
        <v>0.1617161716171617</v>
      </c>
      <c r="K7" s="171">
        <v>6.6390041493775934E-2</v>
      </c>
      <c r="L7" s="189">
        <v>0.09</v>
      </c>
    </row>
    <row r="8" spans="1:12">
      <c r="A8" s="214" t="s">
        <v>45</v>
      </c>
      <c r="B8" s="189">
        <v>3</v>
      </c>
      <c r="C8" s="171">
        <v>0.26595744680851063</v>
      </c>
      <c r="D8" s="171">
        <v>9.8654708520179366E-2</v>
      </c>
      <c r="E8" s="171">
        <v>0.36389684813753581</v>
      </c>
      <c r="F8" s="171">
        <v>7.8838174273858919E-2</v>
      </c>
      <c r="G8" s="171">
        <v>6.2706270627062702E-2</v>
      </c>
      <c r="H8" s="171">
        <v>0.21853741496598639</v>
      </c>
      <c r="I8" s="171">
        <v>0.06</v>
      </c>
      <c r="J8" s="171">
        <v>0.36389684813753581</v>
      </c>
      <c r="K8" s="171">
        <v>6.2706270627062702E-2</v>
      </c>
      <c r="L8" s="189">
        <v>0.3</v>
      </c>
    </row>
    <row r="9" spans="1:12">
      <c r="A9" s="214" t="s">
        <v>46</v>
      </c>
      <c r="B9" s="189">
        <v>4</v>
      </c>
      <c r="C9" s="171">
        <v>6.9148936170212769E-2</v>
      </c>
      <c r="D9" s="171">
        <v>0.13004484304932734</v>
      </c>
      <c r="E9" s="171">
        <v>0.48328557784145176</v>
      </c>
      <c r="F9" s="171">
        <v>0.11618257261410789</v>
      </c>
      <c r="G9" s="171">
        <v>1.65016501650165E-2</v>
      </c>
      <c r="H9" s="171">
        <v>0.25</v>
      </c>
      <c r="I9" s="171">
        <v>0.02</v>
      </c>
      <c r="J9" s="171">
        <v>0.48328557784145176</v>
      </c>
      <c r="K9" s="171">
        <v>1.65016501650165E-2</v>
      </c>
      <c r="L9" s="189">
        <v>0.46</v>
      </c>
    </row>
    <row r="31" spans="1:1">
      <c r="A31" t="s">
        <v>1258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76DAA-AE54-44AC-A94D-BEBF19A60627}">
  <dimension ref="A2:O107"/>
  <sheetViews>
    <sheetView workbookViewId="0">
      <selection activeCell="B1" sqref="B1"/>
    </sheetView>
  </sheetViews>
  <sheetFormatPr defaultColWidth="11.42578125" defaultRowHeight="15"/>
  <sheetData>
    <row r="2" spans="1:8">
      <c r="A2" s="182" t="s">
        <v>1259</v>
      </c>
      <c r="B2" s="182"/>
      <c r="C2" s="182"/>
      <c r="D2" s="182"/>
      <c r="E2" s="182"/>
      <c r="F2" s="182"/>
      <c r="G2" s="182"/>
      <c r="H2" s="182"/>
    </row>
    <row r="3" spans="1:8">
      <c r="A3" s="182" t="s">
        <v>1260</v>
      </c>
      <c r="B3" s="182"/>
      <c r="C3" s="182"/>
      <c r="D3" s="182"/>
      <c r="E3" s="182"/>
      <c r="F3" s="182"/>
      <c r="G3" s="182"/>
      <c r="H3" s="182"/>
    </row>
    <row r="27" spans="1:15">
      <c r="A27" s="12" t="s">
        <v>47</v>
      </c>
      <c r="B27" s="12" t="s">
        <v>48</v>
      </c>
      <c r="C27" s="12" t="s">
        <v>49</v>
      </c>
      <c r="D27" s="12" t="s">
        <v>50</v>
      </c>
      <c r="E27" s="12" t="s">
        <v>0</v>
      </c>
      <c r="F27" s="12" t="s">
        <v>51</v>
      </c>
      <c r="G27" s="12" t="s">
        <v>52</v>
      </c>
      <c r="H27" s="12" t="s">
        <v>53</v>
      </c>
      <c r="I27" s="12" t="s">
        <v>54</v>
      </c>
      <c r="J27" s="12" t="s">
        <v>55</v>
      </c>
      <c r="K27" s="12" t="s">
        <v>56</v>
      </c>
      <c r="L27" s="12" t="s">
        <v>57</v>
      </c>
      <c r="M27" s="12" t="s">
        <v>58</v>
      </c>
      <c r="N27" s="12" t="s">
        <v>59</v>
      </c>
      <c r="O27" s="12" t="s">
        <v>60</v>
      </c>
    </row>
    <row r="28" spans="1:15">
      <c r="A28" t="s">
        <v>61</v>
      </c>
      <c r="B28" t="s">
        <v>62</v>
      </c>
      <c r="C28">
        <v>2016</v>
      </c>
      <c r="D28" t="s">
        <v>63</v>
      </c>
      <c r="E28" t="s">
        <v>24</v>
      </c>
      <c r="F28" t="s">
        <v>64</v>
      </c>
      <c r="G28" t="s">
        <v>65</v>
      </c>
      <c r="H28" t="s">
        <v>66</v>
      </c>
      <c r="I28" t="s">
        <v>67</v>
      </c>
      <c r="J28">
        <v>43900313.5</v>
      </c>
      <c r="K28">
        <v>6.2</v>
      </c>
      <c r="M28" t="s">
        <v>5</v>
      </c>
      <c r="N28">
        <v>1</v>
      </c>
      <c r="O28">
        <v>9</v>
      </c>
    </row>
    <row r="29" spans="1:15">
      <c r="A29" t="s">
        <v>68</v>
      </c>
      <c r="B29" t="s">
        <v>69</v>
      </c>
      <c r="C29">
        <v>2023</v>
      </c>
      <c r="D29" t="s">
        <v>63</v>
      </c>
      <c r="E29" t="s">
        <v>24</v>
      </c>
      <c r="F29" t="s">
        <v>64</v>
      </c>
      <c r="G29" t="s">
        <v>65</v>
      </c>
      <c r="H29" t="s">
        <v>66</v>
      </c>
      <c r="I29" t="s">
        <v>67</v>
      </c>
      <c r="J29">
        <v>12244159.5</v>
      </c>
      <c r="K29">
        <v>2.6</v>
      </c>
      <c r="M29" t="s">
        <v>5</v>
      </c>
      <c r="N29">
        <v>1</v>
      </c>
      <c r="O29">
        <v>9</v>
      </c>
    </row>
    <row r="30" spans="1:15">
      <c r="A30" t="s">
        <v>70</v>
      </c>
      <c r="B30" t="s">
        <v>71</v>
      </c>
      <c r="C30">
        <v>2023</v>
      </c>
      <c r="D30" t="s">
        <v>63</v>
      </c>
      <c r="E30" t="s">
        <v>24</v>
      </c>
      <c r="F30" t="s">
        <v>64</v>
      </c>
      <c r="G30" t="s">
        <v>65</v>
      </c>
      <c r="H30" t="s">
        <v>66</v>
      </c>
      <c r="I30" t="s">
        <v>67</v>
      </c>
      <c r="J30">
        <v>19658835</v>
      </c>
      <c r="K30">
        <v>4</v>
      </c>
      <c r="L30" t="s">
        <v>72</v>
      </c>
      <c r="M30" t="s">
        <v>5</v>
      </c>
      <c r="N30">
        <v>1</v>
      </c>
      <c r="O30">
        <v>9</v>
      </c>
    </row>
    <row r="31" spans="1:15">
      <c r="A31" t="s">
        <v>73</v>
      </c>
      <c r="B31" t="s">
        <v>74</v>
      </c>
      <c r="C31">
        <v>2023</v>
      </c>
      <c r="D31" t="s">
        <v>63</v>
      </c>
      <c r="E31" t="s">
        <v>24</v>
      </c>
      <c r="F31" t="s">
        <v>64</v>
      </c>
      <c r="G31" t="s">
        <v>65</v>
      </c>
      <c r="H31" t="s">
        <v>66</v>
      </c>
      <c r="I31" t="s">
        <v>67</v>
      </c>
      <c r="J31">
        <v>52321152.5</v>
      </c>
      <c r="K31">
        <v>2</v>
      </c>
      <c r="M31" t="s">
        <v>5</v>
      </c>
      <c r="N31">
        <v>1</v>
      </c>
      <c r="O31">
        <v>9</v>
      </c>
    </row>
    <row r="32" spans="1:15">
      <c r="A32" t="s">
        <v>78</v>
      </c>
      <c r="B32" t="s">
        <v>79</v>
      </c>
      <c r="C32">
        <v>2022</v>
      </c>
      <c r="D32" t="s">
        <v>80</v>
      </c>
      <c r="E32" t="s">
        <v>24</v>
      </c>
      <c r="F32" t="s">
        <v>64</v>
      </c>
      <c r="G32" t="s">
        <v>65</v>
      </c>
      <c r="H32" t="s">
        <v>66</v>
      </c>
      <c r="I32" t="s">
        <v>67</v>
      </c>
      <c r="J32">
        <v>11230733.5</v>
      </c>
      <c r="K32">
        <v>5.38</v>
      </c>
      <c r="M32" t="s">
        <v>5</v>
      </c>
      <c r="N32">
        <v>1</v>
      </c>
      <c r="O32">
        <v>9</v>
      </c>
    </row>
    <row r="33" spans="1:15">
      <c r="A33" t="s">
        <v>81</v>
      </c>
      <c r="B33" t="s">
        <v>82</v>
      </c>
      <c r="C33">
        <v>2023</v>
      </c>
      <c r="D33" t="s">
        <v>80</v>
      </c>
      <c r="E33" t="s">
        <v>24</v>
      </c>
      <c r="F33" t="s">
        <v>64</v>
      </c>
      <c r="G33" t="s">
        <v>65</v>
      </c>
      <c r="H33" t="s">
        <v>66</v>
      </c>
      <c r="I33" t="s">
        <v>67</v>
      </c>
      <c r="J33">
        <v>2839786</v>
      </c>
      <c r="K33">
        <v>1.6</v>
      </c>
      <c r="M33" t="s">
        <v>5</v>
      </c>
      <c r="N33">
        <v>1</v>
      </c>
      <c r="O33">
        <v>9</v>
      </c>
    </row>
    <row r="34" spans="1:15">
      <c r="A34" t="s">
        <v>84</v>
      </c>
      <c r="B34" t="s">
        <v>85</v>
      </c>
      <c r="C34">
        <v>2018</v>
      </c>
      <c r="D34" t="s">
        <v>80</v>
      </c>
      <c r="E34" t="s">
        <v>24</v>
      </c>
      <c r="F34" t="s">
        <v>64</v>
      </c>
      <c r="G34" t="s">
        <v>65</v>
      </c>
      <c r="H34" t="s">
        <v>66</v>
      </c>
      <c r="I34" t="s">
        <v>67</v>
      </c>
      <c r="J34">
        <v>177017</v>
      </c>
      <c r="K34">
        <v>0.6</v>
      </c>
      <c r="M34" t="s">
        <v>5</v>
      </c>
      <c r="N34">
        <v>1</v>
      </c>
      <c r="O34">
        <v>9</v>
      </c>
    </row>
    <row r="35" spans="1:15">
      <c r="A35" t="s">
        <v>86</v>
      </c>
      <c r="B35" t="s">
        <v>87</v>
      </c>
      <c r="C35">
        <v>2024</v>
      </c>
      <c r="D35" t="s">
        <v>88</v>
      </c>
      <c r="E35" t="s">
        <v>24</v>
      </c>
      <c r="F35" t="s">
        <v>64</v>
      </c>
      <c r="G35" t="s">
        <v>65</v>
      </c>
      <c r="H35" t="s">
        <v>66</v>
      </c>
      <c r="I35" t="s">
        <v>67</v>
      </c>
      <c r="J35">
        <v>130861007</v>
      </c>
      <c r="K35">
        <v>5</v>
      </c>
      <c r="L35" t="s">
        <v>89</v>
      </c>
      <c r="M35" t="s">
        <v>5</v>
      </c>
      <c r="N35">
        <v>1</v>
      </c>
      <c r="O35">
        <v>9</v>
      </c>
    </row>
    <row r="36" spans="1:15">
      <c r="A36" t="s">
        <v>90</v>
      </c>
      <c r="B36" t="s">
        <v>91</v>
      </c>
      <c r="C36">
        <v>2016</v>
      </c>
      <c r="D36" t="s">
        <v>88</v>
      </c>
      <c r="E36" t="s">
        <v>24</v>
      </c>
      <c r="F36" t="s">
        <v>64</v>
      </c>
      <c r="G36" t="s">
        <v>65</v>
      </c>
      <c r="H36" t="s">
        <v>66</v>
      </c>
      <c r="I36" t="s">
        <v>92</v>
      </c>
      <c r="J36">
        <v>4029086.5</v>
      </c>
      <c r="K36">
        <v>1.7</v>
      </c>
      <c r="L36" t="s">
        <v>93</v>
      </c>
      <c r="M36" t="s">
        <v>5</v>
      </c>
      <c r="N36">
        <v>1</v>
      </c>
      <c r="O36">
        <v>9</v>
      </c>
    </row>
    <row r="37" spans="1:15">
      <c r="A37" t="s">
        <v>94</v>
      </c>
      <c r="B37" t="s">
        <v>95</v>
      </c>
      <c r="C37">
        <v>2023</v>
      </c>
      <c r="D37" t="s">
        <v>63</v>
      </c>
      <c r="E37" t="s">
        <v>24</v>
      </c>
      <c r="F37" t="s">
        <v>64</v>
      </c>
      <c r="G37" t="s">
        <v>65</v>
      </c>
      <c r="H37" t="s">
        <v>66</v>
      </c>
      <c r="I37" t="s">
        <v>67</v>
      </c>
      <c r="J37">
        <v>33845617</v>
      </c>
      <c r="K37">
        <v>16.46908922801822</v>
      </c>
      <c r="L37" t="s">
        <v>96</v>
      </c>
      <c r="M37" t="s">
        <v>5</v>
      </c>
      <c r="N37">
        <v>1</v>
      </c>
      <c r="O37">
        <v>9</v>
      </c>
    </row>
    <row r="38" spans="1:15">
      <c r="A38" t="s">
        <v>97</v>
      </c>
      <c r="B38" t="s">
        <v>98</v>
      </c>
      <c r="C38">
        <v>2019</v>
      </c>
      <c r="D38" t="s">
        <v>63</v>
      </c>
      <c r="E38" t="s">
        <v>24</v>
      </c>
      <c r="F38" t="s">
        <v>64</v>
      </c>
      <c r="G38" t="s">
        <v>65</v>
      </c>
      <c r="H38" t="s">
        <v>66</v>
      </c>
      <c r="I38" t="s">
        <v>67</v>
      </c>
      <c r="J38">
        <v>6515058</v>
      </c>
      <c r="K38">
        <v>5.6000000000000014</v>
      </c>
      <c r="M38" t="s">
        <v>5</v>
      </c>
      <c r="N38">
        <v>1</v>
      </c>
      <c r="O38">
        <v>9</v>
      </c>
    </row>
    <row r="39" spans="1:15">
      <c r="A39" t="s">
        <v>99</v>
      </c>
      <c r="B39" t="s">
        <v>100</v>
      </c>
      <c r="C39">
        <v>2019</v>
      </c>
      <c r="D39" t="s">
        <v>88</v>
      </c>
      <c r="E39" t="s">
        <v>24</v>
      </c>
      <c r="F39" t="s">
        <v>64</v>
      </c>
      <c r="G39" t="s">
        <v>65</v>
      </c>
      <c r="H39" t="s">
        <v>66</v>
      </c>
      <c r="I39" t="s">
        <v>67</v>
      </c>
      <c r="J39">
        <v>6222317.5</v>
      </c>
      <c r="K39">
        <v>3.1</v>
      </c>
      <c r="M39" t="s">
        <v>5</v>
      </c>
      <c r="N39">
        <v>1</v>
      </c>
      <c r="O39">
        <v>9</v>
      </c>
    </row>
    <row r="40" spans="1:15">
      <c r="A40" t="s">
        <v>101</v>
      </c>
      <c r="B40" t="s">
        <v>102</v>
      </c>
      <c r="C40">
        <v>2015</v>
      </c>
      <c r="D40" t="s">
        <v>80</v>
      </c>
      <c r="E40" t="s">
        <v>24</v>
      </c>
      <c r="F40" t="s">
        <v>64</v>
      </c>
      <c r="G40" t="s">
        <v>65</v>
      </c>
      <c r="H40" t="s">
        <v>66</v>
      </c>
      <c r="I40" t="s">
        <v>67</v>
      </c>
      <c r="J40">
        <v>1429188.5</v>
      </c>
      <c r="K40">
        <v>0.9</v>
      </c>
      <c r="M40" t="s">
        <v>5</v>
      </c>
      <c r="N40">
        <v>1</v>
      </c>
      <c r="O40">
        <v>9</v>
      </c>
    </row>
    <row r="41" spans="1:15">
      <c r="A41" t="s">
        <v>61</v>
      </c>
      <c r="B41" t="s">
        <v>62</v>
      </c>
      <c r="C41">
        <v>2016</v>
      </c>
      <c r="D41" t="s">
        <v>63</v>
      </c>
      <c r="E41" t="s">
        <v>24</v>
      </c>
      <c r="F41" t="s">
        <v>64</v>
      </c>
      <c r="G41" t="s">
        <v>103</v>
      </c>
      <c r="H41" t="s">
        <v>83</v>
      </c>
      <c r="I41" t="s">
        <v>67</v>
      </c>
      <c r="J41">
        <v>43900313.5</v>
      </c>
      <c r="K41">
        <v>2.2999999999999998</v>
      </c>
      <c r="M41" t="s">
        <v>5</v>
      </c>
      <c r="N41">
        <v>2</v>
      </c>
      <c r="O41">
        <v>10</v>
      </c>
    </row>
    <row r="42" spans="1:15">
      <c r="A42" t="s">
        <v>68</v>
      </c>
      <c r="B42" t="s">
        <v>69</v>
      </c>
      <c r="C42">
        <v>2023</v>
      </c>
      <c r="D42" t="s">
        <v>63</v>
      </c>
      <c r="E42" t="s">
        <v>24</v>
      </c>
      <c r="F42" t="s">
        <v>64</v>
      </c>
      <c r="G42" t="s">
        <v>103</v>
      </c>
      <c r="H42" t="s">
        <v>83</v>
      </c>
      <c r="I42" t="s">
        <v>67</v>
      </c>
      <c r="J42">
        <v>12244159.5</v>
      </c>
      <c r="K42">
        <v>0.5</v>
      </c>
      <c r="M42" t="s">
        <v>5</v>
      </c>
      <c r="N42">
        <v>2</v>
      </c>
      <c r="O42">
        <v>10</v>
      </c>
    </row>
    <row r="43" spans="1:15">
      <c r="A43" t="s">
        <v>70</v>
      </c>
      <c r="B43" t="s">
        <v>71</v>
      </c>
      <c r="C43">
        <v>2023</v>
      </c>
      <c r="D43" t="s">
        <v>63</v>
      </c>
      <c r="E43" t="s">
        <v>24</v>
      </c>
      <c r="F43" t="s">
        <v>64</v>
      </c>
      <c r="G43" t="s">
        <v>103</v>
      </c>
      <c r="H43" t="s">
        <v>83</v>
      </c>
      <c r="I43" t="s">
        <v>67</v>
      </c>
      <c r="J43">
        <v>19658835</v>
      </c>
      <c r="K43">
        <v>0.8999999999999998</v>
      </c>
      <c r="L43" t="s">
        <v>104</v>
      </c>
      <c r="M43" t="s">
        <v>5</v>
      </c>
      <c r="N43">
        <v>2</v>
      </c>
      <c r="O43">
        <v>10</v>
      </c>
    </row>
    <row r="44" spans="1:15">
      <c r="A44" t="s">
        <v>73</v>
      </c>
      <c r="B44" t="s">
        <v>74</v>
      </c>
      <c r="C44">
        <v>2023</v>
      </c>
      <c r="D44" t="s">
        <v>63</v>
      </c>
      <c r="E44" t="s">
        <v>24</v>
      </c>
      <c r="F44" t="s">
        <v>64</v>
      </c>
      <c r="G44" t="s">
        <v>103</v>
      </c>
      <c r="H44" t="s">
        <v>83</v>
      </c>
      <c r="I44" t="s">
        <v>67</v>
      </c>
      <c r="J44">
        <v>52321152.5</v>
      </c>
      <c r="K44">
        <v>0.5</v>
      </c>
      <c r="M44" t="s">
        <v>5</v>
      </c>
      <c r="N44">
        <v>2</v>
      </c>
      <c r="O44">
        <v>10</v>
      </c>
    </row>
    <row r="45" spans="1:15">
      <c r="A45" t="s">
        <v>78</v>
      </c>
      <c r="B45" t="s">
        <v>79</v>
      </c>
      <c r="C45">
        <v>2022</v>
      </c>
      <c r="D45" t="s">
        <v>80</v>
      </c>
      <c r="E45" t="s">
        <v>24</v>
      </c>
      <c r="F45" t="s">
        <v>64</v>
      </c>
      <c r="G45" t="s">
        <v>103</v>
      </c>
      <c r="H45" t="s">
        <v>83</v>
      </c>
      <c r="I45" t="s">
        <v>67</v>
      </c>
      <c r="J45">
        <v>11230733.5</v>
      </c>
      <c r="K45">
        <v>2.81</v>
      </c>
      <c r="M45" t="s">
        <v>5</v>
      </c>
      <c r="N45">
        <v>2</v>
      </c>
      <c r="O45">
        <v>10</v>
      </c>
    </row>
    <row r="46" spans="1:15">
      <c r="A46" t="s">
        <v>81</v>
      </c>
      <c r="B46" t="s">
        <v>82</v>
      </c>
      <c r="C46">
        <v>2023</v>
      </c>
      <c r="D46" t="s">
        <v>80</v>
      </c>
      <c r="E46" t="s">
        <v>24</v>
      </c>
      <c r="F46" t="s">
        <v>64</v>
      </c>
      <c r="G46" t="s">
        <v>103</v>
      </c>
      <c r="H46" t="s">
        <v>83</v>
      </c>
      <c r="I46" t="s">
        <v>67</v>
      </c>
      <c r="J46">
        <v>2839786</v>
      </c>
      <c r="K46">
        <v>1.7</v>
      </c>
      <c r="M46" t="s">
        <v>5</v>
      </c>
      <c r="N46">
        <v>2</v>
      </c>
      <c r="O46">
        <v>10</v>
      </c>
    </row>
    <row r="47" spans="1:15">
      <c r="A47" t="s">
        <v>84</v>
      </c>
      <c r="B47" t="s">
        <v>85</v>
      </c>
      <c r="C47">
        <v>2018</v>
      </c>
      <c r="D47" t="s">
        <v>80</v>
      </c>
      <c r="E47" t="s">
        <v>24</v>
      </c>
      <c r="F47" t="s">
        <v>64</v>
      </c>
      <c r="G47" t="s">
        <v>103</v>
      </c>
      <c r="H47" t="s">
        <v>83</v>
      </c>
      <c r="I47" t="s">
        <v>67</v>
      </c>
      <c r="J47">
        <v>177017</v>
      </c>
      <c r="K47">
        <v>0.6</v>
      </c>
      <c r="M47" t="s">
        <v>5</v>
      </c>
      <c r="N47">
        <v>2</v>
      </c>
      <c r="O47">
        <v>10</v>
      </c>
    </row>
    <row r="48" spans="1:15">
      <c r="A48" t="s">
        <v>86</v>
      </c>
      <c r="B48" t="s">
        <v>87</v>
      </c>
      <c r="C48">
        <v>2024</v>
      </c>
      <c r="D48" t="s">
        <v>88</v>
      </c>
      <c r="E48" t="s">
        <v>24</v>
      </c>
      <c r="F48" t="s">
        <v>64</v>
      </c>
      <c r="G48" t="s">
        <v>103</v>
      </c>
      <c r="H48" t="s">
        <v>83</v>
      </c>
      <c r="I48" t="s">
        <v>67</v>
      </c>
      <c r="J48">
        <v>130861007</v>
      </c>
      <c r="K48">
        <v>1.3</v>
      </c>
      <c r="L48" t="s">
        <v>89</v>
      </c>
      <c r="M48" t="s">
        <v>5</v>
      </c>
      <c r="N48">
        <v>2</v>
      </c>
      <c r="O48">
        <v>10</v>
      </c>
    </row>
    <row r="49" spans="1:15">
      <c r="A49" t="s">
        <v>90</v>
      </c>
      <c r="B49" t="s">
        <v>91</v>
      </c>
      <c r="C49">
        <v>2016</v>
      </c>
      <c r="D49" t="s">
        <v>88</v>
      </c>
      <c r="E49" t="s">
        <v>24</v>
      </c>
      <c r="F49" t="s">
        <v>64</v>
      </c>
      <c r="G49" t="s">
        <v>103</v>
      </c>
      <c r="H49" t="s">
        <v>83</v>
      </c>
      <c r="I49" t="s">
        <v>67</v>
      </c>
      <c r="J49">
        <v>4029086.5</v>
      </c>
      <c r="K49">
        <v>1.4</v>
      </c>
      <c r="M49" t="s">
        <v>5</v>
      </c>
      <c r="N49">
        <v>2</v>
      </c>
      <c r="O49">
        <v>10</v>
      </c>
    </row>
    <row r="50" spans="1:15">
      <c r="A50" t="s">
        <v>94</v>
      </c>
      <c r="B50" t="s">
        <v>95</v>
      </c>
      <c r="C50">
        <v>2023</v>
      </c>
      <c r="D50" t="s">
        <v>63</v>
      </c>
      <c r="E50" t="s">
        <v>24</v>
      </c>
      <c r="F50" t="s">
        <v>64</v>
      </c>
      <c r="G50" t="s">
        <v>103</v>
      </c>
      <c r="H50" t="s">
        <v>83</v>
      </c>
      <c r="I50" t="s">
        <v>67</v>
      </c>
      <c r="J50">
        <v>33845617</v>
      </c>
      <c r="K50">
        <v>2.2914515783677909</v>
      </c>
      <c r="L50" t="s">
        <v>105</v>
      </c>
      <c r="M50" t="s">
        <v>5</v>
      </c>
      <c r="N50">
        <v>2</v>
      </c>
      <c r="O50">
        <v>10</v>
      </c>
    </row>
    <row r="51" spans="1:15">
      <c r="A51" t="s">
        <v>97</v>
      </c>
      <c r="B51" t="s">
        <v>98</v>
      </c>
      <c r="C51">
        <v>2019</v>
      </c>
      <c r="D51" t="s">
        <v>63</v>
      </c>
      <c r="E51" t="s">
        <v>24</v>
      </c>
      <c r="F51" t="s">
        <v>64</v>
      </c>
      <c r="G51" t="s">
        <v>103</v>
      </c>
      <c r="H51" t="s">
        <v>83</v>
      </c>
      <c r="I51" t="s">
        <v>67</v>
      </c>
      <c r="J51">
        <v>6515058</v>
      </c>
      <c r="K51">
        <v>2.6</v>
      </c>
      <c r="M51" t="s">
        <v>5</v>
      </c>
      <c r="N51">
        <v>2</v>
      </c>
      <c r="O51">
        <v>10</v>
      </c>
    </row>
    <row r="52" spans="1:15">
      <c r="A52" t="s">
        <v>99</v>
      </c>
      <c r="B52" t="s">
        <v>100</v>
      </c>
      <c r="C52">
        <v>2019</v>
      </c>
      <c r="D52" t="s">
        <v>88</v>
      </c>
      <c r="E52" t="s">
        <v>24</v>
      </c>
      <c r="F52" t="s">
        <v>64</v>
      </c>
      <c r="G52" t="s">
        <v>103</v>
      </c>
      <c r="H52" t="s">
        <v>83</v>
      </c>
      <c r="I52" t="s">
        <v>67</v>
      </c>
      <c r="J52">
        <v>6222317.5</v>
      </c>
      <c r="K52">
        <v>9.4</v>
      </c>
      <c r="M52" t="s">
        <v>5</v>
      </c>
      <c r="N52">
        <v>2</v>
      </c>
      <c r="O52">
        <v>10</v>
      </c>
    </row>
    <row r="53" spans="1:15">
      <c r="A53" t="s">
        <v>101</v>
      </c>
      <c r="B53" t="s">
        <v>102</v>
      </c>
      <c r="C53">
        <v>2015</v>
      </c>
      <c r="D53" t="s">
        <v>80</v>
      </c>
      <c r="E53" t="s">
        <v>24</v>
      </c>
      <c r="F53" t="s">
        <v>64</v>
      </c>
      <c r="G53" t="s">
        <v>103</v>
      </c>
      <c r="H53" t="s">
        <v>83</v>
      </c>
      <c r="I53" t="s">
        <v>67</v>
      </c>
      <c r="J53">
        <v>1429188.5</v>
      </c>
      <c r="K53">
        <v>0.5</v>
      </c>
      <c r="M53" t="s">
        <v>5</v>
      </c>
      <c r="N53">
        <v>2</v>
      </c>
      <c r="O53">
        <v>10</v>
      </c>
    </row>
    <row r="54" spans="1:15">
      <c r="A54" t="s">
        <v>106</v>
      </c>
      <c r="B54" t="s">
        <v>107</v>
      </c>
      <c r="C54">
        <v>2019</v>
      </c>
      <c r="D54" t="s">
        <v>108</v>
      </c>
      <c r="E54" t="s">
        <v>24</v>
      </c>
      <c r="F54" t="s">
        <v>109</v>
      </c>
      <c r="G54" t="s">
        <v>65</v>
      </c>
      <c r="H54" t="s">
        <v>66</v>
      </c>
      <c r="I54" t="s">
        <v>110</v>
      </c>
      <c r="J54">
        <v>37782934.5</v>
      </c>
      <c r="K54">
        <v>0.6</v>
      </c>
      <c r="M54" t="s">
        <v>111</v>
      </c>
      <c r="N54">
        <v>3</v>
      </c>
      <c r="O54">
        <v>9</v>
      </c>
    </row>
    <row r="55" spans="1:15">
      <c r="A55" t="s">
        <v>112</v>
      </c>
      <c r="B55" t="s">
        <v>113</v>
      </c>
      <c r="C55">
        <v>2021</v>
      </c>
      <c r="D55" t="s">
        <v>114</v>
      </c>
      <c r="E55" t="s">
        <v>26</v>
      </c>
      <c r="F55" t="s">
        <v>109</v>
      </c>
      <c r="G55" t="s">
        <v>65</v>
      </c>
      <c r="H55" t="s">
        <v>66</v>
      </c>
      <c r="I55" t="s">
        <v>67</v>
      </c>
      <c r="J55">
        <v>8707023.5</v>
      </c>
      <c r="K55">
        <v>0.4</v>
      </c>
      <c r="M55" t="s">
        <v>111</v>
      </c>
      <c r="N55">
        <v>3</v>
      </c>
      <c r="O55">
        <v>9</v>
      </c>
    </row>
    <row r="56" spans="1:15">
      <c r="A56" t="s">
        <v>115</v>
      </c>
      <c r="B56" t="s">
        <v>116</v>
      </c>
      <c r="C56">
        <v>2020</v>
      </c>
      <c r="D56" t="s">
        <v>114</v>
      </c>
      <c r="E56" t="s">
        <v>26</v>
      </c>
      <c r="F56" t="s">
        <v>109</v>
      </c>
      <c r="G56" t="s">
        <v>65</v>
      </c>
      <c r="H56" t="s">
        <v>66</v>
      </c>
      <c r="I56" t="s">
        <v>67</v>
      </c>
      <c r="J56">
        <v>83628708.5</v>
      </c>
      <c r="K56">
        <v>0.6</v>
      </c>
      <c r="M56" t="s">
        <v>111</v>
      </c>
      <c r="N56">
        <v>3</v>
      </c>
      <c r="O56">
        <v>9</v>
      </c>
    </row>
    <row r="57" spans="1:15">
      <c r="A57" t="s">
        <v>117</v>
      </c>
      <c r="B57" t="s">
        <v>118</v>
      </c>
      <c r="C57">
        <v>2018</v>
      </c>
      <c r="D57" t="s">
        <v>119</v>
      </c>
      <c r="E57" t="s">
        <v>26</v>
      </c>
      <c r="F57" t="s">
        <v>109</v>
      </c>
      <c r="G57" t="s">
        <v>65</v>
      </c>
      <c r="H57" t="s">
        <v>66</v>
      </c>
      <c r="I57" t="s">
        <v>67</v>
      </c>
      <c r="J57">
        <v>1321964.5</v>
      </c>
      <c r="K57">
        <v>0.70000000000000007</v>
      </c>
      <c r="M57" t="s">
        <v>111</v>
      </c>
      <c r="N57">
        <v>3</v>
      </c>
      <c r="O57">
        <v>9</v>
      </c>
    </row>
    <row r="58" spans="1:15">
      <c r="A58" t="s">
        <v>120</v>
      </c>
      <c r="B58" t="s">
        <v>121</v>
      </c>
      <c r="C58">
        <v>2023</v>
      </c>
      <c r="D58" t="s">
        <v>114</v>
      </c>
      <c r="E58" t="s">
        <v>26</v>
      </c>
      <c r="F58" t="s">
        <v>109</v>
      </c>
      <c r="G58" t="s">
        <v>65</v>
      </c>
      <c r="H58" t="s">
        <v>66</v>
      </c>
      <c r="I58" t="s">
        <v>110</v>
      </c>
      <c r="J58">
        <v>66438822</v>
      </c>
      <c r="K58">
        <v>0.6</v>
      </c>
      <c r="M58" t="s">
        <v>111</v>
      </c>
      <c r="N58">
        <v>3</v>
      </c>
      <c r="O58">
        <v>9</v>
      </c>
    </row>
    <row r="59" spans="1:15">
      <c r="A59" t="s">
        <v>122</v>
      </c>
      <c r="B59" t="s">
        <v>123</v>
      </c>
      <c r="C59">
        <v>2018</v>
      </c>
      <c r="D59" t="s">
        <v>119</v>
      </c>
      <c r="E59" t="s">
        <v>26</v>
      </c>
      <c r="F59" t="s">
        <v>109</v>
      </c>
      <c r="G59" t="s">
        <v>65</v>
      </c>
      <c r="H59" t="s">
        <v>66</v>
      </c>
      <c r="I59" t="s">
        <v>110</v>
      </c>
      <c r="J59">
        <v>59115809</v>
      </c>
      <c r="K59">
        <v>0.4</v>
      </c>
      <c r="M59" t="s">
        <v>111</v>
      </c>
      <c r="N59">
        <v>3</v>
      </c>
      <c r="O59">
        <v>9</v>
      </c>
    </row>
    <row r="60" spans="1:15">
      <c r="A60" t="s">
        <v>124</v>
      </c>
      <c r="B60" t="s">
        <v>125</v>
      </c>
      <c r="C60">
        <v>2019</v>
      </c>
      <c r="D60" t="s">
        <v>119</v>
      </c>
      <c r="E60" t="s">
        <v>26</v>
      </c>
      <c r="F60" t="s">
        <v>109</v>
      </c>
      <c r="G60" t="s">
        <v>65</v>
      </c>
      <c r="H60" t="s">
        <v>66</v>
      </c>
      <c r="I60" t="s">
        <v>67</v>
      </c>
      <c r="J60">
        <v>1893667</v>
      </c>
      <c r="K60">
        <v>0.1</v>
      </c>
      <c r="M60" t="s">
        <v>111</v>
      </c>
      <c r="N60">
        <v>3</v>
      </c>
      <c r="O60">
        <v>9</v>
      </c>
    </row>
    <row r="61" spans="1:15">
      <c r="A61" t="s">
        <v>126</v>
      </c>
      <c r="B61" t="s">
        <v>127</v>
      </c>
      <c r="C61">
        <v>2023</v>
      </c>
      <c r="D61" t="s">
        <v>119</v>
      </c>
      <c r="E61" t="s">
        <v>26</v>
      </c>
      <c r="F61" t="s">
        <v>109</v>
      </c>
      <c r="G61" t="s">
        <v>65</v>
      </c>
      <c r="H61" t="s">
        <v>66</v>
      </c>
      <c r="I61" t="s">
        <v>67</v>
      </c>
      <c r="J61">
        <v>5490100</v>
      </c>
      <c r="K61">
        <v>0.2</v>
      </c>
      <c r="M61" t="s">
        <v>111</v>
      </c>
      <c r="N61">
        <v>3</v>
      </c>
      <c r="O61">
        <v>9</v>
      </c>
    </row>
    <row r="62" spans="1:15">
      <c r="A62" t="s">
        <v>128</v>
      </c>
      <c r="B62" t="s">
        <v>129</v>
      </c>
      <c r="C62">
        <v>2019</v>
      </c>
      <c r="D62" t="s">
        <v>119</v>
      </c>
      <c r="E62" t="s">
        <v>26</v>
      </c>
      <c r="F62" t="s">
        <v>109</v>
      </c>
      <c r="G62" t="s">
        <v>65</v>
      </c>
      <c r="H62" t="s">
        <v>66</v>
      </c>
      <c r="I62" t="s">
        <v>67</v>
      </c>
      <c r="J62">
        <v>4933491</v>
      </c>
      <c r="K62">
        <v>1.7</v>
      </c>
      <c r="M62" t="s">
        <v>111</v>
      </c>
      <c r="N62">
        <v>3</v>
      </c>
      <c r="O62">
        <v>9</v>
      </c>
    </row>
    <row r="63" spans="1:15">
      <c r="A63" t="s">
        <v>130</v>
      </c>
      <c r="B63" t="s">
        <v>131</v>
      </c>
      <c r="C63">
        <v>2023</v>
      </c>
      <c r="D63" t="s">
        <v>132</v>
      </c>
      <c r="E63" t="s">
        <v>26</v>
      </c>
      <c r="F63" t="s">
        <v>109</v>
      </c>
      <c r="G63" t="s">
        <v>65</v>
      </c>
      <c r="H63" t="s">
        <v>66</v>
      </c>
      <c r="I63" t="s">
        <v>67</v>
      </c>
      <c r="J63">
        <v>59499453</v>
      </c>
      <c r="K63">
        <v>0.2</v>
      </c>
      <c r="M63" t="s">
        <v>111</v>
      </c>
      <c r="N63">
        <v>3</v>
      </c>
      <c r="O63">
        <v>9</v>
      </c>
    </row>
    <row r="64" spans="1:15">
      <c r="A64" t="s">
        <v>133</v>
      </c>
      <c r="B64" t="s">
        <v>134</v>
      </c>
      <c r="C64">
        <v>2024</v>
      </c>
      <c r="D64" t="s">
        <v>135</v>
      </c>
      <c r="E64" t="s">
        <v>26</v>
      </c>
      <c r="F64" t="s">
        <v>109</v>
      </c>
      <c r="G64" t="s">
        <v>65</v>
      </c>
      <c r="H64" t="s">
        <v>66</v>
      </c>
      <c r="I64" t="s">
        <v>67</v>
      </c>
      <c r="J64">
        <v>38539201</v>
      </c>
      <c r="K64">
        <v>1.3</v>
      </c>
      <c r="L64" t="s">
        <v>136</v>
      </c>
      <c r="M64" t="s">
        <v>111</v>
      </c>
      <c r="N64">
        <v>3</v>
      </c>
      <c r="O64">
        <v>9</v>
      </c>
    </row>
    <row r="65" spans="1:15">
      <c r="A65" t="s">
        <v>137</v>
      </c>
      <c r="B65" t="s">
        <v>138</v>
      </c>
      <c r="C65">
        <v>2022</v>
      </c>
      <c r="D65" t="s">
        <v>132</v>
      </c>
      <c r="E65" t="s">
        <v>26</v>
      </c>
      <c r="F65" t="s">
        <v>109</v>
      </c>
      <c r="G65" t="s">
        <v>65</v>
      </c>
      <c r="H65" t="s">
        <v>66</v>
      </c>
      <c r="I65" t="s">
        <v>110</v>
      </c>
      <c r="J65">
        <v>10417072.5</v>
      </c>
      <c r="K65">
        <v>1.9</v>
      </c>
      <c r="M65" t="s">
        <v>111</v>
      </c>
      <c r="N65">
        <v>3</v>
      </c>
      <c r="O65">
        <v>9</v>
      </c>
    </row>
    <row r="66" spans="1:15">
      <c r="A66" t="s">
        <v>139</v>
      </c>
      <c r="B66" t="s">
        <v>140</v>
      </c>
      <c r="C66">
        <v>2020</v>
      </c>
      <c r="D66" t="s">
        <v>132</v>
      </c>
      <c r="E66" t="s">
        <v>26</v>
      </c>
      <c r="F66" t="s">
        <v>109</v>
      </c>
      <c r="G66" t="s">
        <v>65</v>
      </c>
      <c r="H66" t="s">
        <v>66</v>
      </c>
      <c r="I66" t="s">
        <v>67</v>
      </c>
      <c r="J66">
        <v>2102419.5</v>
      </c>
      <c r="K66">
        <v>0.57000000000000006</v>
      </c>
      <c r="M66" t="s">
        <v>111</v>
      </c>
      <c r="N66">
        <v>3</v>
      </c>
      <c r="O66">
        <v>9</v>
      </c>
    </row>
    <row r="67" spans="1:15">
      <c r="A67" t="s">
        <v>141</v>
      </c>
      <c r="B67" t="s">
        <v>142</v>
      </c>
      <c r="C67">
        <v>2024</v>
      </c>
      <c r="D67" t="s">
        <v>119</v>
      </c>
      <c r="E67" t="s">
        <v>26</v>
      </c>
      <c r="F67" t="s">
        <v>109</v>
      </c>
      <c r="G67" t="s">
        <v>65</v>
      </c>
      <c r="H67" t="s">
        <v>66</v>
      </c>
      <c r="I67" t="s">
        <v>110</v>
      </c>
      <c r="J67">
        <v>10606999</v>
      </c>
      <c r="K67">
        <v>0.9</v>
      </c>
      <c r="M67" t="s">
        <v>111</v>
      </c>
      <c r="N67">
        <v>3</v>
      </c>
      <c r="O67">
        <v>9</v>
      </c>
    </row>
    <row r="68" spans="1:15">
      <c r="A68" t="s">
        <v>143</v>
      </c>
      <c r="B68" t="s">
        <v>144</v>
      </c>
      <c r="C68">
        <v>2023</v>
      </c>
      <c r="D68" t="s">
        <v>108</v>
      </c>
      <c r="E68" t="s">
        <v>24</v>
      </c>
      <c r="F68" t="s">
        <v>109</v>
      </c>
      <c r="G68" t="s">
        <v>65</v>
      </c>
      <c r="H68" t="s">
        <v>66</v>
      </c>
      <c r="I68" t="s">
        <v>67</v>
      </c>
      <c r="J68">
        <v>343477335</v>
      </c>
      <c r="K68">
        <v>0.2</v>
      </c>
      <c r="L68" t="s">
        <v>145</v>
      </c>
      <c r="M68" t="s">
        <v>111</v>
      </c>
      <c r="N68">
        <v>3</v>
      </c>
      <c r="O68">
        <v>9</v>
      </c>
    </row>
    <row r="69" spans="1:15">
      <c r="A69" t="s">
        <v>106</v>
      </c>
      <c r="B69" t="s">
        <v>107</v>
      </c>
      <c r="C69">
        <v>2019</v>
      </c>
      <c r="D69" t="s">
        <v>108</v>
      </c>
      <c r="E69" t="s">
        <v>24</v>
      </c>
      <c r="F69" t="s">
        <v>109</v>
      </c>
      <c r="G69" t="s">
        <v>103</v>
      </c>
      <c r="H69" t="s">
        <v>83</v>
      </c>
      <c r="I69" t="s">
        <v>110</v>
      </c>
      <c r="J69">
        <v>37782934.5</v>
      </c>
      <c r="K69">
        <v>2.5</v>
      </c>
      <c r="M69" t="s">
        <v>111</v>
      </c>
      <c r="N69">
        <v>4</v>
      </c>
      <c r="O69">
        <v>10</v>
      </c>
    </row>
    <row r="70" spans="1:15">
      <c r="A70" t="s">
        <v>112</v>
      </c>
      <c r="B70" t="s">
        <v>113</v>
      </c>
      <c r="C70">
        <v>2021</v>
      </c>
      <c r="D70" t="s">
        <v>114</v>
      </c>
      <c r="E70" t="s">
        <v>26</v>
      </c>
      <c r="F70" t="s">
        <v>109</v>
      </c>
      <c r="G70" t="s">
        <v>103</v>
      </c>
      <c r="H70" t="s">
        <v>83</v>
      </c>
      <c r="I70" t="s">
        <v>67</v>
      </c>
      <c r="J70">
        <v>8707023.5</v>
      </c>
      <c r="K70">
        <v>1</v>
      </c>
      <c r="M70" t="s">
        <v>111</v>
      </c>
      <c r="N70">
        <v>4</v>
      </c>
      <c r="O70">
        <v>10</v>
      </c>
    </row>
    <row r="71" spans="1:15">
      <c r="A71" t="s">
        <v>115</v>
      </c>
      <c r="B71" t="s">
        <v>116</v>
      </c>
      <c r="C71">
        <v>2020</v>
      </c>
      <c r="D71" t="s">
        <v>114</v>
      </c>
      <c r="E71" t="s">
        <v>26</v>
      </c>
      <c r="F71" t="s">
        <v>109</v>
      </c>
      <c r="G71" t="s">
        <v>103</v>
      </c>
      <c r="H71" t="s">
        <v>83</v>
      </c>
      <c r="I71" t="s">
        <v>67</v>
      </c>
      <c r="J71">
        <v>83628708.5</v>
      </c>
      <c r="K71">
        <v>2</v>
      </c>
      <c r="M71" t="s">
        <v>111</v>
      </c>
      <c r="N71">
        <v>4</v>
      </c>
      <c r="O71">
        <v>10</v>
      </c>
    </row>
    <row r="72" spans="1:15">
      <c r="A72" t="s">
        <v>117</v>
      </c>
      <c r="B72" t="s">
        <v>118</v>
      </c>
      <c r="C72">
        <v>2018</v>
      </c>
      <c r="D72" t="s">
        <v>119</v>
      </c>
      <c r="E72" t="s">
        <v>26</v>
      </c>
      <c r="F72" t="s">
        <v>109</v>
      </c>
      <c r="G72" t="s">
        <v>103</v>
      </c>
      <c r="H72" t="s">
        <v>83</v>
      </c>
      <c r="I72" t="s">
        <v>67</v>
      </c>
      <c r="J72">
        <v>1321964.5</v>
      </c>
      <c r="K72">
        <v>1.5</v>
      </c>
      <c r="M72" t="s">
        <v>111</v>
      </c>
      <c r="N72">
        <v>4</v>
      </c>
      <c r="O72">
        <v>10</v>
      </c>
    </row>
    <row r="73" spans="1:15">
      <c r="A73" t="s">
        <v>120</v>
      </c>
      <c r="B73" t="s">
        <v>121</v>
      </c>
      <c r="C73">
        <v>2023</v>
      </c>
      <c r="D73" t="s">
        <v>114</v>
      </c>
      <c r="E73" t="s">
        <v>26</v>
      </c>
      <c r="F73" t="s">
        <v>109</v>
      </c>
      <c r="G73" t="s">
        <v>103</v>
      </c>
      <c r="H73" t="s">
        <v>83</v>
      </c>
      <c r="I73" t="s">
        <v>110</v>
      </c>
      <c r="J73">
        <v>66438822</v>
      </c>
      <c r="K73">
        <v>1.2</v>
      </c>
      <c r="M73" t="s">
        <v>111</v>
      </c>
      <c r="N73">
        <v>4</v>
      </c>
      <c r="O73">
        <v>10</v>
      </c>
    </row>
    <row r="74" spans="1:15">
      <c r="A74" t="s">
        <v>122</v>
      </c>
      <c r="B74" t="s">
        <v>123</v>
      </c>
      <c r="C74">
        <v>2018</v>
      </c>
      <c r="D74" t="s">
        <v>119</v>
      </c>
      <c r="E74" t="s">
        <v>26</v>
      </c>
      <c r="F74" t="s">
        <v>109</v>
      </c>
      <c r="G74" t="s">
        <v>103</v>
      </c>
      <c r="H74" t="s">
        <v>83</v>
      </c>
      <c r="I74" t="s">
        <v>67</v>
      </c>
      <c r="J74">
        <v>59115809</v>
      </c>
      <c r="K74">
        <v>1.7</v>
      </c>
      <c r="M74" t="s">
        <v>111</v>
      </c>
      <c r="N74">
        <v>4</v>
      </c>
      <c r="O74">
        <v>10</v>
      </c>
    </row>
    <row r="75" spans="1:15">
      <c r="A75" t="s">
        <v>124</v>
      </c>
      <c r="B75" t="s">
        <v>125</v>
      </c>
      <c r="C75">
        <v>2019</v>
      </c>
      <c r="D75" t="s">
        <v>119</v>
      </c>
      <c r="E75" t="s">
        <v>26</v>
      </c>
      <c r="F75" t="s">
        <v>109</v>
      </c>
      <c r="G75" t="s">
        <v>103</v>
      </c>
      <c r="H75" t="s">
        <v>83</v>
      </c>
      <c r="I75" t="s">
        <v>67</v>
      </c>
      <c r="J75">
        <v>1893667</v>
      </c>
      <c r="K75">
        <v>1.4</v>
      </c>
      <c r="M75" t="s">
        <v>111</v>
      </c>
      <c r="N75">
        <v>4</v>
      </c>
      <c r="O75">
        <v>10</v>
      </c>
    </row>
    <row r="76" spans="1:15">
      <c r="A76" t="s">
        <v>126</v>
      </c>
      <c r="B76" t="s">
        <v>127</v>
      </c>
      <c r="C76">
        <v>2023</v>
      </c>
      <c r="D76" t="s">
        <v>119</v>
      </c>
      <c r="E76" t="s">
        <v>26</v>
      </c>
      <c r="F76" t="s">
        <v>109</v>
      </c>
      <c r="G76" t="s">
        <v>103</v>
      </c>
      <c r="H76" t="s">
        <v>83</v>
      </c>
      <c r="I76" t="s">
        <v>67</v>
      </c>
      <c r="J76">
        <v>5490100</v>
      </c>
      <c r="K76">
        <v>2.6</v>
      </c>
      <c r="M76" t="s">
        <v>111</v>
      </c>
      <c r="N76">
        <v>4</v>
      </c>
      <c r="O76">
        <v>10</v>
      </c>
    </row>
    <row r="77" spans="1:15">
      <c r="A77" t="s">
        <v>128</v>
      </c>
      <c r="B77" t="s">
        <v>129</v>
      </c>
      <c r="C77">
        <v>2019</v>
      </c>
      <c r="D77" t="s">
        <v>119</v>
      </c>
      <c r="E77" t="s">
        <v>26</v>
      </c>
      <c r="F77" t="s">
        <v>109</v>
      </c>
      <c r="G77" t="s">
        <v>103</v>
      </c>
      <c r="H77" t="s">
        <v>83</v>
      </c>
      <c r="I77" t="s">
        <v>110</v>
      </c>
      <c r="J77">
        <v>4933491</v>
      </c>
      <c r="K77">
        <v>2</v>
      </c>
      <c r="M77" t="s">
        <v>111</v>
      </c>
      <c r="N77">
        <v>4</v>
      </c>
      <c r="O77">
        <v>10</v>
      </c>
    </row>
    <row r="78" spans="1:15">
      <c r="A78" t="s">
        <v>130</v>
      </c>
      <c r="B78" t="s">
        <v>131</v>
      </c>
      <c r="C78">
        <v>2023</v>
      </c>
      <c r="D78" t="s">
        <v>132</v>
      </c>
      <c r="E78" t="s">
        <v>26</v>
      </c>
      <c r="F78" t="s">
        <v>109</v>
      </c>
      <c r="G78" t="s">
        <v>103</v>
      </c>
      <c r="H78" t="s">
        <v>83</v>
      </c>
      <c r="I78" t="s">
        <v>67</v>
      </c>
      <c r="J78">
        <v>59499453</v>
      </c>
      <c r="K78">
        <v>0.89999999999999991</v>
      </c>
      <c r="M78" t="s">
        <v>111</v>
      </c>
      <c r="N78">
        <v>4</v>
      </c>
      <c r="O78">
        <v>10</v>
      </c>
    </row>
    <row r="79" spans="1:15">
      <c r="A79" t="s">
        <v>133</v>
      </c>
      <c r="B79" t="s">
        <v>134</v>
      </c>
      <c r="C79">
        <v>2024</v>
      </c>
      <c r="D79" t="s">
        <v>135</v>
      </c>
      <c r="E79" t="s">
        <v>26</v>
      </c>
      <c r="F79" t="s">
        <v>109</v>
      </c>
      <c r="G79" t="s">
        <v>103</v>
      </c>
      <c r="H79" t="s">
        <v>83</v>
      </c>
      <c r="I79" t="s">
        <v>67</v>
      </c>
      <c r="J79">
        <v>38539201</v>
      </c>
      <c r="K79">
        <v>0.8999999999999998</v>
      </c>
      <c r="L79" t="s">
        <v>136</v>
      </c>
      <c r="M79" t="s">
        <v>111</v>
      </c>
      <c r="N79">
        <v>4</v>
      </c>
      <c r="O79">
        <v>10</v>
      </c>
    </row>
    <row r="80" spans="1:15">
      <c r="A80" t="s">
        <v>137</v>
      </c>
      <c r="B80" t="s">
        <v>138</v>
      </c>
      <c r="C80">
        <v>2022</v>
      </c>
      <c r="D80" t="s">
        <v>132</v>
      </c>
      <c r="E80" t="s">
        <v>26</v>
      </c>
      <c r="F80" t="s">
        <v>109</v>
      </c>
      <c r="G80" t="s">
        <v>103</v>
      </c>
      <c r="H80" t="s">
        <v>83</v>
      </c>
      <c r="I80" t="s">
        <v>110</v>
      </c>
      <c r="J80">
        <v>10417072.5</v>
      </c>
      <c r="K80">
        <v>1.5</v>
      </c>
      <c r="M80" t="s">
        <v>111</v>
      </c>
      <c r="N80">
        <v>4</v>
      </c>
      <c r="O80">
        <v>10</v>
      </c>
    </row>
    <row r="81" spans="1:15">
      <c r="A81" t="s">
        <v>139</v>
      </c>
      <c r="B81" t="s">
        <v>140</v>
      </c>
      <c r="C81">
        <v>2020</v>
      </c>
      <c r="D81" t="s">
        <v>132</v>
      </c>
      <c r="E81" t="s">
        <v>26</v>
      </c>
      <c r="F81" t="s">
        <v>109</v>
      </c>
      <c r="G81" t="s">
        <v>103</v>
      </c>
      <c r="H81" t="s">
        <v>83</v>
      </c>
      <c r="I81" t="s">
        <v>67</v>
      </c>
      <c r="J81">
        <v>2102419.5</v>
      </c>
      <c r="K81">
        <v>0.84</v>
      </c>
      <c r="M81" t="s">
        <v>111</v>
      </c>
      <c r="N81">
        <v>4</v>
      </c>
      <c r="O81">
        <v>10</v>
      </c>
    </row>
    <row r="82" spans="1:15">
      <c r="A82" t="s">
        <v>141</v>
      </c>
      <c r="B82" t="s">
        <v>142</v>
      </c>
      <c r="C82">
        <v>2024</v>
      </c>
      <c r="D82" t="s">
        <v>119</v>
      </c>
      <c r="E82" t="s">
        <v>26</v>
      </c>
      <c r="F82" t="s">
        <v>109</v>
      </c>
      <c r="G82" t="s">
        <v>103</v>
      </c>
      <c r="H82" t="s">
        <v>83</v>
      </c>
      <c r="I82" t="s">
        <v>110</v>
      </c>
      <c r="J82">
        <v>10606999</v>
      </c>
      <c r="K82">
        <v>2.6</v>
      </c>
      <c r="M82" t="s">
        <v>111</v>
      </c>
      <c r="N82">
        <v>4</v>
      </c>
      <c r="O82">
        <v>10</v>
      </c>
    </row>
    <row r="83" spans="1:15">
      <c r="A83" t="s">
        <v>143</v>
      </c>
      <c r="B83" t="s">
        <v>144</v>
      </c>
      <c r="C83">
        <v>2023</v>
      </c>
      <c r="D83" t="s">
        <v>108</v>
      </c>
      <c r="E83" t="s">
        <v>24</v>
      </c>
      <c r="F83" t="s">
        <v>109</v>
      </c>
      <c r="G83" t="s">
        <v>103</v>
      </c>
      <c r="H83" t="s">
        <v>83</v>
      </c>
      <c r="I83" t="s">
        <v>67</v>
      </c>
      <c r="J83">
        <v>343477335</v>
      </c>
      <c r="K83">
        <v>1.2</v>
      </c>
      <c r="L83" t="s">
        <v>145</v>
      </c>
      <c r="M83" t="s">
        <v>111</v>
      </c>
      <c r="N83">
        <v>4</v>
      </c>
      <c r="O83">
        <v>10</v>
      </c>
    </row>
    <row r="84" spans="1:15">
      <c r="A84" t="s">
        <v>146</v>
      </c>
      <c r="B84" t="s">
        <v>147</v>
      </c>
      <c r="C84">
        <v>2024</v>
      </c>
      <c r="D84" t="s">
        <v>148</v>
      </c>
      <c r="E84" t="s">
        <v>7</v>
      </c>
      <c r="F84" t="s">
        <v>149</v>
      </c>
      <c r="G84" t="s">
        <v>65</v>
      </c>
      <c r="H84" t="s">
        <v>66</v>
      </c>
      <c r="I84" t="s">
        <v>67</v>
      </c>
      <c r="J84">
        <v>26713205</v>
      </c>
      <c r="K84">
        <v>0.2</v>
      </c>
      <c r="M84" t="s">
        <v>150</v>
      </c>
      <c r="N84">
        <v>5</v>
      </c>
      <c r="O84">
        <v>9</v>
      </c>
    </row>
    <row r="85" spans="1:15">
      <c r="A85" t="s">
        <v>151</v>
      </c>
      <c r="B85" t="s">
        <v>152</v>
      </c>
      <c r="C85">
        <v>2024</v>
      </c>
      <c r="D85" t="s">
        <v>153</v>
      </c>
      <c r="E85" t="s">
        <v>25</v>
      </c>
      <c r="F85" t="s">
        <v>154</v>
      </c>
      <c r="G85" t="s">
        <v>65</v>
      </c>
      <c r="H85" t="s">
        <v>66</v>
      </c>
      <c r="I85" t="s">
        <v>67</v>
      </c>
      <c r="J85">
        <v>283487930.5</v>
      </c>
      <c r="K85">
        <v>1.25328460299753E-2</v>
      </c>
      <c r="M85" t="s">
        <v>150</v>
      </c>
      <c r="N85">
        <v>5</v>
      </c>
      <c r="O85">
        <v>9</v>
      </c>
    </row>
    <row r="86" spans="1:15">
      <c r="A86" t="s">
        <v>155</v>
      </c>
      <c r="B86" t="s">
        <v>156</v>
      </c>
      <c r="C86">
        <v>2024</v>
      </c>
      <c r="D86" t="s">
        <v>157</v>
      </c>
      <c r="E86" t="s">
        <v>25</v>
      </c>
      <c r="F86" t="s">
        <v>158</v>
      </c>
      <c r="G86" t="s">
        <v>65</v>
      </c>
      <c r="H86" t="s">
        <v>66</v>
      </c>
      <c r="I86" t="s">
        <v>67</v>
      </c>
      <c r="J86">
        <v>9387021</v>
      </c>
      <c r="K86">
        <v>0.31659999999999999</v>
      </c>
      <c r="M86" t="s">
        <v>150</v>
      </c>
      <c r="N86">
        <v>5</v>
      </c>
      <c r="O86">
        <v>9</v>
      </c>
    </row>
    <row r="87" spans="1:15">
      <c r="A87" t="s">
        <v>159</v>
      </c>
      <c r="B87" t="s">
        <v>160</v>
      </c>
      <c r="C87">
        <v>2015</v>
      </c>
      <c r="D87" t="s">
        <v>161</v>
      </c>
      <c r="E87" t="s">
        <v>25</v>
      </c>
      <c r="F87" t="s">
        <v>162</v>
      </c>
      <c r="G87" t="s">
        <v>65</v>
      </c>
      <c r="H87" t="s">
        <v>66</v>
      </c>
      <c r="I87" t="s">
        <v>67</v>
      </c>
      <c r="J87">
        <v>6001882</v>
      </c>
      <c r="K87">
        <v>1.08</v>
      </c>
      <c r="M87" t="s">
        <v>150</v>
      </c>
      <c r="N87">
        <v>5</v>
      </c>
      <c r="O87">
        <v>9</v>
      </c>
    </row>
    <row r="88" spans="1:15">
      <c r="A88" t="s">
        <v>163</v>
      </c>
      <c r="B88" t="s">
        <v>164</v>
      </c>
      <c r="C88">
        <v>2022</v>
      </c>
      <c r="D88" t="s">
        <v>165</v>
      </c>
      <c r="E88" t="s">
        <v>25</v>
      </c>
      <c r="F88" t="s">
        <v>154</v>
      </c>
      <c r="G88" t="s">
        <v>65</v>
      </c>
      <c r="H88" t="s">
        <v>66</v>
      </c>
      <c r="I88" t="s">
        <v>67</v>
      </c>
      <c r="J88">
        <v>51782511.5</v>
      </c>
      <c r="K88">
        <v>0.1</v>
      </c>
      <c r="M88" t="s">
        <v>150</v>
      </c>
      <c r="N88">
        <v>5</v>
      </c>
      <c r="O88">
        <v>9</v>
      </c>
    </row>
    <row r="89" spans="1:15">
      <c r="A89" t="s">
        <v>166</v>
      </c>
      <c r="B89" t="s">
        <v>167</v>
      </c>
      <c r="C89">
        <v>2020</v>
      </c>
      <c r="D89" t="s">
        <v>157</v>
      </c>
      <c r="E89" t="s">
        <v>25</v>
      </c>
      <c r="F89" t="s">
        <v>158</v>
      </c>
      <c r="G89" t="s">
        <v>65</v>
      </c>
      <c r="H89" t="s">
        <v>66</v>
      </c>
      <c r="I89" t="s">
        <v>110</v>
      </c>
      <c r="J89">
        <v>5069692</v>
      </c>
      <c r="K89">
        <v>3.2</v>
      </c>
      <c r="M89" t="s">
        <v>150</v>
      </c>
      <c r="N89">
        <v>5</v>
      </c>
      <c r="O89">
        <v>9</v>
      </c>
    </row>
    <row r="90" spans="1:15">
      <c r="A90" t="s">
        <v>168</v>
      </c>
      <c r="B90" t="s">
        <v>169</v>
      </c>
      <c r="C90">
        <v>2019</v>
      </c>
      <c r="D90" t="s">
        <v>157</v>
      </c>
      <c r="E90" t="s">
        <v>25</v>
      </c>
      <c r="F90" t="s">
        <v>158</v>
      </c>
      <c r="G90" t="s">
        <v>65</v>
      </c>
      <c r="H90" t="s">
        <v>66</v>
      </c>
      <c r="I90" t="s">
        <v>67</v>
      </c>
      <c r="J90">
        <v>30472811.5</v>
      </c>
      <c r="K90">
        <v>0.8999999999999998</v>
      </c>
      <c r="M90" t="s">
        <v>150</v>
      </c>
      <c r="N90">
        <v>5</v>
      </c>
      <c r="O90">
        <v>9</v>
      </c>
    </row>
    <row r="91" spans="1:15">
      <c r="A91" t="s">
        <v>170</v>
      </c>
      <c r="B91" t="s">
        <v>171</v>
      </c>
      <c r="C91">
        <v>2024</v>
      </c>
      <c r="D91" t="s">
        <v>153</v>
      </c>
      <c r="E91" t="s">
        <v>25</v>
      </c>
      <c r="F91" t="s">
        <v>154</v>
      </c>
      <c r="G91" t="s">
        <v>65</v>
      </c>
      <c r="H91" t="s">
        <v>66</v>
      </c>
      <c r="I91" t="s">
        <v>67</v>
      </c>
      <c r="J91">
        <v>71668011</v>
      </c>
      <c r="K91">
        <v>6.9999999999999993E-2</v>
      </c>
      <c r="M91" t="s">
        <v>150</v>
      </c>
      <c r="N91">
        <v>5</v>
      </c>
      <c r="O91">
        <v>9</v>
      </c>
    </row>
    <row r="92" spans="1:15">
      <c r="A92" t="s">
        <v>172</v>
      </c>
      <c r="B92" t="s">
        <v>173</v>
      </c>
      <c r="C92">
        <v>2016</v>
      </c>
      <c r="D92" t="s">
        <v>174</v>
      </c>
      <c r="E92" t="s">
        <v>23</v>
      </c>
      <c r="F92" t="s">
        <v>175</v>
      </c>
      <c r="G92" t="s">
        <v>65</v>
      </c>
      <c r="H92" t="s">
        <v>66</v>
      </c>
      <c r="I92" t="s">
        <v>67</v>
      </c>
      <c r="J92">
        <v>512554.49999999988</v>
      </c>
      <c r="K92">
        <v>2.2999999999999998</v>
      </c>
      <c r="M92" t="s">
        <v>150</v>
      </c>
      <c r="N92">
        <v>5</v>
      </c>
      <c r="O92">
        <v>9</v>
      </c>
    </row>
    <row r="93" spans="1:15">
      <c r="A93" t="s">
        <v>176</v>
      </c>
      <c r="B93" t="s">
        <v>177</v>
      </c>
      <c r="C93">
        <v>2023</v>
      </c>
      <c r="D93" t="s">
        <v>174</v>
      </c>
      <c r="E93" t="s">
        <v>23</v>
      </c>
      <c r="F93" t="s">
        <v>175</v>
      </c>
      <c r="G93" t="s">
        <v>65</v>
      </c>
      <c r="H93" t="s">
        <v>66</v>
      </c>
      <c r="I93" t="s">
        <v>178</v>
      </c>
      <c r="J93">
        <v>227882945</v>
      </c>
      <c r="K93">
        <v>5.16</v>
      </c>
      <c r="L93" t="s">
        <v>179</v>
      </c>
      <c r="M93" t="s">
        <v>150</v>
      </c>
      <c r="N93">
        <v>5</v>
      </c>
      <c r="O93">
        <v>9</v>
      </c>
    </row>
    <row r="94" spans="1:15">
      <c r="A94" t="s">
        <v>180</v>
      </c>
      <c r="B94" t="s">
        <v>181</v>
      </c>
      <c r="C94">
        <v>2024</v>
      </c>
      <c r="D94" t="s">
        <v>182</v>
      </c>
      <c r="E94" t="s">
        <v>23</v>
      </c>
      <c r="F94" t="s">
        <v>175</v>
      </c>
      <c r="G94" t="s">
        <v>65</v>
      </c>
      <c r="H94" t="s">
        <v>66</v>
      </c>
      <c r="I94" t="s">
        <v>183</v>
      </c>
      <c r="J94">
        <v>50015092.5</v>
      </c>
      <c r="K94">
        <v>1.8</v>
      </c>
      <c r="L94" t="s">
        <v>184</v>
      </c>
      <c r="M94" t="s">
        <v>150</v>
      </c>
      <c r="N94">
        <v>5</v>
      </c>
      <c r="O94">
        <v>9</v>
      </c>
    </row>
    <row r="95" spans="1:15">
      <c r="A95" t="s">
        <v>185</v>
      </c>
      <c r="B95" t="s">
        <v>186</v>
      </c>
      <c r="C95">
        <v>2019</v>
      </c>
      <c r="D95" t="s">
        <v>187</v>
      </c>
      <c r="E95" t="s">
        <v>23</v>
      </c>
      <c r="F95" t="s">
        <v>175</v>
      </c>
      <c r="G95" t="s">
        <v>65</v>
      </c>
      <c r="H95" t="s">
        <v>66</v>
      </c>
      <c r="I95" t="s">
        <v>110</v>
      </c>
      <c r="J95">
        <v>59587885.5</v>
      </c>
      <c r="K95">
        <v>1.1000000000000001</v>
      </c>
      <c r="M95" t="s">
        <v>150</v>
      </c>
      <c r="N95">
        <v>5</v>
      </c>
      <c r="O95">
        <v>9</v>
      </c>
    </row>
    <row r="96" spans="1:15">
      <c r="A96" t="s">
        <v>146</v>
      </c>
      <c r="B96" t="s">
        <v>147</v>
      </c>
      <c r="C96">
        <v>2024</v>
      </c>
      <c r="D96" t="s">
        <v>148</v>
      </c>
      <c r="E96" t="s">
        <v>7</v>
      </c>
      <c r="F96" t="s">
        <v>149</v>
      </c>
      <c r="G96" t="s">
        <v>103</v>
      </c>
      <c r="H96" t="s">
        <v>83</v>
      </c>
      <c r="I96" t="s">
        <v>67</v>
      </c>
      <c r="J96">
        <v>26713205</v>
      </c>
      <c r="K96">
        <v>1.7</v>
      </c>
      <c r="M96" t="s">
        <v>150</v>
      </c>
      <c r="N96">
        <v>6</v>
      </c>
      <c r="O96">
        <v>10</v>
      </c>
    </row>
    <row r="97" spans="1:15">
      <c r="A97" t="s">
        <v>151</v>
      </c>
      <c r="B97" t="s">
        <v>152</v>
      </c>
      <c r="C97">
        <v>2024</v>
      </c>
      <c r="D97" t="s">
        <v>153</v>
      </c>
      <c r="E97" t="s">
        <v>25</v>
      </c>
      <c r="F97" t="s">
        <v>154</v>
      </c>
      <c r="G97" t="s">
        <v>103</v>
      </c>
      <c r="H97" t="s">
        <v>83</v>
      </c>
      <c r="I97" t="s">
        <v>67</v>
      </c>
      <c r="J97">
        <v>283487930.5</v>
      </c>
      <c r="K97">
        <v>2.5228972791112001E-2</v>
      </c>
      <c r="M97" t="s">
        <v>150</v>
      </c>
      <c r="N97">
        <v>6</v>
      </c>
      <c r="O97">
        <v>10</v>
      </c>
    </row>
    <row r="98" spans="1:15">
      <c r="A98" t="s">
        <v>155</v>
      </c>
      <c r="B98" t="s">
        <v>156</v>
      </c>
      <c r="C98">
        <v>2024</v>
      </c>
      <c r="D98" t="s">
        <v>157</v>
      </c>
      <c r="E98" t="s">
        <v>25</v>
      </c>
      <c r="F98" t="s">
        <v>158</v>
      </c>
      <c r="G98" t="s">
        <v>103</v>
      </c>
      <c r="H98" t="s">
        <v>83</v>
      </c>
      <c r="I98" t="s">
        <v>67</v>
      </c>
      <c r="J98">
        <v>9387021</v>
      </c>
      <c r="K98">
        <v>0.92969999999999997</v>
      </c>
      <c r="M98" t="s">
        <v>150</v>
      </c>
      <c r="N98">
        <v>6</v>
      </c>
      <c r="O98">
        <v>10</v>
      </c>
    </row>
    <row r="99" spans="1:15">
      <c r="A99" t="s">
        <v>159</v>
      </c>
      <c r="B99" t="s">
        <v>160</v>
      </c>
      <c r="C99">
        <v>2015</v>
      </c>
      <c r="D99" t="s">
        <v>161</v>
      </c>
      <c r="E99" t="s">
        <v>25</v>
      </c>
      <c r="F99" t="s">
        <v>162</v>
      </c>
      <c r="G99" t="s">
        <v>103</v>
      </c>
      <c r="H99" t="s">
        <v>83</v>
      </c>
      <c r="I99" t="s">
        <v>67</v>
      </c>
      <c r="J99">
        <v>6001882</v>
      </c>
      <c r="K99">
        <v>0.97</v>
      </c>
      <c r="M99" t="s">
        <v>150</v>
      </c>
      <c r="N99">
        <v>6</v>
      </c>
      <c r="O99">
        <v>10</v>
      </c>
    </row>
    <row r="100" spans="1:15">
      <c r="A100" t="s">
        <v>163</v>
      </c>
      <c r="B100" t="s">
        <v>164</v>
      </c>
      <c r="C100">
        <v>2022</v>
      </c>
      <c r="D100" t="s">
        <v>165</v>
      </c>
      <c r="E100" t="s">
        <v>25</v>
      </c>
      <c r="F100" t="s">
        <v>154</v>
      </c>
      <c r="G100" t="s">
        <v>103</v>
      </c>
      <c r="H100" t="s">
        <v>83</v>
      </c>
      <c r="I100" t="s">
        <v>67</v>
      </c>
      <c r="J100">
        <v>51782511.5</v>
      </c>
      <c r="K100">
        <v>0.3</v>
      </c>
      <c r="M100" t="s">
        <v>150</v>
      </c>
      <c r="N100">
        <v>6</v>
      </c>
      <c r="O100">
        <v>10</v>
      </c>
    </row>
    <row r="101" spans="1:15">
      <c r="A101" t="s">
        <v>166</v>
      </c>
      <c r="B101" t="s">
        <v>167</v>
      </c>
      <c r="C101">
        <v>2020</v>
      </c>
      <c r="D101" t="s">
        <v>157</v>
      </c>
      <c r="E101" t="s">
        <v>25</v>
      </c>
      <c r="F101" t="s">
        <v>158</v>
      </c>
      <c r="G101" t="s">
        <v>103</v>
      </c>
      <c r="H101" t="s">
        <v>83</v>
      </c>
      <c r="I101" t="s">
        <v>110</v>
      </c>
      <c r="J101">
        <v>5069692</v>
      </c>
      <c r="K101">
        <v>0.6</v>
      </c>
      <c r="M101" t="s">
        <v>150</v>
      </c>
      <c r="N101">
        <v>6</v>
      </c>
      <c r="O101">
        <v>10</v>
      </c>
    </row>
    <row r="102" spans="1:15">
      <c r="A102" t="s">
        <v>168</v>
      </c>
      <c r="B102" t="s">
        <v>169</v>
      </c>
      <c r="C102">
        <v>2019</v>
      </c>
      <c r="D102" t="s">
        <v>157</v>
      </c>
      <c r="E102" t="s">
        <v>25</v>
      </c>
      <c r="F102" t="s">
        <v>158</v>
      </c>
      <c r="G102" t="s">
        <v>103</v>
      </c>
      <c r="H102" t="s">
        <v>83</v>
      </c>
      <c r="I102" t="s">
        <v>67</v>
      </c>
      <c r="J102">
        <v>30472811.5</v>
      </c>
      <c r="K102">
        <v>0.5</v>
      </c>
      <c r="M102" t="s">
        <v>150</v>
      </c>
      <c r="N102">
        <v>6</v>
      </c>
      <c r="O102">
        <v>10</v>
      </c>
    </row>
    <row r="103" spans="1:15">
      <c r="A103" t="s">
        <v>170</v>
      </c>
      <c r="B103" t="s">
        <v>171</v>
      </c>
      <c r="C103">
        <v>2024</v>
      </c>
      <c r="D103" t="s">
        <v>153</v>
      </c>
      <c r="E103" t="s">
        <v>25</v>
      </c>
      <c r="F103" t="s">
        <v>154</v>
      </c>
      <c r="G103" t="s">
        <v>103</v>
      </c>
      <c r="H103" t="s">
        <v>83</v>
      </c>
      <c r="I103" t="s">
        <v>67</v>
      </c>
      <c r="J103">
        <v>71668011</v>
      </c>
      <c r="K103">
        <v>1.85</v>
      </c>
      <c r="M103" t="s">
        <v>150</v>
      </c>
      <c r="N103">
        <v>6</v>
      </c>
      <c r="O103">
        <v>10</v>
      </c>
    </row>
    <row r="104" spans="1:15">
      <c r="A104" t="s">
        <v>172</v>
      </c>
      <c r="B104" t="s">
        <v>173</v>
      </c>
      <c r="C104">
        <v>2016</v>
      </c>
      <c r="D104" t="s">
        <v>174</v>
      </c>
      <c r="E104" t="s">
        <v>23</v>
      </c>
      <c r="F104" t="s">
        <v>175</v>
      </c>
      <c r="G104" t="s">
        <v>103</v>
      </c>
      <c r="H104" t="s">
        <v>83</v>
      </c>
      <c r="I104" t="s">
        <v>67</v>
      </c>
      <c r="J104">
        <v>512554.49999999988</v>
      </c>
      <c r="K104">
        <v>3.6</v>
      </c>
      <c r="M104" t="s">
        <v>150</v>
      </c>
      <c r="N104">
        <v>6</v>
      </c>
      <c r="O104">
        <v>10</v>
      </c>
    </row>
    <row r="105" spans="1:15">
      <c r="A105" t="s">
        <v>176</v>
      </c>
      <c r="B105" t="s">
        <v>177</v>
      </c>
      <c r="C105">
        <v>2023</v>
      </c>
      <c r="D105" t="s">
        <v>174</v>
      </c>
      <c r="E105" t="s">
        <v>23</v>
      </c>
      <c r="F105" t="s">
        <v>175</v>
      </c>
      <c r="G105" t="s">
        <v>103</v>
      </c>
      <c r="H105" t="s">
        <v>83</v>
      </c>
      <c r="I105" t="s">
        <v>178</v>
      </c>
      <c r="J105">
        <v>227882945</v>
      </c>
      <c r="K105">
        <v>2.13</v>
      </c>
      <c r="L105" t="s">
        <v>179</v>
      </c>
      <c r="M105" t="s">
        <v>150</v>
      </c>
      <c r="N105">
        <v>6</v>
      </c>
      <c r="O105">
        <v>10</v>
      </c>
    </row>
    <row r="106" spans="1:15">
      <c r="A106" t="s">
        <v>180</v>
      </c>
      <c r="B106" t="s">
        <v>181</v>
      </c>
      <c r="C106">
        <v>2024</v>
      </c>
      <c r="D106" t="s">
        <v>182</v>
      </c>
      <c r="E106" t="s">
        <v>23</v>
      </c>
      <c r="F106" t="s">
        <v>175</v>
      </c>
      <c r="G106" t="s">
        <v>103</v>
      </c>
      <c r="H106" t="s">
        <v>83</v>
      </c>
      <c r="I106" t="s">
        <v>183</v>
      </c>
      <c r="J106">
        <v>50015092.5</v>
      </c>
      <c r="K106">
        <v>5.44</v>
      </c>
      <c r="L106" t="s">
        <v>184</v>
      </c>
      <c r="M106" t="s">
        <v>150</v>
      </c>
      <c r="N106">
        <v>6</v>
      </c>
      <c r="O106">
        <v>10</v>
      </c>
    </row>
    <row r="107" spans="1:15">
      <c r="A107" t="s">
        <v>185</v>
      </c>
      <c r="B107" t="s">
        <v>186</v>
      </c>
      <c r="C107">
        <v>2019</v>
      </c>
      <c r="D107" t="s">
        <v>187</v>
      </c>
      <c r="E107" t="s">
        <v>23</v>
      </c>
      <c r="F107" t="s">
        <v>175</v>
      </c>
      <c r="G107" t="s">
        <v>103</v>
      </c>
      <c r="H107" t="s">
        <v>83</v>
      </c>
      <c r="I107" t="s">
        <v>110</v>
      </c>
      <c r="J107">
        <v>59587885.5</v>
      </c>
      <c r="K107">
        <v>0.6</v>
      </c>
      <c r="M107" t="s">
        <v>150</v>
      </c>
      <c r="N107">
        <v>6</v>
      </c>
      <c r="O107">
        <v>10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54DD5-7827-43C5-ADBF-D1EEA9795CD8}">
  <dimension ref="A2:N197"/>
  <sheetViews>
    <sheetView workbookViewId="0">
      <selection activeCell="G45" sqref="G45"/>
    </sheetView>
  </sheetViews>
  <sheetFormatPr defaultColWidth="11.42578125" defaultRowHeight="15"/>
  <sheetData>
    <row r="2" spans="1:9">
      <c r="A2" s="182" t="s">
        <v>1261</v>
      </c>
      <c r="B2" s="182"/>
      <c r="C2" s="182"/>
      <c r="D2" s="182"/>
      <c r="E2" s="182"/>
      <c r="F2" s="182"/>
      <c r="G2" s="182"/>
      <c r="H2" s="182"/>
      <c r="I2" s="182"/>
    </row>
    <row r="3" spans="1:9">
      <c r="A3" s="182" t="s">
        <v>1262</v>
      </c>
      <c r="B3" s="182"/>
      <c r="C3" s="182"/>
      <c r="D3" s="182"/>
      <c r="E3" s="182"/>
      <c r="F3" s="182"/>
      <c r="G3" s="182"/>
      <c r="H3" s="182"/>
      <c r="I3" s="182"/>
    </row>
    <row r="35" spans="1:14">
      <c r="A35" s="12" t="s">
        <v>47</v>
      </c>
      <c r="B35" s="12" t="s">
        <v>48</v>
      </c>
      <c r="C35" s="12" t="s">
        <v>49</v>
      </c>
      <c r="D35" s="12" t="s">
        <v>50</v>
      </c>
      <c r="E35" s="12" t="s">
        <v>0</v>
      </c>
      <c r="F35" s="12" t="s">
        <v>51</v>
      </c>
      <c r="G35" s="12" t="s">
        <v>52</v>
      </c>
      <c r="H35" s="12" t="s">
        <v>53</v>
      </c>
      <c r="I35" s="12" t="s">
        <v>54</v>
      </c>
      <c r="J35" s="12" t="s">
        <v>55</v>
      </c>
      <c r="K35" s="12" t="s">
        <v>56</v>
      </c>
      <c r="L35" s="12" t="s">
        <v>57</v>
      </c>
      <c r="M35" s="12" t="s">
        <v>188</v>
      </c>
      <c r="N35" s="12" t="s">
        <v>189</v>
      </c>
    </row>
    <row r="36" spans="1:14">
      <c r="A36" t="s">
        <v>61</v>
      </c>
      <c r="B36" t="s">
        <v>62</v>
      </c>
      <c r="C36">
        <v>2016</v>
      </c>
      <c r="D36" t="s">
        <v>63</v>
      </c>
      <c r="E36" t="s">
        <v>24</v>
      </c>
      <c r="F36" t="s">
        <v>64</v>
      </c>
      <c r="G36" t="s">
        <v>190</v>
      </c>
      <c r="H36" t="s">
        <v>191</v>
      </c>
      <c r="I36" t="s">
        <v>67</v>
      </c>
      <c r="J36">
        <v>43900313.5</v>
      </c>
      <c r="K36">
        <v>7.1</v>
      </c>
      <c r="M36" t="s">
        <v>192</v>
      </c>
      <c r="N36">
        <v>1</v>
      </c>
    </row>
    <row r="37" spans="1:14">
      <c r="A37" t="s">
        <v>193</v>
      </c>
      <c r="B37" t="s">
        <v>194</v>
      </c>
      <c r="C37">
        <v>2024</v>
      </c>
      <c r="D37" t="s">
        <v>114</v>
      </c>
      <c r="E37" t="s">
        <v>26</v>
      </c>
      <c r="F37" t="s">
        <v>109</v>
      </c>
      <c r="G37" t="s">
        <v>190</v>
      </c>
      <c r="H37" t="s">
        <v>191</v>
      </c>
      <c r="I37" t="s">
        <v>67</v>
      </c>
      <c r="J37">
        <v>11738763.5</v>
      </c>
      <c r="K37">
        <v>2.6</v>
      </c>
      <c r="M37" t="s">
        <v>192</v>
      </c>
      <c r="N37">
        <v>1</v>
      </c>
    </row>
    <row r="38" spans="1:14">
      <c r="A38" t="s">
        <v>195</v>
      </c>
      <c r="B38" t="s">
        <v>196</v>
      </c>
      <c r="C38">
        <v>2021</v>
      </c>
      <c r="D38" t="s">
        <v>174</v>
      </c>
      <c r="E38" t="s">
        <v>23</v>
      </c>
      <c r="F38" t="s">
        <v>175</v>
      </c>
      <c r="G38" t="s">
        <v>190</v>
      </c>
      <c r="H38" t="s">
        <v>191</v>
      </c>
      <c r="I38" t="s">
        <v>183</v>
      </c>
      <c r="J38">
        <v>13413417</v>
      </c>
      <c r="K38">
        <v>3.3408625125885001</v>
      </c>
      <c r="L38" t="s">
        <v>197</v>
      </c>
      <c r="M38" t="s">
        <v>192</v>
      </c>
      <c r="N38">
        <v>1</v>
      </c>
    </row>
    <row r="39" spans="1:14">
      <c r="A39" t="s">
        <v>198</v>
      </c>
      <c r="B39" t="s">
        <v>199</v>
      </c>
      <c r="C39">
        <v>2019</v>
      </c>
      <c r="D39" t="s">
        <v>135</v>
      </c>
      <c r="E39" t="s">
        <v>26</v>
      </c>
      <c r="F39" t="s">
        <v>109</v>
      </c>
      <c r="G39" t="s">
        <v>190</v>
      </c>
      <c r="H39" t="s">
        <v>191</v>
      </c>
      <c r="I39" t="s">
        <v>183</v>
      </c>
      <c r="J39">
        <v>9435419.5</v>
      </c>
      <c r="K39">
        <v>1.4786748886108401</v>
      </c>
      <c r="L39" t="s">
        <v>200</v>
      </c>
      <c r="M39" t="s">
        <v>192</v>
      </c>
      <c r="N39">
        <v>1</v>
      </c>
    </row>
    <row r="40" spans="1:14">
      <c r="A40" t="s">
        <v>68</v>
      </c>
      <c r="B40" t="s">
        <v>69</v>
      </c>
      <c r="C40">
        <v>2018</v>
      </c>
      <c r="D40" t="s">
        <v>63</v>
      </c>
      <c r="E40" t="s">
        <v>24</v>
      </c>
      <c r="F40" t="s">
        <v>64</v>
      </c>
      <c r="G40" t="s">
        <v>190</v>
      </c>
      <c r="H40" t="s">
        <v>191</v>
      </c>
      <c r="I40" t="s">
        <v>67</v>
      </c>
      <c r="J40">
        <v>11508368</v>
      </c>
      <c r="K40">
        <v>4.2</v>
      </c>
      <c r="M40" t="s">
        <v>192</v>
      </c>
      <c r="N40">
        <v>1</v>
      </c>
    </row>
    <row r="41" spans="1:14">
      <c r="A41" t="s">
        <v>201</v>
      </c>
      <c r="B41" t="s">
        <v>202</v>
      </c>
      <c r="C41">
        <v>2019</v>
      </c>
      <c r="D41" t="s">
        <v>63</v>
      </c>
      <c r="E41" t="s">
        <v>24</v>
      </c>
      <c r="F41" t="s">
        <v>64</v>
      </c>
      <c r="G41" t="s">
        <v>190</v>
      </c>
      <c r="H41" t="s">
        <v>191</v>
      </c>
      <c r="I41" t="s">
        <v>110</v>
      </c>
      <c r="J41">
        <v>207455459.5</v>
      </c>
      <c r="K41">
        <v>4</v>
      </c>
      <c r="M41" t="s">
        <v>192</v>
      </c>
      <c r="N41">
        <v>1</v>
      </c>
    </row>
    <row r="42" spans="1:14">
      <c r="A42" t="s">
        <v>204</v>
      </c>
      <c r="B42" t="s">
        <v>205</v>
      </c>
      <c r="C42">
        <v>2018</v>
      </c>
      <c r="D42" t="s">
        <v>206</v>
      </c>
      <c r="E42" t="s">
        <v>23</v>
      </c>
      <c r="F42" t="s">
        <v>175</v>
      </c>
      <c r="G42" t="s">
        <v>190</v>
      </c>
      <c r="H42" t="s">
        <v>191</v>
      </c>
      <c r="I42" t="s">
        <v>183</v>
      </c>
      <c r="J42">
        <v>4878657</v>
      </c>
      <c r="K42">
        <v>9.6564607620239205</v>
      </c>
      <c r="L42" t="s">
        <v>197</v>
      </c>
      <c r="M42" t="s">
        <v>192</v>
      </c>
      <c r="N42">
        <v>1</v>
      </c>
    </row>
    <row r="43" spans="1:14">
      <c r="A43" t="s">
        <v>106</v>
      </c>
      <c r="B43" t="s">
        <v>107</v>
      </c>
      <c r="C43">
        <v>2019</v>
      </c>
      <c r="D43" t="s">
        <v>108</v>
      </c>
      <c r="E43" t="s">
        <v>24</v>
      </c>
      <c r="F43" t="s">
        <v>109</v>
      </c>
      <c r="G43" t="s">
        <v>190</v>
      </c>
      <c r="H43" t="s">
        <v>191</v>
      </c>
      <c r="I43" t="s">
        <v>110</v>
      </c>
      <c r="J43">
        <v>37782934.5</v>
      </c>
      <c r="K43">
        <v>2.5</v>
      </c>
      <c r="M43" t="s">
        <v>192</v>
      </c>
      <c r="N43">
        <v>1</v>
      </c>
    </row>
    <row r="44" spans="1:14">
      <c r="A44" t="s">
        <v>112</v>
      </c>
      <c r="B44" t="s">
        <v>113</v>
      </c>
      <c r="C44">
        <v>2021</v>
      </c>
      <c r="D44" t="s">
        <v>114</v>
      </c>
      <c r="E44" t="s">
        <v>26</v>
      </c>
      <c r="F44" t="s">
        <v>109</v>
      </c>
      <c r="G44" t="s">
        <v>190</v>
      </c>
      <c r="H44" t="s">
        <v>191</v>
      </c>
      <c r="I44" t="s">
        <v>67</v>
      </c>
      <c r="J44">
        <v>8707023.5</v>
      </c>
      <c r="K44">
        <v>1.5</v>
      </c>
      <c r="M44" t="s">
        <v>192</v>
      </c>
      <c r="N44">
        <v>1</v>
      </c>
    </row>
    <row r="45" spans="1:14">
      <c r="A45" t="s">
        <v>70</v>
      </c>
      <c r="B45" t="s">
        <v>71</v>
      </c>
      <c r="C45">
        <v>2023</v>
      </c>
      <c r="D45" t="s">
        <v>63</v>
      </c>
      <c r="E45" t="s">
        <v>24</v>
      </c>
      <c r="F45" t="s">
        <v>64</v>
      </c>
      <c r="G45" t="s">
        <v>190</v>
      </c>
      <c r="H45" t="s">
        <v>191</v>
      </c>
      <c r="I45" t="s">
        <v>67</v>
      </c>
      <c r="J45">
        <v>19658835</v>
      </c>
      <c r="K45">
        <v>3.4</v>
      </c>
      <c r="M45" t="s">
        <v>192</v>
      </c>
      <c r="N45">
        <v>1</v>
      </c>
    </row>
    <row r="46" spans="1:14">
      <c r="A46" t="s">
        <v>207</v>
      </c>
      <c r="B46" t="s">
        <v>208</v>
      </c>
      <c r="C46">
        <v>2018</v>
      </c>
      <c r="D46" t="s">
        <v>206</v>
      </c>
      <c r="E46" t="s">
        <v>23</v>
      </c>
      <c r="F46" t="s">
        <v>175</v>
      </c>
      <c r="G46" t="s">
        <v>190</v>
      </c>
      <c r="H46" t="s">
        <v>191</v>
      </c>
      <c r="I46" t="s">
        <v>110</v>
      </c>
      <c r="J46">
        <v>24806383</v>
      </c>
      <c r="K46">
        <v>14.1</v>
      </c>
      <c r="M46" t="s">
        <v>192</v>
      </c>
      <c r="N46">
        <v>1</v>
      </c>
    </row>
    <row r="47" spans="1:14">
      <c r="A47" t="s">
        <v>209</v>
      </c>
      <c r="B47" t="s">
        <v>210</v>
      </c>
      <c r="C47">
        <v>2017</v>
      </c>
      <c r="D47" t="s">
        <v>206</v>
      </c>
      <c r="E47" t="s">
        <v>23</v>
      </c>
      <c r="F47" t="s">
        <v>175</v>
      </c>
      <c r="G47" t="s">
        <v>190</v>
      </c>
      <c r="H47" t="s">
        <v>191</v>
      </c>
      <c r="I47" t="s">
        <v>183</v>
      </c>
      <c r="J47">
        <v>87083398</v>
      </c>
      <c r="K47">
        <v>13.196969032287599</v>
      </c>
      <c r="L47" t="s">
        <v>197</v>
      </c>
      <c r="M47" t="s">
        <v>192</v>
      </c>
      <c r="N47">
        <v>1</v>
      </c>
    </row>
    <row r="48" spans="1:14">
      <c r="A48" t="s">
        <v>211</v>
      </c>
      <c r="B48" t="s">
        <v>212</v>
      </c>
      <c r="C48">
        <v>2022</v>
      </c>
      <c r="D48" t="s">
        <v>182</v>
      </c>
      <c r="E48" t="s">
        <v>23</v>
      </c>
      <c r="F48" t="s">
        <v>175</v>
      </c>
      <c r="G48" t="s">
        <v>190</v>
      </c>
      <c r="H48" t="s">
        <v>191</v>
      </c>
      <c r="I48" t="s">
        <v>183</v>
      </c>
      <c r="J48">
        <v>834188</v>
      </c>
      <c r="K48">
        <v>6.4124860763549796</v>
      </c>
      <c r="L48" t="s">
        <v>197</v>
      </c>
      <c r="M48" t="s">
        <v>192</v>
      </c>
      <c r="N48">
        <v>1</v>
      </c>
    </row>
    <row r="49" spans="1:14">
      <c r="A49" t="s">
        <v>172</v>
      </c>
      <c r="B49" t="s">
        <v>173</v>
      </c>
      <c r="C49">
        <v>2016</v>
      </c>
      <c r="D49" t="s">
        <v>174</v>
      </c>
      <c r="E49" t="s">
        <v>23</v>
      </c>
      <c r="F49" t="s">
        <v>175</v>
      </c>
      <c r="G49" t="s">
        <v>190</v>
      </c>
      <c r="H49" t="s">
        <v>191</v>
      </c>
      <c r="I49" t="s">
        <v>67</v>
      </c>
      <c r="J49">
        <v>512554.49999999988</v>
      </c>
      <c r="K49">
        <v>6.3</v>
      </c>
      <c r="M49" t="s">
        <v>192</v>
      </c>
      <c r="N49">
        <v>1</v>
      </c>
    </row>
    <row r="50" spans="1:14">
      <c r="A50" t="s">
        <v>213</v>
      </c>
      <c r="B50" t="s">
        <v>214</v>
      </c>
      <c r="C50">
        <v>2019</v>
      </c>
      <c r="D50" t="s">
        <v>80</v>
      </c>
      <c r="E50" t="s">
        <v>24</v>
      </c>
      <c r="F50" t="s">
        <v>64</v>
      </c>
      <c r="G50" t="s">
        <v>190</v>
      </c>
      <c r="H50" t="s">
        <v>191</v>
      </c>
      <c r="I50" t="s">
        <v>183</v>
      </c>
      <c r="J50">
        <v>11202846.5</v>
      </c>
      <c r="K50">
        <v>0.76280790567398005</v>
      </c>
      <c r="L50" t="s">
        <v>197</v>
      </c>
      <c r="M50" t="s">
        <v>192</v>
      </c>
      <c r="N50">
        <v>1</v>
      </c>
    </row>
    <row r="51" spans="1:14">
      <c r="A51" t="s">
        <v>115</v>
      </c>
      <c r="B51" t="s">
        <v>116</v>
      </c>
      <c r="C51">
        <v>2020</v>
      </c>
      <c r="D51" t="s">
        <v>114</v>
      </c>
      <c r="E51" t="s">
        <v>26</v>
      </c>
      <c r="F51" t="s">
        <v>109</v>
      </c>
      <c r="G51" t="s">
        <v>190</v>
      </c>
      <c r="H51" t="s">
        <v>191</v>
      </c>
      <c r="I51" t="s">
        <v>67</v>
      </c>
      <c r="J51">
        <v>83628708.5</v>
      </c>
      <c r="K51">
        <v>3</v>
      </c>
      <c r="M51" t="s">
        <v>192</v>
      </c>
      <c r="N51">
        <v>1</v>
      </c>
    </row>
    <row r="52" spans="1:14">
      <c r="A52" t="s">
        <v>215</v>
      </c>
      <c r="B52" t="s">
        <v>216</v>
      </c>
      <c r="C52">
        <v>2021</v>
      </c>
      <c r="D52" t="s">
        <v>217</v>
      </c>
      <c r="E52" t="s">
        <v>7</v>
      </c>
      <c r="F52" t="s">
        <v>218</v>
      </c>
      <c r="G52" t="s">
        <v>190</v>
      </c>
      <c r="H52" t="s">
        <v>191</v>
      </c>
      <c r="I52" t="s">
        <v>183</v>
      </c>
      <c r="J52">
        <v>916711</v>
      </c>
      <c r="K52">
        <v>7.0004963874816797</v>
      </c>
      <c r="L52" t="s">
        <v>197</v>
      </c>
      <c r="M52" t="s">
        <v>192</v>
      </c>
      <c r="N52">
        <v>1</v>
      </c>
    </row>
    <row r="53" spans="1:14">
      <c r="A53" t="s">
        <v>120</v>
      </c>
      <c r="B53" t="s">
        <v>121</v>
      </c>
      <c r="C53">
        <v>2019</v>
      </c>
      <c r="D53" t="s">
        <v>114</v>
      </c>
      <c r="E53" t="s">
        <v>26</v>
      </c>
      <c r="F53" t="s">
        <v>109</v>
      </c>
      <c r="G53" t="s">
        <v>190</v>
      </c>
      <c r="H53" t="s">
        <v>191</v>
      </c>
      <c r="I53" t="s">
        <v>67</v>
      </c>
      <c r="J53">
        <v>65729459</v>
      </c>
      <c r="K53">
        <v>2.6</v>
      </c>
      <c r="M53" t="s">
        <v>192</v>
      </c>
      <c r="N53">
        <v>1</v>
      </c>
    </row>
    <row r="54" spans="1:14">
      <c r="A54" t="s">
        <v>122</v>
      </c>
      <c r="B54" t="s">
        <v>123</v>
      </c>
      <c r="C54">
        <v>2024</v>
      </c>
      <c r="D54" t="s">
        <v>119</v>
      </c>
      <c r="E54" t="s">
        <v>26</v>
      </c>
      <c r="F54" t="s">
        <v>109</v>
      </c>
      <c r="G54" t="s">
        <v>190</v>
      </c>
      <c r="H54" t="s">
        <v>191</v>
      </c>
      <c r="I54" t="s">
        <v>110</v>
      </c>
      <c r="K54">
        <v>1.6</v>
      </c>
      <c r="M54" t="s">
        <v>192</v>
      </c>
      <c r="N54">
        <v>1</v>
      </c>
    </row>
    <row r="55" spans="1:14">
      <c r="A55" t="s">
        <v>126</v>
      </c>
      <c r="B55" t="s">
        <v>127</v>
      </c>
      <c r="C55">
        <v>2023</v>
      </c>
      <c r="D55" t="s">
        <v>119</v>
      </c>
      <c r="E55" t="s">
        <v>26</v>
      </c>
      <c r="F55" t="s">
        <v>109</v>
      </c>
      <c r="G55" t="s">
        <v>190</v>
      </c>
      <c r="H55" t="s">
        <v>191</v>
      </c>
      <c r="I55" t="s">
        <v>67</v>
      </c>
      <c r="J55">
        <v>5490100</v>
      </c>
      <c r="K55">
        <v>3.4</v>
      </c>
      <c r="M55" t="s">
        <v>192</v>
      </c>
      <c r="N55">
        <v>1</v>
      </c>
    </row>
    <row r="56" spans="1:14">
      <c r="A56" t="s">
        <v>219</v>
      </c>
      <c r="B56" t="s">
        <v>220</v>
      </c>
      <c r="C56">
        <v>2018</v>
      </c>
      <c r="D56" t="s">
        <v>157</v>
      </c>
      <c r="E56" t="s">
        <v>25</v>
      </c>
      <c r="F56" t="s">
        <v>158</v>
      </c>
      <c r="G56" t="s">
        <v>190</v>
      </c>
      <c r="H56" t="s">
        <v>191</v>
      </c>
      <c r="I56" t="s">
        <v>183</v>
      </c>
      <c r="J56">
        <v>3794877</v>
      </c>
      <c r="K56">
        <v>0.59646868705749501</v>
      </c>
      <c r="L56" t="s">
        <v>197</v>
      </c>
      <c r="M56" t="s">
        <v>192</v>
      </c>
      <c r="N56">
        <v>1</v>
      </c>
    </row>
    <row r="57" spans="1:14">
      <c r="A57" t="s">
        <v>221</v>
      </c>
      <c r="B57" t="s">
        <v>222</v>
      </c>
      <c r="C57">
        <v>2019</v>
      </c>
      <c r="D57" t="s">
        <v>63</v>
      </c>
      <c r="E57" t="s">
        <v>24</v>
      </c>
      <c r="F57" t="s">
        <v>64</v>
      </c>
      <c r="G57" t="s">
        <v>190</v>
      </c>
      <c r="H57" t="s">
        <v>191</v>
      </c>
      <c r="I57" t="s">
        <v>183</v>
      </c>
      <c r="J57">
        <v>807665</v>
      </c>
      <c r="K57">
        <v>9.7617311477661097</v>
      </c>
      <c r="L57" t="s">
        <v>197</v>
      </c>
      <c r="M57" t="s">
        <v>192</v>
      </c>
      <c r="N57">
        <v>1</v>
      </c>
    </row>
    <row r="58" spans="1:14">
      <c r="A58" t="s">
        <v>223</v>
      </c>
      <c r="B58" t="s">
        <v>224</v>
      </c>
      <c r="C58">
        <v>2019</v>
      </c>
      <c r="D58" t="s">
        <v>88</v>
      </c>
      <c r="E58" t="s">
        <v>24</v>
      </c>
      <c r="F58" t="s">
        <v>64</v>
      </c>
      <c r="G58" t="s">
        <v>190</v>
      </c>
      <c r="H58" t="s">
        <v>191</v>
      </c>
      <c r="I58" t="s">
        <v>183</v>
      </c>
      <c r="J58">
        <v>9943633.5</v>
      </c>
      <c r="K58">
        <v>7.2060346603393501</v>
      </c>
      <c r="L58" t="s">
        <v>200</v>
      </c>
      <c r="M58" t="s">
        <v>192</v>
      </c>
      <c r="N58">
        <v>1</v>
      </c>
    </row>
    <row r="59" spans="1:14">
      <c r="A59" t="s">
        <v>155</v>
      </c>
      <c r="B59" t="s">
        <v>156</v>
      </c>
      <c r="C59">
        <v>2024</v>
      </c>
      <c r="D59" t="s">
        <v>157</v>
      </c>
      <c r="E59" t="s">
        <v>25</v>
      </c>
      <c r="F59" t="s">
        <v>158</v>
      </c>
      <c r="G59" t="s">
        <v>190</v>
      </c>
      <c r="H59" t="s">
        <v>191</v>
      </c>
      <c r="I59" t="s">
        <v>67</v>
      </c>
      <c r="J59">
        <v>9387021</v>
      </c>
      <c r="K59">
        <v>1.7182999999999999</v>
      </c>
      <c r="M59" t="s">
        <v>192</v>
      </c>
      <c r="N59">
        <v>1</v>
      </c>
    </row>
    <row r="60" spans="1:14">
      <c r="A60" t="s">
        <v>130</v>
      </c>
      <c r="B60" t="s">
        <v>131</v>
      </c>
      <c r="C60">
        <v>2023</v>
      </c>
      <c r="D60" t="s">
        <v>132</v>
      </c>
      <c r="E60" t="s">
        <v>26</v>
      </c>
      <c r="F60" t="s">
        <v>109</v>
      </c>
      <c r="G60" t="s">
        <v>190</v>
      </c>
      <c r="H60" t="s">
        <v>191</v>
      </c>
      <c r="I60" t="s">
        <v>67</v>
      </c>
      <c r="J60">
        <v>59499453</v>
      </c>
      <c r="K60">
        <v>1.2</v>
      </c>
      <c r="M60" t="s">
        <v>192</v>
      </c>
      <c r="N60">
        <v>1</v>
      </c>
    </row>
    <row r="61" spans="1:14">
      <c r="A61" t="s">
        <v>225</v>
      </c>
      <c r="B61" t="s">
        <v>226</v>
      </c>
      <c r="C61">
        <v>2018</v>
      </c>
      <c r="D61" t="s">
        <v>227</v>
      </c>
      <c r="E61" t="s">
        <v>7</v>
      </c>
      <c r="F61" t="s">
        <v>218</v>
      </c>
      <c r="G61" t="s">
        <v>190</v>
      </c>
      <c r="H61" t="s">
        <v>191</v>
      </c>
      <c r="I61" t="s">
        <v>183</v>
      </c>
      <c r="J61">
        <v>122083.5</v>
      </c>
      <c r="K61">
        <v>7.5021190643310494</v>
      </c>
      <c r="L61" t="s">
        <v>197</v>
      </c>
      <c r="M61" t="s">
        <v>192</v>
      </c>
      <c r="N61">
        <v>1</v>
      </c>
    </row>
    <row r="62" spans="1:14">
      <c r="A62" t="s">
        <v>163</v>
      </c>
      <c r="B62" t="s">
        <v>164</v>
      </c>
      <c r="C62">
        <v>2016</v>
      </c>
      <c r="D62" t="s">
        <v>165</v>
      </c>
      <c r="E62" t="s">
        <v>25</v>
      </c>
      <c r="F62" t="s">
        <v>154</v>
      </c>
      <c r="G62" t="s">
        <v>190</v>
      </c>
      <c r="H62" t="s">
        <v>191</v>
      </c>
      <c r="I62" t="s">
        <v>67</v>
      </c>
      <c r="J62">
        <v>51297839</v>
      </c>
      <c r="K62">
        <v>0.3</v>
      </c>
      <c r="M62" t="s">
        <v>192</v>
      </c>
      <c r="N62">
        <v>1</v>
      </c>
    </row>
    <row r="63" spans="1:14">
      <c r="A63" t="s">
        <v>228</v>
      </c>
      <c r="B63" t="s">
        <v>229</v>
      </c>
      <c r="C63">
        <v>2018</v>
      </c>
      <c r="D63" t="s">
        <v>187</v>
      </c>
      <c r="E63" t="s">
        <v>23</v>
      </c>
      <c r="F63" t="s">
        <v>175</v>
      </c>
      <c r="G63" t="s">
        <v>190</v>
      </c>
      <c r="H63" t="s">
        <v>191</v>
      </c>
      <c r="I63" t="s">
        <v>183</v>
      </c>
      <c r="J63">
        <v>2183603</v>
      </c>
      <c r="K63">
        <v>11.470979690551699</v>
      </c>
      <c r="L63" t="s">
        <v>197</v>
      </c>
      <c r="M63" t="s">
        <v>192</v>
      </c>
      <c r="N63">
        <v>1</v>
      </c>
    </row>
    <row r="64" spans="1:14">
      <c r="A64" t="s">
        <v>230</v>
      </c>
      <c r="B64" t="s">
        <v>231</v>
      </c>
      <c r="C64">
        <v>2020</v>
      </c>
      <c r="D64" t="s">
        <v>114</v>
      </c>
      <c r="E64" t="s">
        <v>26</v>
      </c>
      <c r="F64" t="s">
        <v>109</v>
      </c>
      <c r="G64" t="s">
        <v>190</v>
      </c>
      <c r="H64" t="s">
        <v>191</v>
      </c>
      <c r="I64" t="s">
        <v>67</v>
      </c>
      <c r="J64">
        <v>630597</v>
      </c>
      <c r="K64">
        <v>4.8199148092449624</v>
      </c>
      <c r="M64" t="s">
        <v>192</v>
      </c>
      <c r="N64">
        <v>1</v>
      </c>
    </row>
    <row r="65" spans="1:14">
      <c r="A65" t="s">
        <v>232</v>
      </c>
      <c r="B65" t="s">
        <v>233</v>
      </c>
      <c r="C65">
        <v>2021</v>
      </c>
      <c r="D65" t="s">
        <v>119</v>
      </c>
      <c r="E65" t="s">
        <v>26</v>
      </c>
      <c r="F65" t="s">
        <v>109</v>
      </c>
      <c r="G65" t="s">
        <v>190</v>
      </c>
      <c r="H65" t="s">
        <v>191</v>
      </c>
      <c r="I65" t="s">
        <v>110</v>
      </c>
      <c r="J65">
        <v>1885587</v>
      </c>
      <c r="K65">
        <v>19</v>
      </c>
      <c r="M65" t="s">
        <v>192</v>
      </c>
      <c r="N65">
        <v>1</v>
      </c>
    </row>
    <row r="66" spans="1:14">
      <c r="A66" t="s">
        <v>234</v>
      </c>
      <c r="B66" t="s">
        <v>235</v>
      </c>
      <c r="C66">
        <v>2018</v>
      </c>
      <c r="D66" t="s">
        <v>182</v>
      </c>
      <c r="E66" t="s">
        <v>23</v>
      </c>
      <c r="F66" t="s">
        <v>175</v>
      </c>
      <c r="G66" t="s">
        <v>190</v>
      </c>
      <c r="H66" t="s">
        <v>191</v>
      </c>
      <c r="I66" t="s">
        <v>183</v>
      </c>
      <c r="J66">
        <v>27494926</v>
      </c>
      <c r="K66">
        <v>10.6927890777587</v>
      </c>
      <c r="L66" t="s">
        <v>197</v>
      </c>
      <c r="M66" t="s">
        <v>192</v>
      </c>
      <c r="N66">
        <v>1</v>
      </c>
    </row>
    <row r="67" spans="1:14">
      <c r="A67" t="s">
        <v>86</v>
      </c>
      <c r="B67" t="s">
        <v>87</v>
      </c>
      <c r="C67">
        <v>2024</v>
      </c>
      <c r="D67" t="s">
        <v>88</v>
      </c>
      <c r="E67" t="s">
        <v>24</v>
      </c>
      <c r="F67" t="s">
        <v>64</v>
      </c>
      <c r="G67" t="s">
        <v>190</v>
      </c>
      <c r="H67" t="s">
        <v>191</v>
      </c>
      <c r="I67" t="s">
        <v>67</v>
      </c>
      <c r="J67">
        <v>130861007</v>
      </c>
      <c r="K67">
        <v>6.8000000000000007</v>
      </c>
      <c r="L67" t="s">
        <v>89</v>
      </c>
      <c r="M67" t="s">
        <v>192</v>
      </c>
      <c r="N67">
        <v>1</v>
      </c>
    </row>
    <row r="68" spans="1:14">
      <c r="A68" t="s">
        <v>236</v>
      </c>
      <c r="B68" t="s">
        <v>237</v>
      </c>
      <c r="C68">
        <v>2018</v>
      </c>
      <c r="D68" t="s">
        <v>132</v>
      </c>
      <c r="E68" t="s">
        <v>26</v>
      </c>
      <c r="F68" t="s">
        <v>109</v>
      </c>
      <c r="G68" t="s">
        <v>190</v>
      </c>
      <c r="H68" t="s">
        <v>191</v>
      </c>
      <c r="I68" t="s">
        <v>183</v>
      </c>
      <c r="J68">
        <v>615795</v>
      </c>
      <c r="K68">
        <v>4.4225606918334899</v>
      </c>
      <c r="L68" t="s">
        <v>197</v>
      </c>
      <c r="M68" t="s">
        <v>192</v>
      </c>
      <c r="N68">
        <v>1</v>
      </c>
    </row>
    <row r="69" spans="1:14">
      <c r="A69" t="s">
        <v>238</v>
      </c>
      <c r="B69" t="s">
        <v>239</v>
      </c>
      <c r="C69">
        <v>2018</v>
      </c>
      <c r="D69" t="s">
        <v>165</v>
      </c>
      <c r="E69" t="s">
        <v>25</v>
      </c>
      <c r="F69" t="s">
        <v>154</v>
      </c>
      <c r="G69" t="s">
        <v>190</v>
      </c>
      <c r="H69" t="s">
        <v>191</v>
      </c>
      <c r="I69" t="s">
        <v>183</v>
      </c>
      <c r="J69">
        <v>3167706</v>
      </c>
      <c r="K69">
        <v>7.2189216613769496</v>
      </c>
      <c r="L69" t="s">
        <v>197</v>
      </c>
      <c r="M69" t="s">
        <v>192</v>
      </c>
      <c r="N69">
        <v>1</v>
      </c>
    </row>
    <row r="70" spans="1:14">
      <c r="A70" t="s">
        <v>240</v>
      </c>
      <c r="B70" t="s">
        <v>241</v>
      </c>
      <c r="C70">
        <v>2019</v>
      </c>
      <c r="D70" t="s">
        <v>182</v>
      </c>
      <c r="E70" t="s">
        <v>23</v>
      </c>
      <c r="F70" t="s">
        <v>175</v>
      </c>
      <c r="G70" t="s">
        <v>190</v>
      </c>
      <c r="H70" t="s">
        <v>191</v>
      </c>
      <c r="I70" t="s">
        <v>183</v>
      </c>
      <c r="J70">
        <v>19025752</v>
      </c>
      <c r="K70">
        <v>15.1094007492065</v>
      </c>
      <c r="L70" t="s">
        <v>197</v>
      </c>
      <c r="M70" t="s">
        <v>192</v>
      </c>
      <c r="N70">
        <v>1</v>
      </c>
    </row>
    <row r="71" spans="1:14">
      <c r="A71" t="s">
        <v>242</v>
      </c>
      <c r="B71" t="s">
        <v>243</v>
      </c>
      <c r="C71">
        <v>2024</v>
      </c>
      <c r="D71" t="s">
        <v>148</v>
      </c>
      <c r="E71" t="s">
        <v>7</v>
      </c>
      <c r="F71" t="s">
        <v>149</v>
      </c>
      <c r="G71" t="s">
        <v>190</v>
      </c>
      <c r="H71" t="s">
        <v>191</v>
      </c>
      <c r="I71" t="s">
        <v>67</v>
      </c>
      <c r="J71">
        <v>5213944</v>
      </c>
      <c r="K71">
        <v>2.8</v>
      </c>
      <c r="M71" t="s">
        <v>192</v>
      </c>
      <c r="N71">
        <v>1</v>
      </c>
    </row>
    <row r="72" spans="1:14">
      <c r="A72" t="s">
        <v>244</v>
      </c>
      <c r="B72" t="s">
        <v>245</v>
      </c>
      <c r="C72">
        <v>2019</v>
      </c>
      <c r="D72" t="s">
        <v>246</v>
      </c>
      <c r="E72" t="s">
        <v>25</v>
      </c>
      <c r="F72" t="s">
        <v>162</v>
      </c>
      <c r="G72" t="s">
        <v>190</v>
      </c>
      <c r="H72" t="s">
        <v>191</v>
      </c>
      <c r="I72" t="s">
        <v>183</v>
      </c>
      <c r="J72">
        <v>230800898.5</v>
      </c>
      <c r="K72">
        <v>4.10817098617553</v>
      </c>
      <c r="L72" t="s">
        <v>197</v>
      </c>
      <c r="M72" t="s">
        <v>192</v>
      </c>
      <c r="N72">
        <v>1</v>
      </c>
    </row>
    <row r="73" spans="1:14">
      <c r="A73" t="s">
        <v>137</v>
      </c>
      <c r="B73" t="s">
        <v>138</v>
      </c>
      <c r="C73">
        <v>2022</v>
      </c>
      <c r="D73" t="s">
        <v>132</v>
      </c>
      <c r="E73" t="s">
        <v>26</v>
      </c>
      <c r="F73" t="s">
        <v>109</v>
      </c>
      <c r="G73" t="s">
        <v>190</v>
      </c>
      <c r="H73" t="s">
        <v>191</v>
      </c>
      <c r="I73" t="s">
        <v>110</v>
      </c>
      <c r="J73">
        <v>10417072.5</v>
      </c>
      <c r="K73">
        <v>3.2</v>
      </c>
      <c r="M73" t="s">
        <v>192</v>
      </c>
      <c r="N73">
        <v>1</v>
      </c>
    </row>
    <row r="74" spans="1:14">
      <c r="A74" t="s">
        <v>247</v>
      </c>
      <c r="B74" t="s">
        <v>248</v>
      </c>
      <c r="C74">
        <v>2018</v>
      </c>
      <c r="D74" t="s">
        <v>63</v>
      </c>
      <c r="E74" t="s">
        <v>24</v>
      </c>
      <c r="F74" t="s">
        <v>64</v>
      </c>
      <c r="G74" t="s">
        <v>190</v>
      </c>
      <c r="H74" t="s">
        <v>191</v>
      </c>
      <c r="I74" t="s">
        <v>183</v>
      </c>
      <c r="J74">
        <v>599512.5</v>
      </c>
      <c r="K74">
        <v>4.18354988098144</v>
      </c>
      <c r="L74" t="s">
        <v>197</v>
      </c>
      <c r="M74" t="s">
        <v>192</v>
      </c>
      <c r="N74">
        <v>1</v>
      </c>
    </row>
    <row r="75" spans="1:14">
      <c r="A75" t="s">
        <v>139</v>
      </c>
      <c r="B75" t="s">
        <v>140</v>
      </c>
      <c r="C75">
        <v>2020</v>
      </c>
      <c r="D75" t="s">
        <v>132</v>
      </c>
      <c r="E75" t="s">
        <v>26</v>
      </c>
      <c r="F75" t="s">
        <v>109</v>
      </c>
      <c r="G75" t="s">
        <v>190</v>
      </c>
      <c r="H75" t="s">
        <v>191</v>
      </c>
      <c r="I75" t="s">
        <v>67</v>
      </c>
      <c r="J75">
        <v>2102419.5</v>
      </c>
      <c r="K75">
        <v>1.22</v>
      </c>
      <c r="M75" t="s">
        <v>192</v>
      </c>
      <c r="N75">
        <v>1</v>
      </c>
    </row>
    <row r="76" spans="1:14">
      <c r="A76" t="s">
        <v>249</v>
      </c>
      <c r="B76" t="s">
        <v>250</v>
      </c>
      <c r="C76">
        <v>2021</v>
      </c>
      <c r="D76" t="s">
        <v>187</v>
      </c>
      <c r="E76" t="s">
        <v>23</v>
      </c>
      <c r="F76" t="s">
        <v>175</v>
      </c>
      <c r="G76" t="s">
        <v>190</v>
      </c>
      <c r="H76" t="s">
        <v>191</v>
      </c>
      <c r="I76" t="s">
        <v>183</v>
      </c>
      <c r="J76">
        <v>1206593.5</v>
      </c>
      <c r="K76">
        <v>6.4037966728210396</v>
      </c>
      <c r="L76" t="s">
        <v>197</v>
      </c>
      <c r="M76" t="s">
        <v>192</v>
      </c>
      <c r="N76">
        <v>1</v>
      </c>
    </row>
    <row r="77" spans="1:14">
      <c r="A77" t="s">
        <v>251</v>
      </c>
      <c r="B77" t="s">
        <v>252</v>
      </c>
      <c r="C77">
        <v>2019</v>
      </c>
      <c r="D77" t="s">
        <v>80</v>
      </c>
      <c r="E77" t="s">
        <v>24</v>
      </c>
      <c r="F77" t="s">
        <v>64</v>
      </c>
      <c r="G77" t="s">
        <v>190</v>
      </c>
      <c r="H77" t="s">
        <v>191</v>
      </c>
      <c r="I77" t="s">
        <v>183</v>
      </c>
      <c r="J77">
        <v>43165.5</v>
      </c>
      <c r="K77">
        <v>2.3620688915252601</v>
      </c>
      <c r="L77" t="s">
        <v>197</v>
      </c>
      <c r="M77" t="s">
        <v>192</v>
      </c>
      <c r="N77">
        <v>1</v>
      </c>
    </row>
    <row r="78" spans="1:14">
      <c r="A78" t="s">
        <v>253</v>
      </c>
      <c r="B78" t="s">
        <v>254</v>
      </c>
      <c r="C78">
        <v>2019</v>
      </c>
      <c r="D78" t="s">
        <v>206</v>
      </c>
      <c r="E78" t="s">
        <v>23</v>
      </c>
      <c r="F78" t="s">
        <v>175</v>
      </c>
      <c r="G78" t="s">
        <v>190</v>
      </c>
      <c r="H78" t="s">
        <v>191</v>
      </c>
      <c r="I78" t="s">
        <v>183</v>
      </c>
      <c r="J78">
        <v>16685223</v>
      </c>
      <c r="K78">
        <v>4.5870456695556596</v>
      </c>
      <c r="L78" t="s">
        <v>197</v>
      </c>
      <c r="M78" t="s">
        <v>192</v>
      </c>
      <c r="N78">
        <v>1</v>
      </c>
    </row>
    <row r="79" spans="1:14">
      <c r="A79" t="s">
        <v>170</v>
      </c>
      <c r="B79" t="s">
        <v>171</v>
      </c>
      <c r="C79">
        <v>2022</v>
      </c>
      <c r="D79" t="s">
        <v>153</v>
      </c>
      <c r="E79" t="s">
        <v>25</v>
      </c>
      <c r="F79" t="s">
        <v>154</v>
      </c>
      <c r="G79" t="s">
        <v>190</v>
      </c>
      <c r="H79" t="s">
        <v>191</v>
      </c>
      <c r="I79" t="s">
        <v>183</v>
      </c>
      <c r="J79">
        <v>71735329</v>
      </c>
      <c r="K79">
        <v>0.40514644980430597</v>
      </c>
      <c r="L79" t="s">
        <v>197</v>
      </c>
      <c r="M79" t="s">
        <v>192</v>
      </c>
      <c r="N79">
        <v>1</v>
      </c>
    </row>
    <row r="80" spans="1:14">
      <c r="A80" t="s">
        <v>255</v>
      </c>
      <c r="B80" t="s">
        <v>256</v>
      </c>
      <c r="C80">
        <v>2019</v>
      </c>
      <c r="D80" t="s">
        <v>257</v>
      </c>
      <c r="E80" t="s">
        <v>7</v>
      </c>
      <c r="F80" t="s">
        <v>218</v>
      </c>
      <c r="G80" t="s">
        <v>190</v>
      </c>
      <c r="H80" t="s">
        <v>191</v>
      </c>
      <c r="I80" t="s">
        <v>183</v>
      </c>
      <c r="J80">
        <v>105669.5</v>
      </c>
      <c r="K80">
        <v>3.3108437061309801</v>
      </c>
      <c r="L80" t="s">
        <v>197</v>
      </c>
      <c r="M80" t="s">
        <v>192</v>
      </c>
      <c r="N80">
        <v>1</v>
      </c>
    </row>
    <row r="81" spans="1:14">
      <c r="A81" t="s">
        <v>258</v>
      </c>
      <c r="B81" t="s">
        <v>259</v>
      </c>
      <c r="C81">
        <v>2023</v>
      </c>
      <c r="D81" t="s">
        <v>260</v>
      </c>
      <c r="E81" t="s">
        <v>23</v>
      </c>
      <c r="F81" t="s">
        <v>158</v>
      </c>
      <c r="G81" t="s">
        <v>190</v>
      </c>
      <c r="H81" t="s">
        <v>191</v>
      </c>
      <c r="I81" t="s">
        <v>183</v>
      </c>
      <c r="J81">
        <v>12200431</v>
      </c>
      <c r="K81">
        <v>2.5047357082366899</v>
      </c>
      <c r="L81" t="s">
        <v>197</v>
      </c>
      <c r="M81" t="s">
        <v>192</v>
      </c>
      <c r="N81">
        <v>1</v>
      </c>
    </row>
    <row r="82" spans="1:14">
      <c r="A82" t="s">
        <v>261</v>
      </c>
      <c r="B82" t="s">
        <v>262</v>
      </c>
      <c r="C82">
        <v>2019</v>
      </c>
      <c r="D82" t="s">
        <v>257</v>
      </c>
      <c r="E82" t="s">
        <v>7</v>
      </c>
      <c r="F82" t="s">
        <v>218</v>
      </c>
      <c r="G82" t="s">
        <v>190</v>
      </c>
      <c r="H82" t="s">
        <v>191</v>
      </c>
      <c r="I82" t="s">
        <v>183</v>
      </c>
      <c r="J82">
        <v>10581</v>
      </c>
      <c r="K82">
        <v>4.7243833541870099</v>
      </c>
      <c r="L82" t="s">
        <v>197</v>
      </c>
      <c r="M82" t="s">
        <v>192</v>
      </c>
      <c r="N82">
        <v>1</v>
      </c>
    </row>
    <row r="83" spans="1:14">
      <c r="A83" t="s">
        <v>180</v>
      </c>
      <c r="B83" t="s">
        <v>181</v>
      </c>
      <c r="C83">
        <v>2022</v>
      </c>
      <c r="D83" t="s">
        <v>182</v>
      </c>
      <c r="E83" t="s">
        <v>23</v>
      </c>
      <c r="F83" t="s">
        <v>175</v>
      </c>
      <c r="G83" t="s">
        <v>190</v>
      </c>
      <c r="H83" t="s">
        <v>191</v>
      </c>
      <c r="I83" t="s">
        <v>110</v>
      </c>
      <c r="J83">
        <v>47312719.5</v>
      </c>
      <c r="K83">
        <v>8.6999999999999993</v>
      </c>
      <c r="M83" t="s">
        <v>192</v>
      </c>
      <c r="N83">
        <v>1</v>
      </c>
    </row>
    <row r="84" spans="1:14">
      <c r="A84" t="s">
        <v>263</v>
      </c>
      <c r="B84" t="s">
        <v>264</v>
      </c>
      <c r="C84">
        <v>2020</v>
      </c>
      <c r="D84" t="s">
        <v>153</v>
      </c>
      <c r="E84" t="s">
        <v>25</v>
      </c>
      <c r="F84" t="s">
        <v>154</v>
      </c>
      <c r="G84" t="s">
        <v>190</v>
      </c>
      <c r="H84" t="s">
        <v>191</v>
      </c>
      <c r="I84" t="s">
        <v>183</v>
      </c>
      <c r="J84">
        <v>98079191</v>
      </c>
      <c r="K84">
        <v>1.2032723426818801</v>
      </c>
      <c r="L84" t="s">
        <v>197</v>
      </c>
      <c r="M84" t="s">
        <v>192</v>
      </c>
      <c r="N84">
        <v>1</v>
      </c>
    </row>
    <row r="85" spans="1:14">
      <c r="A85" t="s">
        <v>265</v>
      </c>
      <c r="B85" t="s">
        <v>266</v>
      </c>
      <c r="C85">
        <v>2019</v>
      </c>
      <c r="D85" t="s">
        <v>257</v>
      </c>
      <c r="E85" t="s">
        <v>7</v>
      </c>
      <c r="F85" t="s">
        <v>218</v>
      </c>
      <c r="G85" t="s">
        <v>190</v>
      </c>
      <c r="H85" t="s">
        <v>191</v>
      </c>
      <c r="I85" t="s">
        <v>183</v>
      </c>
      <c r="J85">
        <v>209779.5</v>
      </c>
      <c r="K85">
        <v>5.6916036605834899</v>
      </c>
      <c r="L85" t="s">
        <v>197</v>
      </c>
      <c r="M85" t="s">
        <v>192</v>
      </c>
      <c r="N85">
        <v>1</v>
      </c>
    </row>
    <row r="86" spans="1:14">
      <c r="A86" t="s">
        <v>267</v>
      </c>
      <c r="B86" t="s">
        <v>268</v>
      </c>
      <c r="C86">
        <v>2019</v>
      </c>
      <c r="D86" t="s">
        <v>182</v>
      </c>
      <c r="E86" t="s">
        <v>23</v>
      </c>
      <c r="F86" t="s">
        <v>175</v>
      </c>
      <c r="G86" t="s">
        <v>190</v>
      </c>
      <c r="H86" t="s">
        <v>191</v>
      </c>
      <c r="I86" t="s">
        <v>183</v>
      </c>
      <c r="J86">
        <v>15271367.5</v>
      </c>
      <c r="K86">
        <v>11.1401710510253</v>
      </c>
      <c r="L86" t="s">
        <v>197</v>
      </c>
      <c r="M86" t="s">
        <v>192</v>
      </c>
      <c r="N86">
        <v>1</v>
      </c>
    </row>
    <row r="87" spans="1:14">
      <c r="A87" t="s">
        <v>61</v>
      </c>
      <c r="B87" t="s">
        <v>62</v>
      </c>
      <c r="C87">
        <v>2016</v>
      </c>
      <c r="D87" t="s">
        <v>63</v>
      </c>
      <c r="E87" t="s">
        <v>24</v>
      </c>
      <c r="F87" t="s">
        <v>64</v>
      </c>
      <c r="G87" t="s">
        <v>269</v>
      </c>
      <c r="H87" t="s">
        <v>191</v>
      </c>
      <c r="I87" t="s">
        <v>67</v>
      </c>
      <c r="J87">
        <v>43900313.5</v>
      </c>
      <c r="K87">
        <v>8.4</v>
      </c>
      <c r="M87" t="s">
        <v>270</v>
      </c>
      <c r="N87">
        <v>2</v>
      </c>
    </row>
    <row r="88" spans="1:14">
      <c r="A88" t="s">
        <v>193</v>
      </c>
      <c r="B88" t="s">
        <v>194</v>
      </c>
      <c r="C88">
        <v>2024</v>
      </c>
      <c r="D88" t="s">
        <v>114</v>
      </c>
      <c r="E88" t="s">
        <v>26</v>
      </c>
      <c r="F88" t="s">
        <v>109</v>
      </c>
      <c r="G88" t="s">
        <v>269</v>
      </c>
      <c r="H88" t="s">
        <v>191</v>
      </c>
      <c r="I88" t="s">
        <v>67</v>
      </c>
      <c r="J88">
        <v>11738763.5</v>
      </c>
      <c r="K88">
        <v>2.2999999999999998</v>
      </c>
      <c r="M88" t="s">
        <v>270</v>
      </c>
      <c r="N88">
        <v>2</v>
      </c>
    </row>
    <row r="89" spans="1:14">
      <c r="A89" t="s">
        <v>195</v>
      </c>
      <c r="B89" t="s">
        <v>196</v>
      </c>
      <c r="C89">
        <v>2021</v>
      </c>
      <c r="D89" t="s">
        <v>174</v>
      </c>
      <c r="E89" t="s">
        <v>23</v>
      </c>
      <c r="F89" t="s">
        <v>175</v>
      </c>
      <c r="G89" t="s">
        <v>269</v>
      </c>
      <c r="H89" t="s">
        <v>191</v>
      </c>
      <c r="I89" t="s">
        <v>183</v>
      </c>
      <c r="J89">
        <v>13413417</v>
      </c>
      <c r="K89">
        <v>3.3990204334259002</v>
      </c>
      <c r="L89" t="s">
        <v>197</v>
      </c>
      <c r="M89" t="s">
        <v>270</v>
      </c>
      <c r="N89">
        <v>2</v>
      </c>
    </row>
    <row r="90" spans="1:14">
      <c r="A90" t="s">
        <v>198</v>
      </c>
      <c r="B90" t="s">
        <v>199</v>
      </c>
      <c r="C90">
        <v>2019</v>
      </c>
      <c r="D90" t="s">
        <v>135</v>
      </c>
      <c r="E90" t="s">
        <v>26</v>
      </c>
      <c r="F90" t="s">
        <v>109</v>
      </c>
      <c r="G90" t="s">
        <v>269</v>
      </c>
      <c r="H90" t="s">
        <v>191</v>
      </c>
      <c r="I90" t="s">
        <v>183</v>
      </c>
      <c r="J90">
        <v>9435419.5</v>
      </c>
      <c r="K90">
        <v>0.74456661939620916</v>
      </c>
      <c r="L90" t="s">
        <v>200</v>
      </c>
      <c r="M90" t="s">
        <v>270</v>
      </c>
      <c r="N90">
        <v>2</v>
      </c>
    </row>
    <row r="91" spans="1:14">
      <c r="A91" t="s">
        <v>68</v>
      </c>
      <c r="B91" t="s">
        <v>69</v>
      </c>
      <c r="C91">
        <v>2018</v>
      </c>
      <c r="D91" t="s">
        <v>63</v>
      </c>
      <c r="E91" t="s">
        <v>24</v>
      </c>
      <c r="F91" t="s">
        <v>64</v>
      </c>
      <c r="G91" t="s">
        <v>269</v>
      </c>
      <c r="H91" t="s">
        <v>191</v>
      </c>
      <c r="I91" t="s">
        <v>67</v>
      </c>
      <c r="J91">
        <v>11508368</v>
      </c>
      <c r="K91">
        <v>3.7</v>
      </c>
      <c r="M91" t="s">
        <v>270</v>
      </c>
      <c r="N91">
        <v>2</v>
      </c>
    </row>
    <row r="92" spans="1:14">
      <c r="A92" t="s">
        <v>201</v>
      </c>
      <c r="B92" t="s">
        <v>202</v>
      </c>
      <c r="C92">
        <v>2019</v>
      </c>
      <c r="D92" t="s">
        <v>63</v>
      </c>
      <c r="E92" t="s">
        <v>24</v>
      </c>
      <c r="F92" t="s">
        <v>64</v>
      </c>
      <c r="G92" t="s">
        <v>269</v>
      </c>
      <c r="H92" t="s">
        <v>191</v>
      </c>
      <c r="I92" t="s">
        <v>110</v>
      </c>
      <c r="J92">
        <v>207455459.5</v>
      </c>
      <c r="K92">
        <v>4.2</v>
      </c>
      <c r="M92" t="s">
        <v>270</v>
      </c>
      <c r="N92">
        <v>2</v>
      </c>
    </row>
    <row r="93" spans="1:14">
      <c r="A93" t="s">
        <v>204</v>
      </c>
      <c r="B93" t="s">
        <v>205</v>
      </c>
      <c r="C93">
        <v>2018</v>
      </c>
      <c r="D93" t="s">
        <v>206</v>
      </c>
      <c r="E93" t="s">
        <v>23</v>
      </c>
      <c r="F93" t="s">
        <v>175</v>
      </c>
      <c r="G93" t="s">
        <v>269</v>
      </c>
      <c r="H93" t="s">
        <v>191</v>
      </c>
      <c r="I93" t="s">
        <v>183</v>
      </c>
      <c r="J93">
        <v>4878657</v>
      </c>
      <c r="K93">
        <v>4.8439369201660103</v>
      </c>
      <c r="L93" t="s">
        <v>197</v>
      </c>
      <c r="M93" t="s">
        <v>270</v>
      </c>
      <c r="N93">
        <v>2</v>
      </c>
    </row>
    <row r="94" spans="1:14">
      <c r="A94" t="s">
        <v>106</v>
      </c>
      <c r="B94" t="s">
        <v>107</v>
      </c>
      <c r="C94">
        <v>2019</v>
      </c>
      <c r="D94" t="s">
        <v>108</v>
      </c>
      <c r="E94" t="s">
        <v>24</v>
      </c>
      <c r="F94" t="s">
        <v>109</v>
      </c>
      <c r="G94" t="s">
        <v>269</v>
      </c>
      <c r="H94" t="s">
        <v>191</v>
      </c>
      <c r="I94" t="s">
        <v>110</v>
      </c>
      <c r="J94">
        <v>37782934.5</v>
      </c>
      <c r="K94">
        <v>2.5</v>
      </c>
      <c r="M94" t="s">
        <v>270</v>
      </c>
      <c r="N94">
        <v>2</v>
      </c>
    </row>
    <row r="95" spans="1:14">
      <c r="A95" t="s">
        <v>112</v>
      </c>
      <c r="B95" t="s">
        <v>113</v>
      </c>
      <c r="C95">
        <v>2021</v>
      </c>
      <c r="D95" t="s">
        <v>114</v>
      </c>
      <c r="E95" t="s">
        <v>26</v>
      </c>
      <c r="F95" t="s">
        <v>109</v>
      </c>
      <c r="G95" t="s">
        <v>269</v>
      </c>
      <c r="H95" t="s">
        <v>191</v>
      </c>
      <c r="I95" t="s">
        <v>67</v>
      </c>
      <c r="J95">
        <v>8707023.5</v>
      </c>
      <c r="K95">
        <v>1.1000000000000001</v>
      </c>
      <c r="M95" t="s">
        <v>270</v>
      </c>
      <c r="N95">
        <v>2</v>
      </c>
    </row>
    <row r="96" spans="1:14">
      <c r="A96" t="s">
        <v>70</v>
      </c>
      <c r="B96" t="s">
        <v>71</v>
      </c>
      <c r="C96">
        <v>2023</v>
      </c>
      <c r="D96" t="s">
        <v>63</v>
      </c>
      <c r="E96" t="s">
        <v>24</v>
      </c>
      <c r="F96" t="s">
        <v>64</v>
      </c>
      <c r="G96" t="s">
        <v>269</v>
      </c>
      <c r="H96" t="s">
        <v>191</v>
      </c>
      <c r="I96" t="s">
        <v>67</v>
      </c>
      <c r="J96">
        <v>19658835</v>
      </c>
      <c r="K96">
        <v>2.7</v>
      </c>
      <c r="M96" t="s">
        <v>270</v>
      </c>
      <c r="N96">
        <v>2</v>
      </c>
    </row>
    <row r="97" spans="1:14">
      <c r="A97" t="s">
        <v>207</v>
      </c>
      <c r="B97" t="s">
        <v>208</v>
      </c>
      <c r="C97">
        <v>2018</v>
      </c>
      <c r="D97" t="s">
        <v>206</v>
      </c>
      <c r="E97" t="s">
        <v>23</v>
      </c>
      <c r="F97" t="s">
        <v>175</v>
      </c>
      <c r="G97" t="s">
        <v>269</v>
      </c>
      <c r="H97" t="s">
        <v>191</v>
      </c>
      <c r="I97" t="s">
        <v>110</v>
      </c>
      <c r="J97">
        <v>24806383</v>
      </c>
      <c r="K97">
        <v>18.399999999999999</v>
      </c>
      <c r="M97" t="s">
        <v>270</v>
      </c>
      <c r="N97">
        <v>2</v>
      </c>
    </row>
    <row r="98" spans="1:14">
      <c r="A98" t="s">
        <v>209</v>
      </c>
      <c r="B98" t="s">
        <v>210</v>
      </c>
      <c r="C98">
        <v>2017</v>
      </c>
      <c r="D98" t="s">
        <v>206</v>
      </c>
      <c r="E98" t="s">
        <v>23</v>
      </c>
      <c r="F98" t="s">
        <v>175</v>
      </c>
      <c r="G98" t="s">
        <v>269</v>
      </c>
      <c r="H98" t="s">
        <v>191</v>
      </c>
      <c r="I98" t="s">
        <v>183</v>
      </c>
      <c r="J98">
        <v>87083398</v>
      </c>
      <c r="K98">
        <v>5.5471706390380797</v>
      </c>
      <c r="L98" t="s">
        <v>197</v>
      </c>
      <c r="M98" t="s">
        <v>270</v>
      </c>
      <c r="N98">
        <v>2</v>
      </c>
    </row>
    <row r="99" spans="1:14">
      <c r="A99" t="s">
        <v>211</v>
      </c>
      <c r="B99" t="s">
        <v>212</v>
      </c>
      <c r="C99">
        <v>2022</v>
      </c>
      <c r="D99" t="s">
        <v>182</v>
      </c>
      <c r="E99" t="s">
        <v>23</v>
      </c>
      <c r="F99" t="s">
        <v>175</v>
      </c>
      <c r="G99" t="s">
        <v>269</v>
      </c>
      <c r="H99" t="s">
        <v>191</v>
      </c>
      <c r="I99" t="s">
        <v>183</v>
      </c>
      <c r="J99">
        <v>834188</v>
      </c>
      <c r="K99">
        <v>3.2696061134338299</v>
      </c>
      <c r="L99" t="s">
        <v>197</v>
      </c>
      <c r="M99" t="s">
        <v>270</v>
      </c>
      <c r="N99">
        <v>2</v>
      </c>
    </row>
    <row r="100" spans="1:14">
      <c r="A100" t="s">
        <v>172</v>
      </c>
      <c r="B100" t="s">
        <v>173</v>
      </c>
      <c r="C100">
        <v>2016</v>
      </c>
      <c r="D100" t="s">
        <v>174</v>
      </c>
      <c r="E100" t="s">
        <v>23</v>
      </c>
      <c r="F100" t="s">
        <v>175</v>
      </c>
      <c r="G100" t="s">
        <v>269</v>
      </c>
      <c r="H100" t="s">
        <v>191</v>
      </c>
      <c r="I100" t="s">
        <v>67</v>
      </c>
      <c r="J100">
        <v>512554.49999999988</v>
      </c>
      <c r="K100">
        <v>4.5</v>
      </c>
      <c r="M100" t="s">
        <v>270</v>
      </c>
      <c r="N100">
        <v>2</v>
      </c>
    </row>
    <row r="101" spans="1:14">
      <c r="A101" t="s">
        <v>213</v>
      </c>
      <c r="B101" t="s">
        <v>214</v>
      </c>
      <c r="C101">
        <v>2019</v>
      </c>
      <c r="D101" t="s">
        <v>80</v>
      </c>
      <c r="E101" t="s">
        <v>24</v>
      </c>
      <c r="F101" t="s">
        <v>64</v>
      </c>
      <c r="G101" t="s">
        <v>269</v>
      </c>
      <c r="H101" t="s">
        <v>191</v>
      </c>
      <c r="I101" t="s">
        <v>183</v>
      </c>
      <c r="J101">
        <v>11202846.5</v>
      </c>
      <c r="K101">
        <v>0.55611330270767201</v>
      </c>
      <c r="L101" t="s">
        <v>197</v>
      </c>
      <c r="M101" t="s">
        <v>270</v>
      </c>
      <c r="N101">
        <v>2</v>
      </c>
    </row>
    <row r="102" spans="1:14">
      <c r="A102" t="s">
        <v>115</v>
      </c>
      <c r="B102" t="s">
        <v>116</v>
      </c>
      <c r="C102">
        <v>2020</v>
      </c>
      <c r="D102" t="s">
        <v>114</v>
      </c>
      <c r="E102" t="s">
        <v>26</v>
      </c>
      <c r="F102" t="s">
        <v>109</v>
      </c>
      <c r="G102" t="s">
        <v>269</v>
      </c>
      <c r="H102" t="s">
        <v>191</v>
      </c>
      <c r="I102" t="s">
        <v>67</v>
      </c>
      <c r="J102">
        <v>83628708.5</v>
      </c>
      <c r="K102">
        <v>1.6</v>
      </c>
      <c r="M102" t="s">
        <v>270</v>
      </c>
      <c r="N102">
        <v>2</v>
      </c>
    </row>
    <row r="103" spans="1:14">
      <c r="A103" t="s">
        <v>215</v>
      </c>
      <c r="B103" t="s">
        <v>216</v>
      </c>
      <c r="C103">
        <v>2021</v>
      </c>
      <c r="D103" t="s">
        <v>217</v>
      </c>
      <c r="E103" t="s">
        <v>7</v>
      </c>
      <c r="F103" t="s">
        <v>218</v>
      </c>
      <c r="G103" t="s">
        <v>269</v>
      </c>
      <c r="H103" t="s">
        <v>191</v>
      </c>
      <c r="I103" t="s">
        <v>183</v>
      </c>
      <c r="J103">
        <v>916711</v>
      </c>
      <c r="K103">
        <v>5.6577396392822203</v>
      </c>
      <c r="L103" t="s">
        <v>197</v>
      </c>
      <c r="M103" t="s">
        <v>270</v>
      </c>
      <c r="N103">
        <v>2</v>
      </c>
    </row>
    <row r="104" spans="1:14">
      <c r="A104" t="s">
        <v>120</v>
      </c>
      <c r="B104" t="s">
        <v>121</v>
      </c>
      <c r="C104">
        <v>2019</v>
      </c>
      <c r="D104" t="s">
        <v>114</v>
      </c>
      <c r="E104" t="s">
        <v>26</v>
      </c>
      <c r="F104" t="s">
        <v>109</v>
      </c>
      <c r="G104" t="s">
        <v>269</v>
      </c>
      <c r="H104" t="s">
        <v>191</v>
      </c>
      <c r="I104" t="s">
        <v>67</v>
      </c>
      <c r="J104">
        <v>65729459</v>
      </c>
      <c r="K104">
        <v>2.2999999999999998</v>
      </c>
      <c r="M104" t="s">
        <v>270</v>
      </c>
      <c r="N104">
        <v>2</v>
      </c>
    </row>
    <row r="105" spans="1:14">
      <c r="A105" t="s">
        <v>122</v>
      </c>
      <c r="B105" t="s">
        <v>123</v>
      </c>
      <c r="C105">
        <v>2024</v>
      </c>
      <c r="D105" t="s">
        <v>119</v>
      </c>
      <c r="E105" t="s">
        <v>26</v>
      </c>
      <c r="F105" t="s">
        <v>109</v>
      </c>
      <c r="G105" t="s">
        <v>269</v>
      </c>
      <c r="H105" t="s">
        <v>191</v>
      </c>
      <c r="I105" t="s">
        <v>110</v>
      </c>
      <c r="K105">
        <v>1.2</v>
      </c>
      <c r="M105" t="s">
        <v>270</v>
      </c>
      <c r="N105">
        <v>2</v>
      </c>
    </row>
    <row r="106" spans="1:14">
      <c r="A106" t="s">
        <v>126</v>
      </c>
      <c r="B106" t="s">
        <v>127</v>
      </c>
      <c r="C106">
        <v>2023</v>
      </c>
      <c r="D106" t="s">
        <v>119</v>
      </c>
      <c r="E106" t="s">
        <v>26</v>
      </c>
      <c r="F106" t="s">
        <v>109</v>
      </c>
      <c r="G106" t="s">
        <v>269</v>
      </c>
      <c r="H106" t="s">
        <v>191</v>
      </c>
      <c r="I106" t="s">
        <v>67</v>
      </c>
      <c r="J106">
        <v>5490100</v>
      </c>
      <c r="K106">
        <v>2.4</v>
      </c>
      <c r="M106" t="s">
        <v>270</v>
      </c>
      <c r="N106">
        <v>2</v>
      </c>
    </row>
    <row r="107" spans="1:14">
      <c r="A107" t="s">
        <v>219</v>
      </c>
      <c r="B107" t="s">
        <v>220</v>
      </c>
      <c r="C107">
        <v>2018</v>
      </c>
      <c r="D107" t="s">
        <v>157</v>
      </c>
      <c r="E107" t="s">
        <v>25</v>
      </c>
      <c r="F107" t="s">
        <v>158</v>
      </c>
      <c r="G107" t="s">
        <v>269</v>
      </c>
      <c r="H107" t="s">
        <v>191</v>
      </c>
      <c r="I107" t="s">
        <v>183</v>
      </c>
      <c r="J107">
        <v>3794877</v>
      </c>
      <c r="K107">
        <v>0.94048035144805908</v>
      </c>
      <c r="L107" t="s">
        <v>197</v>
      </c>
      <c r="M107" t="s">
        <v>270</v>
      </c>
      <c r="N107">
        <v>2</v>
      </c>
    </row>
    <row r="108" spans="1:14">
      <c r="A108" t="s">
        <v>221</v>
      </c>
      <c r="B108" t="s">
        <v>222</v>
      </c>
      <c r="C108">
        <v>2019</v>
      </c>
      <c r="D108" t="s">
        <v>63</v>
      </c>
      <c r="E108" t="s">
        <v>24</v>
      </c>
      <c r="F108" t="s">
        <v>64</v>
      </c>
      <c r="G108" t="s">
        <v>269</v>
      </c>
      <c r="H108" t="s">
        <v>191</v>
      </c>
      <c r="I108" t="s">
        <v>183</v>
      </c>
      <c r="J108">
        <v>807665</v>
      </c>
      <c r="K108">
        <v>5.6120829582214302</v>
      </c>
      <c r="L108" t="s">
        <v>197</v>
      </c>
      <c r="M108" t="s">
        <v>270</v>
      </c>
      <c r="N108">
        <v>2</v>
      </c>
    </row>
    <row r="109" spans="1:14">
      <c r="A109" t="s">
        <v>223</v>
      </c>
      <c r="B109" t="s">
        <v>224</v>
      </c>
      <c r="C109">
        <v>2019</v>
      </c>
      <c r="D109" t="s">
        <v>88</v>
      </c>
      <c r="E109" t="s">
        <v>24</v>
      </c>
      <c r="F109" t="s">
        <v>64</v>
      </c>
      <c r="G109" t="s">
        <v>269</v>
      </c>
      <c r="H109" t="s">
        <v>191</v>
      </c>
      <c r="I109" t="s">
        <v>183</v>
      </c>
      <c r="J109">
        <v>9943633.5</v>
      </c>
      <c r="K109">
        <v>5.1609649658203098</v>
      </c>
      <c r="L109" t="s">
        <v>200</v>
      </c>
      <c r="M109" t="s">
        <v>270</v>
      </c>
      <c r="N109">
        <v>2</v>
      </c>
    </row>
    <row r="110" spans="1:14">
      <c r="A110" t="s">
        <v>155</v>
      </c>
      <c r="B110" t="s">
        <v>156</v>
      </c>
      <c r="C110">
        <v>2024</v>
      </c>
      <c r="D110" t="s">
        <v>157</v>
      </c>
      <c r="E110" t="s">
        <v>25</v>
      </c>
      <c r="F110" t="s">
        <v>158</v>
      </c>
      <c r="G110" t="s">
        <v>269</v>
      </c>
      <c r="H110" t="s">
        <v>191</v>
      </c>
      <c r="I110" t="s">
        <v>67</v>
      </c>
      <c r="J110">
        <v>9387021</v>
      </c>
      <c r="K110">
        <v>0.91149999999999998</v>
      </c>
      <c r="M110" t="s">
        <v>270</v>
      </c>
      <c r="N110">
        <v>2</v>
      </c>
    </row>
    <row r="111" spans="1:14">
      <c r="A111" t="s">
        <v>130</v>
      </c>
      <c r="B111" t="s">
        <v>131</v>
      </c>
      <c r="C111">
        <v>2023</v>
      </c>
      <c r="D111" t="s">
        <v>132</v>
      </c>
      <c r="E111" t="s">
        <v>26</v>
      </c>
      <c r="F111" t="s">
        <v>109</v>
      </c>
      <c r="G111" t="s">
        <v>269</v>
      </c>
      <c r="H111" t="s">
        <v>191</v>
      </c>
      <c r="I111" t="s">
        <v>67</v>
      </c>
      <c r="J111">
        <v>59499453</v>
      </c>
      <c r="K111">
        <v>0.89999999999999991</v>
      </c>
      <c r="M111" t="s">
        <v>270</v>
      </c>
      <c r="N111">
        <v>2</v>
      </c>
    </row>
    <row r="112" spans="1:14">
      <c r="A112" t="s">
        <v>225</v>
      </c>
      <c r="B112" t="s">
        <v>226</v>
      </c>
      <c r="C112">
        <v>2018</v>
      </c>
      <c r="D112" t="s">
        <v>227</v>
      </c>
      <c r="E112" t="s">
        <v>7</v>
      </c>
      <c r="F112" t="s">
        <v>218</v>
      </c>
      <c r="G112" t="s">
        <v>269</v>
      </c>
      <c r="H112" t="s">
        <v>191</v>
      </c>
      <c r="I112" t="s">
        <v>183</v>
      </c>
      <c r="J112">
        <v>122083.5</v>
      </c>
      <c r="K112">
        <v>4.5841250419616699</v>
      </c>
      <c r="L112" t="s">
        <v>197</v>
      </c>
      <c r="M112" t="s">
        <v>270</v>
      </c>
      <c r="N112">
        <v>2</v>
      </c>
    </row>
    <row r="113" spans="1:14">
      <c r="A113" t="s">
        <v>163</v>
      </c>
      <c r="B113" t="s">
        <v>164</v>
      </c>
      <c r="C113">
        <v>2016</v>
      </c>
      <c r="D113" t="s">
        <v>165</v>
      </c>
      <c r="E113" t="s">
        <v>25</v>
      </c>
      <c r="F113" t="s">
        <v>154</v>
      </c>
      <c r="G113" t="s">
        <v>269</v>
      </c>
      <c r="H113" t="s">
        <v>191</v>
      </c>
      <c r="I113" t="s">
        <v>67</v>
      </c>
      <c r="J113">
        <v>51297839</v>
      </c>
      <c r="K113">
        <v>0.2</v>
      </c>
      <c r="M113" t="s">
        <v>270</v>
      </c>
      <c r="N113">
        <v>2</v>
      </c>
    </row>
    <row r="114" spans="1:14">
      <c r="A114" t="s">
        <v>228</v>
      </c>
      <c r="B114" t="s">
        <v>229</v>
      </c>
      <c r="C114">
        <v>2018</v>
      </c>
      <c r="D114" t="s">
        <v>187</v>
      </c>
      <c r="E114" t="s">
        <v>23</v>
      </c>
      <c r="F114" t="s">
        <v>175</v>
      </c>
      <c r="G114" t="s">
        <v>269</v>
      </c>
      <c r="H114" t="s">
        <v>191</v>
      </c>
      <c r="I114" t="s">
        <v>183</v>
      </c>
      <c r="J114">
        <v>2183603</v>
      </c>
      <c r="K114">
        <v>6.1994314193725497</v>
      </c>
      <c r="L114" t="s">
        <v>197</v>
      </c>
      <c r="M114" t="s">
        <v>270</v>
      </c>
      <c r="N114">
        <v>2</v>
      </c>
    </row>
    <row r="115" spans="1:14">
      <c r="A115" t="s">
        <v>230</v>
      </c>
      <c r="B115" t="s">
        <v>231</v>
      </c>
      <c r="C115">
        <v>2020</v>
      </c>
      <c r="D115" t="s">
        <v>114</v>
      </c>
      <c r="E115" t="s">
        <v>26</v>
      </c>
      <c r="F115" t="s">
        <v>109</v>
      </c>
      <c r="G115" t="s">
        <v>269</v>
      </c>
      <c r="H115" t="s">
        <v>191</v>
      </c>
      <c r="I115" t="s">
        <v>67</v>
      </c>
      <c r="J115">
        <v>630597</v>
      </c>
      <c r="K115">
        <v>4.4493652199586657</v>
      </c>
      <c r="M115" t="s">
        <v>270</v>
      </c>
      <c r="N115">
        <v>2</v>
      </c>
    </row>
    <row r="116" spans="1:14">
      <c r="A116" t="s">
        <v>232</v>
      </c>
      <c r="B116" t="s">
        <v>233</v>
      </c>
      <c r="C116">
        <v>2021</v>
      </c>
      <c r="D116" t="s">
        <v>119</v>
      </c>
      <c r="E116" t="s">
        <v>26</v>
      </c>
      <c r="F116" t="s">
        <v>109</v>
      </c>
      <c r="G116" t="s">
        <v>269</v>
      </c>
      <c r="H116" t="s">
        <v>191</v>
      </c>
      <c r="I116" t="s">
        <v>110</v>
      </c>
      <c r="J116">
        <v>1885587</v>
      </c>
      <c r="K116">
        <v>16</v>
      </c>
      <c r="M116" t="s">
        <v>270</v>
      </c>
      <c r="N116">
        <v>2</v>
      </c>
    </row>
    <row r="117" spans="1:14">
      <c r="A117" t="s">
        <v>234</v>
      </c>
      <c r="B117" t="s">
        <v>235</v>
      </c>
      <c r="C117">
        <v>2018</v>
      </c>
      <c r="D117" t="s">
        <v>182</v>
      </c>
      <c r="E117" t="s">
        <v>23</v>
      </c>
      <c r="F117" t="s">
        <v>175</v>
      </c>
      <c r="G117" t="s">
        <v>269</v>
      </c>
      <c r="H117" t="s">
        <v>191</v>
      </c>
      <c r="I117" t="s">
        <v>183</v>
      </c>
      <c r="J117">
        <v>27494926</v>
      </c>
      <c r="K117">
        <v>5.0909843444824201</v>
      </c>
      <c r="L117" t="s">
        <v>197</v>
      </c>
      <c r="M117" t="s">
        <v>270</v>
      </c>
      <c r="N117">
        <v>2</v>
      </c>
    </row>
    <row r="118" spans="1:14">
      <c r="A118" t="s">
        <v>86</v>
      </c>
      <c r="B118" t="s">
        <v>87</v>
      </c>
      <c r="C118">
        <v>2024</v>
      </c>
      <c r="D118" t="s">
        <v>88</v>
      </c>
      <c r="E118" t="s">
        <v>24</v>
      </c>
      <c r="F118" t="s">
        <v>64</v>
      </c>
      <c r="G118" t="s">
        <v>269</v>
      </c>
      <c r="H118" t="s">
        <v>191</v>
      </c>
      <c r="I118" t="s">
        <v>67</v>
      </c>
      <c r="J118">
        <v>130861007</v>
      </c>
      <c r="K118">
        <v>5.5</v>
      </c>
      <c r="L118" t="s">
        <v>89</v>
      </c>
      <c r="M118" t="s">
        <v>270</v>
      </c>
      <c r="N118">
        <v>2</v>
      </c>
    </row>
    <row r="119" spans="1:14">
      <c r="A119" t="s">
        <v>236</v>
      </c>
      <c r="B119" t="s">
        <v>237</v>
      </c>
      <c r="C119">
        <v>2018</v>
      </c>
      <c r="D119" t="s">
        <v>132</v>
      </c>
      <c r="E119" t="s">
        <v>26</v>
      </c>
      <c r="F119" t="s">
        <v>109</v>
      </c>
      <c r="G119" t="s">
        <v>269</v>
      </c>
      <c r="H119" t="s">
        <v>191</v>
      </c>
      <c r="I119" t="s">
        <v>183</v>
      </c>
      <c r="J119">
        <v>615795</v>
      </c>
      <c r="K119">
        <v>1.18067967891693</v>
      </c>
      <c r="L119" t="s">
        <v>197</v>
      </c>
      <c r="M119" t="s">
        <v>270</v>
      </c>
      <c r="N119">
        <v>2</v>
      </c>
    </row>
    <row r="120" spans="1:14">
      <c r="A120" t="s">
        <v>238</v>
      </c>
      <c r="B120" t="s">
        <v>239</v>
      </c>
      <c r="C120">
        <v>2018</v>
      </c>
      <c r="D120" t="s">
        <v>165</v>
      </c>
      <c r="E120" t="s">
        <v>25</v>
      </c>
      <c r="F120" t="s">
        <v>154</v>
      </c>
      <c r="G120" t="s">
        <v>269</v>
      </c>
      <c r="H120" t="s">
        <v>191</v>
      </c>
      <c r="I120" t="s">
        <v>183</v>
      </c>
      <c r="J120">
        <v>3167706</v>
      </c>
      <c r="K120">
        <v>5.8809556961059499</v>
      </c>
      <c r="L120" t="s">
        <v>197</v>
      </c>
      <c r="M120" t="s">
        <v>270</v>
      </c>
      <c r="N120">
        <v>2</v>
      </c>
    </row>
    <row r="121" spans="1:14">
      <c r="A121" t="s">
        <v>240</v>
      </c>
      <c r="B121" t="s">
        <v>241</v>
      </c>
      <c r="C121">
        <v>2019</v>
      </c>
      <c r="D121" t="s">
        <v>182</v>
      </c>
      <c r="E121" t="s">
        <v>23</v>
      </c>
      <c r="F121" t="s">
        <v>175</v>
      </c>
      <c r="G121" t="s">
        <v>269</v>
      </c>
      <c r="H121" t="s">
        <v>191</v>
      </c>
      <c r="I121" t="s">
        <v>183</v>
      </c>
      <c r="J121">
        <v>19025752</v>
      </c>
      <c r="K121">
        <v>5.9217362403869602</v>
      </c>
      <c r="L121" t="s">
        <v>197</v>
      </c>
      <c r="M121" t="s">
        <v>270</v>
      </c>
      <c r="N121">
        <v>2</v>
      </c>
    </row>
    <row r="122" spans="1:14">
      <c r="A122" t="s">
        <v>242</v>
      </c>
      <c r="B122" t="s">
        <v>243</v>
      </c>
      <c r="C122">
        <v>2024</v>
      </c>
      <c r="D122" t="s">
        <v>148</v>
      </c>
      <c r="E122" t="s">
        <v>7</v>
      </c>
      <c r="F122" t="s">
        <v>149</v>
      </c>
      <c r="G122" t="s">
        <v>269</v>
      </c>
      <c r="H122" t="s">
        <v>191</v>
      </c>
      <c r="I122" t="s">
        <v>67</v>
      </c>
      <c r="J122">
        <v>5213944</v>
      </c>
      <c r="K122">
        <v>2.2000000000000002</v>
      </c>
      <c r="M122" t="s">
        <v>270</v>
      </c>
      <c r="N122">
        <v>2</v>
      </c>
    </row>
    <row r="123" spans="1:14">
      <c r="A123" t="s">
        <v>244</v>
      </c>
      <c r="B123" t="s">
        <v>245</v>
      </c>
      <c r="C123">
        <v>2019</v>
      </c>
      <c r="D123" t="s">
        <v>246</v>
      </c>
      <c r="E123" t="s">
        <v>25</v>
      </c>
      <c r="F123" t="s">
        <v>162</v>
      </c>
      <c r="G123" t="s">
        <v>269</v>
      </c>
      <c r="H123" t="s">
        <v>191</v>
      </c>
      <c r="I123" t="s">
        <v>183</v>
      </c>
      <c r="J123">
        <v>230800898.5</v>
      </c>
      <c r="K123">
        <v>0.85117781162261885</v>
      </c>
      <c r="L123" t="s">
        <v>197</v>
      </c>
      <c r="M123" t="s">
        <v>270</v>
      </c>
      <c r="N123">
        <v>2</v>
      </c>
    </row>
    <row r="124" spans="1:14">
      <c r="A124" t="s">
        <v>137</v>
      </c>
      <c r="B124" t="s">
        <v>138</v>
      </c>
      <c r="C124">
        <v>2022</v>
      </c>
      <c r="D124" t="s">
        <v>132</v>
      </c>
      <c r="E124" t="s">
        <v>26</v>
      </c>
      <c r="F124" t="s">
        <v>109</v>
      </c>
      <c r="G124" t="s">
        <v>269</v>
      </c>
      <c r="H124" t="s">
        <v>191</v>
      </c>
      <c r="I124" t="s">
        <v>110</v>
      </c>
      <c r="J124">
        <v>10417072.5</v>
      </c>
      <c r="K124">
        <v>3.2</v>
      </c>
      <c r="M124" t="s">
        <v>270</v>
      </c>
      <c r="N124">
        <v>2</v>
      </c>
    </row>
    <row r="125" spans="1:14">
      <c r="A125" t="s">
        <v>247</v>
      </c>
      <c r="B125" t="s">
        <v>248</v>
      </c>
      <c r="C125">
        <v>2018</v>
      </c>
      <c r="D125" t="s">
        <v>63</v>
      </c>
      <c r="E125" t="s">
        <v>24</v>
      </c>
      <c r="F125" t="s">
        <v>64</v>
      </c>
      <c r="G125" t="s">
        <v>269</v>
      </c>
      <c r="H125" t="s">
        <v>191</v>
      </c>
      <c r="I125" t="s">
        <v>183</v>
      </c>
      <c r="J125">
        <v>599512.5</v>
      </c>
      <c r="K125">
        <v>3.2528188228607098</v>
      </c>
      <c r="L125" t="s">
        <v>197</v>
      </c>
      <c r="M125" t="s">
        <v>270</v>
      </c>
      <c r="N125">
        <v>2</v>
      </c>
    </row>
    <row r="126" spans="1:14">
      <c r="A126" t="s">
        <v>139</v>
      </c>
      <c r="B126" t="s">
        <v>140</v>
      </c>
      <c r="C126">
        <v>2020</v>
      </c>
      <c r="D126" t="s">
        <v>132</v>
      </c>
      <c r="E126" t="s">
        <v>26</v>
      </c>
      <c r="F126" t="s">
        <v>109</v>
      </c>
      <c r="G126" t="s">
        <v>269</v>
      </c>
      <c r="H126" t="s">
        <v>191</v>
      </c>
      <c r="I126" t="s">
        <v>67</v>
      </c>
      <c r="J126">
        <v>2102419.5</v>
      </c>
      <c r="K126">
        <v>1.6</v>
      </c>
      <c r="M126" t="s">
        <v>270</v>
      </c>
      <c r="N126">
        <v>2</v>
      </c>
    </row>
    <row r="127" spans="1:14">
      <c r="A127" t="s">
        <v>249</v>
      </c>
      <c r="B127" t="s">
        <v>250</v>
      </c>
      <c r="C127">
        <v>2021</v>
      </c>
      <c r="D127" t="s">
        <v>187</v>
      </c>
      <c r="E127" t="s">
        <v>23</v>
      </c>
      <c r="F127" t="s">
        <v>175</v>
      </c>
      <c r="G127" t="s">
        <v>269</v>
      </c>
      <c r="H127" t="s">
        <v>191</v>
      </c>
      <c r="I127" t="s">
        <v>183</v>
      </c>
      <c r="J127">
        <v>1206593.5</v>
      </c>
      <c r="K127">
        <v>2.67371177673339</v>
      </c>
      <c r="L127" t="s">
        <v>197</v>
      </c>
      <c r="M127" t="s">
        <v>270</v>
      </c>
      <c r="N127">
        <v>2</v>
      </c>
    </row>
    <row r="128" spans="1:14">
      <c r="A128" t="s">
        <v>251</v>
      </c>
      <c r="B128" t="s">
        <v>252</v>
      </c>
      <c r="C128">
        <v>2019</v>
      </c>
      <c r="D128" t="s">
        <v>80</v>
      </c>
      <c r="E128" t="s">
        <v>24</v>
      </c>
      <c r="F128" t="s">
        <v>64</v>
      </c>
      <c r="G128" t="s">
        <v>269</v>
      </c>
      <c r="H128" t="s">
        <v>191</v>
      </c>
      <c r="I128" t="s">
        <v>183</v>
      </c>
      <c r="J128">
        <v>43165.5</v>
      </c>
      <c r="K128">
        <v>3.2122442722320499</v>
      </c>
      <c r="L128" t="s">
        <v>197</v>
      </c>
      <c r="M128" t="s">
        <v>270</v>
      </c>
      <c r="N128">
        <v>2</v>
      </c>
    </row>
    <row r="129" spans="1:14">
      <c r="A129" t="s">
        <v>253</v>
      </c>
      <c r="B129" t="s">
        <v>254</v>
      </c>
      <c r="C129">
        <v>2019</v>
      </c>
      <c r="D129" t="s">
        <v>206</v>
      </c>
      <c r="E129" t="s">
        <v>23</v>
      </c>
      <c r="F129" t="s">
        <v>175</v>
      </c>
      <c r="G129" t="s">
        <v>269</v>
      </c>
      <c r="H129" t="s">
        <v>191</v>
      </c>
      <c r="I129" t="s">
        <v>183</v>
      </c>
      <c r="J129">
        <v>16685223</v>
      </c>
      <c r="K129">
        <v>4.2985053062438903</v>
      </c>
      <c r="L129" t="s">
        <v>197</v>
      </c>
      <c r="M129" t="s">
        <v>270</v>
      </c>
      <c r="N129">
        <v>2</v>
      </c>
    </row>
    <row r="130" spans="1:14">
      <c r="A130" t="s">
        <v>170</v>
      </c>
      <c r="B130" t="s">
        <v>171</v>
      </c>
      <c r="C130">
        <v>2022</v>
      </c>
      <c r="D130" t="s">
        <v>153</v>
      </c>
      <c r="E130" t="s">
        <v>25</v>
      </c>
      <c r="F130" t="s">
        <v>154</v>
      </c>
      <c r="G130" t="s">
        <v>269</v>
      </c>
      <c r="H130" t="s">
        <v>191</v>
      </c>
      <c r="I130" t="s">
        <v>183</v>
      </c>
      <c r="J130">
        <v>71735329</v>
      </c>
      <c r="K130">
        <v>0.16182835400104501</v>
      </c>
      <c r="L130" t="s">
        <v>197</v>
      </c>
      <c r="M130" t="s">
        <v>270</v>
      </c>
      <c r="N130">
        <v>2</v>
      </c>
    </row>
    <row r="131" spans="1:14">
      <c r="A131" t="s">
        <v>255</v>
      </c>
      <c r="B131" t="s">
        <v>256</v>
      </c>
      <c r="C131">
        <v>2019</v>
      </c>
      <c r="D131" t="s">
        <v>257</v>
      </c>
      <c r="E131" t="s">
        <v>7</v>
      </c>
      <c r="F131" t="s">
        <v>218</v>
      </c>
      <c r="G131" t="s">
        <v>269</v>
      </c>
      <c r="H131" t="s">
        <v>191</v>
      </c>
      <c r="I131" t="s">
        <v>183</v>
      </c>
      <c r="J131">
        <v>105669.5</v>
      </c>
      <c r="K131">
        <v>1.73138546943664</v>
      </c>
      <c r="L131" t="s">
        <v>197</v>
      </c>
      <c r="M131" t="s">
        <v>270</v>
      </c>
      <c r="N131">
        <v>2</v>
      </c>
    </row>
    <row r="132" spans="1:14">
      <c r="A132" t="s">
        <v>258</v>
      </c>
      <c r="B132" t="s">
        <v>259</v>
      </c>
      <c r="C132">
        <v>2023</v>
      </c>
      <c r="D132" t="s">
        <v>260</v>
      </c>
      <c r="E132" t="s">
        <v>23</v>
      </c>
      <c r="F132" t="s">
        <v>158</v>
      </c>
      <c r="G132" t="s">
        <v>269</v>
      </c>
      <c r="H132" t="s">
        <v>191</v>
      </c>
      <c r="I132" t="s">
        <v>183</v>
      </c>
      <c r="J132">
        <v>12200431</v>
      </c>
      <c r="K132">
        <v>1.8502513170242301</v>
      </c>
      <c r="L132" t="s">
        <v>197</v>
      </c>
      <c r="M132" t="s">
        <v>270</v>
      </c>
      <c r="N132">
        <v>2</v>
      </c>
    </row>
    <row r="133" spans="1:14">
      <c r="A133" t="s">
        <v>261</v>
      </c>
      <c r="B133" t="s">
        <v>262</v>
      </c>
      <c r="C133">
        <v>2019</v>
      </c>
      <c r="D133" t="s">
        <v>257</v>
      </c>
      <c r="E133" t="s">
        <v>7</v>
      </c>
      <c r="F133" t="s">
        <v>218</v>
      </c>
      <c r="G133" t="s">
        <v>269</v>
      </c>
      <c r="H133" t="s">
        <v>191</v>
      </c>
      <c r="I133" t="s">
        <v>183</v>
      </c>
      <c r="J133">
        <v>10581</v>
      </c>
      <c r="K133">
        <v>5.8674535751342702</v>
      </c>
      <c r="L133" t="s">
        <v>197</v>
      </c>
      <c r="M133" t="s">
        <v>270</v>
      </c>
      <c r="N133">
        <v>2</v>
      </c>
    </row>
    <row r="134" spans="1:14">
      <c r="A134" t="s">
        <v>180</v>
      </c>
      <c r="B134" t="s">
        <v>181</v>
      </c>
      <c r="C134">
        <v>2022</v>
      </c>
      <c r="D134" t="s">
        <v>182</v>
      </c>
      <c r="E134" t="s">
        <v>23</v>
      </c>
      <c r="F134" t="s">
        <v>175</v>
      </c>
      <c r="G134" t="s">
        <v>269</v>
      </c>
      <c r="H134" t="s">
        <v>191</v>
      </c>
      <c r="I134" t="s">
        <v>110</v>
      </c>
      <c r="J134">
        <v>47312719.5</v>
      </c>
      <c r="K134">
        <v>24.8</v>
      </c>
      <c r="M134" t="s">
        <v>270</v>
      </c>
      <c r="N134">
        <v>2</v>
      </c>
    </row>
    <row r="135" spans="1:14">
      <c r="A135" t="s">
        <v>263</v>
      </c>
      <c r="B135" t="s">
        <v>264</v>
      </c>
      <c r="C135">
        <v>2020</v>
      </c>
      <c r="D135" t="s">
        <v>153</v>
      </c>
      <c r="E135" t="s">
        <v>25</v>
      </c>
      <c r="F135" t="s">
        <v>154</v>
      </c>
      <c r="G135" t="s">
        <v>269</v>
      </c>
      <c r="H135" t="s">
        <v>191</v>
      </c>
      <c r="I135" t="s">
        <v>183</v>
      </c>
      <c r="J135">
        <v>98079191</v>
      </c>
      <c r="K135">
        <v>1.63272893428802</v>
      </c>
      <c r="L135" t="s">
        <v>197</v>
      </c>
      <c r="M135" t="s">
        <v>270</v>
      </c>
      <c r="N135">
        <v>2</v>
      </c>
    </row>
    <row r="136" spans="1:14">
      <c r="A136" t="s">
        <v>265</v>
      </c>
      <c r="B136" t="s">
        <v>266</v>
      </c>
      <c r="C136">
        <v>2019</v>
      </c>
      <c r="D136" t="s">
        <v>257</v>
      </c>
      <c r="E136" t="s">
        <v>7</v>
      </c>
      <c r="F136" t="s">
        <v>218</v>
      </c>
      <c r="G136" t="s">
        <v>269</v>
      </c>
      <c r="H136" t="s">
        <v>191</v>
      </c>
      <c r="I136" t="s">
        <v>183</v>
      </c>
      <c r="J136">
        <v>209779.5</v>
      </c>
      <c r="K136">
        <v>1.0643943548202499</v>
      </c>
      <c r="L136" t="s">
        <v>197</v>
      </c>
      <c r="M136" t="s">
        <v>270</v>
      </c>
      <c r="N136">
        <v>2</v>
      </c>
    </row>
    <row r="137" spans="1:14">
      <c r="A137" t="s">
        <v>267</v>
      </c>
      <c r="B137" t="s">
        <v>268</v>
      </c>
      <c r="C137">
        <v>2019</v>
      </c>
      <c r="D137" t="s">
        <v>182</v>
      </c>
      <c r="E137" t="s">
        <v>23</v>
      </c>
      <c r="F137" t="s">
        <v>175</v>
      </c>
      <c r="G137" t="s">
        <v>269</v>
      </c>
      <c r="H137" t="s">
        <v>191</v>
      </c>
      <c r="I137" t="s">
        <v>183</v>
      </c>
      <c r="J137">
        <v>15271367.5</v>
      </c>
      <c r="K137">
        <v>5.8928241729736301</v>
      </c>
      <c r="L137" t="s">
        <v>197</v>
      </c>
      <c r="M137" t="s">
        <v>270</v>
      </c>
      <c r="N137">
        <v>2</v>
      </c>
    </row>
    <row r="138" spans="1:14">
      <c r="A138" t="s">
        <v>61</v>
      </c>
      <c r="B138" t="s">
        <v>62</v>
      </c>
      <c r="C138">
        <v>2016</v>
      </c>
      <c r="D138" t="s">
        <v>63</v>
      </c>
      <c r="E138" t="s">
        <v>24</v>
      </c>
      <c r="F138" t="s">
        <v>64</v>
      </c>
      <c r="G138" t="s">
        <v>271</v>
      </c>
      <c r="H138" t="s">
        <v>272</v>
      </c>
      <c r="I138" t="s">
        <v>67</v>
      </c>
      <c r="J138">
        <v>43900313.5</v>
      </c>
      <c r="K138">
        <v>0.4</v>
      </c>
      <c r="M138" t="s">
        <v>192</v>
      </c>
      <c r="N138">
        <v>3</v>
      </c>
    </row>
    <row r="139" spans="1:14">
      <c r="A139" t="s">
        <v>146</v>
      </c>
      <c r="B139" t="s">
        <v>147</v>
      </c>
      <c r="C139">
        <v>2024</v>
      </c>
      <c r="D139" t="s">
        <v>148</v>
      </c>
      <c r="E139" t="s">
        <v>7</v>
      </c>
      <c r="F139" t="s">
        <v>149</v>
      </c>
      <c r="G139" t="s">
        <v>271</v>
      </c>
      <c r="H139" t="s">
        <v>272</v>
      </c>
      <c r="I139" t="s">
        <v>67</v>
      </c>
      <c r="J139">
        <v>26713205</v>
      </c>
      <c r="K139">
        <v>0.3</v>
      </c>
      <c r="M139" t="s">
        <v>192</v>
      </c>
      <c r="N139">
        <v>3</v>
      </c>
    </row>
    <row r="140" spans="1:14">
      <c r="A140" t="s">
        <v>193</v>
      </c>
      <c r="B140" t="s">
        <v>194</v>
      </c>
      <c r="C140">
        <v>2024</v>
      </c>
      <c r="D140" t="s">
        <v>114</v>
      </c>
      <c r="E140" t="s">
        <v>26</v>
      </c>
      <c r="F140" t="s">
        <v>109</v>
      </c>
      <c r="G140" t="s">
        <v>271</v>
      </c>
      <c r="H140" t="s">
        <v>272</v>
      </c>
      <c r="I140" t="s">
        <v>67</v>
      </c>
      <c r="J140">
        <v>11738763.5</v>
      </c>
      <c r="K140">
        <v>0.5</v>
      </c>
      <c r="M140" t="s">
        <v>192</v>
      </c>
      <c r="N140">
        <v>3</v>
      </c>
    </row>
    <row r="141" spans="1:14">
      <c r="A141" t="s">
        <v>201</v>
      </c>
      <c r="B141" t="s">
        <v>202</v>
      </c>
      <c r="C141">
        <v>2019</v>
      </c>
      <c r="D141" t="s">
        <v>63</v>
      </c>
      <c r="E141" t="s">
        <v>24</v>
      </c>
      <c r="F141" t="s">
        <v>64</v>
      </c>
      <c r="G141" t="s">
        <v>271</v>
      </c>
      <c r="H141" t="s">
        <v>272</v>
      </c>
      <c r="I141" t="s">
        <v>110</v>
      </c>
      <c r="J141">
        <v>207455459.5</v>
      </c>
      <c r="K141">
        <v>0.4</v>
      </c>
      <c r="M141" t="s">
        <v>192</v>
      </c>
      <c r="N141">
        <v>3</v>
      </c>
    </row>
    <row r="142" spans="1:14">
      <c r="A142" t="s">
        <v>112</v>
      </c>
      <c r="B142" t="s">
        <v>113</v>
      </c>
      <c r="C142">
        <v>2021</v>
      </c>
      <c r="D142" t="s">
        <v>114</v>
      </c>
      <c r="E142" t="s">
        <v>26</v>
      </c>
      <c r="F142" t="s">
        <v>109</v>
      </c>
      <c r="G142" t="s">
        <v>271</v>
      </c>
      <c r="H142" t="s">
        <v>272</v>
      </c>
      <c r="I142" t="s">
        <v>67</v>
      </c>
      <c r="J142">
        <v>8707023.5</v>
      </c>
      <c r="K142">
        <v>0.1</v>
      </c>
      <c r="M142" t="s">
        <v>192</v>
      </c>
      <c r="N142">
        <v>3</v>
      </c>
    </row>
    <row r="143" spans="1:14">
      <c r="A143" t="s">
        <v>207</v>
      </c>
      <c r="B143" t="s">
        <v>208</v>
      </c>
      <c r="C143">
        <v>2018</v>
      </c>
      <c r="D143" t="s">
        <v>206</v>
      </c>
      <c r="E143" t="s">
        <v>23</v>
      </c>
      <c r="F143" t="s">
        <v>175</v>
      </c>
      <c r="G143" t="s">
        <v>271</v>
      </c>
      <c r="H143" t="s">
        <v>272</v>
      </c>
      <c r="I143" t="s">
        <v>110</v>
      </c>
      <c r="J143">
        <v>24806383</v>
      </c>
      <c r="K143">
        <v>2.7</v>
      </c>
      <c r="M143" t="s">
        <v>192</v>
      </c>
      <c r="N143">
        <v>3</v>
      </c>
    </row>
    <row r="144" spans="1:14">
      <c r="A144" t="s">
        <v>115</v>
      </c>
      <c r="B144" t="s">
        <v>116</v>
      </c>
      <c r="C144">
        <v>2020</v>
      </c>
      <c r="D144" t="s">
        <v>114</v>
      </c>
      <c r="E144" t="s">
        <v>26</v>
      </c>
      <c r="F144" t="s">
        <v>109</v>
      </c>
      <c r="G144" t="s">
        <v>271</v>
      </c>
      <c r="H144" t="s">
        <v>272</v>
      </c>
      <c r="I144" t="s">
        <v>67</v>
      </c>
      <c r="J144">
        <v>83628708.5</v>
      </c>
      <c r="K144">
        <v>0.3</v>
      </c>
      <c r="M144" t="s">
        <v>192</v>
      </c>
      <c r="N144">
        <v>3</v>
      </c>
    </row>
    <row r="145" spans="1:14">
      <c r="A145" t="s">
        <v>273</v>
      </c>
      <c r="B145" t="s">
        <v>274</v>
      </c>
      <c r="C145">
        <v>2023</v>
      </c>
      <c r="D145" t="s">
        <v>119</v>
      </c>
      <c r="E145" t="s">
        <v>26</v>
      </c>
      <c r="F145" t="s">
        <v>109</v>
      </c>
      <c r="G145" t="s">
        <v>271</v>
      </c>
      <c r="H145" t="s">
        <v>272</v>
      </c>
      <c r="I145" t="s">
        <v>67</v>
      </c>
      <c r="J145">
        <v>5601185.5</v>
      </c>
      <c r="K145">
        <v>0.5</v>
      </c>
      <c r="M145" t="s">
        <v>192</v>
      </c>
      <c r="N145">
        <v>3</v>
      </c>
    </row>
    <row r="146" spans="1:14">
      <c r="A146" t="s">
        <v>120</v>
      </c>
      <c r="B146" t="s">
        <v>121</v>
      </c>
      <c r="C146">
        <v>2023</v>
      </c>
      <c r="D146" t="s">
        <v>114</v>
      </c>
      <c r="E146" t="s">
        <v>26</v>
      </c>
      <c r="F146" t="s">
        <v>109</v>
      </c>
      <c r="G146" t="s">
        <v>271</v>
      </c>
      <c r="H146" t="s">
        <v>272</v>
      </c>
      <c r="I146" t="s">
        <v>110</v>
      </c>
      <c r="J146">
        <v>66438822</v>
      </c>
      <c r="K146">
        <v>0.2</v>
      </c>
      <c r="M146" t="s">
        <v>192</v>
      </c>
      <c r="N146">
        <v>3</v>
      </c>
    </row>
    <row r="147" spans="1:14">
      <c r="A147" t="s">
        <v>122</v>
      </c>
      <c r="B147" t="s">
        <v>123</v>
      </c>
      <c r="C147">
        <v>2018</v>
      </c>
      <c r="D147" t="s">
        <v>119</v>
      </c>
      <c r="E147" t="s">
        <v>26</v>
      </c>
      <c r="F147" t="s">
        <v>109</v>
      </c>
      <c r="G147" t="s">
        <v>271</v>
      </c>
      <c r="H147" t="s">
        <v>272</v>
      </c>
      <c r="I147" t="s">
        <v>67</v>
      </c>
      <c r="J147">
        <v>59115809</v>
      </c>
      <c r="K147">
        <v>1.2</v>
      </c>
      <c r="M147" t="s">
        <v>192</v>
      </c>
      <c r="N147">
        <v>3</v>
      </c>
    </row>
    <row r="148" spans="1:14">
      <c r="A148" t="s">
        <v>275</v>
      </c>
      <c r="B148" t="s">
        <v>276</v>
      </c>
      <c r="C148">
        <v>2019</v>
      </c>
      <c r="D148" t="s">
        <v>88</v>
      </c>
      <c r="E148" t="s">
        <v>24</v>
      </c>
      <c r="F148" t="s">
        <v>64</v>
      </c>
      <c r="G148" t="s">
        <v>271</v>
      </c>
      <c r="H148" t="s">
        <v>272</v>
      </c>
      <c r="I148" t="s">
        <v>67</v>
      </c>
      <c r="J148">
        <v>17103802.5</v>
      </c>
      <c r="K148">
        <v>0.3</v>
      </c>
      <c r="M148" t="s">
        <v>192</v>
      </c>
      <c r="N148">
        <v>3</v>
      </c>
    </row>
    <row r="149" spans="1:14">
      <c r="A149" t="s">
        <v>163</v>
      </c>
      <c r="B149" t="s">
        <v>164</v>
      </c>
      <c r="C149">
        <v>2016</v>
      </c>
      <c r="D149" t="s">
        <v>165</v>
      </c>
      <c r="E149" t="s">
        <v>25</v>
      </c>
      <c r="F149" t="s">
        <v>154</v>
      </c>
      <c r="G149" t="s">
        <v>271</v>
      </c>
      <c r="H149" t="s">
        <v>272</v>
      </c>
      <c r="I149" t="s">
        <v>67</v>
      </c>
      <c r="J149">
        <v>51297839</v>
      </c>
      <c r="K149">
        <v>0</v>
      </c>
      <c r="M149" t="s">
        <v>192</v>
      </c>
      <c r="N149">
        <v>3</v>
      </c>
    </row>
    <row r="150" spans="1:14">
      <c r="A150" t="s">
        <v>230</v>
      </c>
      <c r="B150" t="s">
        <v>231</v>
      </c>
      <c r="C150">
        <v>2020</v>
      </c>
      <c r="D150" t="s">
        <v>114</v>
      </c>
      <c r="E150" t="s">
        <v>26</v>
      </c>
      <c r="F150" t="s">
        <v>109</v>
      </c>
      <c r="G150" t="s">
        <v>271</v>
      </c>
      <c r="H150" t="s">
        <v>272</v>
      </c>
      <c r="I150" t="s">
        <v>110</v>
      </c>
      <c r="J150">
        <v>630597</v>
      </c>
      <c r="K150">
        <v>0.87110385191234296</v>
      </c>
      <c r="M150" t="s">
        <v>192</v>
      </c>
      <c r="N150">
        <v>3</v>
      </c>
    </row>
    <row r="151" spans="1:14">
      <c r="A151" t="s">
        <v>232</v>
      </c>
      <c r="B151" t="s">
        <v>233</v>
      </c>
      <c r="C151">
        <v>2021</v>
      </c>
      <c r="D151" t="s">
        <v>119</v>
      </c>
      <c r="E151" t="s">
        <v>26</v>
      </c>
      <c r="F151" t="s">
        <v>109</v>
      </c>
      <c r="G151" t="s">
        <v>271</v>
      </c>
      <c r="H151" t="s">
        <v>272</v>
      </c>
      <c r="I151" t="s">
        <v>110</v>
      </c>
      <c r="J151">
        <v>1885587</v>
      </c>
      <c r="K151">
        <v>0.5</v>
      </c>
      <c r="M151" t="s">
        <v>192</v>
      </c>
      <c r="N151">
        <v>3</v>
      </c>
    </row>
    <row r="152" spans="1:14">
      <c r="A152" t="s">
        <v>86</v>
      </c>
      <c r="B152" t="s">
        <v>87</v>
      </c>
      <c r="C152">
        <v>2024</v>
      </c>
      <c r="D152" t="s">
        <v>88</v>
      </c>
      <c r="E152" t="s">
        <v>24</v>
      </c>
      <c r="F152" t="s">
        <v>64</v>
      </c>
      <c r="G152" t="s">
        <v>271</v>
      </c>
      <c r="H152" t="s">
        <v>272</v>
      </c>
      <c r="I152" t="s">
        <v>67</v>
      </c>
      <c r="J152">
        <v>130861007</v>
      </c>
      <c r="K152">
        <v>0.4</v>
      </c>
      <c r="L152" t="s">
        <v>89</v>
      </c>
      <c r="M152" t="s">
        <v>192</v>
      </c>
      <c r="N152">
        <v>3</v>
      </c>
    </row>
    <row r="153" spans="1:14">
      <c r="A153" t="s">
        <v>242</v>
      </c>
      <c r="B153" t="s">
        <v>243</v>
      </c>
      <c r="C153">
        <v>2024</v>
      </c>
      <c r="D153" t="s">
        <v>148</v>
      </c>
      <c r="E153" t="s">
        <v>7</v>
      </c>
      <c r="F153" t="s">
        <v>149</v>
      </c>
      <c r="G153" t="s">
        <v>271</v>
      </c>
      <c r="H153" t="s">
        <v>272</v>
      </c>
      <c r="I153" t="s">
        <v>67</v>
      </c>
      <c r="J153">
        <v>5213944</v>
      </c>
      <c r="K153">
        <v>1</v>
      </c>
      <c r="M153" t="s">
        <v>192</v>
      </c>
      <c r="N153">
        <v>3</v>
      </c>
    </row>
    <row r="154" spans="1:14">
      <c r="A154" t="s">
        <v>139</v>
      </c>
      <c r="B154" t="s">
        <v>140</v>
      </c>
      <c r="C154">
        <v>2020</v>
      </c>
      <c r="D154" t="s">
        <v>132</v>
      </c>
      <c r="E154" t="s">
        <v>26</v>
      </c>
      <c r="F154" t="s">
        <v>109</v>
      </c>
      <c r="G154" t="s">
        <v>271</v>
      </c>
      <c r="H154" t="s">
        <v>272</v>
      </c>
      <c r="I154" t="s">
        <v>67</v>
      </c>
      <c r="J154">
        <v>2102419.5</v>
      </c>
      <c r="K154">
        <v>0.21</v>
      </c>
      <c r="M154" t="s">
        <v>192</v>
      </c>
      <c r="N154">
        <v>3</v>
      </c>
    </row>
    <row r="155" spans="1:14">
      <c r="A155" t="s">
        <v>180</v>
      </c>
      <c r="B155" t="s">
        <v>181</v>
      </c>
      <c r="C155">
        <v>2022</v>
      </c>
      <c r="D155" t="s">
        <v>182</v>
      </c>
      <c r="E155" t="s">
        <v>23</v>
      </c>
      <c r="F155" t="s">
        <v>175</v>
      </c>
      <c r="G155" t="s">
        <v>271</v>
      </c>
      <c r="H155" t="s">
        <v>272</v>
      </c>
      <c r="I155" t="s">
        <v>110</v>
      </c>
      <c r="J155">
        <v>47312719.5</v>
      </c>
      <c r="K155">
        <v>4.3</v>
      </c>
      <c r="M155" t="s">
        <v>192</v>
      </c>
      <c r="N155">
        <v>3</v>
      </c>
    </row>
    <row r="156" spans="1:14">
      <c r="A156" t="s">
        <v>61</v>
      </c>
      <c r="B156" t="s">
        <v>62</v>
      </c>
      <c r="C156">
        <v>2016</v>
      </c>
      <c r="D156" t="s">
        <v>63</v>
      </c>
      <c r="E156" t="s">
        <v>24</v>
      </c>
      <c r="F156" t="s">
        <v>64</v>
      </c>
      <c r="G156" t="s">
        <v>279</v>
      </c>
      <c r="H156" t="s">
        <v>272</v>
      </c>
      <c r="I156" t="s">
        <v>67</v>
      </c>
      <c r="J156">
        <v>43900313.5</v>
      </c>
      <c r="K156">
        <v>2.7</v>
      </c>
      <c r="M156" t="s">
        <v>270</v>
      </c>
      <c r="N156">
        <v>4</v>
      </c>
    </row>
    <row r="157" spans="1:14">
      <c r="A157" t="s">
        <v>146</v>
      </c>
      <c r="B157" t="s">
        <v>147</v>
      </c>
      <c r="C157">
        <v>2024</v>
      </c>
      <c r="D157" t="s">
        <v>148</v>
      </c>
      <c r="E157" t="s">
        <v>7</v>
      </c>
      <c r="F157" t="s">
        <v>149</v>
      </c>
      <c r="G157" t="s">
        <v>279</v>
      </c>
      <c r="H157" t="s">
        <v>272</v>
      </c>
      <c r="I157" t="s">
        <v>67</v>
      </c>
      <c r="J157">
        <v>26713205</v>
      </c>
      <c r="K157">
        <v>0.89999999999999991</v>
      </c>
      <c r="M157" t="s">
        <v>270</v>
      </c>
      <c r="N157">
        <v>4</v>
      </c>
    </row>
    <row r="158" spans="1:14">
      <c r="A158" t="s">
        <v>193</v>
      </c>
      <c r="B158" t="s">
        <v>194</v>
      </c>
      <c r="C158">
        <v>2024</v>
      </c>
      <c r="D158" t="s">
        <v>114</v>
      </c>
      <c r="E158" t="s">
        <v>26</v>
      </c>
      <c r="F158" t="s">
        <v>109</v>
      </c>
      <c r="G158" t="s">
        <v>279</v>
      </c>
      <c r="H158" t="s">
        <v>272</v>
      </c>
      <c r="I158" t="s">
        <v>67</v>
      </c>
      <c r="J158">
        <v>11738763.5</v>
      </c>
      <c r="K158">
        <v>1.5</v>
      </c>
      <c r="M158" t="s">
        <v>270</v>
      </c>
      <c r="N158">
        <v>4</v>
      </c>
    </row>
    <row r="159" spans="1:14">
      <c r="A159" t="s">
        <v>201</v>
      </c>
      <c r="B159" t="s">
        <v>202</v>
      </c>
      <c r="C159">
        <v>2019</v>
      </c>
      <c r="D159" t="s">
        <v>63</v>
      </c>
      <c r="E159" t="s">
        <v>24</v>
      </c>
      <c r="F159" t="s">
        <v>64</v>
      </c>
      <c r="G159" t="s">
        <v>279</v>
      </c>
      <c r="H159" t="s">
        <v>272</v>
      </c>
      <c r="I159" t="s">
        <v>110</v>
      </c>
      <c r="J159">
        <v>207455459.5</v>
      </c>
      <c r="K159">
        <v>1</v>
      </c>
      <c r="M159" t="s">
        <v>270</v>
      </c>
      <c r="N159">
        <v>4</v>
      </c>
    </row>
    <row r="160" spans="1:14">
      <c r="A160" t="s">
        <v>112</v>
      </c>
      <c r="B160" t="s">
        <v>113</v>
      </c>
      <c r="C160">
        <v>2021</v>
      </c>
      <c r="D160" t="s">
        <v>114</v>
      </c>
      <c r="E160" t="s">
        <v>26</v>
      </c>
      <c r="F160" t="s">
        <v>109</v>
      </c>
      <c r="G160" t="s">
        <v>279</v>
      </c>
      <c r="H160" t="s">
        <v>272</v>
      </c>
      <c r="I160" t="s">
        <v>67</v>
      </c>
      <c r="J160">
        <v>8707023.5</v>
      </c>
      <c r="K160">
        <v>0.5</v>
      </c>
      <c r="M160" t="s">
        <v>270</v>
      </c>
      <c r="N160">
        <v>4</v>
      </c>
    </row>
    <row r="161" spans="1:14">
      <c r="A161" t="s">
        <v>207</v>
      </c>
      <c r="B161" t="s">
        <v>208</v>
      </c>
      <c r="C161">
        <v>2018</v>
      </c>
      <c r="D161" t="s">
        <v>206</v>
      </c>
      <c r="E161" t="s">
        <v>23</v>
      </c>
      <c r="F161" t="s">
        <v>175</v>
      </c>
      <c r="G161" t="s">
        <v>279</v>
      </c>
      <c r="H161" t="s">
        <v>272</v>
      </c>
      <c r="I161" t="s">
        <v>110</v>
      </c>
      <c r="J161">
        <v>24806383</v>
      </c>
      <c r="K161">
        <v>5.2</v>
      </c>
      <c r="M161" t="s">
        <v>270</v>
      </c>
      <c r="N161">
        <v>4</v>
      </c>
    </row>
    <row r="162" spans="1:14">
      <c r="A162" t="s">
        <v>115</v>
      </c>
      <c r="B162" t="s">
        <v>116</v>
      </c>
      <c r="C162">
        <v>2020</v>
      </c>
      <c r="D162" t="s">
        <v>114</v>
      </c>
      <c r="E162" t="s">
        <v>26</v>
      </c>
      <c r="F162" t="s">
        <v>109</v>
      </c>
      <c r="G162" t="s">
        <v>279</v>
      </c>
      <c r="H162" t="s">
        <v>272</v>
      </c>
      <c r="I162" t="s">
        <v>67</v>
      </c>
      <c r="J162">
        <v>83628708.5</v>
      </c>
      <c r="K162">
        <v>3.6</v>
      </c>
      <c r="M162" t="s">
        <v>270</v>
      </c>
      <c r="N162">
        <v>4</v>
      </c>
    </row>
    <row r="163" spans="1:14">
      <c r="A163" t="s">
        <v>273</v>
      </c>
      <c r="B163" t="s">
        <v>274</v>
      </c>
      <c r="C163">
        <v>2023</v>
      </c>
      <c r="D163" t="s">
        <v>119</v>
      </c>
      <c r="E163" t="s">
        <v>26</v>
      </c>
      <c r="F163" t="s">
        <v>109</v>
      </c>
      <c r="G163" t="s">
        <v>279</v>
      </c>
      <c r="H163" t="s">
        <v>272</v>
      </c>
      <c r="I163" t="s">
        <v>67</v>
      </c>
      <c r="J163">
        <v>5601185.5</v>
      </c>
      <c r="K163">
        <v>3</v>
      </c>
      <c r="M163" t="s">
        <v>270</v>
      </c>
      <c r="N163">
        <v>4</v>
      </c>
    </row>
    <row r="164" spans="1:14">
      <c r="A164" t="s">
        <v>120</v>
      </c>
      <c r="B164" t="s">
        <v>121</v>
      </c>
      <c r="C164">
        <v>2023</v>
      </c>
      <c r="D164" t="s">
        <v>114</v>
      </c>
      <c r="E164" t="s">
        <v>26</v>
      </c>
      <c r="F164" t="s">
        <v>109</v>
      </c>
      <c r="G164" t="s">
        <v>279</v>
      </c>
      <c r="H164" t="s">
        <v>272</v>
      </c>
      <c r="I164" t="s">
        <v>110</v>
      </c>
      <c r="J164">
        <v>66438822</v>
      </c>
      <c r="K164">
        <v>1</v>
      </c>
      <c r="M164" t="s">
        <v>270</v>
      </c>
      <c r="N164">
        <v>4</v>
      </c>
    </row>
    <row r="165" spans="1:14">
      <c r="A165" t="s">
        <v>122</v>
      </c>
      <c r="B165" t="s">
        <v>123</v>
      </c>
      <c r="C165">
        <v>2018</v>
      </c>
      <c r="D165" t="s">
        <v>119</v>
      </c>
      <c r="E165" t="s">
        <v>26</v>
      </c>
      <c r="F165" t="s">
        <v>109</v>
      </c>
      <c r="G165" t="s">
        <v>279</v>
      </c>
      <c r="H165" t="s">
        <v>272</v>
      </c>
      <c r="I165" t="s">
        <v>67</v>
      </c>
      <c r="J165">
        <v>59115809</v>
      </c>
      <c r="K165">
        <v>4.5</v>
      </c>
      <c r="M165" t="s">
        <v>270</v>
      </c>
      <c r="N165">
        <v>4</v>
      </c>
    </row>
    <row r="166" spans="1:14">
      <c r="A166" t="s">
        <v>275</v>
      </c>
      <c r="B166" t="s">
        <v>276</v>
      </c>
      <c r="C166">
        <v>2019</v>
      </c>
      <c r="D166" t="s">
        <v>88</v>
      </c>
      <c r="E166" t="s">
        <v>24</v>
      </c>
      <c r="F166" t="s">
        <v>64</v>
      </c>
      <c r="G166" t="s">
        <v>279</v>
      </c>
      <c r="H166" t="s">
        <v>272</v>
      </c>
      <c r="I166" t="s">
        <v>67</v>
      </c>
      <c r="J166">
        <v>17103802.5</v>
      </c>
      <c r="K166">
        <v>3.9</v>
      </c>
      <c r="M166" t="s">
        <v>270</v>
      </c>
      <c r="N166">
        <v>4</v>
      </c>
    </row>
    <row r="167" spans="1:14">
      <c r="A167" t="s">
        <v>163</v>
      </c>
      <c r="B167" t="s">
        <v>164</v>
      </c>
      <c r="C167">
        <v>2016</v>
      </c>
      <c r="D167" t="s">
        <v>165</v>
      </c>
      <c r="E167" t="s">
        <v>25</v>
      </c>
      <c r="F167" t="s">
        <v>154</v>
      </c>
      <c r="G167" t="s">
        <v>279</v>
      </c>
      <c r="H167" t="s">
        <v>272</v>
      </c>
      <c r="I167" t="s">
        <v>67</v>
      </c>
      <c r="J167">
        <v>51297839</v>
      </c>
      <c r="K167">
        <v>0.1</v>
      </c>
      <c r="M167" t="s">
        <v>270</v>
      </c>
      <c r="N167">
        <v>4</v>
      </c>
    </row>
    <row r="168" spans="1:14">
      <c r="A168" t="s">
        <v>230</v>
      </c>
      <c r="B168" t="s">
        <v>231</v>
      </c>
      <c r="C168">
        <v>2020</v>
      </c>
      <c r="D168" t="s">
        <v>114</v>
      </c>
      <c r="E168" t="s">
        <v>26</v>
      </c>
      <c r="F168" t="s">
        <v>109</v>
      </c>
      <c r="G168" t="s">
        <v>279</v>
      </c>
      <c r="H168" t="s">
        <v>272</v>
      </c>
      <c r="I168" t="s">
        <v>110</v>
      </c>
      <c r="J168">
        <v>630597</v>
      </c>
      <c r="K168">
        <v>3.80082820256523</v>
      </c>
      <c r="M168" t="s">
        <v>270</v>
      </c>
      <c r="N168">
        <v>4</v>
      </c>
    </row>
    <row r="169" spans="1:14">
      <c r="A169" t="s">
        <v>232</v>
      </c>
      <c r="B169" t="s">
        <v>233</v>
      </c>
      <c r="C169">
        <v>2021</v>
      </c>
      <c r="D169" t="s">
        <v>119</v>
      </c>
      <c r="E169" t="s">
        <v>26</v>
      </c>
      <c r="F169" t="s">
        <v>109</v>
      </c>
      <c r="G169" t="s">
        <v>279</v>
      </c>
      <c r="H169" t="s">
        <v>272</v>
      </c>
      <c r="I169" t="s">
        <v>110</v>
      </c>
      <c r="J169">
        <v>1885587</v>
      </c>
      <c r="K169">
        <v>9</v>
      </c>
      <c r="M169" t="s">
        <v>270</v>
      </c>
      <c r="N169">
        <v>4</v>
      </c>
    </row>
    <row r="170" spans="1:14">
      <c r="A170" t="s">
        <v>86</v>
      </c>
      <c r="B170" t="s">
        <v>87</v>
      </c>
      <c r="C170">
        <v>2024</v>
      </c>
      <c r="D170" t="s">
        <v>88</v>
      </c>
      <c r="E170" t="s">
        <v>24</v>
      </c>
      <c r="F170" t="s">
        <v>64</v>
      </c>
      <c r="G170" t="s">
        <v>279</v>
      </c>
      <c r="H170" t="s">
        <v>272</v>
      </c>
      <c r="I170" t="s">
        <v>67</v>
      </c>
      <c r="J170">
        <v>130861007</v>
      </c>
      <c r="K170">
        <v>2.5</v>
      </c>
      <c r="L170" t="s">
        <v>89</v>
      </c>
      <c r="M170" t="s">
        <v>270</v>
      </c>
      <c r="N170">
        <v>4</v>
      </c>
    </row>
    <row r="171" spans="1:14">
      <c r="A171" t="s">
        <v>242</v>
      </c>
      <c r="B171" t="s">
        <v>243</v>
      </c>
      <c r="C171">
        <v>2024</v>
      </c>
      <c r="D171" t="s">
        <v>148</v>
      </c>
      <c r="E171" t="s">
        <v>7</v>
      </c>
      <c r="F171" t="s">
        <v>149</v>
      </c>
      <c r="G171" t="s">
        <v>279</v>
      </c>
      <c r="H171" t="s">
        <v>272</v>
      </c>
      <c r="I171" t="s">
        <v>67</v>
      </c>
      <c r="J171">
        <v>5213944</v>
      </c>
      <c r="K171">
        <v>3</v>
      </c>
      <c r="M171" t="s">
        <v>270</v>
      </c>
      <c r="N171">
        <v>4</v>
      </c>
    </row>
    <row r="172" spans="1:14">
      <c r="A172" t="s">
        <v>139</v>
      </c>
      <c r="B172" t="s">
        <v>140</v>
      </c>
      <c r="C172">
        <v>2020</v>
      </c>
      <c r="D172" t="s">
        <v>132</v>
      </c>
      <c r="E172" t="s">
        <v>26</v>
      </c>
      <c r="F172" t="s">
        <v>109</v>
      </c>
      <c r="G172" t="s">
        <v>279</v>
      </c>
      <c r="H172" t="s">
        <v>272</v>
      </c>
      <c r="I172" t="s">
        <v>67</v>
      </c>
      <c r="J172">
        <v>2102419.5</v>
      </c>
      <c r="K172">
        <v>0.66</v>
      </c>
      <c r="M172" t="s">
        <v>270</v>
      </c>
      <c r="N172">
        <v>4</v>
      </c>
    </row>
    <row r="173" spans="1:14">
      <c r="A173" t="s">
        <v>180</v>
      </c>
      <c r="B173" t="s">
        <v>181</v>
      </c>
      <c r="C173">
        <v>2022</v>
      </c>
      <c r="D173" t="s">
        <v>182</v>
      </c>
      <c r="E173" t="s">
        <v>23</v>
      </c>
      <c r="F173" t="s">
        <v>175</v>
      </c>
      <c r="G173" t="s">
        <v>279</v>
      </c>
      <c r="H173" t="s">
        <v>272</v>
      </c>
      <c r="I173" t="s">
        <v>110</v>
      </c>
      <c r="J173">
        <v>47312719.5</v>
      </c>
      <c r="K173">
        <v>12.7</v>
      </c>
      <c r="M173" t="s">
        <v>270</v>
      </c>
      <c r="N173">
        <v>4</v>
      </c>
    </row>
    <row r="174" spans="1:14">
      <c r="A174" t="s">
        <v>201</v>
      </c>
      <c r="B174" t="s">
        <v>202</v>
      </c>
      <c r="C174">
        <v>2019</v>
      </c>
      <c r="D174" t="s">
        <v>63</v>
      </c>
      <c r="E174" t="s">
        <v>24</v>
      </c>
      <c r="F174" t="s">
        <v>64</v>
      </c>
      <c r="G174" t="s">
        <v>280</v>
      </c>
      <c r="H174" t="s">
        <v>281</v>
      </c>
      <c r="I174" t="s">
        <v>110</v>
      </c>
      <c r="J174">
        <v>207455459.5</v>
      </c>
      <c r="K174">
        <v>16</v>
      </c>
      <c r="M174" t="s">
        <v>192</v>
      </c>
      <c r="N174">
        <v>5</v>
      </c>
    </row>
    <row r="175" spans="1:14">
      <c r="A175" t="s">
        <v>115</v>
      </c>
      <c r="B175" t="s">
        <v>116</v>
      </c>
      <c r="C175">
        <v>2020</v>
      </c>
      <c r="D175" t="s">
        <v>114</v>
      </c>
      <c r="E175" t="s">
        <v>26</v>
      </c>
      <c r="F175" t="s">
        <v>109</v>
      </c>
      <c r="G175" t="s">
        <v>280</v>
      </c>
      <c r="H175" t="s">
        <v>281</v>
      </c>
      <c r="I175" t="s">
        <v>110</v>
      </c>
      <c r="J175">
        <v>83628708.5</v>
      </c>
      <c r="K175">
        <v>7.6</v>
      </c>
      <c r="M175" t="s">
        <v>192</v>
      </c>
      <c r="N175">
        <v>5</v>
      </c>
    </row>
    <row r="176" spans="1:14">
      <c r="A176" t="s">
        <v>117</v>
      </c>
      <c r="B176" t="s">
        <v>118</v>
      </c>
      <c r="C176">
        <v>2024</v>
      </c>
      <c r="D176" t="s">
        <v>119</v>
      </c>
      <c r="E176" t="s">
        <v>26</v>
      </c>
      <c r="F176" t="s">
        <v>109</v>
      </c>
      <c r="G176" t="s">
        <v>280</v>
      </c>
      <c r="H176" t="s">
        <v>281</v>
      </c>
      <c r="I176" t="s">
        <v>67</v>
      </c>
      <c r="J176">
        <v>1360546</v>
      </c>
      <c r="K176">
        <v>17.8</v>
      </c>
      <c r="M176" t="s">
        <v>192</v>
      </c>
      <c r="N176">
        <v>5</v>
      </c>
    </row>
    <row r="177" spans="1:14">
      <c r="A177" t="s">
        <v>273</v>
      </c>
      <c r="B177" t="s">
        <v>274</v>
      </c>
      <c r="C177">
        <v>2023</v>
      </c>
      <c r="D177" t="s">
        <v>119</v>
      </c>
      <c r="E177" t="s">
        <v>26</v>
      </c>
      <c r="F177" t="s">
        <v>109</v>
      </c>
      <c r="G177" t="s">
        <v>280</v>
      </c>
      <c r="H177" t="s">
        <v>281</v>
      </c>
      <c r="I177" t="s">
        <v>67</v>
      </c>
      <c r="J177">
        <v>5601185.5</v>
      </c>
      <c r="K177">
        <v>8.4</v>
      </c>
      <c r="M177" t="s">
        <v>192</v>
      </c>
      <c r="N177">
        <v>5</v>
      </c>
    </row>
    <row r="178" spans="1:14">
      <c r="A178" t="s">
        <v>282</v>
      </c>
      <c r="B178" t="s">
        <v>283</v>
      </c>
      <c r="C178">
        <v>2022</v>
      </c>
      <c r="D178" t="s">
        <v>132</v>
      </c>
      <c r="E178" t="s">
        <v>26</v>
      </c>
      <c r="F178" t="s">
        <v>109</v>
      </c>
      <c r="G178" t="s">
        <v>280</v>
      </c>
      <c r="H178" t="s">
        <v>281</v>
      </c>
      <c r="I178" t="s">
        <v>67</v>
      </c>
      <c r="J178">
        <v>3907027</v>
      </c>
      <c r="K178">
        <v>21.9</v>
      </c>
      <c r="M178" t="s">
        <v>192</v>
      </c>
      <c r="N178">
        <v>5</v>
      </c>
    </row>
    <row r="179" spans="1:14">
      <c r="A179" t="s">
        <v>130</v>
      </c>
      <c r="B179" t="s">
        <v>131</v>
      </c>
      <c r="C179">
        <v>2023</v>
      </c>
      <c r="D179" t="s">
        <v>132</v>
      </c>
      <c r="E179" t="s">
        <v>26</v>
      </c>
      <c r="F179" t="s">
        <v>109</v>
      </c>
      <c r="G179" t="s">
        <v>280</v>
      </c>
      <c r="H179" t="s">
        <v>281</v>
      </c>
      <c r="I179" t="s">
        <v>67</v>
      </c>
      <c r="J179">
        <v>59499453</v>
      </c>
      <c r="K179">
        <v>1</v>
      </c>
      <c r="M179" t="s">
        <v>192</v>
      </c>
      <c r="N179">
        <v>5</v>
      </c>
    </row>
    <row r="180" spans="1:14">
      <c r="A180" t="s">
        <v>230</v>
      </c>
      <c r="B180" t="s">
        <v>231</v>
      </c>
      <c r="C180">
        <v>2020</v>
      </c>
      <c r="D180" t="s">
        <v>114</v>
      </c>
      <c r="E180" t="s">
        <v>26</v>
      </c>
      <c r="F180" t="s">
        <v>109</v>
      </c>
      <c r="G180" t="s">
        <v>280</v>
      </c>
      <c r="H180" t="s">
        <v>281</v>
      </c>
      <c r="I180" t="s">
        <v>67</v>
      </c>
      <c r="J180">
        <v>630597</v>
      </c>
      <c r="K180">
        <v>14.09745686576125</v>
      </c>
      <c r="M180" t="s">
        <v>192</v>
      </c>
      <c r="N180">
        <v>5</v>
      </c>
    </row>
    <row r="181" spans="1:14">
      <c r="A181" t="s">
        <v>86</v>
      </c>
      <c r="B181" t="s">
        <v>87</v>
      </c>
      <c r="C181">
        <v>2024</v>
      </c>
      <c r="D181" t="s">
        <v>88</v>
      </c>
      <c r="E181" t="s">
        <v>24</v>
      </c>
      <c r="F181" t="s">
        <v>64</v>
      </c>
      <c r="G181" t="s">
        <v>280</v>
      </c>
      <c r="H181" t="s">
        <v>281</v>
      </c>
      <c r="I181" t="s">
        <v>67</v>
      </c>
      <c r="J181">
        <v>130861007</v>
      </c>
      <c r="K181">
        <v>6.5</v>
      </c>
      <c r="L181" t="s">
        <v>89</v>
      </c>
      <c r="M181" t="s">
        <v>192</v>
      </c>
      <c r="N181">
        <v>5</v>
      </c>
    </row>
    <row r="182" spans="1:14">
      <c r="A182" t="s">
        <v>242</v>
      </c>
      <c r="B182" t="s">
        <v>243</v>
      </c>
      <c r="C182">
        <v>2024</v>
      </c>
      <c r="D182" t="s">
        <v>148</v>
      </c>
      <c r="E182" t="s">
        <v>7</v>
      </c>
      <c r="F182" t="s">
        <v>149</v>
      </c>
      <c r="G182" t="s">
        <v>280</v>
      </c>
      <c r="H182" t="s">
        <v>281</v>
      </c>
      <c r="I182" t="s">
        <v>67</v>
      </c>
      <c r="J182">
        <v>5213944</v>
      </c>
      <c r="K182">
        <v>20.6</v>
      </c>
      <c r="M182" t="s">
        <v>192</v>
      </c>
      <c r="N182">
        <v>5</v>
      </c>
    </row>
    <row r="183" spans="1:14">
      <c r="A183" t="s">
        <v>137</v>
      </c>
      <c r="B183" t="s">
        <v>138</v>
      </c>
      <c r="C183">
        <v>2022</v>
      </c>
      <c r="D183" t="s">
        <v>132</v>
      </c>
      <c r="E183" t="s">
        <v>26</v>
      </c>
      <c r="F183" t="s">
        <v>109</v>
      </c>
      <c r="G183" t="s">
        <v>280</v>
      </c>
      <c r="H183" t="s">
        <v>281</v>
      </c>
      <c r="I183" t="s">
        <v>110</v>
      </c>
      <c r="J183">
        <v>10417072.5</v>
      </c>
      <c r="K183">
        <v>1.8</v>
      </c>
      <c r="M183" t="s">
        <v>192</v>
      </c>
      <c r="N183">
        <v>5</v>
      </c>
    </row>
    <row r="184" spans="1:14">
      <c r="A184" t="s">
        <v>139</v>
      </c>
      <c r="B184" t="s">
        <v>140</v>
      </c>
      <c r="C184">
        <v>2020</v>
      </c>
      <c r="D184" t="s">
        <v>132</v>
      </c>
      <c r="E184" t="s">
        <v>26</v>
      </c>
      <c r="F184" t="s">
        <v>109</v>
      </c>
      <c r="G184" t="s">
        <v>280</v>
      </c>
      <c r="H184" t="s">
        <v>281</v>
      </c>
      <c r="I184" t="s">
        <v>67</v>
      </c>
      <c r="J184">
        <v>2102419.5</v>
      </c>
      <c r="K184">
        <v>3.56</v>
      </c>
      <c r="M184" t="s">
        <v>192</v>
      </c>
      <c r="N184">
        <v>5</v>
      </c>
    </row>
    <row r="185" spans="1:14">
      <c r="A185" t="s">
        <v>180</v>
      </c>
      <c r="B185" t="s">
        <v>181</v>
      </c>
      <c r="C185">
        <v>2022</v>
      </c>
      <c r="D185" t="s">
        <v>182</v>
      </c>
      <c r="E185" t="s">
        <v>23</v>
      </c>
      <c r="F185" t="s">
        <v>175</v>
      </c>
      <c r="G185" t="s">
        <v>280</v>
      </c>
      <c r="H185" t="s">
        <v>281</v>
      </c>
      <c r="I185" t="s">
        <v>110</v>
      </c>
      <c r="J185">
        <v>47312719.5</v>
      </c>
      <c r="K185">
        <v>18.7</v>
      </c>
      <c r="M185" t="s">
        <v>192</v>
      </c>
      <c r="N185">
        <v>5</v>
      </c>
    </row>
    <row r="186" spans="1:14">
      <c r="A186" t="s">
        <v>201</v>
      </c>
      <c r="B186" t="s">
        <v>202</v>
      </c>
      <c r="C186">
        <v>2019</v>
      </c>
      <c r="D186" t="s">
        <v>63</v>
      </c>
      <c r="E186" t="s">
        <v>24</v>
      </c>
      <c r="F186" t="s">
        <v>64</v>
      </c>
      <c r="G186" t="s">
        <v>284</v>
      </c>
      <c r="H186" t="s">
        <v>281</v>
      </c>
      <c r="I186" t="s">
        <v>110</v>
      </c>
      <c r="J186">
        <v>207455459.5</v>
      </c>
      <c r="K186">
        <v>18.600000000000001</v>
      </c>
      <c r="M186" t="s">
        <v>270</v>
      </c>
      <c r="N186">
        <v>6</v>
      </c>
    </row>
    <row r="187" spans="1:14">
      <c r="A187" t="s">
        <v>115</v>
      </c>
      <c r="B187" t="s">
        <v>116</v>
      </c>
      <c r="C187">
        <v>2020</v>
      </c>
      <c r="D187" t="s">
        <v>114</v>
      </c>
      <c r="E187" t="s">
        <v>26</v>
      </c>
      <c r="F187" t="s">
        <v>109</v>
      </c>
      <c r="G187" t="s">
        <v>284</v>
      </c>
      <c r="H187" t="s">
        <v>281</v>
      </c>
      <c r="I187" t="s">
        <v>110</v>
      </c>
      <c r="J187">
        <v>83628708.5</v>
      </c>
      <c r="K187">
        <v>6</v>
      </c>
      <c r="M187" t="s">
        <v>270</v>
      </c>
      <c r="N187">
        <v>6</v>
      </c>
    </row>
    <row r="188" spans="1:14">
      <c r="A188" t="s">
        <v>117</v>
      </c>
      <c r="B188" t="s">
        <v>118</v>
      </c>
      <c r="C188">
        <v>2024</v>
      </c>
      <c r="D188" t="s">
        <v>119</v>
      </c>
      <c r="E188" t="s">
        <v>26</v>
      </c>
      <c r="F188" t="s">
        <v>109</v>
      </c>
      <c r="G188" t="s">
        <v>284</v>
      </c>
      <c r="H188" t="s">
        <v>281</v>
      </c>
      <c r="I188" t="s">
        <v>67</v>
      </c>
      <c r="J188">
        <v>1360546</v>
      </c>
      <c r="K188">
        <v>21</v>
      </c>
      <c r="M188" t="s">
        <v>270</v>
      </c>
      <c r="N188">
        <v>6</v>
      </c>
    </row>
    <row r="189" spans="1:14">
      <c r="A189" t="s">
        <v>273</v>
      </c>
      <c r="B189" t="s">
        <v>274</v>
      </c>
      <c r="C189">
        <v>2023</v>
      </c>
      <c r="D189" t="s">
        <v>119</v>
      </c>
      <c r="E189" t="s">
        <v>26</v>
      </c>
      <c r="F189" t="s">
        <v>109</v>
      </c>
      <c r="G189" t="s">
        <v>284</v>
      </c>
      <c r="H189" t="s">
        <v>281</v>
      </c>
      <c r="I189" t="s">
        <v>67</v>
      </c>
      <c r="J189">
        <v>5601185.5</v>
      </c>
      <c r="K189">
        <v>9.1</v>
      </c>
      <c r="M189" t="s">
        <v>270</v>
      </c>
      <c r="N189">
        <v>6</v>
      </c>
    </row>
    <row r="190" spans="1:14">
      <c r="A190" t="s">
        <v>282</v>
      </c>
      <c r="B190" t="s">
        <v>283</v>
      </c>
      <c r="C190">
        <v>2022</v>
      </c>
      <c r="D190" t="s">
        <v>132</v>
      </c>
      <c r="E190" t="s">
        <v>26</v>
      </c>
      <c r="F190" t="s">
        <v>109</v>
      </c>
      <c r="G190" t="s">
        <v>284</v>
      </c>
      <c r="H190" t="s">
        <v>281</v>
      </c>
      <c r="I190" t="s">
        <v>67</v>
      </c>
      <c r="J190">
        <v>3907027</v>
      </c>
      <c r="K190">
        <v>26.9</v>
      </c>
      <c r="M190" t="s">
        <v>270</v>
      </c>
      <c r="N190">
        <v>6</v>
      </c>
    </row>
    <row r="191" spans="1:14">
      <c r="A191" t="s">
        <v>130</v>
      </c>
      <c r="B191" t="s">
        <v>131</v>
      </c>
      <c r="C191">
        <v>2023</v>
      </c>
      <c r="D191" t="s">
        <v>132</v>
      </c>
      <c r="E191" t="s">
        <v>26</v>
      </c>
      <c r="F191" t="s">
        <v>109</v>
      </c>
      <c r="G191" t="s">
        <v>284</v>
      </c>
      <c r="H191" t="s">
        <v>281</v>
      </c>
      <c r="I191" t="s">
        <v>67</v>
      </c>
      <c r="J191">
        <v>59499453</v>
      </c>
      <c r="K191">
        <v>0.5</v>
      </c>
      <c r="M191" t="s">
        <v>270</v>
      </c>
      <c r="N191">
        <v>6</v>
      </c>
    </row>
    <row r="192" spans="1:14">
      <c r="A192" t="s">
        <v>230</v>
      </c>
      <c r="B192" t="s">
        <v>231</v>
      </c>
      <c r="C192">
        <v>2020</v>
      </c>
      <c r="D192" t="s">
        <v>114</v>
      </c>
      <c r="E192" t="s">
        <v>26</v>
      </c>
      <c r="F192" t="s">
        <v>109</v>
      </c>
      <c r="G192" t="s">
        <v>284</v>
      </c>
      <c r="H192" t="s">
        <v>281</v>
      </c>
      <c r="I192" t="s">
        <v>67</v>
      </c>
      <c r="J192">
        <v>630597</v>
      </c>
      <c r="K192">
        <v>14.783466007672009</v>
      </c>
      <c r="M192" t="s">
        <v>270</v>
      </c>
      <c r="N192">
        <v>6</v>
      </c>
    </row>
    <row r="193" spans="1:14">
      <c r="A193" t="s">
        <v>86</v>
      </c>
      <c r="B193" t="s">
        <v>87</v>
      </c>
      <c r="C193">
        <v>2024</v>
      </c>
      <c r="D193" t="s">
        <v>88</v>
      </c>
      <c r="E193" t="s">
        <v>24</v>
      </c>
      <c r="F193" t="s">
        <v>64</v>
      </c>
      <c r="G193" t="s">
        <v>284</v>
      </c>
      <c r="H193" t="s">
        <v>281</v>
      </c>
      <c r="I193" t="s">
        <v>67</v>
      </c>
      <c r="J193">
        <v>130861007</v>
      </c>
      <c r="K193">
        <v>8.7999999999999989</v>
      </c>
      <c r="L193" t="s">
        <v>89</v>
      </c>
      <c r="M193" t="s">
        <v>270</v>
      </c>
      <c r="N193">
        <v>6</v>
      </c>
    </row>
    <row r="194" spans="1:14">
      <c r="A194" t="s">
        <v>242</v>
      </c>
      <c r="B194" t="s">
        <v>243</v>
      </c>
      <c r="C194">
        <v>2024</v>
      </c>
      <c r="D194" t="s">
        <v>148</v>
      </c>
      <c r="E194" t="s">
        <v>7</v>
      </c>
      <c r="F194" t="s">
        <v>149</v>
      </c>
      <c r="G194" t="s">
        <v>284</v>
      </c>
      <c r="H194" t="s">
        <v>281</v>
      </c>
      <c r="I194" t="s">
        <v>110</v>
      </c>
      <c r="J194">
        <v>5213944</v>
      </c>
      <c r="K194">
        <v>22.2</v>
      </c>
      <c r="M194" t="s">
        <v>270</v>
      </c>
      <c r="N194">
        <v>6</v>
      </c>
    </row>
    <row r="195" spans="1:14">
      <c r="A195" t="s">
        <v>137</v>
      </c>
      <c r="B195" t="s">
        <v>138</v>
      </c>
      <c r="C195">
        <v>2022</v>
      </c>
      <c r="D195" t="s">
        <v>132</v>
      </c>
      <c r="E195" t="s">
        <v>26</v>
      </c>
      <c r="F195" t="s">
        <v>109</v>
      </c>
      <c r="G195" t="s">
        <v>284</v>
      </c>
      <c r="H195" t="s">
        <v>281</v>
      </c>
      <c r="I195" t="s">
        <v>110</v>
      </c>
      <c r="J195">
        <v>10417072.5</v>
      </c>
      <c r="K195">
        <v>2</v>
      </c>
      <c r="M195" t="s">
        <v>270</v>
      </c>
      <c r="N195">
        <v>6</v>
      </c>
    </row>
    <row r="196" spans="1:14">
      <c r="A196" t="s">
        <v>139</v>
      </c>
      <c r="B196" t="s">
        <v>140</v>
      </c>
      <c r="C196">
        <v>2020</v>
      </c>
      <c r="D196" t="s">
        <v>132</v>
      </c>
      <c r="E196" t="s">
        <v>26</v>
      </c>
      <c r="F196" t="s">
        <v>109</v>
      </c>
      <c r="G196" t="s">
        <v>284</v>
      </c>
      <c r="H196" t="s">
        <v>281</v>
      </c>
      <c r="I196" t="s">
        <v>67</v>
      </c>
      <c r="J196">
        <v>2102419.5</v>
      </c>
      <c r="K196">
        <v>4.3900000000000006</v>
      </c>
      <c r="M196" t="s">
        <v>270</v>
      </c>
      <c r="N196">
        <v>6</v>
      </c>
    </row>
    <row r="197" spans="1:14">
      <c r="A197" t="s">
        <v>180</v>
      </c>
      <c r="B197" t="s">
        <v>181</v>
      </c>
      <c r="C197">
        <v>2022</v>
      </c>
      <c r="D197" t="s">
        <v>182</v>
      </c>
      <c r="E197" t="s">
        <v>23</v>
      </c>
      <c r="F197" t="s">
        <v>175</v>
      </c>
      <c r="G197" t="s">
        <v>284</v>
      </c>
      <c r="H197" t="s">
        <v>281</v>
      </c>
      <c r="I197" t="s">
        <v>110</v>
      </c>
      <c r="J197">
        <v>47312719.5</v>
      </c>
      <c r="K197">
        <v>32.700000000000003</v>
      </c>
      <c r="M197" t="s">
        <v>270</v>
      </c>
      <c r="N197">
        <v>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1F1-DE58-4A8B-9A3D-62E23BF38006}">
  <dimension ref="A2:M52"/>
  <sheetViews>
    <sheetView zoomScale="91" zoomScaleNormal="91" workbookViewId="0">
      <selection activeCell="N50" sqref="N50"/>
    </sheetView>
  </sheetViews>
  <sheetFormatPr defaultColWidth="9.140625" defaultRowHeight="15.75"/>
  <cols>
    <col min="1" max="1" width="32" style="190" customWidth="1"/>
    <col min="2" max="2" width="19.140625" style="190" customWidth="1"/>
    <col min="3" max="3" width="18" style="190" customWidth="1"/>
    <col min="4" max="4" width="18.5703125" style="190" customWidth="1"/>
    <col min="5" max="16384" width="9.140625" style="190"/>
  </cols>
  <sheetData>
    <row r="2" spans="1:10">
      <c r="A2" s="191" t="s">
        <v>1263</v>
      </c>
      <c r="B2" s="191"/>
      <c r="C2" s="191"/>
      <c r="D2" s="191"/>
      <c r="E2" s="191"/>
      <c r="F2" s="191"/>
      <c r="G2" s="191"/>
      <c r="H2" s="191"/>
      <c r="I2" s="191"/>
      <c r="J2" s="191"/>
    </row>
    <row r="3" spans="1:10">
      <c r="A3" s="191" t="s">
        <v>1264</v>
      </c>
      <c r="B3" s="191"/>
      <c r="C3" s="191"/>
      <c r="D3" s="191"/>
      <c r="E3" s="191"/>
      <c r="F3" s="191"/>
      <c r="G3" s="191"/>
      <c r="H3" s="191"/>
      <c r="I3" s="191"/>
      <c r="J3" s="191"/>
    </row>
    <row r="17" spans="1:5">
      <c r="E17" s="192"/>
    </row>
    <row r="18" spans="1:5">
      <c r="E18" s="192"/>
    </row>
    <row r="19" spans="1:5">
      <c r="E19" s="192"/>
    </row>
    <row r="20" spans="1:5">
      <c r="E20" s="192"/>
    </row>
    <row r="21" spans="1:5">
      <c r="E21" s="192"/>
    </row>
    <row r="22" spans="1:5">
      <c r="E22" s="192"/>
    </row>
    <row r="23" spans="1:5">
      <c r="E23" s="192"/>
    </row>
    <row r="24" spans="1:5">
      <c r="E24" s="192"/>
    </row>
    <row r="25" spans="1:5">
      <c r="E25" s="192"/>
    </row>
    <row r="26" spans="1:5">
      <c r="E26" s="192"/>
    </row>
    <row r="27" spans="1:5">
      <c r="A27" s="193" t="s">
        <v>1266</v>
      </c>
      <c r="B27" s="193"/>
    </row>
    <row r="28" spans="1:5">
      <c r="A28" s="193" t="s">
        <v>75</v>
      </c>
      <c r="B28" s="193" t="s">
        <v>1265</v>
      </c>
    </row>
    <row r="29" spans="1:5">
      <c r="A29" s="190" t="s">
        <v>148</v>
      </c>
      <c r="B29" s="192">
        <v>41</v>
      </c>
    </row>
    <row r="30" spans="1:5">
      <c r="A30" s="190" t="s">
        <v>4</v>
      </c>
      <c r="B30" s="192">
        <v>41</v>
      </c>
    </row>
    <row r="31" spans="1:5">
      <c r="A31" s="190" t="s">
        <v>5</v>
      </c>
      <c r="B31" s="192">
        <v>51</v>
      </c>
    </row>
    <row r="32" spans="1:5">
      <c r="A32" s="190" t="s">
        <v>3</v>
      </c>
      <c r="B32" s="192">
        <v>62</v>
      </c>
    </row>
    <row r="33" spans="1:13">
      <c r="A33" s="190" t="s">
        <v>6</v>
      </c>
      <c r="B33" s="192">
        <v>70</v>
      </c>
    </row>
    <row r="34" spans="1:13">
      <c r="A34" s="190" t="s">
        <v>2</v>
      </c>
      <c r="B34" s="192">
        <v>73</v>
      </c>
    </row>
    <row r="35" spans="1:13">
      <c r="A35" s="190" t="s">
        <v>30</v>
      </c>
      <c r="B35" s="192">
        <v>77</v>
      </c>
    </row>
    <row r="36" spans="1:13">
      <c r="A36" s="190" t="s">
        <v>303</v>
      </c>
      <c r="B36" s="192">
        <v>78</v>
      </c>
    </row>
    <row r="37" spans="1:13">
      <c r="B37" s="192"/>
    </row>
    <row r="38" spans="1:13">
      <c r="A38" s="195" t="s">
        <v>17</v>
      </c>
      <c r="B38" s="196">
        <v>67</v>
      </c>
    </row>
    <row r="41" spans="1:13">
      <c r="A41" s="193" t="s">
        <v>1267</v>
      </c>
      <c r="B41" s="193"/>
      <c r="C41" s="193"/>
      <c r="D41" s="193"/>
      <c r="E41" s="193"/>
      <c r="M41" s="192"/>
    </row>
    <row r="42" spans="1:13">
      <c r="A42" s="193" t="s">
        <v>75</v>
      </c>
      <c r="B42" s="193" t="s">
        <v>1268</v>
      </c>
      <c r="C42" s="193" t="s">
        <v>1265</v>
      </c>
      <c r="D42" s="193" t="s">
        <v>1269</v>
      </c>
      <c r="E42" s="193"/>
      <c r="M42" s="192"/>
    </row>
    <row r="43" spans="1:13">
      <c r="A43" s="190" t="s">
        <v>2</v>
      </c>
      <c r="B43" s="192">
        <v>504876.96161472541</v>
      </c>
      <c r="C43" s="192">
        <f t="shared" ref="C43:C50" si="0">B43/$B$52*100</f>
        <v>31.426367787736492</v>
      </c>
      <c r="D43" s="192">
        <v>504.87700000000001</v>
      </c>
      <c r="M43" s="192"/>
    </row>
    <row r="44" spans="1:13">
      <c r="A44" s="190" t="s">
        <v>8</v>
      </c>
      <c r="B44" s="192">
        <v>455960.07159518061</v>
      </c>
      <c r="C44" s="192">
        <f t="shared" si="0"/>
        <v>28.381506774728777</v>
      </c>
      <c r="D44" s="192">
        <v>455.96</v>
      </c>
      <c r="M44" s="192"/>
    </row>
    <row r="45" spans="1:13">
      <c r="A45" s="190" t="s">
        <v>3</v>
      </c>
      <c r="B45" s="192">
        <v>313766.4046882398</v>
      </c>
      <c r="C45" s="192">
        <f t="shared" si="0"/>
        <v>19.530577116515424</v>
      </c>
      <c r="D45" s="192">
        <v>313.76600000000002</v>
      </c>
      <c r="M45" s="192"/>
    </row>
    <row r="46" spans="1:13">
      <c r="A46" s="190" t="s">
        <v>6</v>
      </c>
      <c r="B46" s="192">
        <v>142178.44993739561</v>
      </c>
      <c r="C46" s="192">
        <f t="shared" si="0"/>
        <v>8.8499824688624802</v>
      </c>
      <c r="D46" s="192">
        <v>142.178</v>
      </c>
      <c r="M46" s="192"/>
    </row>
    <row r="47" spans="1:13">
      <c r="A47" s="190" t="s">
        <v>5</v>
      </c>
      <c r="B47" s="192">
        <v>92316.893704107992</v>
      </c>
      <c r="C47" s="192">
        <f t="shared" si="0"/>
        <v>5.7463201436008173</v>
      </c>
      <c r="D47" s="192">
        <v>92.316999999999993</v>
      </c>
      <c r="M47" s="192"/>
    </row>
    <row r="48" spans="1:13">
      <c r="A48" s="190" t="s">
        <v>4</v>
      </c>
      <c r="B48" s="192">
        <v>90515.395910335763</v>
      </c>
      <c r="C48" s="192">
        <f t="shared" si="0"/>
        <v>5.6341848382883821</v>
      </c>
      <c r="D48" s="192">
        <v>90.515000000000001</v>
      </c>
      <c r="M48" s="192"/>
    </row>
    <row r="49" spans="1:13">
      <c r="A49" s="190" t="s">
        <v>303</v>
      </c>
      <c r="B49" s="192">
        <v>4089.5502635545581</v>
      </c>
      <c r="C49" s="194">
        <f t="shared" si="0"/>
        <v>0.25455649681035436</v>
      </c>
      <c r="D49" s="192">
        <v>4.7220000000000004</v>
      </c>
      <c r="M49" s="192"/>
    </row>
    <row r="50" spans="1:13">
      <c r="A50" s="190" t="s">
        <v>148</v>
      </c>
      <c r="B50" s="192">
        <v>2835.6121962525162</v>
      </c>
      <c r="C50" s="194">
        <f t="shared" si="0"/>
        <v>0.17650437345728098</v>
      </c>
      <c r="D50" s="192">
        <v>2.8359999999999999</v>
      </c>
      <c r="M50" s="192"/>
    </row>
    <row r="51" spans="1:13">
      <c r="B51" s="192"/>
      <c r="D51" s="192"/>
    </row>
    <row r="52" spans="1:13">
      <c r="A52" s="195" t="s">
        <v>17</v>
      </c>
      <c r="B52" s="196">
        <v>1606539.3399097922</v>
      </c>
      <c r="C52" s="195"/>
      <c r="D52" s="197">
        <v>1.6065389999999999</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6EB3D-FF9B-4F5D-94E5-E2C1F370633B}">
  <dimension ref="A2:J46"/>
  <sheetViews>
    <sheetView zoomScale="122" workbookViewId="0">
      <selection activeCell="L27" sqref="L27"/>
    </sheetView>
  </sheetViews>
  <sheetFormatPr defaultColWidth="9.140625" defaultRowHeight="15"/>
  <cols>
    <col min="4" max="4" width="10.28515625" bestFit="1" customWidth="1"/>
  </cols>
  <sheetData>
    <row r="2" spans="1:10">
      <c r="A2" s="182" t="s">
        <v>1270</v>
      </c>
      <c r="B2" s="182"/>
      <c r="C2" s="182"/>
      <c r="D2" s="182"/>
      <c r="E2" s="182"/>
      <c r="F2" s="182"/>
      <c r="G2" s="182"/>
      <c r="H2" s="182"/>
      <c r="I2" s="182"/>
      <c r="J2" s="182"/>
    </row>
    <row r="4" spans="1:10">
      <c r="A4" t="s">
        <v>304</v>
      </c>
      <c r="B4" s="24">
        <v>0.2</v>
      </c>
    </row>
    <row r="5" spans="1:10">
      <c r="A5" t="s">
        <v>305</v>
      </c>
      <c r="B5" s="24">
        <v>0.36</v>
      </c>
    </row>
    <row r="6" spans="1:10">
      <c r="A6" t="s">
        <v>306</v>
      </c>
      <c r="B6" s="24">
        <v>0.17</v>
      </c>
    </row>
    <row r="7" spans="1:10">
      <c r="A7" t="s">
        <v>307</v>
      </c>
      <c r="B7" s="24">
        <v>0.27</v>
      </c>
    </row>
    <row r="8" spans="1:10">
      <c r="B8" s="23">
        <f>SUM(B4:B7)</f>
        <v>1</v>
      </c>
    </row>
    <row r="14" spans="1:10">
      <c r="G14" s="128"/>
    </row>
    <row r="15" spans="1:10">
      <c r="A15" s="182" t="s">
        <v>1271</v>
      </c>
      <c r="B15" s="182"/>
      <c r="C15" s="182"/>
      <c r="D15" s="182"/>
      <c r="E15" s="182"/>
      <c r="F15" s="182"/>
      <c r="G15" s="182"/>
      <c r="H15" s="182"/>
      <c r="I15" s="182"/>
      <c r="J15" s="182"/>
    </row>
    <row r="16" spans="1:10">
      <c r="A16" s="182" t="s">
        <v>1272</v>
      </c>
      <c r="B16" s="182"/>
      <c r="C16" s="182"/>
      <c r="D16" s="182"/>
      <c r="E16" s="182"/>
      <c r="F16" s="182"/>
      <c r="G16" s="182"/>
      <c r="H16" s="182"/>
      <c r="I16" s="182"/>
      <c r="J16" s="182"/>
    </row>
    <row r="19" spans="1:3">
      <c r="A19" t="s">
        <v>308</v>
      </c>
      <c r="B19" s="24">
        <v>0.38</v>
      </c>
      <c r="C19" s="22">
        <v>25134</v>
      </c>
    </row>
    <row r="20" spans="1:3">
      <c r="A20" t="s">
        <v>309</v>
      </c>
      <c r="B20" s="24">
        <v>0.39</v>
      </c>
      <c r="C20" s="22">
        <v>25737</v>
      </c>
    </row>
    <row r="21" spans="1:3">
      <c r="A21" t="s">
        <v>310</v>
      </c>
      <c r="B21" s="24">
        <v>0.23</v>
      </c>
      <c r="C21" s="22">
        <v>15230</v>
      </c>
    </row>
    <row r="22" spans="1:3">
      <c r="B22" s="23">
        <f>SUM(B19:B21)</f>
        <v>1</v>
      </c>
      <c r="C22" s="22">
        <f>SUM(C19:C21)</f>
        <v>66101</v>
      </c>
    </row>
    <row r="41" spans="2:6">
      <c r="B41" s="23"/>
      <c r="C41" s="128"/>
    </row>
    <row r="42" spans="2:6">
      <c r="B42" s="23"/>
      <c r="C42" s="128"/>
    </row>
    <row r="43" spans="2:6">
      <c r="B43" s="23"/>
      <c r="C43" s="128"/>
      <c r="E43" s="23"/>
      <c r="F43" s="128"/>
    </row>
    <row r="44" spans="2:6">
      <c r="B44" s="23"/>
      <c r="C44" s="128"/>
    </row>
    <row r="46" spans="2:6">
      <c r="B46" s="23"/>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E79CC-4056-4F20-9DFD-17CCDC34C171}">
  <dimension ref="A2:R40"/>
  <sheetViews>
    <sheetView zoomScale="115" zoomScaleNormal="100" workbookViewId="0">
      <selection activeCell="C30" sqref="C30"/>
    </sheetView>
  </sheetViews>
  <sheetFormatPr defaultColWidth="11.42578125" defaultRowHeight="15.75"/>
  <cols>
    <col min="1" max="1" width="42.140625" style="13" customWidth="1"/>
    <col min="2" max="2" width="11.42578125" style="13"/>
    <col min="3" max="7" width="18.140625" style="13" customWidth="1"/>
    <col min="8" max="16384" width="11.42578125" style="13"/>
  </cols>
  <sheetData>
    <row r="2" spans="1:18">
      <c r="A2" s="203" t="s">
        <v>1273</v>
      </c>
      <c r="B2" s="203"/>
      <c r="C2" s="203"/>
      <c r="D2" s="203"/>
      <c r="E2" s="203"/>
    </row>
    <row r="3" spans="1:18">
      <c r="A3" s="203" t="s">
        <v>1274</v>
      </c>
      <c r="B3" s="203"/>
      <c r="C3" s="203"/>
      <c r="D3" s="203"/>
      <c r="E3" s="203"/>
      <c r="I3" s="158"/>
    </row>
    <row r="6" spans="1:18">
      <c r="E6" s="315"/>
      <c r="F6" s="315"/>
      <c r="G6" s="315"/>
      <c r="H6" s="315"/>
      <c r="I6" s="315"/>
      <c r="J6" s="315"/>
      <c r="K6" s="315"/>
      <c r="L6" s="315"/>
      <c r="M6" s="315"/>
      <c r="N6" s="315"/>
      <c r="O6" s="315"/>
      <c r="P6" s="315"/>
      <c r="Q6" s="315"/>
      <c r="R6" s="315"/>
    </row>
    <row r="7" spans="1:18">
      <c r="E7" s="316"/>
      <c r="F7" s="316"/>
      <c r="G7" s="316"/>
      <c r="H7" s="316"/>
      <c r="I7" s="316"/>
      <c r="J7" s="316"/>
      <c r="K7" s="316"/>
    </row>
    <row r="10" spans="1:18" ht="15.95" customHeight="1"/>
    <row r="24" spans="1:7" ht="27" customHeight="1">
      <c r="A24" s="151" t="s">
        <v>285</v>
      </c>
      <c r="B24" s="152" t="s">
        <v>286</v>
      </c>
      <c r="C24" s="152" t="s">
        <v>287</v>
      </c>
      <c r="D24" s="152" t="s">
        <v>288</v>
      </c>
      <c r="E24" s="152" t="s">
        <v>289</v>
      </c>
      <c r="F24" s="152" t="s">
        <v>290</v>
      </c>
      <c r="G24" s="152" t="s">
        <v>291</v>
      </c>
    </row>
    <row r="25" spans="1:7" ht="51" customHeight="1">
      <c r="A25" s="153" t="s">
        <v>2</v>
      </c>
      <c r="B25" s="154" t="s">
        <v>292</v>
      </c>
      <c r="C25" s="173">
        <v>68.223735386132503</v>
      </c>
      <c r="D25" s="155">
        <v>67.781940425148804</v>
      </c>
      <c r="E25" s="156">
        <v>7</v>
      </c>
      <c r="F25" s="156">
        <v>14</v>
      </c>
      <c r="G25" s="155">
        <v>66.130710819259903</v>
      </c>
    </row>
    <row r="26" spans="1:7">
      <c r="A26" s="157" t="s">
        <v>3</v>
      </c>
      <c r="B26" s="156" t="s">
        <v>292</v>
      </c>
      <c r="C26" s="173">
        <v>70.276108968245197</v>
      </c>
      <c r="D26" s="155">
        <v>71.712472960949995</v>
      </c>
      <c r="E26" s="156">
        <v>10</v>
      </c>
      <c r="F26" s="156">
        <v>19</v>
      </c>
      <c r="G26" s="155">
        <v>66.130710819259903</v>
      </c>
    </row>
    <row r="27" spans="1:7">
      <c r="A27" s="153" t="s">
        <v>4</v>
      </c>
      <c r="B27" s="156" t="s">
        <v>292</v>
      </c>
      <c r="C27" s="173">
        <v>73.6998054951695</v>
      </c>
      <c r="D27" s="155">
        <v>75.686569208435998</v>
      </c>
      <c r="E27" s="156">
        <v>25</v>
      </c>
      <c r="F27" s="156">
        <v>58</v>
      </c>
      <c r="G27" s="155">
        <v>66.130710819259903</v>
      </c>
    </row>
    <row r="28" spans="1:7">
      <c r="A28" s="157" t="s">
        <v>5</v>
      </c>
      <c r="B28" s="156" t="s">
        <v>292</v>
      </c>
      <c r="C28" s="173">
        <v>40.449245670736097</v>
      </c>
      <c r="D28" s="155">
        <v>45.285151714180998</v>
      </c>
      <c r="E28" s="156">
        <v>12</v>
      </c>
      <c r="F28" s="156">
        <v>50</v>
      </c>
      <c r="G28" s="155">
        <v>66.130710819259903</v>
      </c>
    </row>
    <row r="29" spans="1:7">
      <c r="A29" s="153" t="s">
        <v>7</v>
      </c>
      <c r="B29" s="156" t="s">
        <v>292</v>
      </c>
      <c r="C29" s="173">
        <v>67.197367858000007</v>
      </c>
      <c r="D29" s="155">
        <v>67.197367858000007</v>
      </c>
      <c r="E29" s="156">
        <v>1</v>
      </c>
      <c r="F29" s="156">
        <v>23</v>
      </c>
      <c r="G29" s="155">
        <v>66.130710819259903</v>
      </c>
    </row>
    <row r="30" spans="1:7">
      <c r="A30" s="157" t="s">
        <v>8</v>
      </c>
      <c r="B30" s="156" t="s">
        <v>292</v>
      </c>
      <c r="C30" s="173">
        <v>62.523459639596098</v>
      </c>
      <c r="D30" s="155">
        <v>53.177254595525</v>
      </c>
      <c r="E30" s="156">
        <v>20</v>
      </c>
      <c r="F30" s="156">
        <v>51</v>
      </c>
      <c r="G30" s="155">
        <v>66.130710819259903</v>
      </c>
    </row>
    <row r="31" spans="1:7">
      <c r="A31" s="153" t="s">
        <v>6</v>
      </c>
      <c r="B31" s="156" t="s">
        <v>292</v>
      </c>
      <c r="C31" s="173">
        <v>76.049362696973702</v>
      </c>
      <c r="D31" s="155">
        <v>77.0394682836111</v>
      </c>
      <c r="E31" s="156">
        <v>9</v>
      </c>
      <c r="F31" s="156">
        <v>26</v>
      </c>
      <c r="G31" s="155">
        <v>66.130710819259903</v>
      </c>
    </row>
    <row r="32" spans="1:7">
      <c r="A32" s="198" t="s">
        <v>17</v>
      </c>
      <c r="B32" s="199" t="s">
        <v>292</v>
      </c>
      <c r="C32" s="200">
        <f>G31</f>
        <v>66.130710819259903</v>
      </c>
      <c r="D32" s="201"/>
      <c r="E32" s="202">
        <f>SUM(E25:E31)</f>
        <v>84</v>
      </c>
      <c r="F32" s="202"/>
      <c r="G32" s="201"/>
    </row>
    <row r="33" spans="1:7">
      <c r="A33" s="153" t="str">
        <f>CONCATENATE(A25," (",E25," countries)")</f>
        <v>Central and Southern Asia (7 countries)</v>
      </c>
      <c r="B33" s="154" t="s">
        <v>295</v>
      </c>
      <c r="C33" s="173">
        <v>67.157128807432301</v>
      </c>
      <c r="D33" s="155">
        <v>73.240558573809494</v>
      </c>
      <c r="E33" s="156">
        <v>7</v>
      </c>
      <c r="F33" s="156">
        <v>14</v>
      </c>
      <c r="G33" s="155">
        <v>66.507846032888594</v>
      </c>
    </row>
    <row r="34" spans="1:7">
      <c r="A34" s="157" t="str">
        <f t="shared" ref="A34:A38" si="0">CONCATENATE(A26," (",E26," countries)")</f>
        <v>Eastern and South-Eastern Asia (10 countries)</v>
      </c>
      <c r="B34" s="160" t="s">
        <v>295</v>
      </c>
      <c r="C34" s="173">
        <v>72.195958813136698</v>
      </c>
      <c r="D34" s="155">
        <v>76.649704314000005</v>
      </c>
      <c r="E34" s="156">
        <v>10</v>
      </c>
      <c r="F34" s="156">
        <v>19</v>
      </c>
      <c r="G34" s="155">
        <v>66.507846032888594</v>
      </c>
    </row>
    <row r="35" spans="1:7">
      <c r="A35" s="153" t="str">
        <f t="shared" si="0"/>
        <v>Europe and Northern America (25 countries)</v>
      </c>
      <c r="B35" s="154" t="s">
        <v>295</v>
      </c>
      <c r="C35" s="173">
        <v>73.347001953861906</v>
      </c>
      <c r="D35" s="155">
        <v>77.383686885333304</v>
      </c>
      <c r="E35" s="156">
        <v>25</v>
      </c>
      <c r="F35" s="156">
        <v>58</v>
      </c>
      <c r="G35" s="155">
        <v>66.507846032888594</v>
      </c>
    </row>
    <row r="36" spans="1:7">
      <c r="A36" s="157" t="str">
        <f t="shared" si="0"/>
        <v>Latin America and the Caribbean (12 countries)</v>
      </c>
      <c r="B36" s="160" t="s">
        <v>295</v>
      </c>
      <c r="C36" s="173">
        <v>44.338964951654503</v>
      </c>
      <c r="D36" s="155">
        <v>45.331007939932398</v>
      </c>
      <c r="E36" s="156">
        <v>12</v>
      </c>
      <c r="F36" s="156">
        <v>50</v>
      </c>
      <c r="G36" s="155">
        <v>66.507846032888594</v>
      </c>
    </row>
    <row r="37" spans="1:7">
      <c r="A37" s="153" t="str">
        <f t="shared" si="0"/>
        <v>Oceania (1 countries)</v>
      </c>
      <c r="B37" s="154" t="s">
        <v>295</v>
      </c>
      <c r="C37" s="173">
        <v>64.595809939999995</v>
      </c>
      <c r="D37" s="155">
        <v>64.595809939999995</v>
      </c>
      <c r="E37" s="156">
        <v>1</v>
      </c>
      <c r="F37" s="156">
        <v>23</v>
      </c>
      <c r="G37" s="155">
        <v>66.507846032888594</v>
      </c>
    </row>
    <row r="38" spans="1:7">
      <c r="A38" s="157" t="str">
        <f t="shared" si="0"/>
        <v>Sub-Saharan Africa (20 countries)</v>
      </c>
      <c r="B38" s="160" t="s">
        <v>295</v>
      </c>
      <c r="C38" s="173">
        <v>62.895652237290399</v>
      </c>
      <c r="D38" s="155">
        <v>51.621380245499999</v>
      </c>
      <c r="E38" s="156">
        <v>20</v>
      </c>
      <c r="F38" s="156">
        <v>51</v>
      </c>
      <c r="G38" s="155">
        <v>66.507846032888594</v>
      </c>
    </row>
    <row r="39" spans="1:7">
      <c r="A39" s="153" t="str">
        <f>CONCATENATE(A31," (",E31," countries)")</f>
        <v>Northern Africa and Western Asia (9 countries)</v>
      </c>
      <c r="B39" s="154" t="s">
        <v>295</v>
      </c>
      <c r="C39" s="173">
        <v>80.405647356520106</v>
      </c>
      <c r="D39" s="155">
        <v>77.985608696666702</v>
      </c>
      <c r="E39" s="156">
        <v>9</v>
      </c>
      <c r="F39" s="156">
        <v>26</v>
      </c>
      <c r="G39" s="155">
        <v>66.507846032888594</v>
      </c>
    </row>
    <row r="40" spans="1:7">
      <c r="A40" s="198" t="str">
        <f>CONCATENATE(A32," (",E32," countries)")</f>
        <v>World (84 countries)</v>
      </c>
      <c r="B40" s="202" t="s">
        <v>295</v>
      </c>
      <c r="C40" s="200">
        <f>G34</f>
        <v>66.507846032888594</v>
      </c>
      <c r="D40" s="201"/>
      <c r="E40" s="202">
        <f>SUM(E33:E39)</f>
        <v>84</v>
      </c>
      <c r="F40" s="202"/>
      <c r="G40" s="201" t="s">
        <v>1250</v>
      </c>
    </row>
  </sheetData>
  <mergeCells count="3">
    <mergeCell ref="E6:K6"/>
    <mergeCell ref="E7:K7"/>
    <mergeCell ref="L6:R6"/>
  </mergeCells>
  <pageMargins left="0.7" right="0.7" top="0.75" bottom="0.75" header="0.3" footer="0.3"/>
  <pageSetup paperSize="9"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02A62-F6A0-40FA-8304-721A313B1BDC}">
  <dimension ref="A2:H43"/>
  <sheetViews>
    <sheetView topLeftCell="A4" zoomScaleNormal="100" workbookViewId="0">
      <selection activeCell="C43" sqref="C43"/>
    </sheetView>
  </sheetViews>
  <sheetFormatPr defaultColWidth="11.42578125" defaultRowHeight="15.75"/>
  <cols>
    <col min="1" max="1" width="31" style="13" customWidth="1"/>
    <col min="2" max="2" width="11.42578125" style="13"/>
    <col min="3" max="6" width="8.7109375" style="13" customWidth="1"/>
    <col min="7" max="7" width="15.42578125" style="13" customWidth="1"/>
    <col min="8" max="8" width="8.7109375" style="13" customWidth="1"/>
    <col min="9" max="16384" width="11.42578125" style="13"/>
  </cols>
  <sheetData>
    <row r="2" spans="1:8">
      <c r="A2" s="203" t="s">
        <v>1275</v>
      </c>
      <c r="B2" s="203"/>
      <c r="C2" s="203"/>
      <c r="D2" s="203"/>
      <c r="E2" s="203"/>
      <c r="F2" s="203"/>
      <c r="G2" s="203"/>
      <c r="H2" s="203"/>
    </row>
    <row r="3" spans="1:8">
      <c r="A3" s="203" t="s">
        <v>1276</v>
      </c>
      <c r="B3" s="203"/>
      <c r="C3" s="203"/>
      <c r="D3" s="203"/>
      <c r="E3" s="203"/>
      <c r="F3" s="203"/>
      <c r="G3" s="203"/>
      <c r="H3" s="203"/>
    </row>
    <row r="27" spans="1:8">
      <c r="A27" s="151" t="s">
        <v>285</v>
      </c>
      <c r="B27" s="152" t="s">
        <v>286</v>
      </c>
      <c r="C27" s="152" t="s">
        <v>287</v>
      </c>
      <c r="D27" s="152" t="s">
        <v>288</v>
      </c>
      <c r="E27" s="152" t="s">
        <v>289</v>
      </c>
      <c r="F27" s="152" t="s">
        <v>290</v>
      </c>
      <c r="G27" s="152" t="s">
        <v>291</v>
      </c>
      <c r="H27" s="161" t="s">
        <v>188</v>
      </c>
    </row>
    <row r="28" spans="1:8">
      <c r="A28" s="157" t="s">
        <v>2</v>
      </c>
      <c r="B28" s="160" t="s">
        <v>295</v>
      </c>
      <c r="C28" s="159">
        <v>58.741906143237998</v>
      </c>
      <c r="D28" s="159">
        <v>67.298281199137406</v>
      </c>
      <c r="E28" s="160">
        <v>5</v>
      </c>
      <c r="F28" s="160">
        <v>14</v>
      </c>
      <c r="G28" s="159">
        <v>59.104580034112402</v>
      </c>
      <c r="H28" s="162" t="s">
        <v>13</v>
      </c>
    </row>
    <row r="29" spans="1:8">
      <c r="A29" s="153" t="s">
        <v>293</v>
      </c>
      <c r="B29" s="154" t="s">
        <v>295</v>
      </c>
      <c r="C29" s="163">
        <v>62.559928745482203</v>
      </c>
      <c r="D29" s="163">
        <v>69.386999416351301</v>
      </c>
      <c r="E29" s="154">
        <v>8</v>
      </c>
      <c r="F29" s="154">
        <v>19</v>
      </c>
      <c r="G29" s="163">
        <v>59.104580034112402</v>
      </c>
      <c r="H29" s="164" t="s">
        <v>13</v>
      </c>
    </row>
    <row r="30" spans="1:8">
      <c r="A30" s="157" t="s">
        <v>4</v>
      </c>
      <c r="B30" s="160" t="s">
        <v>295</v>
      </c>
      <c r="C30" s="159">
        <v>74.025119062310694</v>
      </c>
      <c r="D30" s="159">
        <v>70.489845209988701</v>
      </c>
      <c r="E30" s="160">
        <v>22</v>
      </c>
      <c r="F30" s="160">
        <v>58</v>
      </c>
      <c r="G30" s="159">
        <v>59.104580034112402</v>
      </c>
      <c r="H30" s="162" t="s">
        <v>13</v>
      </c>
    </row>
    <row r="31" spans="1:8">
      <c r="A31" s="153" t="s">
        <v>5</v>
      </c>
      <c r="B31" s="154" t="s">
        <v>295</v>
      </c>
      <c r="C31" s="163">
        <v>37.725587506316799</v>
      </c>
      <c r="D31" s="163">
        <v>37.9098200797714</v>
      </c>
      <c r="E31" s="154">
        <v>11</v>
      </c>
      <c r="F31" s="154">
        <v>50</v>
      </c>
      <c r="G31" s="163">
        <v>59.104580034112402</v>
      </c>
      <c r="H31" s="164" t="s">
        <v>13</v>
      </c>
    </row>
    <row r="32" spans="1:8">
      <c r="A32" s="157" t="s">
        <v>7</v>
      </c>
      <c r="B32" s="160" t="s">
        <v>295</v>
      </c>
      <c r="C32" s="159">
        <v>50.233985900878899</v>
      </c>
      <c r="D32" s="159">
        <v>50.233985900878899</v>
      </c>
      <c r="E32" s="160">
        <v>1</v>
      </c>
      <c r="F32" s="160">
        <v>23</v>
      </c>
      <c r="G32" s="159">
        <v>59.104580034112402</v>
      </c>
      <c r="H32" s="162" t="s">
        <v>13</v>
      </c>
    </row>
    <row r="33" spans="1:8">
      <c r="A33" s="153" t="s">
        <v>8</v>
      </c>
      <c r="B33" s="154" t="s">
        <v>295</v>
      </c>
      <c r="C33" s="163">
        <v>57.071491376150803</v>
      </c>
      <c r="D33" s="163">
        <v>47.571315778096498</v>
      </c>
      <c r="E33" s="154">
        <v>18</v>
      </c>
      <c r="F33" s="154">
        <v>51</v>
      </c>
      <c r="G33" s="163">
        <v>59.104580034112402</v>
      </c>
      <c r="H33" s="164" t="s">
        <v>13</v>
      </c>
    </row>
    <row r="34" spans="1:8">
      <c r="A34" s="157" t="s">
        <v>6</v>
      </c>
      <c r="B34" s="160" t="s">
        <v>295</v>
      </c>
      <c r="C34" s="159">
        <v>72.261314708489607</v>
      </c>
      <c r="D34" s="159">
        <v>71.601009547254804</v>
      </c>
      <c r="E34" s="159">
        <v>9</v>
      </c>
      <c r="F34" s="159">
        <v>26</v>
      </c>
      <c r="G34" s="159">
        <v>59.104580034112402</v>
      </c>
      <c r="H34" s="162" t="s">
        <v>13</v>
      </c>
    </row>
    <row r="35" spans="1:8">
      <c r="A35" s="153" t="s">
        <v>296</v>
      </c>
      <c r="B35" s="154" t="s">
        <v>295</v>
      </c>
      <c r="C35" s="163">
        <f>G34</f>
        <v>59.104580034112402</v>
      </c>
      <c r="D35" s="163"/>
      <c r="E35" s="154">
        <f>SUM(E28:E34)</f>
        <v>74</v>
      </c>
      <c r="F35" s="154"/>
      <c r="G35" s="163"/>
      <c r="H35" s="164"/>
    </row>
    <row r="36" spans="1:8">
      <c r="A36" s="157" t="str">
        <f>CONCATENATE(A28," (",E28," countries)")</f>
        <v>Central and Southern Asia (5 countries)</v>
      </c>
      <c r="B36" s="160" t="s">
        <v>295</v>
      </c>
      <c r="C36" s="159">
        <v>71.609131171097104</v>
      </c>
      <c r="D36" s="159">
        <v>78.268494873046905</v>
      </c>
      <c r="E36" s="160">
        <v>5</v>
      </c>
      <c r="F36" s="160">
        <v>14</v>
      </c>
      <c r="G36" s="159">
        <v>71.733627936232693</v>
      </c>
      <c r="H36" s="162" t="s">
        <v>12</v>
      </c>
    </row>
    <row r="37" spans="1:8">
      <c r="A37" s="153" t="str">
        <f t="shared" ref="A37:A43" si="0">CONCATENATE(A29," (",E29," countries)")</f>
        <v>Eastern Asia and South-eastern Asia (8 countries)</v>
      </c>
      <c r="B37" s="154" t="s">
        <v>295</v>
      </c>
      <c r="C37" s="163">
        <v>78.721705502425195</v>
      </c>
      <c r="D37" s="163">
        <v>82.042269325256299</v>
      </c>
      <c r="E37" s="154">
        <v>8</v>
      </c>
      <c r="F37" s="154">
        <v>19</v>
      </c>
      <c r="G37" s="163">
        <v>71.733627936232693</v>
      </c>
      <c r="H37" s="164" t="s">
        <v>12</v>
      </c>
    </row>
    <row r="38" spans="1:8">
      <c r="A38" s="157" t="str">
        <f t="shared" si="0"/>
        <v>Europe and Northern America (22 countries)</v>
      </c>
      <c r="B38" s="160" t="s">
        <v>295</v>
      </c>
      <c r="C38" s="159">
        <v>84.906289816668902</v>
      </c>
      <c r="D38" s="159">
        <v>84.474059042497103</v>
      </c>
      <c r="E38" s="159">
        <v>22</v>
      </c>
      <c r="F38" s="159">
        <v>58</v>
      </c>
      <c r="G38" s="159">
        <v>71.733627936232693</v>
      </c>
      <c r="H38" s="162" t="s">
        <v>12</v>
      </c>
    </row>
    <row r="39" spans="1:8">
      <c r="A39" s="153" t="str">
        <f t="shared" si="0"/>
        <v>Latin America and the Caribbean (11 countries)</v>
      </c>
      <c r="B39" s="154" t="s">
        <v>295</v>
      </c>
      <c r="C39" s="163">
        <v>50.9571692465829</v>
      </c>
      <c r="D39" s="163">
        <v>50.450856080970503</v>
      </c>
      <c r="E39" s="154">
        <v>11</v>
      </c>
      <c r="F39" s="154">
        <v>50</v>
      </c>
      <c r="G39" s="163">
        <v>71.733627936232693</v>
      </c>
      <c r="H39" s="164" t="s">
        <v>12</v>
      </c>
    </row>
    <row r="40" spans="1:8">
      <c r="A40" s="157" t="str">
        <f t="shared" si="0"/>
        <v>Oceania (1 countries)</v>
      </c>
      <c r="B40" s="160" t="s">
        <v>295</v>
      </c>
      <c r="C40" s="159">
        <v>80.369522094726605</v>
      </c>
      <c r="D40" s="159">
        <v>80.369522094726605</v>
      </c>
      <c r="E40" s="159">
        <v>1</v>
      </c>
      <c r="F40" s="159">
        <v>23</v>
      </c>
      <c r="G40" s="159">
        <v>71.733627936232693</v>
      </c>
      <c r="H40" s="162" t="s">
        <v>12</v>
      </c>
    </row>
    <row r="41" spans="1:8">
      <c r="A41" s="153" t="str">
        <f t="shared" si="0"/>
        <v>Sub-Saharan Africa (18 countries)</v>
      </c>
      <c r="B41" s="160" t="s">
        <v>295</v>
      </c>
      <c r="C41" s="159">
        <v>66.192641677207206</v>
      </c>
      <c r="D41" s="159">
        <v>55.810673378838501</v>
      </c>
      <c r="E41" s="160">
        <v>18</v>
      </c>
      <c r="F41" s="160">
        <v>51</v>
      </c>
      <c r="G41" s="159">
        <v>71.733627936232693</v>
      </c>
      <c r="H41" s="162" t="s">
        <v>12</v>
      </c>
    </row>
    <row r="42" spans="1:8">
      <c r="A42" s="157" t="str">
        <f t="shared" si="0"/>
        <v>Northern Africa and Western Asia (9 countries)</v>
      </c>
      <c r="B42" s="154" t="s">
        <v>295</v>
      </c>
      <c r="C42" s="163">
        <v>87.865609324223897</v>
      </c>
      <c r="D42" s="163">
        <v>84.089701225450298</v>
      </c>
      <c r="E42" s="154">
        <v>9</v>
      </c>
      <c r="F42" s="154">
        <v>26</v>
      </c>
      <c r="G42" s="163">
        <v>71.733627936232693</v>
      </c>
      <c r="H42" s="164" t="s">
        <v>12</v>
      </c>
    </row>
    <row r="43" spans="1:8">
      <c r="A43" s="153" t="str">
        <f t="shared" si="0"/>
        <v>World  (74 countries)</v>
      </c>
      <c r="B43" s="154" t="s">
        <v>295</v>
      </c>
      <c r="C43" s="163">
        <f>G42</f>
        <v>71.733627936232693</v>
      </c>
      <c r="D43" s="163"/>
      <c r="E43" s="154">
        <f>SUM(E36:E42)</f>
        <v>74</v>
      </c>
      <c r="F43" s="154"/>
      <c r="G43" s="163"/>
      <c r="H43" s="164"/>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86752-1C89-42E2-A2B9-54D440F05688}">
  <dimension ref="A2:N129"/>
  <sheetViews>
    <sheetView topLeftCell="A40" workbookViewId="0">
      <selection activeCell="J18" sqref="J18"/>
    </sheetView>
  </sheetViews>
  <sheetFormatPr defaultColWidth="11.42578125" defaultRowHeight="15"/>
  <sheetData>
    <row r="2" spans="1:9">
      <c r="A2" s="182" t="s">
        <v>1281</v>
      </c>
      <c r="B2" s="182"/>
      <c r="C2" s="182"/>
      <c r="D2" s="182"/>
      <c r="E2" s="182"/>
      <c r="F2" s="182"/>
      <c r="G2" s="182"/>
      <c r="H2" s="182"/>
      <c r="I2" s="182"/>
    </row>
    <row r="3" spans="1:9">
      <c r="A3" s="182" t="s">
        <v>1282</v>
      </c>
      <c r="B3" s="182"/>
      <c r="C3" s="182"/>
      <c r="D3" s="182"/>
      <c r="E3" s="182"/>
      <c r="F3" s="182"/>
      <c r="G3" s="182"/>
      <c r="H3" s="182"/>
      <c r="I3" s="182"/>
    </row>
    <row r="27" spans="1:14">
      <c r="A27" s="12" t="s">
        <v>47</v>
      </c>
      <c r="B27" s="12" t="s">
        <v>48</v>
      </c>
      <c r="C27" s="12" t="s">
        <v>49</v>
      </c>
      <c r="D27" s="12" t="s">
        <v>50</v>
      </c>
      <c r="E27" s="12" t="s">
        <v>0</v>
      </c>
      <c r="F27" s="12" t="s">
        <v>51</v>
      </c>
      <c r="G27" s="12" t="s">
        <v>52</v>
      </c>
      <c r="H27" s="12" t="s">
        <v>53</v>
      </c>
      <c r="I27" s="12" t="s">
        <v>54</v>
      </c>
      <c r="J27" s="12" t="s">
        <v>55</v>
      </c>
      <c r="K27" s="12" t="s">
        <v>56</v>
      </c>
      <c r="L27" s="12" t="s">
        <v>57</v>
      </c>
      <c r="M27" s="12" t="s">
        <v>311</v>
      </c>
      <c r="N27" s="12" t="s">
        <v>312</v>
      </c>
    </row>
    <row r="28" spans="1:14">
      <c r="A28" t="s">
        <v>61</v>
      </c>
      <c r="B28" t="s">
        <v>62</v>
      </c>
      <c r="C28">
        <v>2016</v>
      </c>
      <c r="D28" t="s">
        <v>63</v>
      </c>
      <c r="E28" t="s">
        <v>24</v>
      </c>
      <c r="F28" t="s">
        <v>64</v>
      </c>
      <c r="G28" t="s">
        <v>313</v>
      </c>
      <c r="H28" t="s">
        <v>314</v>
      </c>
      <c r="I28" t="s">
        <v>67</v>
      </c>
      <c r="J28">
        <v>43900313.5</v>
      </c>
      <c r="K28">
        <v>42.7</v>
      </c>
      <c r="M28" t="s">
        <v>64</v>
      </c>
      <c r="N28">
        <v>1</v>
      </c>
    </row>
    <row r="29" spans="1:14">
      <c r="A29" t="s">
        <v>146</v>
      </c>
      <c r="B29" t="s">
        <v>147</v>
      </c>
      <c r="C29">
        <v>2024</v>
      </c>
      <c r="D29" t="s">
        <v>148</v>
      </c>
      <c r="E29" t="s">
        <v>7</v>
      </c>
      <c r="F29" t="s">
        <v>149</v>
      </c>
      <c r="G29" t="s">
        <v>313</v>
      </c>
      <c r="H29" t="s">
        <v>314</v>
      </c>
      <c r="I29" t="s">
        <v>67</v>
      </c>
      <c r="J29">
        <v>26713205</v>
      </c>
      <c r="K29">
        <v>45</v>
      </c>
      <c r="M29" t="s">
        <v>315</v>
      </c>
      <c r="N29">
        <v>1</v>
      </c>
    </row>
    <row r="30" spans="1:14">
      <c r="A30" t="s">
        <v>193</v>
      </c>
      <c r="B30" t="s">
        <v>194</v>
      </c>
      <c r="C30">
        <v>2021</v>
      </c>
      <c r="D30" t="s">
        <v>114</v>
      </c>
      <c r="E30" t="s">
        <v>26</v>
      </c>
      <c r="F30" t="s">
        <v>1238</v>
      </c>
      <c r="G30" t="s">
        <v>313</v>
      </c>
      <c r="H30" t="s">
        <v>314</v>
      </c>
      <c r="I30" t="s">
        <v>67</v>
      </c>
      <c r="J30">
        <v>11570843.5</v>
      </c>
      <c r="K30">
        <v>47.56</v>
      </c>
      <c r="M30" t="s">
        <v>1238</v>
      </c>
      <c r="N30">
        <v>1</v>
      </c>
    </row>
    <row r="31" spans="1:14">
      <c r="A31" t="s">
        <v>68</v>
      </c>
      <c r="B31" t="s">
        <v>69</v>
      </c>
      <c r="C31">
        <v>2023</v>
      </c>
      <c r="D31" t="s">
        <v>63</v>
      </c>
      <c r="E31" t="s">
        <v>24</v>
      </c>
      <c r="F31" t="s">
        <v>64</v>
      </c>
      <c r="G31" t="s">
        <v>313</v>
      </c>
      <c r="H31" t="s">
        <v>314</v>
      </c>
      <c r="I31" t="s">
        <v>67</v>
      </c>
      <c r="J31">
        <v>12244159.5</v>
      </c>
      <c r="K31">
        <v>14</v>
      </c>
      <c r="M31" t="s">
        <v>64</v>
      </c>
      <c r="N31">
        <v>1</v>
      </c>
    </row>
    <row r="32" spans="1:14">
      <c r="A32" t="s">
        <v>106</v>
      </c>
      <c r="B32" t="s">
        <v>107</v>
      </c>
      <c r="C32">
        <v>2019</v>
      </c>
      <c r="D32" t="s">
        <v>108</v>
      </c>
      <c r="E32" t="s">
        <v>24</v>
      </c>
      <c r="F32" t="s">
        <v>1238</v>
      </c>
      <c r="G32" t="s">
        <v>313</v>
      </c>
      <c r="H32" t="s">
        <v>314</v>
      </c>
      <c r="I32" t="s">
        <v>67</v>
      </c>
      <c r="J32">
        <v>37782934.5</v>
      </c>
      <c r="K32">
        <v>46.536879999999996</v>
      </c>
      <c r="M32" t="s">
        <v>1238</v>
      </c>
      <c r="N32">
        <v>1</v>
      </c>
    </row>
    <row r="33" spans="1:14">
      <c r="A33" t="s">
        <v>112</v>
      </c>
      <c r="B33" t="s">
        <v>113</v>
      </c>
      <c r="C33">
        <v>2022</v>
      </c>
      <c r="D33" t="s">
        <v>114</v>
      </c>
      <c r="E33" t="s">
        <v>26</v>
      </c>
      <c r="F33" t="s">
        <v>1238</v>
      </c>
      <c r="G33" t="s">
        <v>313</v>
      </c>
      <c r="H33" t="s">
        <v>314</v>
      </c>
      <c r="I33" t="s">
        <v>67</v>
      </c>
      <c r="J33">
        <v>8792182</v>
      </c>
      <c r="K33">
        <v>49.2</v>
      </c>
      <c r="L33" t="s">
        <v>316</v>
      </c>
      <c r="M33" t="s">
        <v>1238</v>
      </c>
      <c r="N33">
        <v>1</v>
      </c>
    </row>
    <row r="34" spans="1:14">
      <c r="A34" t="s">
        <v>70</v>
      </c>
      <c r="B34" t="s">
        <v>71</v>
      </c>
      <c r="C34">
        <v>2023</v>
      </c>
      <c r="D34" t="s">
        <v>63</v>
      </c>
      <c r="E34" t="s">
        <v>24</v>
      </c>
      <c r="F34" t="s">
        <v>64</v>
      </c>
      <c r="G34" t="s">
        <v>313</v>
      </c>
      <c r="H34" t="s">
        <v>314</v>
      </c>
      <c r="I34" t="s">
        <v>67</v>
      </c>
      <c r="J34">
        <v>19658835</v>
      </c>
      <c r="K34">
        <v>38.799999999999997</v>
      </c>
      <c r="L34" t="s">
        <v>317</v>
      </c>
      <c r="M34" t="s">
        <v>64</v>
      </c>
      <c r="N34">
        <v>1</v>
      </c>
    </row>
    <row r="35" spans="1:14">
      <c r="A35" t="s">
        <v>73</v>
      </c>
      <c r="B35" t="s">
        <v>74</v>
      </c>
      <c r="C35">
        <v>2023</v>
      </c>
      <c r="D35" t="s">
        <v>63</v>
      </c>
      <c r="E35" t="s">
        <v>24</v>
      </c>
      <c r="F35" t="s">
        <v>64</v>
      </c>
      <c r="G35" t="s">
        <v>313</v>
      </c>
      <c r="H35" t="s">
        <v>314</v>
      </c>
      <c r="I35" t="s">
        <v>67</v>
      </c>
      <c r="J35">
        <v>52321152.5</v>
      </c>
      <c r="K35">
        <v>32.299999999999997</v>
      </c>
      <c r="M35" t="s">
        <v>64</v>
      </c>
      <c r="N35">
        <v>1</v>
      </c>
    </row>
    <row r="36" spans="1:14">
      <c r="A36" t="s">
        <v>172</v>
      </c>
      <c r="B36" t="s">
        <v>173</v>
      </c>
      <c r="C36">
        <v>2016</v>
      </c>
      <c r="D36" t="s">
        <v>174</v>
      </c>
      <c r="E36" t="s">
        <v>23</v>
      </c>
      <c r="F36" t="s">
        <v>175</v>
      </c>
      <c r="G36" t="s">
        <v>313</v>
      </c>
      <c r="H36" t="s">
        <v>314</v>
      </c>
      <c r="I36" t="s">
        <v>67</v>
      </c>
      <c r="J36">
        <v>512554.49999999988</v>
      </c>
      <c r="K36">
        <v>51.7</v>
      </c>
      <c r="M36" t="s">
        <v>175</v>
      </c>
      <c r="N36">
        <v>1</v>
      </c>
    </row>
    <row r="37" spans="1:14">
      <c r="A37" t="s">
        <v>318</v>
      </c>
      <c r="B37" t="s">
        <v>319</v>
      </c>
      <c r="C37">
        <v>2023</v>
      </c>
      <c r="D37" t="s">
        <v>88</v>
      </c>
      <c r="E37" t="s">
        <v>24</v>
      </c>
      <c r="F37" t="s">
        <v>64</v>
      </c>
      <c r="G37" t="s">
        <v>313</v>
      </c>
      <c r="H37" t="s">
        <v>314</v>
      </c>
      <c r="I37" t="s">
        <v>67</v>
      </c>
      <c r="J37">
        <v>5105525.5</v>
      </c>
      <c r="K37">
        <v>36.299999999999997</v>
      </c>
      <c r="L37" t="s">
        <v>320</v>
      </c>
      <c r="M37" t="s">
        <v>64</v>
      </c>
      <c r="N37">
        <v>1</v>
      </c>
    </row>
    <row r="38" spans="1:14">
      <c r="A38" t="s">
        <v>115</v>
      </c>
      <c r="B38" t="s">
        <v>116</v>
      </c>
      <c r="C38">
        <v>2020</v>
      </c>
      <c r="D38" t="s">
        <v>114</v>
      </c>
      <c r="E38" t="s">
        <v>26</v>
      </c>
      <c r="F38" t="s">
        <v>1238</v>
      </c>
      <c r="G38" t="s">
        <v>313</v>
      </c>
      <c r="H38" t="s">
        <v>314</v>
      </c>
      <c r="I38" t="s">
        <v>67</v>
      </c>
      <c r="J38">
        <v>83628708.5</v>
      </c>
      <c r="K38">
        <v>24</v>
      </c>
      <c r="M38" t="s">
        <v>1238</v>
      </c>
      <c r="N38">
        <v>1</v>
      </c>
    </row>
    <row r="39" spans="1:14">
      <c r="A39" t="s">
        <v>78</v>
      </c>
      <c r="B39" t="s">
        <v>79</v>
      </c>
      <c r="C39">
        <v>2022</v>
      </c>
      <c r="D39" t="s">
        <v>80</v>
      </c>
      <c r="E39" t="s">
        <v>24</v>
      </c>
      <c r="F39" t="s">
        <v>64</v>
      </c>
      <c r="G39" t="s">
        <v>313</v>
      </c>
      <c r="H39" t="s">
        <v>314</v>
      </c>
      <c r="I39" t="s">
        <v>67</v>
      </c>
      <c r="J39">
        <v>11230733.5</v>
      </c>
      <c r="K39">
        <v>44.15</v>
      </c>
      <c r="M39" t="s">
        <v>64</v>
      </c>
      <c r="N39">
        <v>1</v>
      </c>
    </row>
    <row r="40" spans="1:14">
      <c r="A40" t="s">
        <v>120</v>
      </c>
      <c r="B40" t="s">
        <v>121</v>
      </c>
      <c r="C40">
        <v>2022</v>
      </c>
      <c r="D40" t="s">
        <v>114</v>
      </c>
      <c r="E40" t="s">
        <v>26</v>
      </c>
      <c r="F40" t="s">
        <v>1238</v>
      </c>
      <c r="G40" t="s">
        <v>313</v>
      </c>
      <c r="H40" t="s">
        <v>314</v>
      </c>
      <c r="I40" t="s">
        <v>67</v>
      </c>
      <c r="J40">
        <v>66277408.500000007</v>
      </c>
      <c r="K40">
        <v>30</v>
      </c>
      <c r="M40" t="s">
        <v>1238</v>
      </c>
      <c r="N40">
        <v>1</v>
      </c>
    </row>
    <row r="41" spans="1:14">
      <c r="A41" t="s">
        <v>122</v>
      </c>
      <c r="B41" t="s">
        <v>123</v>
      </c>
      <c r="C41">
        <v>2018</v>
      </c>
      <c r="D41" t="s">
        <v>119</v>
      </c>
      <c r="E41" t="s">
        <v>26</v>
      </c>
      <c r="F41" t="s">
        <v>1238</v>
      </c>
      <c r="G41" t="s">
        <v>313</v>
      </c>
      <c r="H41" t="s">
        <v>314</v>
      </c>
      <c r="I41" t="s">
        <v>67</v>
      </c>
      <c r="J41">
        <v>59115809</v>
      </c>
      <c r="K41">
        <v>51.9</v>
      </c>
      <c r="M41" t="s">
        <v>1238</v>
      </c>
      <c r="N41">
        <v>1</v>
      </c>
    </row>
    <row r="42" spans="1:14">
      <c r="A42" t="s">
        <v>221</v>
      </c>
      <c r="B42" t="s">
        <v>222</v>
      </c>
      <c r="C42">
        <v>2017</v>
      </c>
      <c r="D42" t="s">
        <v>63</v>
      </c>
      <c r="E42" t="s">
        <v>24</v>
      </c>
      <c r="F42" t="s">
        <v>64</v>
      </c>
      <c r="G42" t="s">
        <v>313</v>
      </c>
      <c r="H42" t="s">
        <v>314</v>
      </c>
      <c r="I42" t="s">
        <v>67</v>
      </c>
      <c r="J42">
        <v>768478.5</v>
      </c>
      <c r="K42">
        <v>25</v>
      </c>
      <c r="M42" t="s">
        <v>64</v>
      </c>
      <c r="N42">
        <v>1</v>
      </c>
    </row>
    <row r="43" spans="1:14">
      <c r="A43" t="s">
        <v>151</v>
      </c>
      <c r="B43" t="s">
        <v>152</v>
      </c>
      <c r="C43">
        <v>2024</v>
      </c>
      <c r="D43" t="s">
        <v>153</v>
      </c>
      <c r="E43" t="s">
        <v>25</v>
      </c>
      <c r="F43" t="s">
        <v>3</v>
      </c>
      <c r="G43" t="s">
        <v>313</v>
      </c>
      <c r="H43" t="s">
        <v>314</v>
      </c>
      <c r="I43" t="s">
        <v>67</v>
      </c>
      <c r="J43">
        <v>283487930.5</v>
      </c>
      <c r="K43">
        <v>55.533723310710613</v>
      </c>
      <c r="M43" t="s">
        <v>315</v>
      </c>
      <c r="N43">
        <v>1</v>
      </c>
    </row>
    <row r="44" spans="1:14">
      <c r="A44" t="s">
        <v>128</v>
      </c>
      <c r="B44" t="s">
        <v>129</v>
      </c>
      <c r="C44">
        <v>2019</v>
      </c>
      <c r="D44" t="s">
        <v>119</v>
      </c>
      <c r="E44" t="s">
        <v>26</v>
      </c>
      <c r="F44" t="s">
        <v>1238</v>
      </c>
      <c r="G44" t="s">
        <v>313</v>
      </c>
      <c r="H44" t="s">
        <v>314</v>
      </c>
      <c r="I44" t="s">
        <v>67</v>
      </c>
      <c r="J44">
        <v>4933491</v>
      </c>
      <c r="K44">
        <v>67</v>
      </c>
      <c r="M44" t="s">
        <v>1238</v>
      </c>
      <c r="N44">
        <v>1</v>
      </c>
    </row>
    <row r="45" spans="1:14">
      <c r="A45" t="s">
        <v>155</v>
      </c>
      <c r="B45" t="s">
        <v>156</v>
      </c>
      <c r="C45">
        <v>2022</v>
      </c>
      <c r="D45" t="s">
        <v>157</v>
      </c>
      <c r="E45" t="s">
        <v>25</v>
      </c>
      <c r="F45" t="s">
        <v>6</v>
      </c>
      <c r="G45" t="s">
        <v>313</v>
      </c>
      <c r="H45" t="s">
        <v>314</v>
      </c>
      <c r="I45" t="s">
        <v>67</v>
      </c>
      <c r="J45">
        <v>9103151</v>
      </c>
      <c r="K45">
        <v>52.936300000000003</v>
      </c>
      <c r="M45" t="s">
        <v>315</v>
      </c>
      <c r="N45">
        <v>1</v>
      </c>
    </row>
    <row r="46" spans="1:14">
      <c r="A46" t="s">
        <v>130</v>
      </c>
      <c r="B46" t="s">
        <v>131</v>
      </c>
      <c r="C46">
        <v>2023</v>
      </c>
      <c r="D46" t="s">
        <v>132</v>
      </c>
      <c r="E46" t="s">
        <v>26</v>
      </c>
      <c r="F46" t="s">
        <v>1238</v>
      </c>
      <c r="G46" t="s">
        <v>313</v>
      </c>
      <c r="H46" t="s">
        <v>314</v>
      </c>
      <c r="I46" t="s">
        <v>110</v>
      </c>
      <c r="J46">
        <v>59499453</v>
      </c>
      <c r="K46">
        <v>45.8</v>
      </c>
      <c r="M46" t="s">
        <v>1238</v>
      </c>
      <c r="N46">
        <v>1</v>
      </c>
    </row>
    <row r="47" spans="1:14">
      <c r="A47" t="s">
        <v>81</v>
      </c>
      <c r="B47" t="s">
        <v>82</v>
      </c>
      <c r="C47">
        <v>2019</v>
      </c>
      <c r="D47" t="s">
        <v>80</v>
      </c>
      <c r="E47" t="s">
        <v>24</v>
      </c>
      <c r="F47" t="s">
        <v>64</v>
      </c>
      <c r="G47" t="s">
        <v>313</v>
      </c>
      <c r="H47" t="s">
        <v>314</v>
      </c>
      <c r="I47" t="s">
        <v>67</v>
      </c>
      <c r="J47">
        <v>2823271</v>
      </c>
      <c r="K47">
        <v>50.1</v>
      </c>
      <c r="M47" t="s">
        <v>64</v>
      </c>
      <c r="N47">
        <v>1</v>
      </c>
    </row>
    <row r="48" spans="1:14">
      <c r="A48" t="s">
        <v>159</v>
      </c>
      <c r="B48" t="s">
        <v>160</v>
      </c>
      <c r="C48">
        <v>2015</v>
      </c>
      <c r="D48" t="s">
        <v>161</v>
      </c>
      <c r="E48" t="s">
        <v>25</v>
      </c>
      <c r="F48" t="s">
        <v>2</v>
      </c>
      <c r="G48" t="s">
        <v>313</v>
      </c>
      <c r="H48" t="s">
        <v>314</v>
      </c>
      <c r="I48" t="s">
        <v>67</v>
      </c>
      <c r="J48">
        <v>6001882</v>
      </c>
      <c r="K48">
        <v>36.1</v>
      </c>
      <c r="M48" t="s">
        <v>315</v>
      </c>
      <c r="N48">
        <v>1</v>
      </c>
    </row>
    <row r="49" spans="1:14">
      <c r="A49" t="s">
        <v>163</v>
      </c>
      <c r="B49" t="s">
        <v>164</v>
      </c>
      <c r="C49">
        <v>2022</v>
      </c>
      <c r="D49" t="s">
        <v>165</v>
      </c>
      <c r="E49" t="s">
        <v>25</v>
      </c>
      <c r="F49" t="s">
        <v>3</v>
      </c>
      <c r="G49" t="s">
        <v>313</v>
      </c>
      <c r="H49" t="s">
        <v>314</v>
      </c>
      <c r="I49" t="s">
        <v>67</v>
      </c>
      <c r="J49">
        <v>51782511.5</v>
      </c>
      <c r="K49">
        <v>9.9</v>
      </c>
      <c r="M49" t="s">
        <v>315</v>
      </c>
      <c r="N49">
        <v>1</v>
      </c>
    </row>
    <row r="50" spans="1:14">
      <c r="A50" t="s">
        <v>84</v>
      </c>
      <c r="B50" t="s">
        <v>85</v>
      </c>
      <c r="C50">
        <v>2018</v>
      </c>
      <c r="D50" t="s">
        <v>80</v>
      </c>
      <c r="E50" t="s">
        <v>24</v>
      </c>
      <c r="F50" t="s">
        <v>64</v>
      </c>
      <c r="G50" t="s">
        <v>313</v>
      </c>
      <c r="H50" t="s">
        <v>314</v>
      </c>
      <c r="I50" t="s">
        <v>67</v>
      </c>
      <c r="J50">
        <v>177017</v>
      </c>
      <c r="K50">
        <v>75</v>
      </c>
      <c r="M50" t="s">
        <v>64</v>
      </c>
      <c r="N50">
        <v>1</v>
      </c>
    </row>
    <row r="51" spans="1:14">
      <c r="A51" t="s">
        <v>86</v>
      </c>
      <c r="B51" t="s">
        <v>87</v>
      </c>
      <c r="C51">
        <v>2024</v>
      </c>
      <c r="D51" t="s">
        <v>88</v>
      </c>
      <c r="E51" t="s">
        <v>24</v>
      </c>
      <c r="F51" t="s">
        <v>64</v>
      </c>
      <c r="G51" t="s">
        <v>313</v>
      </c>
      <c r="H51" t="s">
        <v>314</v>
      </c>
      <c r="I51" t="s">
        <v>67</v>
      </c>
      <c r="J51">
        <v>130861007</v>
      </c>
      <c r="K51">
        <v>11.8</v>
      </c>
      <c r="L51" t="s">
        <v>89</v>
      </c>
      <c r="M51" t="s">
        <v>64</v>
      </c>
      <c r="N51">
        <v>1</v>
      </c>
    </row>
    <row r="52" spans="1:14">
      <c r="A52" t="s">
        <v>176</v>
      </c>
      <c r="B52" t="s">
        <v>177</v>
      </c>
      <c r="C52">
        <v>2023</v>
      </c>
      <c r="D52" t="s">
        <v>174</v>
      </c>
      <c r="E52" t="s">
        <v>23</v>
      </c>
      <c r="F52" t="s">
        <v>175</v>
      </c>
      <c r="G52" t="s">
        <v>313</v>
      </c>
      <c r="H52" t="s">
        <v>314</v>
      </c>
      <c r="I52" t="s">
        <v>178</v>
      </c>
      <c r="J52">
        <v>227882945</v>
      </c>
      <c r="K52">
        <v>28.46</v>
      </c>
      <c r="L52" t="s">
        <v>179</v>
      </c>
      <c r="M52" t="s">
        <v>175</v>
      </c>
      <c r="N52">
        <v>1</v>
      </c>
    </row>
    <row r="53" spans="1:14">
      <c r="A53" t="s">
        <v>242</v>
      </c>
      <c r="B53" t="s">
        <v>243</v>
      </c>
      <c r="C53">
        <v>2024</v>
      </c>
      <c r="D53" t="s">
        <v>148</v>
      </c>
      <c r="E53" t="s">
        <v>7</v>
      </c>
      <c r="F53" t="s">
        <v>149</v>
      </c>
      <c r="G53" t="s">
        <v>313</v>
      </c>
      <c r="H53" t="s">
        <v>314</v>
      </c>
      <c r="I53" t="s">
        <v>67</v>
      </c>
      <c r="J53">
        <v>5213944</v>
      </c>
      <c r="K53">
        <v>28.7</v>
      </c>
      <c r="L53" t="s">
        <v>321</v>
      </c>
      <c r="M53" t="s">
        <v>315</v>
      </c>
      <c r="N53">
        <v>1</v>
      </c>
    </row>
    <row r="54" spans="1:14">
      <c r="A54" t="s">
        <v>90</v>
      </c>
      <c r="B54" t="s">
        <v>91</v>
      </c>
      <c r="C54">
        <v>2016</v>
      </c>
      <c r="D54" t="s">
        <v>88</v>
      </c>
      <c r="E54" t="s">
        <v>24</v>
      </c>
      <c r="F54" t="s">
        <v>64</v>
      </c>
      <c r="G54" t="s">
        <v>313</v>
      </c>
      <c r="H54" t="s">
        <v>314</v>
      </c>
      <c r="I54" t="s">
        <v>92</v>
      </c>
      <c r="J54">
        <v>4029086.5</v>
      </c>
      <c r="K54">
        <v>30.6</v>
      </c>
      <c r="L54" t="s">
        <v>93</v>
      </c>
      <c r="M54" t="s">
        <v>64</v>
      </c>
      <c r="N54">
        <v>1</v>
      </c>
    </row>
    <row r="55" spans="1:14">
      <c r="A55" t="s">
        <v>94</v>
      </c>
      <c r="B55" t="s">
        <v>95</v>
      </c>
      <c r="C55">
        <v>2023</v>
      </c>
      <c r="D55" t="s">
        <v>63</v>
      </c>
      <c r="E55" t="s">
        <v>24</v>
      </c>
      <c r="F55" t="s">
        <v>64</v>
      </c>
      <c r="G55" t="s">
        <v>313</v>
      </c>
      <c r="H55" t="s">
        <v>314</v>
      </c>
      <c r="I55" t="s">
        <v>67</v>
      </c>
      <c r="J55">
        <v>33845617</v>
      </c>
      <c r="K55">
        <v>16.783037293800039</v>
      </c>
      <c r="L55" t="s">
        <v>322</v>
      </c>
      <c r="M55" t="s">
        <v>64</v>
      </c>
      <c r="N55">
        <v>1</v>
      </c>
    </row>
    <row r="56" spans="1:14">
      <c r="A56" t="s">
        <v>133</v>
      </c>
      <c r="B56" t="s">
        <v>134</v>
      </c>
      <c r="C56">
        <v>2024</v>
      </c>
      <c r="D56" t="s">
        <v>135</v>
      </c>
      <c r="E56" t="s">
        <v>26</v>
      </c>
      <c r="F56" t="s">
        <v>1238</v>
      </c>
      <c r="G56" t="s">
        <v>313</v>
      </c>
      <c r="H56" t="s">
        <v>314</v>
      </c>
      <c r="I56" t="s">
        <v>67</v>
      </c>
      <c r="J56">
        <v>38539201</v>
      </c>
      <c r="K56">
        <v>53.1</v>
      </c>
      <c r="M56" t="s">
        <v>1238</v>
      </c>
      <c r="N56">
        <v>1</v>
      </c>
    </row>
    <row r="57" spans="1:14">
      <c r="A57" t="s">
        <v>97</v>
      </c>
      <c r="B57" t="s">
        <v>98</v>
      </c>
      <c r="C57">
        <v>2019</v>
      </c>
      <c r="D57" t="s">
        <v>63</v>
      </c>
      <c r="E57" t="s">
        <v>24</v>
      </c>
      <c r="F57" t="s">
        <v>64</v>
      </c>
      <c r="G57" t="s">
        <v>313</v>
      </c>
      <c r="H57" t="s">
        <v>314</v>
      </c>
      <c r="I57" t="s">
        <v>67</v>
      </c>
      <c r="J57">
        <v>6515058</v>
      </c>
      <c r="K57">
        <v>52.7</v>
      </c>
      <c r="M57" t="s">
        <v>64</v>
      </c>
      <c r="N57">
        <v>1</v>
      </c>
    </row>
    <row r="58" spans="1:14">
      <c r="A58" t="s">
        <v>166</v>
      </c>
      <c r="B58" t="s">
        <v>167</v>
      </c>
      <c r="C58">
        <v>2020</v>
      </c>
      <c r="D58" t="s">
        <v>157</v>
      </c>
      <c r="E58" t="s">
        <v>25</v>
      </c>
      <c r="F58" t="s">
        <v>6</v>
      </c>
      <c r="G58" t="s">
        <v>313</v>
      </c>
      <c r="H58" t="s">
        <v>314</v>
      </c>
      <c r="I58" t="s">
        <v>67</v>
      </c>
      <c r="J58">
        <v>5069692</v>
      </c>
      <c r="K58">
        <v>36.299999999999997</v>
      </c>
      <c r="M58" t="s">
        <v>315</v>
      </c>
      <c r="N58">
        <v>1</v>
      </c>
    </row>
    <row r="59" spans="1:14">
      <c r="A59" t="s">
        <v>141</v>
      </c>
      <c r="B59" t="s">
        <v>142</v>
      </c>
      <c r="C59">
        <v>2017</v>
      </c>
      <c r="D59" t="s">
        <v>119</v>
      </c>
      <c r="E59" t="s">
        <v>26</v>
      </c>
      <c r="F59" t="s">
        <v>1238</v>
      </c>
      <c r="G59" t="s">
        <v>313</v>
      </c>
      <c r="H59" t="s">
        <v>314</v>
      </c>
      <c r="I59" t="s">
        <v>67</v>
      </c>
      <c r="J59">
        <v>10057861.5</v>
      </c>
      <c r="K59">
        <v>42</v>
      </c>
      <c r="M59" t="s">
        <v>1238</v>
      </c>
      <c r="N59">
        <v>1</v>
      </c>
    </row>
    <row r="60" spans="1:14">
      <c r="A60" t="s">
        <v>170</v>
      </c>
      <c r="B60" t="s">
        <v>171</v>
      </c>
      <c r="C60">
        <v>2024</v>
      </c>
      <c r="D60" t="s">
        <v>153</v>
      </c>
      <c r="E60" t="s">
        <v>25</v>
      </c>
      <c r="F60" t="s">
        <v>3</v>
      </c>
      <c r="G60" t="s">
        <v>313</v>
      </c>
      <c r="H60" t="s">
        <v>314</v>
      </c>
      <c r="I60" t="s">
        <v>67</v>
      </c>
      <c r="J60">
        <v>71668011</v>
      </c>
      <c r="K60">
        <v>66.7</v>
      </c>
      <c r="M60" t="s">
        <v>315</v>
      </c>
      <c r="N60">
        <v>1</v>
      </c>
    </row>
    <row r="61" spans="1:14">
      <c r="A61" t="s">
        <v>101</v>
      </c>
      <c r="B61" t="s">
        <v>102</v>
      </c>
      <c r="C61">
        <v>2015</v>
      </c>
      <c r="D61" t="s">
        <v>80</v>
      </c>
      <c r="E61" t="s">
        <v>24</v>
      </c>
      <c r="F61" t="s">
        <v>64</v>
      </c>
      <c r="G61" t="s">
        <v>313</v>
      </c>
      <c r="H61" t="s">
        <v>314</v>
      </c>
      <c r="I61" t="s">
        <v>67</v>
      </c>
      <c r="J61">
        <v>1429188.5</v>
      </c>
      <c r="K61">
        <v>83</v>
      </c>
      <c r="M61" t="s">
        <v>64</v>
      </c>
      <c r="N61">
        <v>1</v>
      </c>
    </row>
    <row r="62" spans="1:14">
      <c r="A62" t="s">
        <v>180</v>
      </c>
      <c r="B62" t="s">
        <v>181</v>
      </c>
      <c r="C62">
        <v>2025</v>
      </c>
      <c r="D62" t="s">
        <v>182</v>
      </c>
      <c r="E62" t="s">
        <v>23</v>
      </c>
      <c r="F62" t="s">
        <v>175</v>
      </c>
      <c r="G62" t="s">
        <v>313</v>
      </c>
      <c r="H62" t="s">
        <v>314</v>
      </c>
      <c r="I62" t="s">
        <v>110</v>
      </c>
      <c r="J62">
        <v>51384894</v>
      </c>
      <c r="K62">
        <v>54</v>
      </c>
      <c r="M62" t="s">
        <v>175</v>
      </c>
      <c r="N62">
        <v>1</v>
      </c>
    </row>
    <row r="63" spans="1:14">
      <c r="A63" t="s">
        <v>143</v>
      </c>
      <c r="B63" t="s">
        <v>144</v>
      </c>
      <c r="C63">
        <v>2023</v>
      </c>
      <c r="D63" t="s">
        <v>108</v>
      </c>
      <c r="E63" t="s">
        <v>24</v>
      </c>
      <c r="F63" t="s">
        <v>1238</v>
      </c>
      <c r="G63" t="s">
        <v>313</v>
      </c>
      <c r="H63" t="s">
        <v>314</v>
      </c>
      <c r="I63" t="s">
        <v>67</v>
      </c>
      <c r="J63">
        <v>343477335</v>
      </c>
      <c r="K63">
        <v>42.4</v>
      </c>
      <c r="L63" t="s">
        <v>323</v>
      </c>
      <c r="M63" t="s">
        <v>1238</v>
      </c>
      <c r="N63">
        <v>1</v>
      </c>
    </row>
    <row r="64" spans="1:14">
      <c r="A64" t="s">
        <v>61</v>
      </c>
      <c r="B64" t="s">
        <v>62</v>
      </c>
      <c r="C64">
        <v>2016</v>
      </c>
      <c r="D64" t="s">
        <v>63</v>
      </c>
      <c r="E64" t="s">
        <v>24</v>
      </c>
      <c r="F64" t="s">
        <v>64</v>
      </c>
      <c r="G64" t="s">
        <v>324</v>
      </c>
      <c r="H64" t="s">
        <v>325</v>
      </c>
      <c r="I64" t="s">
        <v>67</v>
      </c>
      <c r="J64">
        <v>43900313.5</v>
      </c>
      <c r="K64">
        <v>41.5</v>
      </c>
      <c r="M64" t="s">
        <v>64</v>
      </c>
      <c r="N64">
        <v>2</v>
      </c>
    </row>
    <row r="65" spans="1:14">
      <c r="A65" t="s">
        <v>146</v>
      </c>
      <c r="B65" t="s">
        <v>147</v>
      </c>
      <c r="C65">
        <v>2024</v>
      </c>
      <c r="D65" t="s">
        <v>148</v>
      </c>
      <c r="E65" t="s">
        <v>7</v>
      </c>
      <c r="F65" t="s">
        <v>149</v>
      </c>
      <c r="G65" t="s">
        <v>324</v>
      </c>
      <c r="H65" t="s">
        <v>325</v>
      </c>
      <c r="I65" t="s">
        <v>67</v>
      </c>
      <c r="J65">
        <v>26713205</v>
      </c>
      <c r="K65">
        <v>49.4</v>
      </c>
      <c r="M65" t="s">
        <v>315</v>
      </c>
      <c r="N65">
        <v>2</v>
      </c>
    </row>
    <row r="66" spans="1:14">
      <c r="A66" t="s">
        <v>68</v>
      </c>
      <c r="B66" t="s">
        <v>69</v>
      </c>
      <c r="C66">
        <v>2023</v>
      </c>
      <c r="D66" t="s">
        <v>63</v>
      </c>
      <c r="E66" t="s">
        <v>24</v>
      </c>
      <c r="F66" t="s">
        <v>64</v>
      </c>
      <c r="G66" t="s">
        <v>324</v>
      </c>
      <c r="H66" t="s">
        <v>325</v>
      </c>
      <c r="I66" t="s">
        <v>67</v>
      </c>
      <c r="J66">
        <v>12244159.5</v>
      </c>
      <c r="K66">
        <v>34.1</v>
      </c>
      <c r="M66" t="s">
        <v>64</v>
      </c>
      <c r="N66">
        <v>2</v>
      </c>
    </row>
    <row r="67" spans="1:14">
      <c r="A67" t="s">
        <v>106</v>
      </c>
      <c r="B67" t="s">
        <v>107</v>
      </c>
      <c r="C67">
        <v>2019</v>
      </c>
      <c r="D67" t="s">
        <v>108</v>
      </c>
      <c r="E67" t="s">
        <v>24</v>
      </c>
      <c r="F67" t="s">
        <v>1238</v>
      </c>
      <c r="G67" t="s">
        <v>324</v>
      </c>
      <c r="H67" t="s">
        <v>325</v>
      </c>
      <c r="I67" t="s">
        <v>110</v>
      </c>
      <c r="J67">
        <v>37782934.5</v>
      </c>
      <c r="K67">
        <v>36.1</v>
      </c>
      <c r="M67" t="s">
        <v>1238</v>
      </c>
      <c r="N67">
        <v>2</v>
      </c>
    </row>
    <row r="68" spans="1:14">
      <c r="A68" t="s">
        <v>112</v>
      </c>
      <c r="B68" t="s">
        <v>113</v>
      </c>
      <c r="C68">
        <v>2022</v>
      </c>
      <c r="D68" t="s">
        <v>114</v>
      </c>
      <c r="E68" t="s">
        <v>26</v>
      </c>
      <c r="F68" t="s">
        <v>1238</v>
      </c>
      <c r="G68" t="s">
        <v>324</v>
      </c>
      <c r="H68" t="s">
        <v>325</v>
      </c>
      <c r="I68" t="s">
        <v>67</v>
      </c>
      <c r="J68">
        <v>8792182</v>
      </c>
      <c r="K68">
        <v>30.9</v>
      </c>
      <c r="L68" t="s">
        <v>316</v>
      </c>
      <c r="M68" t="s">
        <v>1238</v>
      </c>
      <c r="N68">
        <v>2</v>
      </c>
    </row>
    <row r="69" spans="1:14">
      <c r="A69" t="s">
        <v>70</v>
      </c>
      <c r="B69" t="s">
        <v>71</v>
      </c>
      <c r="C69">
        <v>2023</v>
      </c>
      <c r="D69" t="s">
        <v>63</v>
      </c>
      <c r="E69" t="s">
        <v>24</v>
      </c>
      <c r="F69" t="s">
        <v>64</v>
      </c>
      <c r="G69" t="s">
        <v>324</v>
      </c>
      <c r="H69" t="s">
        <v>325</v>
      </c>
      <c r="I69" t="s">
        <v>67</v>
      </c>
      <c r="J69">
        <v>19658835</v>
      </c>
      <c r="K69">
        <v>50.6</v>
      </c>
      <c r="L69" t="s">
        <v>326</v>
      </c>
      <c r="M69" t="s">
        <v>64</v>
      </c>
      <c r="N69">
        <v>2</v>
      </c>
    </row>
    <row r="70" spans="1:14">
      <c r="A70" t="s">
        <v>73</v>
      </c>
      <c r="B70" t="s">
        <v>74</v>
      </c>
      <c r="C70">
        <v>2023</v>
      </c>
      <c r="D70" t="s">
        <v>63</v>
      </c>
      <c r="E70" t="s">
        <v>24</v>
      </c>
      <c r="F70" t="s">
        <v>64</v>
      </c>
      <c r="G70" t="s">
        <v>324</v>
      </c>
      <c r="H70" t="s">
        <v>325</v>
      </c>
      <c r="I70" t="s">
        <v>67</v>
      </c>
      <c r="J70">
        <v>52321152.5</v>
      </c>
      <c r="K70">
        <v>21.9</v>
      </c>
      <c r="M70" t="s">
        <v>64</v>
      </c>
      <c r="N70">
        <v>2</v>
      </c>
    </row>
    <row r="71" spans="1:14">
      <c r="A71" t="s">
        <v>172</v>
      </c>
      <c r="B71" t="s">
        <v>173</v>
      </c>
      <c r="C71">
        <v>2016</v>
      </c>
      <c r="D71" t="s">
        <v>174</v>
      </c>
      <c r="E71" t="s">
        <v>23</v>
      </c>
      <c r="F71" t="s">
        <v>175</v>
      </c>
      <c r="G71" t="s">
        <v>324</v>
      </c>
      <c r="H71" t="s">
        <v>325</v>
      </c>
      <c r="I71" t="s">
        <v>67</v>
      </c>
      <c r="J71">
        <v>512554.49999999988</v>
      </c>
      <c r="K71">
        <v>48.8</v>
      </c>
      <c r="M71" t="s">
        <v>175</v>
      </c>
      <c r="N71">
        <v>2</v>
      </c>
    </row>
    <row r="72" spans="1:14">
      <c r="A72" t="s">
        <v>115</v>
      </c>
      <c r="B72" t="s">
        <v>116</v>
      </c>
      <c r="C72">
        <v>2020</v>
      </c>
      <c r="D72" t="s">
        <v>114</v>
      </c>
      <c r="E72" t="s">
        <v>26</v>
      </c>
      <c r="F72" t="s">
        <v>1238</v>
      </c>
      <c r="G72" t="s">
        <v>324</v>
      </c>
      <c r="H72" t="s">
        <v>325</v>
      </c>
      <c r="I72" t="s">
        <v>67</v>
      </c>
      <c r="J72">
        <v>83628708.5</v>
      </c>
      <c r="K72">
        <v>33.5</v>
      </c>
      <c r="M72" t="s">
        <v>1238</v>
      </c>
      <c r="N72">
        <v>2</v>
      </c>
    </row>
    <row r="73" spans="1:14">
      <c r="A73" t="s">
        <v>78</v>
      </c>
      <c r="B73" t="s">
        <v>79</v>
      </c>
      <c r="C73">
        <v>2022</v>
      </c>
      <c r="D73" t="s">
        <v>80</v>
      </c>
      <c r="E73" t="s">
        <v>24</v>
      </c>
      <c r="F73" t="s">
        <v>64</v>
      </c>
      <c r="G73" t="s">
        <v>324</v>
      </c>
      <c r="H73" t="s">
        <v>325</v>
      </c>
      <c r="I73" t="s">
        <v>67</v>
      </c>
      <c r="J73">
        <v>11230733.5</v>
      </c>
      <c r="K73">
        <v>35.82</v>
      </c>
      <c r="M73" t="s">
        <v>64</v>
      </c>
      <c r="N73">
        <v>2</v>
      </c>
    </row>
    <row r="74" spans="1:14">
      <c r="A74" t="s">
        <v>120</v>
      </c>
      <c r="B74" t="s">
        <v>121</v>
      </c>
      <c r="C74">
        <v>2022</v>
      </c>
      <c r="D74" t="s">
        <v>114</v>
      </c>
      <c r="E74" t="s">
        <v>26</v>
      </c>
      <c r="F74" t="s">
        <v>1238</v>
      </c>
      <c r="G74" t="s">
        <v>324</v>
      </c>
      <c r="H74" t="s">
        <v>325</v>
      </c>
      <c r="I74" t="s">
        <v>67</v>
      </c>
      <c r="J74">
        <v>66277408.500000007</v>
      </c>
      <c r="K74">
        <v>22</v>
      </c>
      <c r="M74" t="s">
        <v>1238</v>
      </c>
      <c r="N74">
        <v>2</v>
      </c>
    </row>
    <row r="75" spans="1:14">
      <c r="A75" t="s">
        <v>122</v>
      </c>
      <c r="B75" t="s">
        <v>123</v>
      </c>
      <c r="C75">
        <v>2019</v>
      </c>
      <c r="D75" t="s">
        <v>119</v>
      </c>
      <c r="E75" t="s">
        <v>26</v>
      </c>
      <c r="F75" t="s">
        <v>1238</v>
      </c>
      <c r="G75" t="s">
        <v>324</v>
      </c>
      <c r="H75" t="s">
        <v>325</v>
      </c>
      <c r="I75" t="s">
        <v>110</v>
      </c>
      <c r="J75">
        <v>59439840</v>
      </c>
      <c r="K75">
        <v>49.486986810014798</v>
      </c>
      <c r="M75" t="s">
        <v>1238</v>
      </c>
      <c r="N75">
        <v>2</v>
      </c>
    </row>
    <row r="76" spans="1:14">
      <c r="A76" t="s">
        <v>124</v>
      </c>
      <c r="B76" t="s">
        <v>125</v>
      </c>
      <c r="C76">
        <v>2019</v>
      </c>
      <c r="D76" t="s">
        <v>119</v>
      </c>
      <c r="E76" t="s">
        <v>26</v>
      </c>
      <c r="F76" t="s">
        <v>1238</v>
      </c>
      <c r="G76" t="s">
        <v>324</v>
      </c>
      <c r="H76" t="s">
        <v>325</v>
      </c>
      <c r="I76" t="s">
        <v>67</v>
      </c>
      <c r="J76">
        <v>1893667</v>
      </c>
      <c r="K76">
        <v>42</v>
      </c>
      <c r="M76" t="s">
        <v>1238</v>
      </c>
      <c r="N76">
        <v>2</v>
      </c>
    </row>
    <row r="77" spans="1:14">
      <c r="A77" t="s">
        <v>126</v>
      </c>
      <c r="B77" t="s">
        <v>127</v>
      </c>
      <c r="C77">
        <v>2021</v>
      </c>
      <c r="D77" t="s">
        <v>119</v>
      </c>
      <c r="E77" t="s">
        <v>26</v>
      </c>
      <c r="F77" t="s">
        <v>1238</v>
      </c>
      <c r="G77" t="s">
        <v>324</v>
      </c>
      <c r="H77" t="s">
        <v>325</v>
      </c>
      <c r="I77" t="s">
        <v>67</v>
      </c>
      <c r="J77">
        <v>5479900</v>
      </c>
      <c r="K77">
        <v>33.4</v>
      </c>
      <c r="M77" t="s">
        <v>1238</v>
      </c>
      <c r="N77">
        <v>2</v>
      </c>
    </row>
    <row r="78" spans="1:14">
      <c r="A78" t="s">
        <v>221</v>
      </c>
      <c r="B78" t="s">
        <v>222</v>
      </c>
      <c r="C78">
        <v>2017</v>
      </c>
      <c r="D78" t="s">
        <v>63</v>
      </c>
      <c r="E78" t="s">
        <v>24</v>
      </c>
      <c r="F78" t="s">
        <v>64</v>
      </c>
      <c r="G78" t="s">
        <v>324</v>
      </c>
      <c r="H78" t="s">
        <v>325</v>
      </c>
      <c r="I78" t="s">
        <v>67</v>
      </c>
      <c r="J78">
        <v>768478.5</v>
      </c>
      <c r="K78">
        <v>50</v>
      </c>
      <c r="M78" t="s">
        <v>64</v>
      </c>
      <c r="N78">
        <v>2</v>
      </c>
    </row>
    <row r="79" spans="1:14">
      <c r="A79" t="s">
        <v>151</v>
      </c>
      <c r="B79" t="s">
        <v>152</v>
      </c>
      <c r="C79">
        <v>2024</v>
      </c>
      <c r="D79" t="s">
        <v>153</v>
      </c>
      <c r="E79" t="s">
        <v>25</v>
      </c>
      <c r="F79" t="s">
        <v>3</v>
      </c>
      <c r="G79" t="s">
        <v>324</v>
      </c>
      <c r="H79" t="s">
        <v>325</v>
      </c>
      <c r="I79" t="s">
        <v>67</v>
      </c>
      <c r="J79">
        <v>283487930.5</v>
      </c>
      <c r="K79">
        <v>36.080571683385102</v>
      </c>
      <c r="M79" t="s">
        <v>315</v>
      </c>
      <c r="N79">
        <v>2</v>
      </c>
    </row>
    <row r="80" spans="1:14">
      <c r="A80" t="s">
        <v>128</v>
      </c>
      <c r="B80" t="s">
        <v>129</v>
      </c>
      <c r="C80">
        <v>2019</v>
      </c>
      <c r="D80" t="s">
        <v>119</v>
      </c>
      <c r="E80" t="s">
        <v>26</v>
      </c>
      <c r="F80" t="s">
        <v>1238</v>
      </c>
      <c r="G80" t="s">
        <v>324</v>
      </c>
      <c r="H80" t="s">
        <v>325</v>
      </c>
      <c r="I80" t="s">
        <v>67</v>
      </c>
      <c r="J80">
        <v>4933491</v>
      </c>
      <c r="K80">
        <v>29</v>
      </c>
      <c r="M80" t="s">
        <v>1238</v>
      </c>
      <c r="N80">
        <v>2</v>
      </c>
    </row>
    <row r="81" spans="1:14">
      <c r="A81" t="s">
        <v>327</v>
      </c>
      <c r="B81" t="s">
        <v>299</v>
      </c>
      <c r="C81">
        <v>2024</v>
      </c>
      <c r="D81" t="s">
        <v>119</v>
      </c>
      <c r="E81" t="s">
        <v>26</v>
      </c>
      <c r="F81" t="s">
        <v>1238</v>
      </c>
      <c r="G81" t="s">
        <v>324</v>
      </c>
      <c r="H81" t="s">
        <v>325</v>
      </c>
      <c r="I81" t="s">
        <v>67</v>
      </c>
      <c r="J81">
        <v>393395.5</v>
      </c>
      <c r="K81">
        <v>65</v>
      </c>
      <c r="M81" t="s">
        <v>1238</v>
      </c>
      <c r="N81">
        <v>2</v>
      </c>
    </row>
    <row r="82" spans="1:14">
      <c r="A82" t="s">
        <v>155</v>
      </c>
      <c r="B82" t="s">
        <v>156</v>
      </c>
      <c r="C82">
        <v>2024</v>
      </c>
      <c r="D82" t="s">
        <v>157</v>
      </c>
      <c r="E82" t="s">
        <v>25</v>
      </c>
      <c r="F82" t="s">
        <v>6</v>
      </c>
      <c r="G82" t="s">
        <v>324</v>
      </c>
      <c r="H82" t="s">
        <v>325</v>
      </c>
      <c r="I82" t="s">
        <v>67</v>
      </c>
      <c r="J82">
        <v>9387021</v>
      </c>
      <c r="K82">
        <v>51.758600000000001</v>
      </c>
      <c r="M82" t="s">
        <v>315</v>
      </c>
      <c r="N82">
        <v>2</v>
      </c>
    </row>
    <row r="83" spans="1:14">
      <c r="A83" t="s">
        <v>130</v>
      </c>
      <c r="B83" t="s">
        <v>131</v>
      </c>
      <c r="C83">
        <v>2023</v>
      </c>
      <c r="D83" t="s">
        <v>132</v>
      </c>
      <c r="E83" t="s">
        <v>26</v>
      </c>
      <c r="F83" t="s">
        <v>1238</v>
      </c>
      <c r="G83" t="s">
        <v>324</v>
      </c>
      <c r="H83" t="s">
        <v>325</v>
      </c>
      <c r="I83" t="s">
        <v>110</v>
      </c>
      <c r="J83">
        <v>59499453</v>
      </c>
      <c r="K83">
        <v>40.6</v>
      </c>
      <c r="M83" t="s">
        <v>1238</v>
      </c>
      <c r="N83">
        <v>2</v>
      </c>
    </row>
    <row r="84" spans="1:14">
      <c r="A84" t="s">
        <v>81</v>
      </c>
      <c r="B84" t="s">
        <v>82</v>
      </c>
      <c r="C84">
        <v>2019</v>
      </c>
      <c r="D84" t="s">
        <v>80</v>
      </c>
      <c r="E84" t="s">
        <v>24</v>
      </c>
      <c r="F84" t="s">
        <v>64</v>
      </c>
      <c r="G84" t="s">
        <v>324</v>
      </c>
      <c r="H84" t="s">
        <v>325</v>
      </c>
      <c r="I84" t="s">
        <v>110</v>
      </c>
      <c r="J84">
        <v>2823271</v>
      </c>
      <c r="K84">
        <v>33.799999999999997</v>
      </c>
      <c r="M84" t="s">
        <v>64</v>
      </c>
      <c r="N84">
        <v>2</v>
      </c>
    </row>
    <row r="85" spans="1:14">
      <c r="A85" t="s">
        <v>159</v>
      </c>
      <c r="B85" t="s">
        <v>160</v>
      </c>
      <c r="C85">
        <v>2015</v>
      </c>
      <c r="D85" t="s">
        <v>161</v>
      </c>
      <c r="E85" t="s">
        <v>25</v>
      </c>
      <c r="F85" t="s">
        <v>2</v>
      </c>
      <c r="G85" t="s">
        <v>324</v>
      </c>
      <c r="H85" t="s">
        <v>325</v>
      </c>
      <c r="I85" t="s">
        <v>67</v>
      </c>
      <c r="J85">
        <v>6001882</v>
      </c>
      <c r="K85">
        <v>19.399999999999999</v>
      </c>
      <c r="M85" t="s">
        <v>315</v>
      </c>
      <c r="N85">
        <v>2</v>
      </c>
    </row>
    <row r="86" spans="1:14">
      <c r="A86" t="s">
        <v>163</v>
      </c>
      <c r="B86" t="s">
        <v>164</v>
      </c>
      <c r="C86">
        <v>2022</v>
      </c>
      <c r="D86" t="s">
        <v>165</v>
      </c>
      <c r="E86" t="s">
        <v>25</v>
      </c>
      <c r="F86" t="s">
        <v>3</v>
      </c>
      <c r="G86" t="s">
        <v>324</v>
      </c>
      <c r="H86" t="s">
        <v>325</v>
      </c>
      <c r="I86" t="s">
        <v>67</v>
      </c>
      <c r="J86">
        <v>51782511.5</v>
      </c>
      <c r="K86">
        <v>25.1</v>
      </c>
      <c r="M86" t="s">
        <v>315</v>
      </c>
      <c r="N86">
        <v>2</v>
      </c>
    </row>
    <row r="87" spans="1:14">
      <c r="A87" t="s">
        <v>84</v>
      </c>
      <c r="B87" t="s">
        <v>85</v>
      </c>
      <c r="C87">
        <v>2018</v>
      </c>
      <c r="D87" t="s">
        <v>80</v>
      </c>
      <c r="E87" t="s">
        <v>24</v>
      </c>
      <c r="F87" t="s">
        <v>64</v>
      </c>
      <c r="G87" t="s">
        <v>324</v>
      </c>
      <c r="H87" t="s">
        <v>325</v>
      </c>
      <c r="I87" t="s">
        <v>67</v>
      </c>
      <c r="J87">
        <v>177017</v>
      </c>
      <c r="K87">
        <v>47.099999999999987</v>
      </c>
      <c r="M87" t="s">
        <v>64</v>
      </c>
      <c r="N87">
        <v>2</v>
      </c>
    </row>
    <row r="88" spans="1:14">
      <c r="A88" t="s">
        <v>328</v>
      </c>
      <c r="B88" t="s">
        <v>329</v>
      </c>
      <c r="C88">
        <v>2019</v>
      </c>
      <c r="D88" t="s">
        <v>246</v>
      </c>
      <c r="E88" t="s">
        <v>25</v>
      </c>
      <c r="F88" t="s">
        <v>2</v>
      </c>
      <c r="G88" t="s">
        <v>324</v>
      </c>
      <c r="H88" t="s">
        <v>325</v>
      </c>
      <c r="I88" t="s">
        <v>67</v>
      </c>
      <c r="J88">
        <v>22410551.5</v>
      </c>
      <c r="K88">
        <v>8.5</v>
      </c>
      <c r="M88" t="s">
        <v>315</v>
      </c>
      <c r="N88">
        <v>2</v>
      </c>
    </row>
    <row r="89" spans="1:14">
      <c r="A89" t="s">
        <v>86</v>
      </c>
      <c r="B89" t="s">
        <v>87</v>
      </c>
      <c r="C89">
        <v>2024</v>
      </c>
      <c r="D89" t="s">
        <v>88</v>
      </c>
      <c r="E89" t="s">
        <v>24</v>
      </c>
      <c r="F89" t="s">
        <v>64</v>
      </c>
      <c r="G89" t="s">
        <v>324</v>
      </c>
      <c r="H89" t="s">
        <v>325</v>
      </c>
      <c r="I89" t="s">
        <v>67</v>
      </c>
      <c r="J89">
        <v>130861007</v>
      </c>
      <c r="K89">
        <v>22.7</v>
      </c>
      <c r="L89" t="s">
        <v>89</v>
      </c>
      <c r="M89" t="s">
        <v>64</v>
      </c>
      <c r="N89">
        <v>2</v>
      </c>
    </row>
    <row r="90" spans="1:14">
      <c r="A90" t="s">
        <v>176</v>
      </c>
      <c r="B90" t="s">
        <v>177</v>
      </c>
      <c r="C90">
        <v>2023</v>
      </c>
      <c r="D90" t="s">
        <v>174</v>
      </c>
      <c r="E90" t="s">
        <v>23</v>
      </c>
      <c r="F90" t="s">
        <v>175</v>
      </c>
      <c r="G90" t="s">
        <v>324</v>
      </c>
      <c r="H90" t="s">
        <v>325</v>
      </c>
      <c r="I90" t="s">
        <v>178</v>
      </c>
      <c r="J90">
        <v>227882945</v>
      </c>
      <c r="K90">
        <v>39.18</v>
      </c>
      <c r="L90" t="s">
        <v>179</v>
      </c>
      <c r="M90" t="s">
        <v>175</v>
      </c>
      <c r="N90">
        <v>2</v>
      </c>
    </row>
    <row r="91" spans="1:14">
      <c r="A91" t="s">
        <v>242</v>
      </c>
      <c r="B91" t="s">
        <v>243</v>
      </c>
      <c r="C91">
        <v>2020</v>
      </c>
      <c r="D91" t="s">
        <v>148</v>
      </c>
      <c r="E91" t="s">
        <v>7</v>
      </c>
      <c r="F91" t="s">
        <v>149</v>
      </c>
      <c r="G91" t="s">
        <v>324</v>
      </c>
      <c r="H91" t="s">
        <v>325</v>
      </c>
      <c r="I91" t="s">
        <v>110</v>
      </c>
      <c r="J91">
        <v>5069895</v>
      </c>
      <c r="K91">
        <v>32.1</v>
      </c>
      <c r="M91" t="s">
        <v>315</v>
      </c>
      <c r="N91">
        <v>2</v>
      </c>
    </row>
    <row r="92" spans="1:14">
      <c r="A92" t="s">
        <v>90</v>
      </c>
      <c r="B92" t="s">
        <v>91</v>
      </c>
      <c r="C92">
        <v>2016</v>
      </c>
      <c r="D92" t="s">
        <v>88</v>
      </c>
      <c r="E92" t="s">
        <v>24</v>
      </c>
      <c r="F92" t="s">
        <v>64</v>
      </c>
      <c r="G92" t="s">
        <v>324</v>
      </c>
      <c r="H92" t="s">
        <v>325</v>
      </c>
      <c r="I92" t="s">
        <v>92</v>
      </c>
      <c r="J92">
        <v>4029086.5</v>
      </c>
      <c r="K92">
        <v>42</v>
      </c>
      <c r="L92" t="s">
        <v>330</v>
      </c>
      <c r="M92" t="s">
        <v>64</v>
      </c>
      <c r="N92">
        <v>2</v>
      </c>
    </row>
    <row r="93" spans="1:14">
      <c r="A93" t="s">
        <v>94</v>
      </c>
      <c r="B93" t="s">
        <v>95</v>
      </c>
      <c r="C93">
        <v>2022</v>
      </c>
      <c r="D93" t="s">
        <v>63</v>
      </c>
      <c r="E93" t="s">
        <v>24</v>
      </c>
      <c r="F93" t="s">
        <v>64</v>
      </c>
      <c r="G93" t="s">
        <v>324</v>
      </c>
      <c r="H93" t="s">
        <v>325</v>
      </c>
      <c r="I93" t="s">
        <v>110</v>
      </c>
      <c r="J93">
        <v>33475438</v>
      </c>
      <c r="K93">
        <v>49.7</v>
      </c>
      <c r="M93" t="s">
        <v>64</v>
      </c>
      <c r="N93">
        <v>2</v>
      </c>
    </row>
    <row r="94" spans="1:14">
      <c r="A94" t="s">
        <v>133</v>
      </c>
      <c r="B94" t="s">
        <v>134</v>
      </c>
      <c r="C94">
        <v>2024</v>
      </c>
      <c r="D94" t="s">
        <v>135</v>
      </c>
      <c r="E94" t="s">
        <v>26</v>
      </c>
      <c r="F94" t="s">
        <v>1238</v>
      </c>
      <c r="G94" t="s">
        <v>324</v>
      </c>
      <c r="H94" t="s">
        <v>325</v>
      </c>
      <c r="I94" t="s">
        <v>67</v>
      </c>
      <c r="J94">
        <v>38539201</v>
      </c>
      <c r="K94">
        <v>59.599999999999987</v>
      </c>
      <c r="M94" t="s">
        <v>1238</v>
      </c>
      <c r="N94">
        <v>2</v>
      </c>
    </row>
    <row r="95" spans="1:14">
      <c r="A95" t="s">
        <v>137</v>
      </c>
      <c r="B95" t="s">
        <v>138</v>
      </c>
      <c r="C95">
        <v>2022</v>
      </c>
      <c r="D95" t="s">
        <v>132</v>
      </c>
      <c r="E95" t="s">
        <v>26</v>
      </c>
      <c r="F95" t="s">
        <v>1238</v>
      </c>
      <c r="G95" t="s">
        <v>324</v>
      </c>
      <c r="H95" t="s">
        <v>325</v>
      </c>
      <c r="I95" t="s">
        <v>110</v>
      </c>
      <c r="J95">
        <v>10417072.5</v>
      </c>
      <c r="K95">
        <v>0.4</v>
      </c>
      <c r="M95" t="s">
        <v>1238</v>
      </c>
      <c r="N95">
        <v>2</v>
      </c>
    </row>
    <row r="96" spans="1:14">
      <c r="A96" t="s">
        <v>97</v>
      </c>
      <c r="B96" t="s">
        <v>98</v>
      </c>
      <c r="C96">
        <v>2019</v>
      </c>
      <c r="D96" t="s">
        <v>63</v>
      </c>
      <c r="E96" t="s">
        <v>24</v>
      </c>
      <c r="F96" t="s">
        <v>64</v>
      </c>
      <c r="G96" t="s">
        <v>324</v>
      </c>
      <c r="H96" t="s">
        <v>325</v>
      </c>
      <c r="I96" t="s">
        <v>67</v>
      </c>
      <c r="J96">
        <v>6515058</v>
      </c>
      <c r="K96">
        <v>50</v>
      </c>
      <c r="M96" t="s">
        <v>64</v>
      </c>
      <c r="N96">
        <v>2</v>
      </c>
    </row>
    <row r="97" spans="1:14">
      <c r="A97" t="s">
        <v>166</v>
      </c>
      <c r="B97" t="s">
        <v>167</v>
      </c>
      <c r="C97">
        <v>2020</v>
      </c>
      <c r="D97" t="s">
        <v>157</v>
      </c>
      <c r="E97" t="s">
        <v>25</v>
      </c>
      <c r="F97" t="s">
        <v>6</v>
      </c>
      <c r="G97" t="s">
        <v>324</v>
      </c>
      <c r="H97" t="s">
        <v>325</v>
      </c>
      <c r="I97" t="s">
        <v>67</v>
      </c>
      <c r="J97">
        <v>5069692</v>
      </c>
      <c r="K97">
        <v>7.6</v>
      </c>
      <c r="M97" t="s">
        <v>315</v>
      </c>
      <c r="N97">
        <v>2</v>
      </c>
    </row>
    <row r="98" spans="1:14">
      <c r="A98" t="s">
        <v>141</v>
      </c>
      <c r="B98" t="s">
        <v>142</v>
      </c>
      <c r="C98">
        <v>2017</v>
      </c>
      <c r="D98" t="s">
        <v>119</v>
      </c>
      <c r="E98" t="s">
        <v>26</v>
      </c>
      <c r="F98" t="s">
        <v>1238</v>
      </c>
      <c r="G98" t="s">
        <v>324</v>
      </c>
      <c r="H98" t="s">
        <v>325</v>
      </c>
      <c r="I98" t="s">
        <v>110</v>
      </c>
      <c r="J98">
        <v>10057861.5</v>
      </c>
      <c r="K98">
        <v>31</v>
      </c>
      <c r="L98" t="s">
        <v>331</v>
      </c>
      <c r="M98" t="s">
        <v>1238</v>
      </c>
      <c r="N98">
        <v>2</v>
      </c>
    </row>
    <row r="99" spans="1:14">
      <c r="A99" t="s">
        <v>170</v>
      </c>
      <c r="B99" t="s">
        <v>171</v>
      </c>
      <c r="C99">
        <v>2024</v>
      </c>
      <c r="D99" t="s">
        <v>153</v>
      </c>
      <c r="E99" t="s">
        <v>25</v>
      </c>
      <c r="F99" t="s">
        <v>3</v>
      </c>
      <c r="G99" t="s">
        <v>324</v>
      </c>
      <c r="H99" t="s">
        <v>325</v>
      </c>
      <c r="I99" t="s">
        <v>67</v>
      </c>
      <c r="J99">
        <v>71668011</v>
      </c>
      <c r="K99">
        <v>68.600000000000009</v>
      </c>
      <c r="M99" t="s">
        <v>315</v>
      </c>
      <c r="N99">
        <v>2</v>
      </c>
    </row>
    <row r="100" spans="1:14">
      <c r="A100" t="s">
        <v>101</v>
      </c>
      <c r="B100" t="s">
        <v>102</v>
      </c>
      <c r="C100">
        <v>2015</v>
      </c>
      <c r="D100" t="s">
        <v>80</v>
      </c>
      <c r="E100" t="s">
        <v>24</v>
      </c>
      <c r="F100" t="s">
        <v>64</v>
      </c>
      <c r="G100" t="s">
        <v>324</v>
      </c>
      <c r="H100" t="s">
        <v>325</v>
      </c>
      <c r="I100" t="s">
        <v>67</v>
      </c>
      <c r="J100">
        <v>1429188.5</v>
      </c>
      <c r="K100">
        <v>77</v>
      </c>
      <c r="M100" t="s">
        <v>64</v>
      </c>
      <c r="N100">
        <v>2</v>
      </c>
    </row>
    <row r="101" spans="1:14">
      <c r="A101" t="s">
        <v>143</v>
      </c>
      <c r="B101" t="s">
        <v>144</v>
      </c>
      <c r="C101">
        <v>2023</v>
      </c>
      <c r="D101" t="s">
        <v>108</v>
      </c>
      <c r="E101" t="s">
        <v>24</v>
      </c>
      <c r="F101" t="s">
        <v>1238</v>
      </c>
      <c r="G101" t="s">
        <v>324</v>
      </c>
      <c r="H101" t="s">
        <v>325</v>
      </c>
      <c r="I101" t="s">
        <v>67</v>
      </c>
      <c r="J101">
        <v>343477335</v>
      </c>
      <c r="K101">
        <v>44.9</v>
      </c>
      <c r="L101" t="s">
        <v>332</v>
      </c>
      <c r="M101" t="s">
        <v>1238</v>
      </c>
      <c r="N101">
        <v>2</v>
      </c>
    </row>
    <row r="102" spans="1:14">
      <c r="A102" t="s">
        <v>185</v>
      </c>
      <c r="B102" t="s">
        <v>186</v>
      </c>
      <c r="C102">
        <v>2019</v>
      </c>
      <c r="D102" t="s">
        <v>187</v>
      </c>
      <c r="E102" t="s">
        <v>23</v>
      </c>
      <c r="F102" t="s">
        <v>175</v>
      </c>
      <c r="G102" t="s">
        <v>324</v>
      </c>
      <c r="H102" t="s">
        <v>325</v>
      </c>
      <c r="I102" t="s">
        <v>110</v>
      </c>
      <c r="J102">
        <v>59587885.5</v>
      </c>
      <c r="K102">
        <v>41.4</v>
      </c>
      <c r="M102" t="s">
        <v>175</v>
      </c>
      <c r="N102">
        <v>2</v>
      </c>
    </row>
    <row r="103" spans="1:14">
      <c r="A103" t="s">
        <v>61</v>
      </c>
      <c r="B103" t="s">
        <v>62</v>
      </c>
      <c r="C103">
        <v>2016</v>
      </c>
      <c r="D103" t="s">
        <v>63</v>
      </c>
      <c r="E103" t="s">
        <v>24</v>
      </c>
      <c r="F103" t="s">
        <v>64</v>
      </c>
      <c r="G103" t="s">
        <v>333</v>
      </c>
      <c r="H103" t="s">
        <v>334</v>
      </c>
      <c r="I103" t="s">
        <v>92</v>
      </c>
      <c r="J103">
        <v>43900313.5</v>
      </c>
      <c r="K103">
        <v>13</v>
      </c>
      <c r="L103" t="s">
        <v>335</v>
      </c>
      <c r="M103" t="s">
        <v>64</v>
      </c>
      <c r="N103">
        <v>3</v>
      </c>
    </row>
    <row r="104" spans="1:14">
      <c r="A104" t="s">
        <v>106</v>
      </c>
      <c r="B104" t="s">
        <v>107</v>
      </c>
      <c r="C104">
        <v>2019</v>
      </c>
      <c r="D104" t="s">
        <v>108</v>
      </c>
      <c r="E104" t="s">
        <v>24</v>
      </c>
      <c r="F104" t="s">
        <v>1238</v>
      </c>
      <c r="G104" t="s">
        <v>333</v>
      </c>
      <c r="H104" t="s">
        <v>334</v>
      </c>
      <c r="I104" t="s">
        <v>110</v>
      </c>
      <c r="J104">
        <v>37782934.5</v>
      </c>
      <c r="K104">
        <v>5.8</v>
      </c>
      <c r="M104" t="s">
        <v>1238</v>
      </c>
      <c r="N104">
        <v>3</v>
      </c>
    </row>
    <row r="105" spans="1:14">
      <c r="A105" t="s">
        <v>112</v>
      </c>
      <c r="B105" t="s">
        <v>113</v>
      </c>
      <c r="C105">
        <v>2015</v>
      </c>
      <c r="D105" t="s">
        <v>114</v>
      </c>
      <c r="E105" t="s">
        <v>26</v>
      </c>
      <c r="F105" t="s">
        <v>1238</v>
      </c>
      <c r="G105" t="s">
        <v>333</v>
      </c>
      <c r="H105" t="s">
        <v>334</v>
      </c>
      <c r="I105" t="s">
        <v>67</v>
      </c>
      <c r="J105">
        <v>8283933.9999999991</v>
      </c>
      <c r="K105">
        <v>3.4</v>
      </c>
      <c r="M105" t="s">
        <v>1238</v>
      </c>
      <c r="N105">
        <v>3</v>
      </c>
    </row>
    <row r="106" spans="1:14">
      <c r="A106" t="s">
        <v>115</v>
      </c>
      <c r="B106" t="s">
        <v>116</v>
      </c>
      <c r="C106">
        <v>2020</v>
      </c>
      <c r="D106" t="s">
        <v>114</v>
      </c>
      <c r="E106" t="s">
        <v>26</v>
      </c>
      <c r="F106" t="s">
        <v>1238</v>
      </c>
      <c r="G106" t="s">
        <v>333</v>
      </c>
      <c r="H106" t="s">
        <v>334</v>
      </c>
      <c r="I106" t="s">
        <v>67</v>
      </c>
      <c r="J106">
        <v>83628708.5</v>
      </c>
      <c r="K106">
        <v>2.2000000000000002</v>
      </c>
      <c r="M106" t="s">
        <v>1238</v>
      </c>
      <c r="N106">
        <v>3</v>
      </c>
    </row>
    <row r="107" spans="1:14">
      <c r="A107" t="s">
        <v>120</v>
      </c>
      <c r="B107" t="s">
        <v>121</v>
      </c>
      <c r="C107">
        <v>2019</v>
      </c>
      <c r="D107" t="s">
        <v>114</v>
      </c>
      <c r="E107" t="s">
        <v>26</v>
      </c>
      <c r="F107" t="s">
        <v>1238</v>
      </c>
      <c r="G107" t="s">
        <v>333</v>
      </c>
      <c r="H107" t="s">
        <v>334</v>
      </c>
      <c r="I107" t="s">
        <v>110</v>
      </c>
      <c r="J107">
        <v>65729459</v>
      </c>
      <c r="K107">
        <v>17.41</v>
      </c>
      <c r="L107" t="s">
        <v>336</v>
      </c>
      <c r="M107" t="s">
        <v>1238</v>
      </c>
      <c r="N107">
        <v>3</v>
      </c>
    </row>
    <row r="108" spans="1:14">
      <c r="A108" t="s">
        <v>122</v>
      </c>
      <c r="B108" t="s">
        <v>123</v>
      </c>
      <c r="C108">
        <v>2016</v>
      </c>
      <c r="D108" t="s">
        <v>119</v>
      </c>
      <c r="E108" t="s">
        <v>26</v>
      </c>
      <c r="F108" t="s">
        <v>1238</v>
      </c>
      <c r="G108" t="s">
        <v>333</v>
      </c>
      <c r="H108" t="s">
        <v>334</v>
      </c>
      <c r="I108" t="s">
        <v>67</v>
      </c>
      <c r="J108">
        <v>58381217</v>
      </c>
      <c r="K108">
        <v>17</v>
      </c>
      <c r="M108" t="s">
        <v>1238</v>
      </c>
      <c r="N108">
        <v>3</v>
      </c>
    </row>
    <row r="109" spans="1:14">
      <c r="A109" t="s">
        <v>151</v>
      </c>
      <c r="B109" t="s">
        <v>152</v>
      </c>
      <c r="C109">
        <v>2024</v>
      </c>
      <c r="D109" t="s">
        <v>153</v>
      </c>
      <c r="E109" t="s">
        <v>25</v>
      </c>
      <c r="F109" t="s">
        <v>3</v>
      </c>
      <c r="G109" t="s">
        <v>333</v>
      </c>
      <c r="H109" t="s">
        <v>334</v>
      </c>
      <c r="I109" t="s">
        <v>67</v>
      </c>
      <c r="J109">
        <v>283487930.5</v>
      </c>
      <c r="K109">
        <v>57.499371300598803</v>
      </c>
      <c r="M109" t="s">
        <v>315</v>
      </c>
      <c r="N109">
        <v>3</v>
      </c>
    </row>
    <row r="110" spans="1:14">
      <c r="A110" t="s">
        <v>327</v>
      </c>
      <c r="B110" t="s">
        <v>299</v>
      </c>
      <c r="C110">
        <v>2024</v>
      </c>
      <c r="D110" t="s">
        <v>119</v>
      </c>
      <c r="E110" t="s">
        <v>26</v>
      </c>
      <c r="F110" t="s">
        <v>1238</v>
      </c>
      <c r="G110" t="s">
        <v>333</v>
      </c>
      <c r="H110" t="s">
        <v>334</v>
      </c>
      <c r="I110" t="s">
        <v>67</v>
      </c>
      <c r="J110">
        <v>393395.5</v>
      </c>
      <c r="K110">
        <v>10.3</v>
      </c>
      <c r="M110" t="s">
        <v>1238</v>
      </c>
      <c r="N110">
        <v>3</v>
      </c>
    </row>
    <row r="111" spans="1:14">
      <c r="A111" t="s">
        <v>130</v>
      </c>
      <c r="B111" t="s">
        <v>131</v>
      </c>
      <c r="C111">
        <v>2023</v>
      </c>
      <c r="D111" t="s">
        <v>132</v>
      </c>
      <c r="E111" t="s">
        <v>26</v>
      </c>
      <c r="F111" t="s">
        <v>1238</v>
      </c>
      <c r="G111" t="s">
        <v>333</v>
      </c>
      <c r="H111" t="s">
        <v>334</v>
      </c>
      <c r="I111" t="s">
        <v>67</v>
      </c>
      <c r="J111">
        <v>59499453</v>
      </c>
      <c r="K111">
        <v>34.9</v>
      </c>
      <c r="M111" t="s">
        <v>1238</v>
      </c>
      <c r="N111">
        <v>3</v>
      </c>
    </row>
    <row r="112" spans="1:14">
      <c r="A112" t="s">
        <v>159</v>
      </c>
      <c r="B112" t="s">
        <v>160</v>
      </c>
      <c r="C112">
        <v>2015</v>
      </c>
      <c r="D112" t="s">
        <v>161</v>
      </c>
      <c r="E112" t="s">
        <v>25</v>
      </c>
      <c r="F112" t="s">
        <v>2</v>
      </c>
      <c r="G112" t="s">
        <v>333</v>
      </c>
      <c r="H112" t="s">
        <v>334</v>
      </c>
      <c r="I112" t="s">
        <v>67</v>
      </c>
      <c r="J112">
        <v>6001882</v>
      </c>
      <c r="K112">
        <v>31.8</v>
      </c>
      <c r="M112" t="s">
        <v>315</v>
      </c>
      <c r="N112">
        <v>3</v>
      </c>
    </row>
    <row r="113" spans="1:14">
      <c r="A113" t="s">
        <v>163</v>
      </c>
      <c r="B113" t="s">
        <v>164</v>
      </c>
      <c r="C113">
        <v>2018</v>
      </c>
      <c r="D113" t="s">
        <v>165</v>
      </c>
      <c r="E113" t="s">
        <v>25</v>
      </c>
      <c r="F113" t="s">
        <v>3</v>
      </c>
      <c r="G113" t="s">
        <v>333</v>
      </c>
      <c r="H113" t="s">
        <v>334</v>
      </c>
      <c r="I113" t="s">
        <v>67</v>
      </c>
      <c r="J113">
        <v>51640894</v>
      </c>
      <c r="K113">
        <v>31.23</v>
      </c>
      <c r="M113" t="s">
        <v>315</v>
      </c>
      <c r="N113">
        <v>3</v>
      </c>
    </row>
    <row r="114" spans="1:14">
      <c r="A114" t="s">
        <v>86</v>
      </c>
      <c r="B114" t="s">
        <v>87</v>
      </c>
      <c r="C114">
        <v>2024</v>
      </c>
      <c r="D114" t="s">
        <v>88</v>
      </c>
      <c r="E114" t="s">
        <v>24</v>
      </c>
      <c r="F114" t="s">
        <v>64</v>
      </c>
      <c r="G114" t="s">
        <v>333</v>
      </c>
      <c r="H114" t="s">
        <v>334</v>
      </c>
      <c r="I114" t="s">
        <v>67</v>
      </c>
      <c r="J114">
        <v>130861007</v>
      </c>
      <c r="K114">
        <v>4</v>
      </c>
      <c r="L114" t="s">
        <v>337</v>
      </c>
      <c r="M114" t="s">
        <v>64</v>
      </c>
      <c r="N114">
        <v>3</v>
      </c>
    </row>
    <row r="115" spans="1:14">
      <c r="A115" t="s">
        <v>242</v>
      </c>
      <c r="B115" t="s">
        <v>243</v>
      </c>
      <c r="C115">
        <v>2019</v>
      </c>
      <c r="D115" t="s">
        <v>148</v>
      </c>
      <c r="E115" t="s">
        <v>7</v>
      </c>
      <c r="F115" t="s">
        <v>149</v>
      </c>
      <c r="G115" t="s">
        <v>333</v>
      </c>
      <c r="H115" t="s">
        <v>334</v>
      </c>
      <c r="I115" t="s">
        <v>110</v>
      </c>
      <c r="J115">
        <v>4989402.5</v>
      </c>
      <c r="K115">
        <v>5.2</v>
      </c>
      <c r="M115" t="s">
        <v>315</v>
      </c>
      <c r="N115">
        <v>3</v>
      </c>
    </row>
    <row r="116" spans="1:14">
      <c r="A116" t="s">
        <v>94</v>
      </c>
      <c r="B116" t="s">
        <v>95</v>
      </c>
      <c r="C116">
        <v>2022</v>
      </c>
      <c r="D116" t="s">
        <v>63</v>
      </c>
      <c r="E116" t="s">
        <v>24</v>
      </c>
      <c r="F116" t="s">
        <v>64</v>
      </c>
      <c r="G116" t="s">
        <v>333</v>
      </c>
      <c r="H116" t="s">
        <v>334</v>
      </c>
      <c r="I116" t="s">
        <v>67</v>
      </c>
      <c r="J116">
        <v>33475438</v>
      </c>
      <c r="K116">
        <v>2.6</v>
      </c>
      <c r="L116" t="s">
        <v>338</v>
      </c>
      <c r="M116" t="s">
        <v>64</v>
      </c>
      <c r="N116">
        <v>3</v>
      </c>
    </row>
    <row r="117" spans="1:14">
      <c r="A117" t="s">
        <v>141</v>
      </c>
      <c r="B117" t="s">
        <v>142</v>
      </c>
      <c r="C117">
        <v>2017</v>
      </c>
      <c r="D117" t="s">
        <v>119</v>
      </c>
      <c r="E117" t="s">
        <v>26</v>
      </c>
      <c r="F117" t="s">
        <v>1238</v>
      </c>
      <c r="G117" t="s">
        <v>333</v>
      </c>
      <c r="H117" t="s">
        <v>334</v>
      </c>
      <c r="I117" t="s">
        <v>110</v>
      </c>
      <c r="J117">
        <v>10057861.5</v>
      </c>
      <c r="K117">
        <v>11</v>
      </c>
      <c r="L117" t="s">
        <v>331</v>
      </c>
      <c r="M117" t="s">
        <v>1238</v>
      </c>
      <c r="N117">
        <v>3</v>
      </c>
    </row>
    <row r="118" spans="1:14">
      <c r="A118" t="s">
        <v>170</v>
      </c>
      <c r="B118" t="s">
        <v>171</v>
      </c>
      <c r="C118">
        <v>2024</v>
      </c>
      <c r="D118" t="s">
        <v>153</v>
      </c>
      <c r="E118" t="s">
        <v>25</v>
      </c>
      <c r="F118" t="s">
        <v>3</v>
      </c>
      <c r="G118" t="s">
        <v>333</v>
      </c>
      <c r="H118" t="s">
        <v>334</v>
      </c>
      <c r="I118" t="s">
        <v>67</v>
      </c>
      <c r="J118">
        <v>71668011</v>
      </c>
      <c r="K118">
        <v>75</v>
      </c>
      <c r="M118" t="s">
        <v>315</v>
      </c>
      <c r="N118">
        <v>3</v>
      </c>
    </row>
    <row r="119" spans="1:14">
      <c r="A119" t="s">
        <v>101</v>
      </c>
      <c r="B119" t="s">
        <v>102</v>
      </c>
      <c r="C119">
        <v>2015</v>
      </c>
      <c r="D119" t="s">
        <v>80</v>
      </c>
      <c r="E119" t="s">
        <v>24</v>
      </c>
      <c r="F119" t="s">
        <v>64</v>
      </c>
      <c r="G119" t="s">
        <v>333</v>
      </c>
      <c r="H119" t="s">
        <v>334</v>
      </c>
      <c r="I119" t="s">
        <v>67</v>
      </c>
      <c r="J119">
        <v>1429188.5</v>
      </c>
      <c r="K119">
        <v>18</v>
      </c>
      <c r="M119" t="s">
        <v>64</v>
      </c>
      <c r="N119">
        <v>3</v>
      </c>
    </row>
    <row r="120" spans="1:14">
      <c r="A120" t="s">
        <v>143</v>
      </c>
      <c r="B120" t="s">
        <v>144</v>
      </c>
      <c r="C120">
        <v>2019</v>
      </c>
      <c r="D120" t="s">
        <v>108</v>
      </c>
      <c r="E120" t="s">
        <v>24</v>
      </c>
      <c r="F120" t="s">
        <v>1238</v>
      </c>
      <c r="G120" t="s">
        <v>333</v>
      </c>
      <c r="H120" t="s">
        <v>334</v>
      </c>
      <c r="I120" t="s">
        <v>110</v>
      </c>
      <c r="J120">
        <v>337790066.5</v>
      </c>
      <c r="K120">
        <v>33.9</v>
      </c>
      <c r="L120" t="s">
        <v>339</v>
      </c>
      <c r="M120" t="s">
        <v>1238</v>
      </c>
      <c r="N120">
        <v>3</v>
      </c>
    </row>
    <row r="121" spans="1:14">
      <c r="A121" t="s">
        <v>185</v>
      </c>
      <c r="B121" t="s">
        <v>186</v>
      </c>
      <c r="C121">
        <v>2019</v>
      </c>
      <c r="D121" t="s">
        <v>187</v>
      </c>
      <c r="E121" t="s">
        <v>23</v>
      </c>
      <c r="F121" t="s">
        <v>175</v>
      </c>
      <c r="G121" t="s">
        <v>333</v>
      </c>
      <c r="H121" t="s">
        <v>334</v>
      </c>
      <c r="I121" t="s">
        <v>110</v>
      </c>
      <c r="J121">
        <v>59587885.5</v>
      </c>
      <c r="K121">
        <v>60</v>
      </c>
      <c r="M121" t="s">
        <v>175</v>
      </c>
      <c r="N121">
        <v>3</v>
      </c>
    </row>
    <row r="122" spans="1:14">
      <c r="A122" s="206" t="s">
        <v>1280</v>
      </c>
      <c r="B122" s="204"/>
      <c r="C122" s="204"/>
      <c r="D122" s="204"/>
      <c r="E122" s="204"/>
      <c r="F122" s="204"/>
      <c r="G122" s="204"/>
      <c r="H122" s="204"/>
      <c r="I122" s="204"/>
      <c r="J122" s="204"/>
      <c r="K122" s="204"/>
      <c r="L122" s="204"/>
      <c r="M122" s="204"/>
      <c r="N122" s="204"/>
    </row>
    <row r="123" spans="1:14">
      <c r="A123" s="204"/>
      <c r="B123" s="205" t="s">
        <v>1278</v>
      </c>
      <c r="C123" s="204"/>
      <c r="D123" s="205" t="s">
        <v>51</v>
      </c>
      <c r="E123" s="204"/>
      <c r="F123" s="204"/>
      <c r="G123" s="206" t="s">
        <v>1277</v>
      </c>
      <c r="H123" s="206" t="s">
        <v>1279</v>
      </c>
      <c r="I123" s="205" t="s">
        <v>1236</v>
      </c>
      <c r="J123" s="205" t="s">
        <v>76</v>
      </c>
      <c r="K123" s="205"/>
      <c r="L123" s="204"/>
      <c r="M123" s="204"/>
      <c r="N123" s="204"/>
    </row>
    <row r="124" spans="1:14">
      <c r="A124" s="204"/>
      <c r="B124" s="204">
        <v>36</v>
      </c>
      <c r="C124" s="204"/>
      <c r="D124" s="204" t="s">
        <v>344</v>
      </c>
      <c r="E124" s="204"/>
      <c r="F124" s="204"/>
      <c r="G124" s="204" t="s">
        <v>313</v>
      </c>
      <c r="H124" s="204" t="s">
        <v>314</v>
      </c>
      <c r="I124" s="204">
        <v>42.168331683458597</v>
      </c>
      <c r="J124" s="204">
        <v>43.424999999999997</v>
      </c>
      <c r="K124" s="204"/>
      <c r="L124" s="204"/>
      <c r="M124" s="204"/>
      <c r="N124" s="204"/>
    </row>
    <row r="125" spans="1:14">
      <c r="A125" s="204"/>
      <c r="B125" s="204">
        <v>39</v>
      </c>
      <c r="C125" s="204"/>
      <c r="D125" s="204" t="s">
        <v>344</v>
      </c>
      <c r="E125" s="204"/>
      <c r="F125" s="204"/>
      <c r="G125" s="204" t="s">
        <v>324</v>
      </c>
      <c r="H125" s="204" t="s">
        <v>325</v>
      </c>
      <c r="I125" s="204">
        <v>38.513491243420511</v>
      </c>
      <c r="J125" s="204">
        <v>39.18</v>
      </c>
      <c r="K125" s="204"/>
      <c r="L125" s="204"/>
      <c r="M125" s="204"/>
      <c r="N125" s="204"/>
    </row>
    <row r="126" spans="1:14">
      <c r="A126" s="204"/>
      <c r="B126" s="204">
        <v>19</v>
      </c>
      <c r="C126" s="204"/>
      <c r="D126" s="204" t="s">
        <v>344</v>
      </c>
      <c r="E126" s="204"/>
      <c r="F126" s="204"/>
      <c r="G126" s="204" t="s">
        <v>333</v>
      </c>
      <c r="H126" s="204" t="s">
        <v>334</v>
      </c>
      <c r="I126" s="204">
        <v>22.854703752663099</v>
      </c>
      <c r="J126" s="204">
        <v>17</v>
      </c>
      <c r="K126" s="204"/>
      <c r="L126" s="204"/>
      <c r="M126" s="204"/>
      <c r="N126" s="204"/>
    </row>
    <row r="129" spans="4:9">
      <c r="D129" s="12"/>
      <c r="E129" s="12"/>
      <c r="F129" s="12"/>
      <c r="G129" s="12"/>
      <c r="H129" s="12"/>
      <c r="I129" s="12"/>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5DDD3-18F8-473D-835B-BD9F43A9CCBB}">
  <dimension ref="A2:P141"/>
  <sheetViews>
    <sheetView topLeftCell="A37" zoomScale="71" zoomScaleNormal="71" workbookViewId="0">
      <selection activeCell="K58" sqref="K58"/>
    </sheetView>
  </sheetViews>
  <sheetFormatPr defaultColWidth="11.42578125" defaultRowHeight="15"/>
  <sheetData>
    <row r="2" spans="1:8">
      <c r="A2" s="182" t="s">
        <v>1284</v>
      </c>
      <c r="B2" s="182"/>
      <c r="C2" s="182"/>
      <c r="D2" s="182"/>
      <c r="E2" s="182"/>
      <c r="F2" s="182"/>
      <c r="G2" s="182"/>
      <c r="H2" s="182"/>
    </row>
    <row r="3" spans="1:8">
      <c r="A3" s="182" t="s">
        <v>1285</v>
      </c>
      <c r="B3" s="182"/>
      <c r="C3" s="182"/>
      <c r="D3" s="182"/>
      <c r="E3" s="182"/>
      <c r="F3" s="182"/>
      <c r="G3" s="182"/>
      <c r="H3" s="182"/>
    </row>
    <row r="27" spans="1:16">
      <c r="A27" s="12" t="s">
        <v>47</v>
      </c>
      <c r="B27" s="12" t="s">
        <v>48</v>
      </c>
      <c r="C27" s="12" t="s">
        <v>49</v>
      </c>
      <c r="D27" s="12" t="s">
        <v>50</v>
      </c>
      <c r="E27" s="12" t="s">
        <v>0</v>
      </c>
      <c r="F27" s="12" t="s">
        <v>51</v>
      </c>
      <c r="G27" s="12" t="s">
        <v>52</v>
      </c>
      <c r="H27" s="12" t="s">
        <v>53</v>
      </c>
      <c r="I27" s="12" t="s">
        <v>54</v>
      </c>
      <c r="J27" s="12" t="s">
        <v>55</v>
      </c>
      <c r="K27" s="12" t="s">
        <v>56</v>
      </c>
      <c r="L27" s="12" t="s">
        <v>57</v>
      </c>
      <c r="M27" s="12" t="s">
        <v>188</v>
      </c>
      <c r="N27" s="12" t="s">
        <v>311</v>
      </c>
      <c r="O27" s="12" t="s">
        <v>59</v>
      </c>
      <c r="P27" s="12" t="s">
        <v>345</v>
      </c>
    </row>
    <row r="28" spans="1:16">
      <c r="A28" t="s">
        <v>61</v>
      </c>
      <c r="B28" t="s">
        <v>62</v>
      </c>
      <c r="C28">
        <v>2016</v>
      </c>
      <c r="D28" t="s">
        <v>63</v>
      </c>
      <c r="E28" t="s">
        <v>24</v>
      </c>
      <c r="F28" t="s">
        <v>64</v>
      </c>
      <c r="G28" t="s">
        <v>346</v>
      </c>
      <c r="H28" t="s">
        <v>325</v>
      </c>
      <c r="I28" t="s">
        <v>67</v>
      </c>
      <c r="J28">
        <v>43900313.5</v>
      </c>
      <c r="K28">
        <v>55.3</v>
      </c>
      <c r="M28" t="s">
        <v>270</v>
      </c>
      <c r="N28" t="s">
        <v>64</v>
      </c>
      <c r="O28">
        <v>1</v>
      </c>
      <c r="P28">
        <v>9</v>
      </c>
    </row>
    <row r="29" spans="1:16">
      <c r="A29" t="s">
        <v>70</v>
      </c>
      <c r="B29" t="s">
        <v>71</v>
      </c>
      <c r="C29">
        <v>2023</v>
      </c>
      <c r="D29" t="s">
        <v>63</v>
      </c>
      <c r="E29" t="s">
        <v>24</v>
      </c>
      <c r="F29" t="s">
        <v>64</v>
      </c>
      <c r="G29" t="s">
        <v>346</v>
      </c>
      <c r="H29" t="s">
        <v>325</v>
      </c>
      <c r="I29" t="s">
        <v>67</v>
      </c>
      <c r="J29">
        <v>19658835</v>
      </c>
      <c r="K29">
        <v>56.399999999999991</v>
      </c>
      <c r="M29" t="s">
        <v>270</v>
      </c>
      <c r="N29" t="s">
        <v>64</v>
      </c>
      <c r="O29">
        <v>1</v>
      </c>
      <c r="P29">
        <v>9</v>
      </c>
    </row>
    <row r="30" spans="1:16">
      <c r="A30" t="s">
        <v>73</v>
      </c>
      <c r="B30" t="s">
        <v>74</v>
      </c>
      <c r="C30">
        <v>2023</v>
      </c>
      <c r="D30" t="s">
        <v>63</v>
      </c>
      <c r="E30" t="s">
        <v>24</v>
      </c>
      <c r="F30" t="s">
        <v>64</v>
      </c>
      <c r="G30" t="s">
        <v>346</v>
      </c>
      <c r="H30" t="s">
        <v>325</v>
      </c>
      <c r="I30" t="s">
        <v>67</v>
      </c>
      <c r="J30">
        <v>52321152.5</v>
      </c>
      <c r="K30">
        <v>38.1</v>
      </c>
      <c r="M30" t="s">
        <v>270</v>
      </c>
      <c r="N30" t="s">
        <v>64</v>
      </c>
      <c r="O30">
        <v>1</v>
      </c>
      <c r="P30">
        <v>9</v>
      </c>
    </row>
    <row r="31" spans="1:16">
      <c r="A31" t="s">
        <v>213</v>
      </c>
      <c r="B31" t="s">
        <v>214</v>
      </c>
      <c r="C31">
        <v>2019</v>
      </c>
      <c r="D31" t="s">
        <v>80</v>
      </c>
      <c r="E31" t="s">
        <v>24</v>
      </c>
      <c r="F31" t="s">
        <v>64</v>
      </c>
      <c r="G31" t="s">
        <v>346</v>
      </c>
      <c r="H31" t="s">
        <v>325</v>
      </c>
      <c r="I31" t="s">
        <v>183</v>
      </c>
      <c r="J31">
        <v>11202846.5</v>
      </c>
      <c r="K31">
        <v>57.6299629211425</v>
      </c>
      <c r="L31" t="s">
        <v>197</v>
      </c>
      <c r="M31" t="s">
        <v>270</v>
      </c>
      <c r="N31" t="s">
        <v>64</v>
      </c>
      <c r="O31">
        <v>1</v>
      </c>
      <c r="P31">
        <v>9</v>
      </c>
    </row>
    <row r="32" spans="1:16">
      <c r="A32" t="s">
        <v>78</v>
      </c>
      <c r="B32" t="s">
        <v>79</v>
      </c>
      <c r="C32">
        <v>2022</v>
      </c>
      <c r="D32" t="s">
        <v>80</v>
      </c>
      <c r="E32" t="s">
        <v>24</v>
      </c>
      <c r="F32" t="s">
        <v>64</v>
      </c>
      <c r="G32" t="s">
        <v>346</v>
      </c>
      <c r="H32" t="s">
        <v>325</v>
      </c>
      <c r="I32" t="s">
        <v>67</v>
      </c>
      <c r="J32">
        <v>11230733.5</v>
      </c>
      <c r="K32">
        <v>42.64</v>
      </c>
      <c r="M32" t="s">
        <v>270</v>
      </c>
      <c r="N32" t="s">
        <v>64</v>
      </c>
      <c r="O32">
        <v>1</v>
      </c>
      <c r="P32">
        <v>9</v>
      </c>
    </row>
    <row r="33" spans="1:16">
      <c r="A33" t="s">
        <v>221</v>
      </c>
      <c r="B33" t="s">
        <v>222</v>
      </c>
      <c r="C33">
        <v>2019</v>
      </c>
      <c r="D33" t="s">
        <v>63</v>
      </c>
      <c r="E33" t="s">
        <v>24</v>
      </c>
      <c r="F33" t="s">
        <v>64</v>
      </c>
      <c r="G33" t="s">
        <v>346</v>
      </c>
      <c r="H33" t="s">
        <v>325</v>
      </c>
      <c r="I33" t="s">
        <v>183</v>
      </c>
      <c r="J33">
        <v>807665</v>
      </c>
      <c r="K33">
        <v>59.715797424316399</v>
      </c>
      <c r="L33" t="s">
        <v>197</v>
      </c>
      <c r="M33" t="s">
        <v>270</v>
      </c>
      <c r="N33" t="s">
        <v>64</v>
      </c>
      <c r="O33">
        <v>1</v>
      </c>
      <c r="P33">
        <v>9</v>
      </c>
    </row>
    <row r="34" spans="1:16">
      <c r="A34" t="s">
        <v>223</v>
      </c>
      <c r="B34" t="s">
        <v>224</v>
      </c>
      <c r="C34">
        <v>2019</v>
      </c>
      <c r="D34" t="s">
        <v>88</v>
      </c>
      <c r="E34" t="s">
        <v>24</v>
      </c>
      <c r="F34" t="s">
        <v>64</v>
      </c>
      <c r="G34" t="s">
        <v>346</v>
      </c>
      <c r="H34" t="s">
        <v>325</v>
      </c>
      <c r="I34" t="s">
        <v>183</v>
      </c>
      <c r="J34">
        <v>9943633.5</v>
      </c>
      <c r="K34">
        <v>26.096958160400291</v>
      </c>
      <c r="L34" t="s">
        <v>200</v>
      </c>
      <c r="M34" t="s">
        <v>270</v>
      </c>
      <c r="N34" t="s">
        <v>64</v>
      </c>
      <c r="O34">
        <v>1</v>
      </c>
      <c r="P34">
        <v>9</v>
      </c>
    </row>
    <row r="35" spans="1:16">
      <c r="A35" t="s">
        <v>81</v>
      </c>
      <c r="B35" t="s">
        <v>82</v>
      </c>
      <c r="C35">
        <v>2019</v>
      </c>
      <c r="D35" t="s">
        <v>80</v>
      </c>
      <c r="E35" t="s">
        <v>24</v>
      </c>
      <c r="F35" t="s">
        <v>64</v>
      </c>
      <c r="G35" t="s">
        <v>346</v>
      </c>
      <c r="H35" t="s">
        <v>325</v>
      </c>
      <c r="I35" t="s">
        <v>110</v>
      </c>
      <c r="J35">
        <v>2823271</v>
      </c>
      <c r="K35">
        <v>55.9</v>
      </c>
      <c r="M35" t="s">
        <v>270</v>
      </c>
      <c r="N35" t="s">
        <v>64</v>
      </c>
      <c r="O35">
        <v>1</v>
      </c>
      <c r="P35">
        <v>9</v>
      </c>
    </row>
    <row r="36" spans="1:16">
      <c r="A36" t="s">
        <v>86</v>
      </c>
      <c r="B36" t="s">
        <v>87</v>
      </c>
      <c r="C36">
        <v>2024</v>
      </c>
      <c r="D36" t="s">
        <v>88</v>
      </c>
      <c r="E36" t="s">
        <v>24</v>
      </c>
      <c r="F36" t="s">
        <v>64</v>
      </c>
      <c r="G36" t="s">
        <v>346</v>
      </c>
      <c r="H36" t="s">
        <v>325</v>
      </c>
      <c r="I36" t="s">
        <v>67</v>
      </c>
      <c r="J36">
        <v>130861007</v>
      </c>
      <c r="K36">
        <v>31.2</v>
      </c>
      <c r="L36" t="s">
        <v>89</v>
      </c>
      <c r="M36" t="s">
        <v>270</v>
      </c>
      <c r="N36" t="s">
        <v>64</v>
      </c>
      <c r="O36">
        <v>1</v>
      </c>
      <c r="P36">
        <v>9</v>
      </c>
    </row>
    <row r="37" spans="1:16">
      <c r="A37" t="s">
        <v>97</v>
      </c>
      <c r="B37" t="s">
        <v>98</v>
      </c>
      <c r="C37">
        <v>2019</v>
      </c>
      <c r="D37" t="s">
        <v>63</v>
      </c>
      <c r="E37" t="s">
        <v>24</v>
      </c>
      <c r="F37" t="s">
        <v>64</v>
      </c>
      <c r="G37" t="s">
        <v>346</v>
      </c>
      <c r="H37" t="s">
        <v>325</v>
      </c>
      <c r="I37" t="s">
        <v>67</v>
      </c>
      <c r="J37">
        <v>6515058</v>
      </c>
      <c r="K37">
        <v>63.6</v>
      </c>
      <c r="M37" t="s">
        <v>270</v>
      </c>
      <c r="N37" t="s">
        <v>64</v>
      </c>
      <c r="O37">
        <v>1</v>
      </c>
      <c r="P37">
        <v>9</v>
      </c>
    </row>
    <row r="38" spans="1:16">
      <c r="A38" t="s">
        <v>247</v>
      </c>
      <c r="B38" t="s">
        <v>248</v>
      </c>
      <c r="C38">
        <v>2018</v>
      </c>
      <c r="D38" t="s">
        <v>63</v>
      </c>
      <c r="E38" t="s">
        <v>24</v>
      </c>
      <c r="F38" t="s">
        <v>64</v>
      </c>
      <c r="G38" t="s">
        <v>346</v>
      </c>
      <c r="H38" t="s">
        <v>325</v>
      </c>
      <c r="I38" t="s">
        <v>183</v>
      </c>
      <c r="J38">
        <v>599512.5</v>
      </c>
      <c r="K38">
        <v>48.228118896484297</v>
      </c>
      <c r="L38" t="s">
        <v>197</v>
      </c>
      <c r="M38" t="s">
        <v>270</v>
      </c>
      <c r="N38" t="s">
        <v>64</v>
      </c>
      <c r="O38">
        <v>1</v>
      </c>
      <c r="P38">
        <v>9</v>
      </c>
    </row>
    <row r="39" spans="1:16">
      <c r="A39" t="s">
        <v>251</v>
      </c>
      <c r="B39" t="s">
        <v>252</v>
      </c>
      <c r="C39">
        <v>2019</v>
      </c>
      <c r="D39" t="s">
        <v>80</v>
      </c>
      <c r="E39" t="s">
        <v>24</v>
      </c>
      <c r="F39" t="s">
        <v>64</v>
      </c>
      <c r="G39" t="s">
        <v>346</v>
      </c>
      <c r="H39" t="s">
        <v>325</v>
      </c>
      <c r="I39" t="s">
        <v>183</v>
      </c>
      <c r="J39">
        <v>43165.5</v>
      </c>
      <c r="K39">
        <v>79.230987548828097</v>
      </c>
      <c r="L39" t="s">
        <v>197</v>
      </c>
      <c r="M39" t="s">
        <v>270</v>
      </c>
      <c r="N39" t="s">
        <v>64</v>
      </c>
      <c r="O39">
        <v>1</v>
      </c>
      <c r="P39">
        <v>9</v>
      </c>
    </row>
    <row r="40" spans="1:16">
      <c r="A40" t="s">
        <v>61</v>
      </c>
      <c r="B40" t="s">
        <v>62</v>
      </c>
      <c r="C40">
        <v>2016</v>
      </c>
      <c r="D40" t="s">
        <v>63</v>
      </c>
      <c r="E40" t="s">
        <v>24</v>
      </c>
      <c r="F40" t="s">
        <v>64</v>
      </c>
      <c r="G40" t="s">
        <v>347</v>
      </c>
      <c r="H40" t="s">
        <v>325</v>
      </c>
      <c r="I40" t="s">
        <v>67</v>
      </c>
      <c r="J40">
        <v>43900313.5</v>
      </c>
      <c r="K40">
        <v>29.6</v>
      </c>
      <c r="M40" t="s">
        <v>192</v>
      </c>
      <c r="N40" t="s">
        <v>64</v>
      </c>
      <c r="O40">
        <v>2</v>
      </c>
      <c r="P40">
        <v>10</v>
      </c>
    </row>
    <row r="41" spans="1:16">
      <c r="A41" t="s">
        <v>70</v>
      </c>
      <c r="B41" t="s">
        <v>71</v>
      </c>
      <c r="C41">
        <v>2023</v>
      </c>
      <c r="D41" t="s">
        <v>63</v>
      </c>
      <c r="E41" t="s">
        <v>24</v>
      </c>
      <c r="F41" t="s">
        <v>64</v>
      </c>
      <c r="G41" t="s">
        <v>347</v>
      </c>
      <c r="H41" t="s">
        <v>325</v>
      </c>
      <c r="I41" t="s">
        <v>67</v>
      </c>
      <c r="J41">
        <v>19658835</v>
      </c>
      <c r="K41">
        <v>48.4</v>
      </c>
      <c r="M41" t="s">
        <v>192</v>
      </c>
      <c r="N41" t="s">
        <v>64</v>
      </c>
      <c r="O41">
        <v>2</v>
      </c>
      <c r="P41">
        <v>10</v>
      </c>
    </row>
    <row r="42" spans="1:16">
      <c r="A42" t="s">
        <v>73</v>
      </c>
      <c r="B42" t="s">
        <v>74</v>
      </c>
      <c r="C42">
        <v>2023</v>
      </c>
      <c r="D42" t="s">
        <v>63</v>
      </c>
      <c r="E42" t="s">
        <v>24</v>
      </c>
      <c r="F42" t="s">
        <v>64</v>
      </c>
      <c r="G42" t="s">
        <v>347</v>
      </c>
      <c r="H42" t="s">
        <v>325</v>
      </c>
      <c r="I42" t="s">
        <v>67</v>
      </c>
      <c r="J42">
        <v>52321152.5</v>
      </c>
      <c r="K42">
        <v>13.3</v>
      </c>
      <c r="M42" t="s">
        <v>192</v>
      </c>
      <c r="N42" t="s">
        <v>64</v>
      </c>
      <c r="O42">
        <v>2</v>
      </c>
      <c r="P42">
        <v>10</v>
      </c>
    </row>
    <row r="43" spans="1:16">
      <c r="A43" t="s">
        <v>213</v>
      </c>
      <c r="B43" t="s">
        <v>214</v>
      </c>
      <c r="C43">
        <v>2019</v>
      </c>
      <c r="D43" t="s">
        <v>80</v>
      </c>
      <c r="E43" t="s">
        <v>24</v>
      </c>
      <c r="F43" t="s">
        <v>64</v>
      </c>
      <c r="G43" t="s">
        <v>347</v>
      </c>
      <c r="H43" t="s">
        <v>325</v>
      </c>
      <c r="I43" t="s">
        <v>183</v>
      </c>
      <c r="J43">
        <v>11202846.5</v>
      </c>
      <c r="K43">
        <v>34.075462341308501</v>
      </c>
      <c r="L43" t="s">
        <v>197</v>
      </c>
      <c r="M43" t="s">
        <v>192</v>
      </c>
      <c r="N43" t="s">
        <v>64</v>
      </c>
      <c r="O43">
        <v>2</v>
      </c>
      <c r="P43">
        <v>10</v>
      </c>
    </row>
    <row r="44" spans="1:16">
      <c r="A44" t="s">
        <v>78</v>
      </c>
      <c r="B44" t="s">
        <v>79</v>
      </c>
      <c r="C44">
        <v>2022</v>
      </c>
      <c r="D44" t="s">
        <v>80</v>
      </c>
      <c r="E44" t="s">
        <v>24</v>
      </c>
      <c r="F44" t="s">
        <v>64</v>
      </c>
      <c r="G44" t="s">
        <v>347</v>
      </c>
      <c r="H44" t="s">
        <v>325</v>
      </c>
      <c r="I44" t="s">
        <v>67</v>
      </c>
      <c r="J44">
        <v>11230733.5</v>
      </c>
      <c r="K44">
        <v>29</v>
      </c>
      <c r="M44" t="s">
        <v>192</v>
      </c>
      <c r="N44" t="s">
        <v>64</v>
      </c>
      <c r="O44">
        <v>2</v>
      </c>
      <c r="P44">
        <v>10</v>
      </c>
    </row>
    <row r="45" spans="1:16">
      <c r="A45" t="s">
        <v>221</v>
      </c>
      <c r="B45" t="s">
        <v>222</v>
      </c>
      <c r="C45">
        <v>2019</v>
      </c>
      <c r="D45" t="s">
        <v>63</v>
      </c>
      <c r="E45" t="s">
        <v>24</v>
      </c>
      <c r="F45" t="s">
        <v>64</v>
      </c>
      <c r="G45" t="s">
        <v>347</v>
      </c>
      <c r="H45" t="s">
        <v>325</v>
      </c>
      <c r="I45" t="s">
        <v>183</v>
      </c>
      <c r="J45">
        <v>807665</v>
      </c>
      <c r="K45">
        <v>48.5305366516113</v>
      </c>
      <c r="L45" t="s">
        <v>197</v>
      </c>
      <c r="M45" t="s">
        <v>192</v>
      </c>
      <c r="N45" t="s">
        <v>64</v>
      </c>
      <c r="O45">
        <v>2</v>
      </c>
      <c r="P45">
        <v>10</v>
      </c>
    </row>
    <row r="46" spans="1:16">
      <c r="A46" t="s">
        <v>223</v>
      </c>
      <c r="B46" t="s">
        <v>224</v>
      </c>
      <c r="C46">
        <v>2019</v>
      </c>
      <c r="D46" t="s">
        <v>88</v>
      </c>
      <c r="E46" t="s">
        <v>24</v>
      </c>
      <c r="F46" t="s">
        <v>64</v>
      </c>
      <c r="G46" t="s">
        <v>347</v>
      </c>
      <c r="H46" t="s">
        <v>325</v>
      </c>
      <c r="I46" t="s">
        <v>183</v>
      </c>
      <c r="J46">
        <v>9943633.5</v>
      </c>
      <c r="K46">
        <v>17.704927444458001</v>
      </c>
      <c r="L46" t="s">
        <v>200</v>
      </c>
      <c r="M46" t="s">
        <v>192</v>
      </c>
      <c r="N46" t="s">
        <v>64</v>
      </c>
      <c r="O46">
        <v>2</v>
      </c>
      <c r="P46">
        <v>10</v>
      </c>
    </row>
    <row r="47" spans="1:16">
      <c r="A47" t="s">
        <v>81</v>
      </c>
      <c r="B47" t="s">
        <v>82</v>
      </c>
      <c r="C47">
        <v>2019</v>
      </c>
      <c r="D47" t="s">
        <v>80</v>
      </c>
      <c r="E47" t="s">
        <v>24</v>
      </c>
      <c r="F47" t="s">
        <v>64</v>
      </c>
      <c r="G47" t="s">
        <v>347</v>
      </c>
      <c r="H47" t="s">
        <v>325</v>
      </c>
      <c r="I47" t="s">
        <v>110</v>
      </c>
      <c r="J47">
        <v>2823271</v>
      </c>
      <c r="K47">
        <v>44.1</v>
      </c>
      <c r="M47" t="s">
        <v>192</v>
      </c>
      <c r="N47" t="s">
        <v>64</v>
      </c>
      <c r="O47">
        <v>2</v>
      </c>
      <c r="P47">
        <v>10</v>
      </c>
    </row>
    <row r="48" spans="1:16">
      <c r="A48" t="s">
        <v>86</v>
      </c>
      <c r="B48" t="s">
        <v>87</v>
      </c>
      <c r="C48">
        <v>2024</v>
      </c>
      <c r="D48" t="s">
        <v>88</v>
      </c>
      <c r="E48" t="s">
        <v>24</v>
      </c>
      <c r="F48" t="s">
        <v>64</v>
      </c>
      <c r="G48" t="s">
        <v>347</v>
      </c>
      <c r="H48" t="s">
        <v>325</v>
      </c>
      <c r="I48" t="s">
        <v>67</v>
      </c>
      <c r="J48">
        <v>130861007</v>
      </c>
      <c r="K48">
        <v>14</v>
      </c>
      <c r="L48" t="s">
        <v>348</v>
      </c>
      <c r="M48" t="s">
        <v>192</v>
      </c>
      <c r="N48" t="s">
        <v>64</v>
      </c>
      <c r="O48">
        <v>2</v>
      </c>
      <c r="P48">
        <v>10</v>
      </c>
    </row>
    <row r="49" spans="1:16">
      <c r="A49" t="s">
        <v>97</v>
      </c>
      <c r="B49" t="s">
        <v>98</v>
      </c>
      <c r="C49">
        <v>2019</v>
      </c>
      <c r="D49" t="s">
        <v>63</v>
      </c>
      <c r="E49" t="s">
        <v>24</v>
      </c>
      <c r="F49" t="s">
        <v>64</v>
      </c>
      <c r="G49" t="s">
        <v>347</v>
      </c>
      <c r="H49" t="s">
        <v>325</v>
      </c>
      <c r="I49" t="s">
        <v>67</v>
      </c>
      <c r="J49">
        <v>6515058</v>
      </c>
      <c r="K49">
        <v>31.3</v>
      </c>
      <c r="M49" t="s">
        <v>192</v>
      </c>
      <c r="N49" t="s">
        <v>64</v>
      </c>
      <c r="O49">
        <v>2</v>
      </c>
      <c r="P49">
        <v>10</v>
      </c>
    </row>
    <row r="50" spans="1:16">
      <c r="A50" t="s">
        <v>247</v>
      </c>
      <c r="B50" t="s">
        <v>248</v>
      </c>
      <c r="C50">
        <v>2018</v>
      </c>
      <c r="D50" t="s">
        <v>63</v>
      </c>
      <c r="E50" t="s">
        <v>24</v>
      </c>
      <c r="F50" t="s">
        <v>64</v>
      </c>
      <c r="G50" t="s">
        <v>347</v>
      </c>
      <c r="H50" t="s">
        <v>325</v>
      </c>
      <c r="I50" t="s">
        <v>183</v>
      </c>
      <c r="J50">
        <v>599512.5</v>
      </c>
      <c r="K50">
        <v>36.187908172607401</v>
      </c>
      <c r="L50" t="s">
        <v>197</v>
      </c>
      <c r="M50" t="s">
        <v>192</v>
      </c>
      <c r="N50" t="s">
        <v>64</v>
      </c>
      <c r="O50">
        <v>2</v>
      </c>
      <c r="P50">
        <v>10</v>
      </c>
    </row>
    <row r="51" spans="1:16">
      <c r="A51" t="s">
        <v>251</v>
      </c>
      <c r="B51" t="s">
        <v>252</v>
      </c>
      <c r="C51">
        <v>2019</v>
      </c>
      <c r="D51" t="s">
        <v>80</v>
      </c>
      <c r="E51" t="s">
        <v>24</v>
      </c>
      <c r="F51" t="s">
        <v>64</v>
      </c>
      <c r="G51" t="s">
        <v>347</v>
      </c>
      <c r="H51" t="s">
        <v>325</v>
      </c>
      <c r="I51" t="s">
        <v>183</v>
      </c>
      <c r="J51">
        <v>43165.5</v>
      </c>
      <c r="K51">
        <v>2.8764743804931601</v>
      </c>
      <c r="L51" t="s">
        <v>197</v>
      </c>
      <c r="M51" t="s">
        <v>192</v>
      </c>
      <c r="N51" t="s">
        <v>64</v>
      </c>
      <c r="O51">
        <v>2</v>
      </c>
      <c r="P51">
        <v>10</v>
      </c>
    </row>
    <row r="52" spans="1:16">
      <c r="A52" t="s">
        <v>198</v>
      </c>
      <c r="B52" t="s">
        <v>199</v>
      </c>
      <c r="C52">
        <v>2019</v>
      </c>
      <c r="D52" t="s">
        <v>135</v>
      </c>
      <c r="E52" t="s">
        <v>26</v>
      </c>
      <c r="F52" t="s">
        <v>109</v>
      </c>
      <c r="G52" t="s">
        <v>346</v>
      </c>
      <c r="H52" t="s">
        <v>325</v>
      </c>
      <c r="I52" t="s">
        <v>183</v>
      </c>
      <c r="J52">
        <v>9435419.5</v>
      </c>
      <c r="K52">
        <v>53.297229766845703</v>
      </c>
      <c r="L52" t="s">
        <v>200</v>
      </c>
      <c r="M52" t="s">
        <v>270</v>
      </c>
      <c r="N52" t="s">
        <v>4</v>
      </c>
      <c r="O52">
        <v>3</v>
      </c>
      <c r="P52">
        <v>9</v>
      </c>
    </row>
    <row r="53" spans="1:16">
      <c r="A53" t="s">
        <v>106</v>
      </c>
      <c r="B53" t="s">
        <v>107</v>
      </c>
      <c r="C53">
        <v>2019</v>
      </c>
      <c r="D53" t="s">
        <v>108</v>
      </c>
      <c r="E53" t="s">
        <v>24</v>
      </c>
      <c r="F53" t="s">
        <v>109</v>
      </c>
      <c r="G53" t="s">
        <v>346</v>
      </c>
      <c r="H53" t="s">
        <v>325</v>
      </c>
      <c r="I53" t="s">
        <v>110</v>
      </c>
      <c r="J53">
        <v>37782934.5</v>
      </c>
      <c r="K53">
        <v>31</v>
      </c>
      <c r="M53" t="s">
        <v>270</v>
      </c>
      <c r="N53" t="s">
        <v>4</v>
      </c>
      <c r="O53">
        <v>3</v>
      </c>
      <c r="P53">
        <v>9</v>
      </c>
    </row>
    <row r="54" spans="1:16">
      <c r="A54" t="s">
        <v>112</v>
      </c>
      <c r="B54" t="s">
        <v>113</v>
      </c>
      <c r="C54">
        <v>2022</v>
      </c>
      <c r="D54" t="s">
        <v>114</v>
      </c>
      <c r="E54" t="s">
        <v>26</v>
      </c>
      <c r="F54" t="s">
        <v>109</v>
      </c>
      <c r="G54" t="s">
        <v>346</v>
      </c>
      <c r="H54" t="s">
        <v>325</v>
      </c>
      <c r="I54" t="s">
        <v>67</v>
      </c>
      <c r="J54">
        <v>8792182</v>
      </c>
      <c r="K54">
        <v>29.2</v>
      </c>
      <c r="L54" t="s">
        <v>316</v>
      </c>
      <c r="M54" t="s">
        <v>270</v>
      </c>
      <c r="N54" t="s">
        <v>4</v>
      </c>
      <c r="O54">
        <v>3</v>
      </c>
      <c r="P54">
        <v>9</v>
      </c>
    </row>
    <row r="55" spans="1:16">
      <c r="A55" t="s">
        <v>115</v>
      </c>
      <c r="B55" t="s">
        <v>116</v>
      </c>
      <c r="C55">
        <v>2020</v>
      </c>
      <c r="D55" t="s">
        <v>114</v>
      </c>
      <c r="E55" t="s">
        <v>26</v>
      </c>
      <c r="F55" t="s">
        <v>109</v>
      </c>
      <c r="G55" t="s">
        <v>346</v>
      </c>
      <c r="H55" t="s">
        <v>325</v>
      </c>
      <c r="I55" t="s">
        <v>67</v>
      </c>
      <c r="J55">
        <v>83628708.5</v>
      </c>
      <c r="K55">
        <v>21.3</v>
      </c>
      <c r="M55" t="s">
        <v>270</v>
      </c>
      <c r="N55" t="s">
        <v>4</v>
      </c>
      <c r="O55">
        <v>3</v>
      </c>
      <c r="P55">
        <v>9</v>
      </c>
    </row>
    <row r="56" spans="1:16">
      <c r="A56" t="s">
        <v>120</v>
      </c>
      <c r="B56" t="s">
        <v>121</v>
      </c>
      <c r="C56">
        <v>2022</v>
      </c>
      <c r="D56" t="s">
        <v>114</v>
      </c>
      <c r="E56" t="s">
        <v>26</v>
      </c>
      <c r="F56" t="s">
        <v>109</v>
      </c>
      <c r="G56" t="s">
        <v>346</v>
      </c>
      <c r="H56" t="s">
        <v>325</v>
      </c>
      <c r="I56" t="s">
        <v>67</v>
      </c>
      <c r="J56">
        <v>66277408.500000007</v>
      </c>
      <c r="K56">
        <v>22</v>
      </c>
      <c r="M56" t="s">
        <v>270</v>
      </c>
      <c r="N56" t="s">
        <v>4</v>
      </c>
      <c r="O56">
        <v>3</v>
      </c>
      <c r="P56">
        <v>9</v>
      </c>
    </row>
    <row r="57" spans="1:16">
      <c r="A57" t="s">
        <v>122</v>
      </c>
      <c r="B57" t="s">
        <v>123</v>
      </c>
      <c r="C57">
        <v>2018</v>
      </c>
      <c r="D57" t="s">
        <v>119</v>
      </c>
      <c r="E57" t="s">
        <v>26</v>
      </c>
      <c r="F57" t="s">
        <v>109</v>
      </c>
      <c r="G57" t="s">
        <v>346</v>
      </c>
      <c r="H57" t="s">
        <v>325</v>
      </c>
      <c r="I57" t="s">
        <v>67</v>
      </c>
      <c r="J57">
        <v>59115809</v>
      </c>
      <c r="K57">
        <v>41.8</v>
      </c>
      <c r="M57" t="s">
        <v>270</v>
      </c>
      <c r="N57" t="s">
        <v>4</v>
      </c>
      <c r="O57">
        <v>3</v>
      </c>
      <c r="P57">
        <v>9</v>
      </c>
    </row>
    <row r="58" spans="1:16">
      <c r="A58" t="s">
        <v>126</v>
      </c>
      <c r="B58" t="s">
        <v>127</v>
      </c>
      <c r="C58">
        <v>2021</v>
      </c>
      <c r="D58" t="s">
        <v>119</v>
      </c>
      <c r="E58" t="s">
        <v>26</v>
      </c>
      <c r="F58" t="s">
        <v>109</v>
      </c>
      <c r="G58" t="s">
        <v>346</v>
      </c>
      <c r="H58" t="s">
        <v>325</v>
      </c>
      <c r="I58" t="s">
        <v>67</v>
      </c>
      <c r="J58">
        <v>5479900</v>
      </c>
      <c r="K58">
        <v>22.9</v>
      </c>
      <c r="M58" t="s">
        <v>270</v>
      </c>
      <c r="N58" t="s">
        <v>4</v>
      </c>
      <c r="O58">
        <v>3</v>
      </c>
      <c r="P58">
        <v>9</v>
      </c>
    </row>
    <row r="59" spans="1:16">
      <c r="A59" t="s">
        <v>327</v>
      </c>
      <c r="B59" t="s">
        <v>299</v>
      </c>
      <c r="C59">
        <v>2023</v>
      </c>
      <c r="D59" t="s">
        <v>119</v>
      </c>
      <c r="E59" t="s">
        <v>26</v>
      </c>
      <c r="F59" t="s">
        <v>109</v>
      </c>
      <c r="G59" t="s">
        <v>346</v>
      </c>
      <c r="H59" t="s">
        <v>325</v>
      </c>
      <c r="I59" t="s">
        <v>67</v>
      </c>
      <c r="J59">
        <v>387557.5</v>
      </c>
      <c r="K59">
        <v>40.35</v>
      </c>
      <c r="M59" t="s">
        <v>270</v>
      </c>
      <c r="N59" t="s">
        <v>4</v>
      </c>
      <c r="O59">
        <v>3</v>
      </c>
      <c r="P59">
        <v>9</v>
      </c>
    </row>
    <row r="60" spans="1:16">
      <c r="A60" t="s">
        <v>130</v>
      </c>
      <c r="B60" t="s">
        <v>131</v>
      </c>
      <c r="C60">
        <v>2023</v>
      </c>
      <c r="D60" t="s">
        <v>132</v>
      </c>
      <c r="E60" t="s">
        <v>26</v>
      </c>
      <c r="F60" t="s">
        <v>109</v>
      </c>
      <c r="G60" t="s">
        <v>346</v>
      </c>
      <c r="H60" t="s">
        <v>325</v>
      </c>
      <c r="I60" t="s">
        <v>110</v>
      </c>
      <c r="J60">
        <v>59499453</v>
      </c>
      <c r="K60">
        <v>52.1</v>
      </c>
      <c r="M60" t="s">
        <v>270</v>
      </c>
      <c r="N60" t="s">
        <v>4</v>
      </c>
      <c r="O60">
        <v>3</v>
      </c>
      <c r="P60">
        <v>9</v>
      </c>
    </row>
    <row r="61" spans="1:16">
      <c r="A61" t="s">
        <v>236</v>
      </c>
      <c r="B61" t="s">
        <v>237</v>
      </c>
      <c r="C61">
        <v>2018</v>
      </c>
      <c r="D61" t="s">
        <v>132</v>
      </c>
      <c r="E61" t="s">
        <v>26</v>
      </c>
      <c r="F61" t="s">
        <v>109</v>
      </c>
      <c r="G61" t="s">
        <v>346</v>
      </c>
      <c r="H61" t="s">
        <v>325</v>
      </c>
      <c r="I61" t="s">
        <v>183</v>
      </c>
      <c r="J61">
        <v>615795</v>
      </c>
      <c r="K61">
        <v>70.338249206542898</v>
      </c>
      <c r="L61" t="s">
        <v>197</v>
      </c>
      <c r="M61" t="s">
        <v>270</v>
      </c>
      <c r="N61" t="s">
        <v>4</v>
      </c>
      <c r="O61">
        <v>3</v>
      </c>
      <c r="P61">
        <v>9</v>
      </c>
    </row>
    <row r="62" spans="1:16">
      <c r="A62" t="s">
        <v>133</v>
      </c>
      <c r="B62" t="s">
        <v>134</v>
      </c>
      <c r="C62">
        <v>2024</v>
      </c>
      <c r="D62" t="s">
        <v>135</v>
      </c>
      <c r="E62" t="s">
        <v>26</v>
      </c>
      <c r="F62" t="s">
        <v>109</v>
      </c>
      <c r="G62" t="s">
        <v>346</v>
      </c>
      <c r="H62" t="s">
        <v>325</v>
      </c>
      <c r="I62" t="s">
        <v>67</v>
      </c>
      <c r="J62">
        <v>38539201</v>
      </c>
      <c r="K62">
        <v>83.3</v>
      </c>
      <c r="M62" t="s">
        <v>270</v>
      </c>
      <c r="N62" t="s">
        <v>4</v>
      </c>
      <c r="O62">
        <v>3</v>
      </c>
      <c r="P62">
        <v>9</v>
      </c>
    </row>
    <row r="63" spans="1:16">
      <c r="A63" t="s">
        <v>143</v>
      </c>
      <c r="B63" t="s">
        <v>144</v>
      </c>
      <c r="C63">
        <v>2023</v>
      </c>
      <c r="D63" t="s">
        <v>108</v>
      </c>
      <c r="E63" t="s">
        <v>24</v>
      </c>
      <c r="F63" t="s">
        <v>109</v>
      </c>
      <c r="G63" t="s">
        <v>346</v>
      </c>
      <c r="H63" t="s">
        <v>325</v>
      </c>
      <c r="I63" t="s">
        <v>67</v>
      </c>
      <c r="J63">
        <v>343477335</v>
      </c>
      <c r="K63">
        <v>44.7</v>
      </c>
      <c r="L63" t="s">
        <v>349</v>
      </c>
      <c r="M63" t="s">
        <v>270</v>
      </c>
      <c r="N63" t="s">
        <v>4</v>
      </c>
      <c r="O63">
        <v>3</v>
      </c>
      <c r="P63">
        <v>9</v>
      </c>
    </row>
    <row r="64" spans="1:16">
      <c r="A64" t="s">
        <v>198</v>
      </c>
      <c r="B64" t="s">
        <v>199</v>
      </c>
      <c r="C64">
        <v>2019</v>
      </c>
      <c r="D64" t="s">
        <v>135</v>
      </c>
      <c r="E64" t="s">
        <v>26</v>
      </c>
      <c r="F64" t="s">
        <v>109</v>
      </c>
      <c r="G64" t="s">
        <v>347</v>
      </c>
      <c r="H64" t="s">
        <v>325</v>
      </c>
      <c r="I64" t="s">
        <v>183</v>
      </c>
      <c r="J64">
        <v>9435419.5</v>
      </c>
      <c r="K64">
        <v>65.650123596191406</v>
      </c>
      <c r="L64" t="s">
        <v>200</v>
      </c>
      <c r="M64" t="s">
        <v>192</v>
      </c>
      <c r="N64" t="s">
        <v>4</v>
      </c>
      <c r="O64">
        <v>4</v>
      </c>
      <c r="P64">
        <v>10</v>
      </c>
    </row>
    <row r="65" spans="1:16">
      <c r="A65" t="s">
        <v>106</v>
      </c>
      <c r="B65" t="s">
        <v>107</v>
      </c>
      <c r="C65">
        <v>2019</v>
      </c>
      <c r="D65" t="s">
        <v>108</v>
      </c>
      <c r="E65" t="s">
        <v>24</v>
      </c>
      <c r="F65" t="s">
        <v>109</v>
      </c>
      <c r="G65" t="s">
        <v>347</v>
      </c>
      <c r="H65" t="s">
        <v>325</v>
      </c>
      <c r="I65" t="s">
        <v>110</v>
      </c>
      <c r="J65">
        <v>37782934.5</v>
      </c>
      <c r="K65">
        <v>41.1</v>
      </c>
      <c r="M65" t="s">
        <v>192</v>
      </c>
      <c r="N65" t="s">
        <v>4</v>
      </c>
      <c r="O65">
        <v>4</v>
      </c>
      <c r="P65">
        <v>10</v>
      </c>
    </row>
    <row r="66" spans="1:16">
      <c r="A66" t="s">
        <v>112</v>
      </c>
      <c r="B66" t="s">
        <v>113</v>
      </c>
      <c r="C66">
        <v>2022</v>
      </c>
      <c r="D66" t="s">
        <v>114</v>
      </c>
      <c r="E66" t="s">
        <v>26</v>
      </c>
      <c r="F66" t="s">
        <v>109</v>
      </c>
      <c r="G66" t="s">
        <v>347</v>
      </c>
      <c r="H66" t="s">
        <v>325</v>
      </c>
      <c r="I66" t="s">
        <v>67</v>
      </c>
      <c r="J66">
        <v>8792182</v>
      </c>
      <c r="K66">
        <v>32.1</v>
      </c>
      <c r="L66" t="s">
        <v>316</v>
      </c>
      <c r="M66" t="s">
        <v>192</v>
      </c>
      <c r="N66" t="s">
        <v>4</v>
      </c>
      <c r="O66">
        <v>4</v>
      </c>
      <c r="P66">
        <v>10</v>
      </c>
    </row>
    <row r="67" spans="1:16">
      <c r="A67" t="s">
        <v>115</v>
      </c>
      <c r="B67" t="s">
        <v>116</v>
      </c>
      <c r="C67">
        <v>2020</v>
      </c>
      <c r="D67" t="s">
        <v>114</v>
      </c>
      <c r="E67" t="s">
        <v>26</v>
      </c>
      <c r="F67" t="s">
        <v>109</v>
      </c>
      <c r="G67" t="s">
        <v>347</v>
      </c>
      <c r="H67" t="s">
        <v>325</v>
      </c>
      <c r="I67" t="s">
        <v>67</v>
      </c>
      <c r="J67">
        <v>83628708.5</v>
      </c>
      <c r="K67">
        <v>40.299999999999997</v>
      </c>
      <c r="M67" t="s">
        <v>192</v>
      </c>
      <c r="N67" t="s">
        <v>4</v>
      </c>
      <c r="O67">
        <v>4</v>
      </c>
      <c r="P67">
        <v>10</v>
      </c>
    </row>
    <row r="68" spans="1:16">
      <c r="A68" t="s">
        <v>120</v>
      </c>
      <c r="B68" t="s">
        <v>121</v>
      </c>
      <c r="C68">
        <v>2022</v>
      </c>
      <c r="D68" t="s">
        <v>114</v>
      </c>
      <c r="E68" t="s">
        <v>26</v>
      </c>
      <c r="F68" t="s">
        <v>109</v>
      </c>
      <c r="G68" t="s">
        <v>347</v>
      </c>
      <c r="H68" t="s">
        <v>325</v>
      </c>
      <c r="I68" t="s">
        <v>67</v>
      </c>
      <c r="J68">
        <v>66277408.500000007</v>
      </c>
      <c r="K68">
        <v>21</v>
      </c>
      <c r="M68" t="s">
        <v>192</v>
      </c>
      <c r="N68" t="s">
        <v>4</v>
      </c>
      <c r="O68">
        <v>4</v>
      </c>
      <c r="P68">
        <v>10</v>
      </c>
    </row>
    <row r="69" spans="1:16">
      <c r="A69" t="s">
        <v>122</v>
      </c>
      <c r="B69" t="s">
        <v>123</v>
      </c>
      <c r="C69">
        <v>2018</v>
      </c>
      <c r="D69" t="s">
        <v>119</v>
      </c>
      <c r="E69" t="s">
        <v>26</v>
      </c>
      <c r="F69" t="s">
        <v>109</v>
      </c>
      <c r="G69" t="s">
        <v>347</v>
      </c>
      <c r="H69" t="s">
        <v>325</v>
      </c>
      <c r="I69" t="s">
        <v>67</v>
      </c>
      <c r="J69">
        <v>59115809</v>
      </c>
      <c r="K69">
        <v>46.1</v>
      </c>
      <c r="M69" t="s">
        <v>192</v>
      </c>
      <c r="N69" t="s">
        <v>4</v>
      </c>
      <c r="O69">
        <v>4</v>
      </c>
      <c r="P69">
        <v>10</v>
      </c>
    </row>
    <row r="70" spans="1:16">
      <c r="A70" t="s">
        <v>126</v>
      </c>
      <c r="B70" t="s">
        <v>127</v>
      </c>
      <c r="C70">
        <v>2021</v>
      </c>
      <c r="D70" t="s">
        <v>119</v>
      </c>
      <c r="E70" t="s">
        <v>26</v>
      </c>
      <c r="F70" t="s">
        <v>109</v>
      </c>
      <c r="G70" t="s">
        <v>347</v>
      </c>
      <c r="H70" t="s">
        <v>325</v>
      </c>
      <c r="I70" t="s">
        <v>67</v>
      </c>
      <c r="J70">
        <v>5479900</v>
      </c>
      <c r="K70">
        <v>45.8</v>
      </c>
      <c r="M70" t="s">
        <v>192</v>
      </c>
      <c r="N70" t="s">
        <v>4</v>
      </c>
      <c r="O70">
        <v>4</v>
      </c>
      <c r="P70">
        <v>10</v>
      </c>
    </row>
    <row r="71" spans="1:16">
      <c r="A71" t="s">
        <v>327</v>
      </c>
      <c r="B71" t="s">
        <v>299</v>
      </c>
      <c r="C71">
        <v>2023</v>
      </c>
      <c r="D71" t="s">
        <v>119</v>
      </c>
      <c r="E71" t="s">
        <v>26</v>
      </c>
      <c r="F71" t="s">
        <v>109</v>
      </c>
      <c r="G71" t="s">
        <v>347</v>
      </c>
      <c r="H71" t="s">
        <v>325</v>
      </c>
      <c r="I71" t="s">
        <v>67</v>
      </c>
      <c r="J71">
        <v>387557.5</v>
      </c>
      <c r="K71">
        <v>29.65217391304348</v>
      </c>
      <c r="M71" t="s">
        <v>192</v>
      </c>
      <c r="N71" t="s">
        <v>4</v>
      </c>
      <c r="O71">
        <v>4</v>
      </c>
      <c r="P71">
        <v>10</v>
      </c>
    </row>
    <row r="72" spans="1:16">
      <c r="A72" t="s">
        <v>130</v>
      </c>
      <c r="B72" t="s">
        <v>131</v>
      </c>
      <c r="C72">
        <v>2023</v>
      </c>
      <c r="D72" t="s">
        <v>132</v>
      </c>
      <c r="E72" t="s">
        <v>26</v>
      </c>
      <c r="F72" t="s">
        <v>109</v>
      </c>
      <c r="G72" t="s">
        <v>347</v>
      </c>
      <c r="H72" t="s">
        <v>325</v>
      </c>
      <c r="I72" t="s">
        <v>110</v>
      </c>
      <c r="J72">
        <v>59499453</v>
      </c>
      <c r="K72">
        <v>30.2</v>
      </c>
      <c r="M72" t="s">
        <v>192</v>
      </c>
      <c r="N72" t="s">
        <v>4</v>
      </c>
      <c r="O72">
        <v>4</v>
      </c>
      <c r="P72">
        <v>10</v>
      </c>
    </row>
    <row r="73" spans="1:16">
      <c r="A73" t="s">
        <v>236</v>
      </c>
      <c r="B73" t="s">
        <v>237</v>
      </c>
      <c r="C73">
        <v>2018</v>
      </c>
      <c r="D73" t="s">
        <v>132</v>
      </c>
      <c r="E73" t="s">
        <v>26</v>
      </c>
      <c r="F73" t="s">
        <v>109</v>
      </c>
      <c r="G73" t="s">
        <v>347</v>
      </c>
      <c r="H73" t="s">
        <v>325</v>
      </c>
      <c r="I73" t="s">
        <v>183</v>
      </c>
      <c r="J73">
        <v>615795</v>
      </c>
      <c r="K73">
        <v>25.139745712280199</v>
      </c>
      <c r="L73" t="s">
        <v>197</v>
      </c>
      <c r="M73" t="s">
        <v>192</v>
      </c>
      <c r="N73" t="s">
        <v>4</v>
      </c>
      <c r="O73">
        <v>4</v>
      </c>
      <c r="P73">
        <v>10</v>
      </c>
    </row>
    <row r="74" spans="1:16">
      <c r="A74" t="s">
        <v>133</v>
      </c>
      <c r="B74" t="s">
        <v>134</v>
      </c>
      <c r="C74">
        <v>2024</v>
      </c>
      <c r="D74" t="s">
        <v>135</v>
      </c>
      <c r="E74" t="s">
        <v>26</v>
      </c>
      <c r="F74" t="s">
        <v>109</v>
      </c>
      <c r="G74" t="s">
        <v>347</v>
      </c>
      <c r="H74" t="s">
        <v>325</v>
      </c>
      <c r="I74" t="s">
        <v>67</v>
      </c>
      <c r="J74">
        <v>38539201</v>
      </c>
      <c r="K74">
        <v>44.8</v>
      </c>
      <c r="M74" t="s">
        <v>192</v>
      </c>
      <c r="N74" t="s">
        <v>4</v>
      </c>
      <c r="O74">
        <v>4</v>
      </c>
      <c r="P74">
        <v>10</v>
      </c>
    </row>
    <row r="75" spans="1:16">
      <c r="A75" t="s">
        <v>143</v>
      </c>
      <c r="B75" t="s">
        <v>144</v>
      </c>
      <c r="C75">
        <v>2023</v>
      </c>
      <c r="D75" t="s">
        <v>108</v>
      </c>
      <c r="E75" t="s">
        <v>24</v>
      </c>
      <c r="F75" t="s">
        <v>109</v>
      </c>
      <c r="G75" t="s">
        <v>347</v>
      </c>
      <c r="H75" t="s">
        <v>325</v>
      </c>
      <c r="I75" t="s">
        <v>67</v>
      </c>
      <c r="J75">
        <v>343477335</v>
      </c>
      <c r="K75">
        <v>45.7</v>
      </c>
      <c r="L75" t="s">
        <v>349</v>
      </c>
      <c r="M75" t="s">
        <v>192</v>
      </c>
      <c r="N75" t="s">
        <v>4</v>
      </c>
      <c r="O75">
        <v>4</v>
      </c>
      <c r="P75">
        <v>10</v>
      </c>
    </row>
    <row r="76" spans="1:16">
      <c r="A76" t="s">
        <v>146</v>
      </c>
      <c r="B76" t="s">
        <v>147</v>
      </c>
      <c r="C76">
        <v>2024</v>
      </c>
      <c r="D76" t="s">
        <v>148</v>
      </c>
      <c r="E76" t="s">
        <v>7</v>
      </c>
      <c r="F76" t="s">
        <v>149</v>
      </c>
      <c r="G76" t="s">
        <v>346</v>
      </c>
      <c r="H76" t="s">
        <v>325</v>
      </c>
      <c r="I76" t="s">
        <v>67</v>
      </c>
      <c r="J76">
        <v>26713205</v>
      </c>
      <c r="K76">
        <v>52.400000000000013</v>
      </c>
      <c r="M76" t="s">
        <v>270</v>
      </c>
      <c r="N76" t="s">
        <v>315</v>
      </c>
      <c r="O76">
        <v>7</v>
      </c>
      <c r="P76">
        <v>9</v>
      </c>
    </row>
    <row r="77" spans="1:16">
      <c r="A77" t="s">
        <v>215</v>
      </c>
      <c r="B77" t="s">
        <v>216</v>
      </c>
      <c r="C77">
        <v>2021</v>
      </c>
      <c r="D77" t="s">
        <v>217</v>
      </c>
      <c r="E77" t="s">
        <v>7</v>
      </c>
      <c r="F77" t="s">
        <v>218</v>
      </c>
      <c r="G77" t="s">
        <v>346</v>
      </c>
      <c r="H77" t="s">
        <v>325</v>
      </c>
      <c r="I77" t="s">
        <v>183</v>
      </c>
      <c r="J77">
        <v>916711</v>
      </c>
      <c r="K77">
        <v>37.218578338622997</v>
      </c>
      <c r="L77" t="s">
        <v>197</v>
      </c>
      <c r="M77" t="s">
        <v>270</v>
      </c>
      <c r="N77" t="s">
        <v>315</v>
      </c>
      <c r="O77">
        <v>7</v>
      </c>
      <c r="P77">
        <v>9</v>
      </c>
    </row>
    <row r="78" spans="1:16">
      <c r="A78" t="s">
        <v>219</v>
      </c>
      <c r="B78" t="s">
        <v>220</v>
      </c>
      <c r="C78">
        <v>2018</v>
      </c>
      <c r="D78" t="s">
        <v>157</v>
      </c>
      <c r="E78" t="s">
        <v>25</v>
      </c>
      <c r="F78" t="s">
        <v>158</v>
      </c>
      <c r="G78" t="s">
        <v>346</v>
      </c>
      <c r="H78" t="s">
        <v>325</v>
      </c>
      <c r="I78" t="s">
        <v>183</v>
      </c>
      <c r="J78">
        <v>3794877</v>
      </c>
      <c r="K78">
        <v>61.7609252929687</v>
      </c>
      <c r="L78" t="s">
        <v>197</v>
      </c>
      <c r="M78" t="s">
        <v>270</v>
      </c>
      <c r="N78" t="s">
        <v>315</v>
      </c>
      <c r="O78">
        <v>7</v>
      </c>
      <c r="P78">
        <v>9</v>
      </c>
    </row>
    <row r="79" spans="1:16">
      <c r="A79" t="s">
        <v>151</v>
      </c>
      <c r="B79" t="s">
        <v>152</v>
      </c>
      <c r="C79">
        <v>2022</v>
      </c>
      <c r="D79" t="s">
        <v>153</v>
      </c>
      <c r="E79" t="s">
        <v>25</v>
      </c>
      <c r="F79" t="s">
        <v>154</v>
      </c>
      <c r="G79" t="s">
        <v>346</v>
      </c>
      <c r="H79" t="s">
        <v>325</v>
      </c>
      <c r="I79" t="s">
        <v>67</v>
      </c>
      <c r="J79">
        <v>278830528.5</v>
      </c>
      <c r="K79">
        <v>58.948462874920907</v>
      </c>
      <c r="L79" t="s">
        <v>350</v>
      </c>
      <c r="M79" t="s">
        <v>270</v>
      </c>
      <c r="N79" t="s">
        <v>315</v>
      </c>
      <c r="O79">
        <v>7</v>
      </c>
      <c r="P79">
        <v>9</v>
      </c>
    </row>
    <row r="80" spans="1:16">
      <c r="A80" t="s">
        <v>155</v>
      </c>
      <c r="B80" t="s">
        <v>156</v>
      </c>
      <c r="C80">
        <v>2024</v>
      </c>
      <c r="D80" t="s">
        <v>157</v>
      </c>
      <c r="E80" t="s">
        <v>25</v>
      </c>
      <c r="F80" t="s">
        <v>158</v>
      </c>
      <c r="G80" t="s">
        <v>346</v>
      </c>
      <c r="H80" t="s">
        <v>325</v>
      </c>
      <c r="I80" t="s">
        <v>67</v>
      </c>
      <c r="J80">
        <v>9387021</v>
      </c>
      <c r="K80">
        <v>65.208799999999997</v>
      </c>
      <c r="M80" t="s">
        <v>270</v>
      </c>
      <c r="N80" t="s">
        <v>315</v>
      </c>
      <c r="O80">
        <v>7</v>
      </c>
      <c r="P80">
        <v>9</v>
      </c>
    </row>
    <row r="81" spans="1:16">
      <c r="A81" t="s">
        <v>225</v>
      </c>
      <c r="B81" t="s">
        <v>226</v>
      </c>
      <c r="C81">
        <v>2018</v>
      </c>
      <c r="D81" t="s">
        <v>227</v>
      </c>
      <c r="E81" t="s">
        <v>7</v>
      </c>
      <c r="F81" t="s">
        <v>218</v>
      </c>
      <c r="G81" t="s">
        <v>346</v>
      </c>
      <c r="H81" t="s">
        <v>325</v>
      </c>
      <c r="I81" t="s">
        <v>183</v>
      </c>
      <c r="J81">
        <v>122083.5</v>
      </c>
      <c r="K81">
        <v>32.436065673828097</v>
      </c>
      <c r="L81" t="s">
        <v>197</v>
      </c>
      <c r="M81" t="s">
        <v>270</v>
      </c>
      <c r="N81" t="s">
        <v>315</v>
      </c>
      <c r="O81">
        <v>7</v>
      </c>
      <c r="P81">
        <v>9</v>
      </c>
    </row>
    <row r="82" spans="1:16">
      <c r="A82" t="s">
        <v>163</v>
      </c>
      <c r="B82" t="s">
        <v>164</v>
      </c>
      <c r="C82">
        <v>2016</v>
      </c>
      <c r="D82" t="s">
        <v>165</v>
      </c>
      <c r="E82" t="s">
        <v>25</v>
      </c>
      <c r="F82" t="s">
        <v>154</v>
      </c>
      <c r="G82" t="s">
        <v>346</v>
      </c>
      <c r="H82" t="s">
        <v>325</v>
      </c>
      <c r="I82" t="s">
        <v>67</v>
      </c>
      <c r="J82">
        <v>51297839</v>
      </c>
      <c r="K82">
        <v>28</v>
      </c>
      <c r="M82" t="s">
        <v>270</v>
      </c>
      <c r="N82" t="s">
        <v>315</v>
      </c>
      <c r="O82">
        <v>7</v>
      </c>
      <c r="P82">
        <v>9</v>
      </c>
    </row>
    <row r="83" spans="1:16">
      <c r="A83" t="s">
        <v>238</v>
      </c>
      <c r="B83" t="s">
        <v>239</v>
      </c>
      <c r="C83">
        <v>2018</v>
      </c>
      <c r="D83" t="s">
        <v>165</v>
      </c>
      <c r="E83" t="s">
        <v>25</v>
      </c>
      <c r="F83" t="s">
        <v>154</v>
      </c>
      <c r="G83" t="s">
        <v>346</v>
      </c>
      <c r="H83" t="s">
        <v>325</v>
      </c>
      <c r="I83" t="s">
        <v>183</v>
      </c>
      <c r="J83">
        <v>3167706</v>
      </c>
      <c r="K83">
        <v>36.119129180908203</v>
      </c>
      <c r="L83" t="s">
        <v>197</v>
      </c>
      <c r="M83" t="s">
        <v>270</v>
      </c>
      <c r="N83" t="s">
        <v>315</v>
      </c>
      <c r="O83">
        <v>7</v>
      </c>
      <c r="P83">
        <v>9</v>
      </c>
    </row>
    <row r="84" spans="1:16">
      <c r="A84" t="s">
        <v>242</v>
      </c>
      <c r="B84" t="s">
        <v>243</v>
      </c>
      <c r="C84">
        <v>2020</v>
      </c>
      <c r="D84" t="s">
        <v>148</v>
      </c>
      <c r="E84" t="s">
        <v>7</v>
      </c>
      <c r="F84" t="s">
        <v>149</v>
      </c>
      <c r="G84" t="s">
        <v>346</v>
      </c>
      <c r="H84" t="s">
        <v>325</v>
      </c>
      <c r="I84" t="s">
        <v>67</v>
      </c>
      <c r="J84">
        <v>5069895</v>
      </c>
      <c r="K84">
        <v>21.9</v>
      </c>
      <c r="M84" t="s">
        <v>270</v>
      </c>
      <c r="N84" t="s">
        <v>315</v>
      </c>
      <c r="O84">
        <v>7</v>
      </c>
      <c r="P84">
        <v>9</v>
      </c>
    </row>
    <row r="85" spans="1:16">
      <c r="A85" t="s">
        <v>244</v>
      </c>
      <c r="B85" t="s">
        <v>245</v>
      </c>
      <c r="C85">
        <v>2019</v>
      </c>
      <c r="D85" t="s">
        <v>246</v>
      </c>
      <c r="E85" t="s">
        <v>25</v>
      </c>
      <c r="F85" t="s">
        <v>162</v>
      </c>
      <c r="G85" t="s">
        <v>346</v>
      </c>
      <c r="H85" t="s">
        <v>325</v>
      </c>
      <c r="I85" t="s">
        <v>183</v>
      </c>
      <c r="J85">
        <v>230800898.5</v>
      </c>
      <c r="K85">
        <v>17.692037582397401</v>
      </c>
      <c r="L85" t="s">
        <v>197</v>
      </c>
      <c r="M85" t="s">
        <v>270</v>
      </c>
      <c r="N85" t="s">
        <v>315</v>
      </c>
      <c r="O85">
        <v>7</v>
      </c>
      <c r="P85">
        <v>9</v>
      </c>
    </row>
    <row r="86" spans="1:16">
      <c r="A86" t="s">
        <v>170</v>
      </c>
      <c r="B86" t="s">
        <v>171</v>
      </c>
      <c r="C86">
        <v>2019</v>
      </c>
      <c r="D86" t="s">
        <v>153</v>
      </c>
      <c r="E86" t="s">
        <v>25</v>
      </c>
      <c r="F86" t="s">
        <v>154</v>
      </c>
      <c r="G86" t="s">
        <v>346</v>
      </c>
      <c r="H86" t="s">
        <v>325</v>
      </c>
      <c r="I86" t="s">
        <v>183</v>
      </c>
      <c r="J86">
        <v>71522271</v>
      </c>
      <c r="K86">
        <v>30.368825912475501</v>
      </c>
      <c r="L86" t="s">
        <v>197</v>
      </c>
      <c r="M86" t="s">
        <v>270</v>
      </c>
      <c r="N86" t="s">
        <v>315</v>
      </c>
      <c r="O86">
        <v>7</v>
      </c>
      <c r="P86">
        <v>9</v>
      </c>
    </row>
    <row r="87" spans="1:16">
      <c r="A87" t="s">
        <v>255</v>
      </c>
      <c r="B87" t="s">
        <v>256</v>
      </c>
      <c r="C87">
        <v>2019</v>
      </c>
      <c r="D87" t="s">
        <v>257</v>
      </c>
      <c r="E87" t="s">
        <v>7</v>
      </c>
      <c r="F87" t="s">
        <v>218</v>
      </c>
      <c r="G87" t="s">
        <v>346</v>
      </c>
      <c r="H87" t="s">
        <v>325</v>
      </c>
      <c r="I87" t="s">
        <v>183</v>
      </c>
      <c r="J87">
        <v>105669.5</v>
      </c>
      <c r="K87">
        <v>23.1173801422119</v>
      </c>
      <c r="L87" t="s">
        <v>197</v>
      </c>
      <c r="M87" t="s">
        <v>270</v>
      </c>
      <c r="N87" t="s">
        <v>315</v>
      </c>
      <c r="O87">
        <v>7</v>
      </c>
      <c r="P87">
        <v>9</v>
      </c>
    </row>
    <row r="88" spans="1:16">
      <c r="A88" t="s">
        <v>258</v>
      </c>
      <c r="B88" t="s">
        <v>259</v>
      </c>
      <c r="C88">
        <v>2023</v>
      </c>
      <c r="D88" t="s">
        <v>260</v>
      </c>
      <c r="E88" t="s">
        <v>23</v>
      </c>
      <c r="F88" t="s">
        <v>158</v>
      </c>
      <c r="G88" t="s">
        <v>346</v>
      </c>
      <c r="H88" t="s">
        <v>325</v>
      </c>
      <c r="I88" t="s">
        <v>183</v>
      </c>
      <c r="J88">
        <v>12200431</v>
      </c>
      <c r="K88">
        <v>32.186084747314403</v>
      </c>
      <c r="L88" t="s">
        <v>197</v>
      </c>
      <c r="M88" t="s">
        <v>270</v>
      </c>
      <c r="N88" t="s">
        <v>315</v>
      </c>
      <c r="O88">
        <v>7</v>
      </c>
      <c r="P88">
        <v>9</v>
      </c>
    </row>
    <row r="89" spans="1:16">
      <c r="A89" t="s">
        <v>261</v>
      </c>
      <c r="B89" t="s">
        <v>262</v>
      </c>
      <c r="C89">
        <v>2019</v>
      </c>
      <c r="D89" t="s">
        <v>257</v>
      </c>
      <c r="E89" t="s">
        <v>7</v>
      </c>
      <c r="F89" t="s">
        <v>218</v>
      </c>
      <c r="G89" t="s">
        <v>346</v>
      </c>
      <c r="H89" t="s">
        <v>325</v>
      </c>
      <c r="I89" t="s">
        <v>183</v>
      </c>
      <c r="J89">
        <v>10581</v>
      </c>
      <c r="K89">
        <v>33.0992622375488</v>
      </c>
      <c r="L89" t="s">
        <v>197</v>
      </c>
      <c r="M89" t="s">
        <v>270</v>
      </c>
      <c r="N89" t="s">
        <v>315</v>
      </c>
      <c r="O89">
        <v>7</v>
      </c>
      <c r="P89">
        <v>9</v>
      </c>
    </row>
    <row r="90" spans="1:16">
      <c r="A90" t="s">
        <v>263</v>
      </c>
      <c r="B90" t="s">
        <v>264</v>
      </c>
      <c r="C90">
        <v>2020</v>
      </c>
      <c r="D90" t="s">
        <v>153</v>
      </c>
      <c r="E90" t="s">
        <v>25</v>
      </c>
      <c r="F90" t="s">
        <v>154</v>
      </c>
      <c r="G90" t="s">
        <v>346</v>
      </c>
      <c r="H90" t="s">
        <v>325</v>
      </c>
      <c r="I90" t="s">
        <v>183</v>
      </c>
      <c r="J90">
        <v>98079191</v>
      </c>
      <c r="K90">
        <v>18.341342926025291</v>
      </c>
      <c r="L90" t="s">
        <v>197</v>
      </c>
      <c r="M90" t="s">
        <v>270</v>
      </c>
      <c r="N90" t="s">
        <v>315</v>
      </c>
      <c r="O90">
        <v>7</v>
      </c>
      <c r="P90">
        <v>9</v>
      </c>
    </row>
    <row r="91" spans="1:16">
      <c r="A91" t="s">
        <v>265</v>
      </c>
      <c r="B91" t="s">
        <v>266</v>
      </c>
      <c r="C91">
        <v>2019</v>
      </c>
      <c r="D91" t="s">
        <v>257</v>
      </c>
      <c r="E91" t="s">
        <v>7</v>
      </c>
      <c r="F91" t="s">
        <v>218</v>
      </c>
      <c r="G91" t="s">
        <v>346</v>
      </c>
      <c r="H91" t="s">
        <v>325</v>
      </c>
      <c r="I91" t="s">
        <v>183</v>
      </c>
      <c r="J91">
        <v>209779.5</v>
      </c>
      <c r="K91">
        <v>46.388362884521399</v>
      </c>
      <c r="L91" t="s">
        <v>197</v>
      </c>
      <c r="M91" t="s">
        <v>270</v>
      </c>
      <c r="N91" t="s">
        <v>315</v>
      </c>
      <c r="O91">
        <v>7</v>
      </c>
      <c r="P91">
        <v>9</v>
      </c>
    </row>
    <row r="92" spans="1:16">
      <c r="A92" t="s">
        <v>146</v>
      </c>
      <c r="B92" t="s">
        <v>147</v>
      </c>
      <c r="C92">
        <v>2024</v>
      </c>
      <c r="D92" t="s">
        <v>148</v>
      </c>
      <c r="E92" t="s">
        <v>7</v>
      </c>
      <c r="F92" t="s">
        <v>149</v>
      </c>
      <c r="G92" t="s">
        <v>347</v>
      </c>
      <c r="H92" t="s">
        <v>325</v>
      </c>
      <c r="I92" t="s">
        <v>67</v>
      </c>
      <c r="J92">
        <v>26713205</v>
      </c>
      <c r="K92">
        <v>46.6</v>
      </c>
      <c r="M92" t="s">
        <v>192</v>
      </c>
      <c r="N92" t="s">
        <v>315</v>
      </c>
      <c r="O92" s="5">
        <v>8</v>
      </c>
      <c r="P92">
        <v>10</v>
      </c>
    </row>
    <row r="93" spans="1:16">
      <c r="A93" t="s">
        <v>215</v>
      </c>
      <c r="B93" t="s">
        <v>216</v>
      </c>
      <c r="C93">
        <v>2021</v>
      </c>
      <c r="D93" t="s">
        <v>217</v>
      </c>
      <c r="E93" t="s">
        <v>7</v>
      </c>
      <c r="F93" t="s">
        <v>218</v>
      </c>
      <c r="G93" t="s">
        <v>347</v>
      </c>
      <c r="H93" t="s">
        <v>325</v>
      </c>
      <c r="I93" t="s">
        <v>183</v>
      </c>
      <c r="J93">
        <v>916711</v>
      </c>
      <c r="K93">
        <v>40.059749603271399</v>
      </c>
      <c r="L93" t="s">
        <v>197</v>
      </c>
      <c r="M93" t="s">
        <v>192</v>
      </c>
      <c r="N93" t="s">
        <v>315</v>
      </c>
      <c r="O93" s="5">
        <v>8</v>
      </c>
      <c r="P93">
        <v>10</v>
      </c>
    </row>
    <row r="94" spans="1:16">
      <c r="A94" t="s">
        <v>219</v>
      </c>
      <c r="B94" t="s">
        <v>220</v>
      </c>
      <c r="C94">
        <v>2018</v>
      </c>
      <c r="D94" t="s">
        <v>157</v>
      </c>
      <c r="E94" t="s">
        <v>25</v>
      </c>
      <c r="F94" t="s">
        <v>158</v>
      </c>
      <c r="G94" t="s">
        <v>347</v>
      </c>
      <c r="H94" t="s">
        <v>325</v>
      </c>
      <c r="I94" t="s">
        <v>183</v>
      </c>
      <c r="J94">
        <v>3794877</v>
      </c>
      <c r="K94">
        <v>30.214550018310501</v>
      </c>
      <c r="L94" t="s">
        <v>197</v>
      </c>
      <c r="M94" t="s">
        <v>192</v>
      </c>
      <c r="N94" t="s">
        <v>315</v>
      </c>
      <c r="O94" s="5">
        <v>8</v>
      </c>
      <c r="P94">
        <v>10</v>
      </c>
    </row>
    <row r="95" spans="1:16">
      <c r="A95" t="s">
        <v>151</v>
      </c>
      <c r="B95" t="s">
        <v>152</v>
      </c>
      <c r="C95">
        <v>2022</v>
      </c>
      <c r="D95" t="s">
        <v>153</v>
      </c>
      <c r="E95" t="s">
        <v>25</v>
      </c>
      <c r="F95" t="s">
        <v>154</v>
      </c>
      <c r="G95" t="s">
        <v>347</v>
      </c>
      <c r="H95" t="s">
        <v>325</v>
      </c>
      <c r="I95" t="s">
        <v>67</v>
      </c>
      <c r="J95">
        <v>278830528.5</v>
      </c>
      <c r="K95">
        <v>62.070207141807899</v>
      </c>
      <c r="L95" t="s">
        <v>350</v>
      </c>
      <c r="M95" t="s">
        <v>192</v>
      </c>
      <c r="N95" t="s">
        <v>315</v>
      </c>
      <c r="O95" s="5">
        <v>8</v>
      </c>
      <c r="P95">
        <v>10</v>
      </c>
    </row>
    <row r="96" spans="1:16">
      <c r="A96" t="s">
        <v>155</v>
      </c>
      <c r="B96" t="s">
        <v>156</v>
      </c>
      <c r="C96">
        <v>2024</v>
      </c>
      <c r="D96" t="s">
        <v>157</v>
      </c>
      <c r="E96" t="s">
        <v>25</v>
      </c>
      <c r="F96" t="s">
        <v>158</v>
      </c>
      <c r="G96" t="s">
        <v>347</v>
      </c>
      <c r="H96" t="s">
        <v>325</v>
      </c>
      <c r="I96" t="s">
        <v>67</v>
      </c>
      <c r="J96">
        <v>9387021</v>
      </c>
      <c r="K96">
        <v>43.154299999999999</v>
      </c>
      <c r="M96" t="s">
        <v>192</v>
      </c>
      <c r="N96" t="s">
        <v>315</v>
      </c>
      <c r="O96" s="5">
        <v>8</v>
      </c>
      <c r="P96">
        <v>10</v>
      </c>
    </row>
    <row r="97" spans="1:16">
      <c r="A97" t="s">
        <v>225</v>
      </c>
      <c r="B97" t="s">
        <v>226</v>
      </c>
      <c r="C97">
        <v>2018</v>
      </c>
      <c r="D97" t="s">
        <v>227</v>
      </c>
      <c r="E97" t="s">
        <v>7</v>
      </c>
      <c r="F97" t="s">
        <v>218</v>
      </c>
      <c r="G97" t="s">
        <v>347</v>
      </c>
      <c r="H97" t="s">
        <v>325</v>
      </c>
      <c r="I97" t="s">
        <v>183</v>
      </c>
      <c r="J97">
        <v>122083.5</v>
      </c>
      <c r="K97">
        <v>22.6097316741943</v>
      </c>
      <c r="L97" t="s">
        <v>197</v>
      </c>
      <c r="M97" t="s">
        <v>192</v>
      </c>
      <c r="N97" t="s">
        <v>315</v>
      </c>
      <c r="O97" s="5">
        <v>8</v>
      </c>
      <c r="P97">
        <v>10</v>
      </c>
    </row>
    <row r="98" spans="1:16">
      <c r="A98" t="s">
        <v>163</v>
      </c>
      <c r="B98" t="s">
        <v>164</v>
      </c>
      <c r="C98">
        <v>2016</v>
      </c>
      <c r="D98" t="s">
        <v>165</v>
      </c>
      <c r="E98" t="s">
        <v>25</v>
      </c>
      <c r="F98" t="s">
        <v>154</v>
      </c>
      <c r="G98" t="s">
        <v>347</v>
      </c>
      <c r="H98" t="s">
        <v>325</v>
      </c>
      <c r="I98" t="s">
        <v>67</v>
      </c>
      <c r="J98">
        <v>51297839</v>
      </c>
      <c r="K98">
        <v>32.700000000000003</v>
      </c>
      <c r="M98" t="s">
        <v>192</v>
      </c>
      <c r="N98" t="s">
        <v>315</v>
      </c>
      <c r="O98" s="5">
        <v>8</v>
      </c>
      <c r="P98">
        <v>10</v>
      </c>
    </row>
    <row r="99" spans="1:16">
      <c r="A99" t="s">
        <v>238</v>
      </c>
      <c r="B99" t="s">
        <v>239</v>
      </c>
      <c r="C99">
        <v>2018</v>
      </c>
      <c r="D99" t="s">
        <v>165</v>
      </c>
      <c r="E99" t="s">
        <v>25</v>
      </c>
      <c r="F99" t="s">
        <v>154</v>
      </c>
      <c r="G99" t="s">
        <v>347</v>
      </c>
      <c r="H99" t="s">
        <v>325</v>
      </c>
      <c r="I99" t="s">
        <v>183</v>
      </c>
      <c r="J99">
        <v>3167706</v>
      </c>
      <c r="K99">
        <v>20.222673416137699</v>
      </c>
      <c r="L99" t="s">
        <v>197</v>
      </c>
      <c r="M99" t="s">
        <v>192</v>
      </c>
      <c r="N99" t="s">
        <v>315</v>
      </c>
      <c r="O99" s="5">
        <v>8</v>
      </c>
      <c r="P99">
        <v>10</v>
      </c>
    </row>
    <row r="100" spans="1:16">
      <c r="A100" t="s">
        <v>242</v>
      </c>
      <c r="B100" t="s">
        <v>243</v>
      </c>
      <c r="C100">
        <v>2020</v>
      </c>
      <c r="D100" t="s">
        <v>148</v>
      </c>
      <c r="E100" t="s">
        <v>7</v>
      </c>
      <c r="F100" t="s">
        <v>149</v>
      </c>
      <c r="G100" t="s">
        <v>347</v>
      </c>
      <c r="H100" t="s">
        <v>325</v>
      </c>
      <c r="I100" t="s">
        <v>67</v>
      </c>
      <c r="J100">
        <v>5069895</v>
      </c>
      <c r="K100">
        <v>29.3</v>
      </c>
      <c r="M100" t="s">
        <v>192</v>
      </c>
      <c r="N100" t="s">
        <v>315</v>
      </c>
      <c r="O100" s="5">
        <v>8</v>
      </c>
      <c r="P100">
        <v>10</v>
      </c>
    </row>
    <row r="101" spans="1:16">
      <c r="A101" t="s">
        <v>244</v>
      </c>
      <c r="B101" t="s">
        <v>245</v>
      </c>
      <c r="C101">
        <v>2019</v>
      </c>
      <c r="D101" t="s">
        <v>246</v>
      </c>
      <c r="E101" t="s">
        <v>25</v>
      </c>
      <c r="F101" t="s">
        <v>162</v>
      </c>
      <c r="G101" t="s">
        <v>347</v>
      </c>
      <c r="H101" t="s">
        <v>325</v>
      </c>
      <c r="I101" t="s">
        <v>183</v>
      </c>
      <c r="J101">
        <v>230800898.5</v>
      </c>
      <c r="K101">
        <v>37.227561950683501</v>
      </c>
      <c r="L101" t="s">
        <v>197</v>
      </c>
      <c r="M101" t="s">
        <v>192</v>
      </c>
      <c r="N101" t="s">
        <v>315</v>
      </c>
      <c r="O101" s="5">
        <v>8</v>
      </c>
      <c r="P101">
        <v>10</v>
      </c>
    </row>
    <row r="102" spans="1:16">
      <c r="A102" t="s">
        <v>170</v>
      </c>
      <c r="B102" t="s">
        <v>171</v>
      </c>
      <c r="C102">
        <v>2019</v>
      </c>
      <c r="D102" t="s">
        <v>153</v>
      </c>
      <c r="E102" t="s">
        <v>25</v>
      </c>
      <c r="F102" t="s">
        <v>154</v>
      </c>
      <c r="G102" t="s">
        <v>347</v>
      </c>
      <c r="H102" t="s">
        <v>325</v>
      </c>
      <c r="I102" t="s">
        <v>183</v>
      </c>
      <c r="J102">
        <v>71522271</v>
      </c>
      <c r="K102">
        <v>15.387909889221101</v>
      </c>
      <c r="L102" t="s">
        <v>197</v>
      </c>
      <c r="M102" t="s">
        <v>192</v>
      </c>
      <c r="N102" t="s">
        <v>315</v>
      </c>
      <c r="O102" s="5">
        <v>8</v>
      </c>
      <c r="P102">
        <v>10</v>
      </c>
    </row>
    <row r="103" spans="1:16">
      <c r="A103" t="s">
        <v>255</v>
      </c>
      <c r="B103" t="s">
        <v>256</v>
      </c>
      <c r="C103">
        <v>2019</v>
      </c>
      <c r="D103" t="s">
        <v>257</v>
      </c>
      <c r="E103" t="s">
        <v>7</v>
      </c>
      <c r="F103" t="s">
        <v>218</v>
      </c>
      <c r="G103" t="s">
        <v>347</v>
      </c>
      <c r="H103" t="s">
        <v>325</v>
      </c>
      <c r="I103" t="s">
        <v>183</v>
      </c>
      <c r="J103">
        <v>105669.5</v>
      </c>
      <c r="K103">
        <v>7.87251472473144</v>
      </c>
      <c r="L103" t="s">
        <v>197</v>
      </c>
      <c r="M103" t="s">
        <v>192</v>
      </c>
      <c r="N103" t="s">
        <v>315</v>
      </c>
      <c r="O103" s="5">
        <v>8</v>
      </c>
      <c r="P103">
        <v>10</v>
      </c>
    </row>
    <row r="104" spans="1:16">
      <c r="A104" t="s">
        <v>258</v>
      </c>
      <c r="B104" t="s">
        <v>259</v>
      </c>
      <c r="C104">
        <v>2023</v>
      </c>
      <c r="D104" t="s">
        <v>260</v>
      </c>
      <c r="E104" t="s">
        <v>23</v>
      </c>
      <c r="F104" t="s">
        <v>158</v>
      </c>
      <c r="G104" t="s">
        <v>347</v>
      </c>
      <c r="H104" t="s">
        <v>325</v>
      </c>
      <c r="I104" t="s">
        <v>183</v>
      </c>
      <c r="J104">
        <v>12200431</v>
      </c>
      <c r="K104">
        <v>21.707908630371001</v>
      </c>
      <c r="L104" t="s">
        <v>197</v>
      </c>
      <c r="M104" t="s">
        <v>192</v>
      </c>
      <c r="N104" t="s">
        <v>315</v>
      </c>
      <c r="O104" s="5">
        <v>8</v>
      </c>
      <c r="P104">
        <v>10</v>
      </c>
    </row>
    <row r="105" spans="1:16">
      <c r="A105" t="s">
        <v>261</v>
      </c>
      <c r="B105" t="s">
        <v>262</v>
      </c>
      <c r="C105">
        <v>2019</v>
      </c>
      <c r="D105" t="s">
        <v>257</v>
      </c>
      <c r="E105" t="s">
        <v>7</v>
      </c>
      <c r="F105" t="s">
        <v>218</v>
      </c>
      <c r="G105" t="s">
        <v>347</v>
      </c>
      <c r="H105" t="s">
        <v>325</v>
      </c>
      <c r="I105" t="s">
        <v>183</v>
      </c>
      <c r="J105">
        <v>10581</v>
      </c>
      <c r="K105">
        <v>25.828891754150291</v>
      </c>
      <c r="L105" t="s">
        <v>197</v>
      </c>
      <c r="M105" t="s">
        <v>192</v>
      </c>
      <c r="N105" t="s">
        <v>315</v>
      </c>
      <c r="O105" s="5">
        <v>8</v>
      </c>
      <c r="P105">
        <v>10</v>
      </c>
    </row>
    <row r="106" spans="1:16">
      <c r="A106" t="s">
        <v>263</v>
      </c>
      <c r="B106" t="s">
        <v>264</v>
      </c>
      <c r="C106">
        <v>2020</v>
      </c>
      <c r="D106" t="s">
        <v>153</v>
      </c>
      <c r="E106" t="s">
        <v>25</v>
      </c>
      <c r="F106" t="s">
        <v>154</v>
      </c>
      <c r="G106" t="s">
        <v>347</v>
      </c>
      <c r="H106" t="s">
        <v>325</v>
      </c>
      <c r="I106" t="s">
        <v>183</v>
      </c>
      <c r="J106">
        <v>98079191</v>
      </c>
      <c r="K106">
        <v>31.379928588867099</v>
      </c>
      <c r="L106" t="s">
        <v>197</v>
      </c>
      <c r="M106" t="s">
        <v>192</v>
      </c>
      <c r="N106" t="s">
        <v>315</v>
      </c>
      <c r="O106" s="5">
        <v>8</v>
      </c>
      <c r="P106">
        <v>10</v>
      </c>
    </row>
    <row r="107" spans="1:16">
      <c r="A107" t="s">
        <v>265</v>
      </c>
      <c r="B107" t="s">
        <v>266</v>
      </c>
      <c r="C107">
        <v>2019</v>
      </c>
      <c r="D107" t="s">
        <v>257</v>
      </c>
      <c r="E107" t="s">
        <v>7</v>
      </c>
      <c r="F107" t="s">
        <v>218</v>
      </c>
      <c r="G107" t="s">
        <v>347</v>
      </c>
      <c r="H107" t="s">
        <v>325</v>
      </c>
      <c r="I107" t="s">
        <v>183</v>
      </c>
      <c r="J107">
        <v>209779.5</v>
      </c>
      <c r="K107">
        <v>23.286369323730401</v>
      </c>
      <c r="L107" t="s">
        <v>197</v>
      </c>
      <c r="M107" t="s">
        <v>192</v>
      </c>
      <c r="N107" t="s">
        <v>315</v>
      </c>
      <c r="O107" s="5">
        <v>8</v>
      </c>
      <c r="P107">
        <v>10</v>
      </c>
    </row>
    <row r="108" spans="1:16">
      <c r="A108" t="s">
        <v>195</v>
      </c>
      <c r="B108" t="s">
        <v>196</v>
      </c>
      <c r="C108">
        <v>2021</v>
      </c>
      <c r="D108" t="s">
        <v>174</v>
      </c>
      <c r="E108" t="s">
        <v>23</v>
      </c>
      <c r="F108" t="s">
        <v>175</v>
      </c>
      <c r="G108" t="s">
        <v>346</v>
      </c>
      <c r="H108" t="s">
        <v>325</v>
      </c>
      <c r="I108" t="s">
        <v>183</v>
      </c>
      <c r="J108">
        <v>13413417</v>
      </c>
      <c r="K108">
        <v>13.300257682800201</v>
      </c>
      <c r="L108" t="s">
        <v>197</v>
      </c>
      <c r="M108" t="s">
        <v>270</v>
      </c>
      <c r="N108" t="s">
        <v>175</v>
      </c>
      <c r="O108">
        <v>5</v>
      </c>
      <c r="P108">
        <v>9</v>
      </c>
    </row>
    <row r="109" spans="1:16">
      <c r="A109" t="s">
        <v>204</v>
      </c>
      <c r="B109" t="s">
        <v>205</v>
      </c>
      <c r="C109">
        <v>2018</v>
      </c>
      <c r="D109" t="s">
        <v>206</v>
      </c>
      <c r="E109" t="s">
        <v>23</v>
      </c>
      <c r="F109" t="s">
        <v>175</v>
      </c>
      <c r="G109" t="s">
        <v>346</v>
      </c>
      <c r="H109" t="s">
        <v>325</v>
      </c>
      <c r="I109" t="s">
        <v>183</v>
      </c>
      <c r="J109">
        <v>4878657</v>
      </c>
      <c r="K109">
        <v>20.7220745086669</v>
      </c>
      <c r="L109" t="s">
        <v>197</v>
      </c>
      <c r="M109" t="s">
        <v>270</v>
      </c>
      <c r="N109" t="s">
        <v>175</v>
      </c>
      <c r="O109">
        <v>5</v>
      </c>
      <c r="P109">
        <v>9</v>
      </c>
    </row>
    <row r="110" spans="1:16">
      <c r="A110" t="s">
        <v>209</v>
      </c>
      <c r="B110" t="s">
        <v>210</v>
      </c>
      <c r="C110">
        <v>2017</v>
      </c>
      <c r="D110" t="s">
        <v>206</v>
      </c>
      <c r="E110" t="s">
        <v>23</v>
      </c>
      <c r="F110" t="s">
        <v>175</v>
      </c>
      <c r="G110" t="s">
        <v>346</v>
      </c>
      <c r="H110" t="s">
        <v>325</v>
      </c>
      <c r="I110" t="s">
        <v>183</v>
      </c>
      <c r="J110">
        <v>87083398</v>
      </c>
      <c r="K110">
        <v>21.659795761108398</v>
      </c>
      <c r="L110" t="s">
        <v>197</v>
      </c>
      <c r="M110" t="s">
        <v>270</v>
      </c>
      <c r="N110" t="s">
        <v>175</v>
      </c>
      <c r="O110">
        <v>5</v>
      </c>
      <c r="P110">
        <v>9</v>
      </c>
    </row>
    <row r="111" spans="1:16">
      <c r="A111" t="s">
        <v>211</v>
      </c>
      <c r="B111" t="s">
        <v>212</v>
      </c>
      <c r="C111">
        <v>2022</v>
      </c>
      <c r="D111" t="s">
        <v>182</v>
      </c>
      <c r="E111" t="s">
        <v>23</v>
      </c>
      <c r="F111" t="s">
        <v>175</v>
      </c>
      <c r="G111" t="s">
        <v>346</v>
      </c>
      <c r="H111" t="s">
        <v>325</v>
      </c>
      <c r="I111" t="s">
        <v>183</v>
      </c>
      <c r="J111">
        <v>834188</v>
      </c>
      <c r="K111">
        <v>25.399068832397401</v>
      </c>
      <c r="L111" t="s">
        <v>197</v>
      </c>
      <c r="M111" t="s">
        <v>270</v>
      </c>
      <c r="N111" t="s">
        <v>175</v>
      </c>
      <c r="O111">
        <v>5</v>
      </c>
      <c r="P111">
        <v>9</v>
      </c>
    </row>
    <row r="112" spans="1:16">
      <c r="A112" t="s">
        <v>172</v>
      </c>
      <c r="B112" t="s">
        <v>173</v>
      </c>
      <c r="C112">
        <v>2016</v>
      </c>
      <c r="D112" t="s">
        <v>174</v>
      </c>
      <c r="E112" t="s">
        <v>23</v>
      </c>
      <c r="F112" t="s">
        <v>175</v>
      </c>
      <c r="G112" t="s">
        <v>346</v>
      </c>
      <c r="H112" t="s">
        <v>325</v>
      </c>
      <c r="I112" t="s">
        <v>67</v>
      </c>
      <c r="J112">
        <v>512554.49999999988</v>
      </c>
      <c r="K112">
        <v>65.600000000000009</v>
      </c>
      <c r="M112" t="s">
        <v>270</v>
      </c>
      <c r="N112" t="s">
        <v>175</v>
      </c>
      <c r="O112">
        <v>5</v>
      </c>
      <c r="P112">
        <v>9</v>
      </c>
    </row>
    <row r="113" spans="1:16">
      <c r="A113" t="s">
        <v>228</v>
      </c>
      <c r="B113" t="s">
        <v>229</v>
      </c>
      <c r="C113">
        <v>2018</v>
      </c>
      <c r="D113" t="s">
        <v>187</v>
      </c>
      <c r="E113" t="s">
        <v>23</v>
      </c>
      <c r="F113" t="s">
        <v>175</v>
      </c>
      <c r="G113" t="s">
        <v>346</v>
      </c>
      <c r="H113" t="s">
        <v>325</v>
      </c>
      <c r="I113" t="s">
        <v>183</v>
      </c>
      <c r="J113">
        <v>2183603</v>
      </c>
      <c r="K113">
        <v>42.683727264404297</v>
      </c>
      <c r="L113" t="s">
        <v>197</v>
      </c>
      <c r="M113" t="s">
        <v>270</v>
      </c>
      <c r="N113" t="s">
        <v>175</v>
      </c>
      <c r="O113">
        <v>5</v>
      </c>
      <c r="P113">
        <v>9</v>
      </c>
    </row>
    <row r="114" spans="1:16">
      <c r="A114" t="s">
        <v>234</v>
      </c>
      <c r="B114" t="s">
        <v>235</v>
      </c>
      <c r="C114">
        <v>2018</v>
      </c>
      <c r="D114" t="s">
        <v>182</v>
      </c>
      <c r="E114" t="s">
        <v>23</v>
      </c>
      <c r="F114" t="s">
        <v>175</v>
      </c>
      <c r="G114" t="s">
        <v>346</v>
      </c>
      <c r="H114" t="s">
        <v>325</v>
      </c>
      <c r="I114" t="s">
        <v>183</v>
      </c>
      <c r="J114">
        <v>27494926</v>
      </c>
      <c r="K114">
        <v>18.5831985473632</v>
      </c>
      <c r="L114" t="s">
        <v>197</v>
      </c>
      <c r="M114" t="s">
        <v>270</v>
      </c>
      <c r="N114" t="s">
        <v>175</v>
      </c>
      <c r="O114">
        <v>5</v>
      </c>
      <c r="P114">
        <v>9</v>
      </c>
    </row>
    <row r="115" spans="1:16">
      <c r="A115" t="s">
        <v>240</v>
      </c>
      <c r="B115" t="s">
        <v>241</v>
      </c>
      <c r="C115">
        <v>2019</v>
      </c>
      <c r="D115" t="s">
        <v>182</v>
      </c>
      <c r="E115" t="s">
        <v>23</v>
      </c>
      <c r="F115" t="s">
        <v>175</v>
      </c>
      <c r="G115" t="s">
        <v>346</v>
      </c>
      <c r="H115" t="s">
        <v>325</v>
      </c>
      <c r="I115" t="s">
        <v>183</v>
      </c>
      <c r="J115">
        <v>19025752</v>
      </c>
      <c r="K115">
        <v>28.266530990600501</v>
      </c>
      <c r="L115" t="s">
        <v>197</v>
      </c>
      <c r="M115" t="s">
        <v>270</v>
      </c>
      <c r="N115" t="s">
        <v>175</v>
      </c>
      <c r="O115">
        <v>5</v>
      </c>
      <c r="P115">
        <v>9</v>
      </c>
    </row>
    <row r="116" spans="1:16">
      <c r="A116" t="s">
        <v>249</v>
      </c>
      <c r="B116" t="s">
        <v>250</v>
      </c>
      <c r="C116">
        <v>2021</v>
      </c>
      <c r="D116" t="s">
        <v>187</v>
      </c>
      <c r="E116" t="s">
        <v>23</v>
      </c>
      <c r="F116" t="s">
        <v>175</v>
      </c>
      <c r="G116" t="s">
        <v>346</v>
      </c>
      <c r="H116" t="s">
        <v>325</v>
      </c>
      <c r="I116" t="s">
        <v>183</v>
      </c>
      <c r="J116">
        <v>1206593.5</v>
      </c>
      <c r="K116">
        <v>59.739883422851499</v>
      </c>
      <c r="L116" t="s">
        <v>197</v>
      </c>
      <c r="M116" t="s">
        <v>270</v>
      </c>
      <c r="N116" t="s">
        <v>175</v>
      </c>
      <c r="O116">
        <v>5</v>
      </c>
      <c r="P116">
        <v>9</v>
      </c>
    </row>
    <row r="117" spans="1:16">
      <c r="A117" t="s">
        <v>253</v>
      </c>
      <c r="B117" t="s">
        <v>254</v>
      </c>
      <c r="C117">
        <v>2019</v>
      </c>
      <c r="D117" t="s">
        <v>206</v>
      </c>
      <c r="E117" t="s">
        <v>23</v>
      </c>
      <c r="F117" t="s">
        <v>175</v>
      </c>
      <c r="G117" t="s">
        <v>346</v>
      </c>
      <c r="H117" t="s">
        <v>325</v>
      </c>
      <c r="I117" t="s">
        <v>183</v>
      </c>
      <c r="J117">
        <v>16685223</v>
      </c>
      <c r="K117">
        <v>20.176521301269499</v>
      </c>
      <c r="L117" t="s">
        <v>197</v>
      </c>
      <c r="M117" t="s">
        <v>270</v>
      </c>
      <c r="N117" t="s">
        <v>175</v>
      </c>
      <c r="O117">
        <v>5</v>
      </c>
      <c r="P117">
        <v>9</v>
      </c>
    </row>
    <row r="118" spans="1:16">
      <c r="A118" t="s">
        <v>185</v>
      </c>
      <c r="B118" t="s">
        <v>186</v>
      </c>
      <c r="C118">
        <v>2017</v>
      </c>
      <c r="D118" t="s">
        <v>187</v>
      </c>
      <c r="E118" t="s">
        <v>23</v>
      </c>
      <c r="F118" t="s">
        <v>175</v>
      </c>
      <c r="G118" t="s">
        <v>346</v>
      </c>
      <c r="H118" t="s">
        <v>325</v>
      </c>
      <c r="I118" t="s">
        <v>110</v>
      </c>
      <c r="J118">
        <v>57635162</v>
      </c>
      <c r="K118">
        <v>59</v>
      </c>
      <c r="M118" t="s">
        <v>270</v>
      </c>
      <c r="N118" t="s">
        <v>175</v>
      </c>
      <c r="O118">
        <v>5</v>
      </c>
      <c r="P118">
        <v>9</v>
      </c>
    </row>
    <row r="119" spans="1:16">
      <c r="A119" t="s">
        <v>267</v>
      </c>
      <c r="B119" t="s">
        <v>268</v>
      </c>
      <c r="C119">
        <v>2019</v>
      </c>
      <c r="D119" t="s">
        <v>182</v>
      </c>
      <c r="E119" t="s">
        <v>23</v>
      </c>
      <c r="F119" t="s">
        <v>175</v>
      </c>
      <c r="G119" t="s">
        <v>346</v>
      </c>
      <c r="H119" t="s">
        <v>325</v>
      </c>
      <c r="I119" t="s">
        <v>183</v>
      </c>
      <c r="J119">
        <v>15271367.5</v>
      </c>
      <c r="K119">
        <v>39.756084442138601</v>
      </c>
      <c r="L119" t="s">
        <v>197</v>
      </c>
      <c r="M119" t="s">
        <v>270</v>
      </c>
      <c r="N119" t="s">
        <v>175</v>
      </c>
      <c r="O119">
        <v>5</v>
      </c>
      <c r="P119">
        <v>9</v>
      </c>
    </row>
    <row r="120" spans="1:16">
      <c r="A120" t="s">
        <v>195</v>
      </c>
      <c r="B120" t="s">
        <v>196</v>
      </c>
      <c r="C120">
        <v>2021</v>
      </c>
      <c r="D120" t="s">
        <v>174</v>
      </c>
      <c r="E120" t="s">
        <v>23</v>
      </c>
      <c r="F120" t="s">
        <v>175</v>
      </c>
      <c r="G120" t="s">
        <v>347</v>
      </c>
      <c r="H120" t="s">
        <v>325</v>
      </c>
      <c r="I120" t="s">
        <v>183</v>
      </c>
      <c r="J120">
        <v>13413417</v>
      </c>
      <c r="K120">
        <v>27.398414611816399</v>
      </c>
      <c r="L120" t="s">
        <v>197</v>
      </c>
      <c r="M120" t="s">
        <v>192</v>
      </c>
      <c r="N120" t="s">
        <v>175</v>
      </c>
      <c r="O120">
        <v>6</v>
      </c>
      <c r="P120">
        <v>10</v>
      </c>
    </row>
    <row r="121" spans="1:16">
      <c r="A121" t="s">
        <v>204</v>
      </c>
      <c r="B121" t="s">
        <v>205</v>
      </c>
      <c r="C121">
        <v>2018</v>
      </c>
      <c r="D121" t="s">
        <v>206</v>
      </c>
      <c r="E121" t="s">
        <v>23</v>
      </c>
      <c r="F121" t="s">
        <v>175</v>
      </c>
      <c r="G121" t="s">
        <v>347</v>
      </c>
      <c r="H121" t="s">
        <v>325</v>
      </c>
      <c r="I121" t="s">
        <v>183</v>
      </c>
      <c r="J121">
        <v>4878657</v>
      </c>
      <c r="K121">
        <v>16.928064346313398</v>
      </c>
      <c r="L121" t="s">
        <v>197</v>
      </c>
      <c r="M121" t="s">
        <v>192</v>
      </c>
      <c r="N121" t="s">
        <v>175</v>
      </c>
      <c r="O121">
        <v>6</v>
      </c>
      <c r="P121">
        <v>10</v>
      </c>
    </row>
    <row r="122" spans="1:16">
      <c r="A122" t="s">
        <v>209</v>
      </c>
      <c r="B122" t="s">
        <v>210</v>
      </c>
      <c r="C122">
        <v>2017</v>
      </c>
      <c r="D122" t="s">
        <v>206</v>
      </c>
      <c r="E122" t="s">
        <v>23</v>
      </c>
      <c r="F122" t="s">
        <v>175</v>
      </c>
      <c r="G122" t="s">
        <v>347</v>
      </c>
      <c r="H122" t="s">
        <v>325</v>
      </c>
      <c r="I122" t="s">
        <v>183</v>
      </c>
      <c r="J122">
        <v>87083398</v>
      </c>
      <c r="K122">
        <v>23.122041702270501</v>
      </c>
      <c r="L122" t="s">
        <v>197</v>
      </c>
      <c r="M122" t="s">
        <v>192</v>
      </c>
      <c r="N122" t="s">
        <v>175</v>
      </c>
      <c r="O122">
        <v>6</v>
      </c>
      <c r="P122">
        <v>10</v>
      </c>
    </row>
    <row r="123" spans="1:16">
      <c r="A123" t="s">
        <v>211</v>
      </c>
      <c r="B123" t="s">
        <v>212</v>
      </c>
      <c r="C123">
        <v>2022</v>
      </c>
      <c r="D123" t="s">
        <v>182</v>
      </c>
      <c r="E123" t="s">
        <v>23</v>
      </c>
      <c r="F123" t="s">
        <v>175</v>
      </c>
      <c r="G123" t="s">
        <v>347</v>
      </c>
      <c r="H123" t="s">
        <v>325</v>
      </c>
      <c r="I123" t="s">
        <v>183</v>
      </c>
      <c r="J123">
        <v>834188</v>
      </c>
      <c r="K123">
        <v>26.484706878662099</v>
      </c>
      <c r="L123" t="s">
        <v>197</v>
      </c>
      <c r="M123" t="s">
        <v>192</v>
      </c>
      <c r="N123" t="s">
        <v>175</v>
      </c>
      <c r="O123">
        <v>6</v>
      </c>
      <c r="P123">
        <v>10</v>
      </c>
    </row>
    <row r="124" spans="1:16">
      <c r="A124" t="s">
        <v>172</v>
      </c>
      <c r="B124" t="s">
        <v>173</v>
      </c>
      <c r="C124">
        <v>2016</v>
      </c>
      <c r="D124" t="s">
        <v>174</v>
      </c>
      <c r="E124" t="s">
        <v>23</v>
      </c>
      <c r="F124" t="s">
        <v>175</v>
      </c>
      <c r="G124" t="s">
        <v>347</v>
      </c>
      <c r="H124" t="s">
        <v>325</v>
      </c>
      <c r="I124" t="s">
        <v>67</v>
      </c>
      <c r="J124">
        <v>512554.49999999988</v>
      </c>
      <c r="K124">
        <v>36</v>
      </c>
      <c r="M124" t="s">
        <v>192</v>
      </c>
      <c r="N124" t="s">
        <v>175</v>
      </c>
      <c r="O124">
        <v>6</v>
      </c>
      <c r="P124">
        <v>10</v>
      </c>
    </row>
    <row r="125" spans="1:16">
      <c r="A125" t="s">
        <v>228</v>
      </c>
      <c r="B125" t="s">
        <v>229</v>
      </c>
      <c r="C125">
        <v>2018</v>
      </c>
      <c r="D125" t="s">
        <v>187</v>
      </c>
      <c r="E125" t="s">
        <v>23</v>
      </c>
      <c r="F125" t="s">
        <v>175</v>
      </c>
      <c r="G125" t="s">
        <v>347</v>
      </c>
      <c r="H125" t="s">
        <v>325</v>
      </c>
      <c r="I125" t="s">
        <v>183</v>
      </c>
      <c r="J125">
        <v>2183603</v>
      </c>
      <c r="K125">
        <v>42.990337371826101</v>
      </c>
      <c r="L125" t="s">
        <v>197</v>
      </c>
      <c r="M125" t="s">
        <v>192</v>
      </c>
      <c r="N125" t="s">
        <v>175</v>
      </c>
      <c r="O125">
        <v>6</v>
      </c>
      <c r="P125">
        <v>10</v>
      </c>
    </row>
    <row r="126" spans="1:16">
      <c r="A126" t="s">
        <v>234</v>
      </c>
      <c r="B126" t="s">
        <v>235</v>
      </c>
      <c r="C126">
        <v>2018</v>
      </c>
      <c r="D126" t="s">
        <v>182</v>
      </c>
      <c r="E126" t="s">
        <v>23</v>
      </c>
      <c r="F126" t="s">
        <v>175</v>
      </c>
      <c r="G126" t="s">
        <v>347</v>
      </c>
      <c r="H126" t="s">
        <v>325</v>
      </c>
      <c r="I126" t="s">
        <v>183</v>
      </c>
      <c r="J126">
        <v>27494926</v>
      </c>
      <c r="K126">
        <v>18.6908073425293</v>
      </c>
      <c r="L126" t="s">
        <v>197</v>
      </c>
      <c r="M126" t="s">
        <v>192</v>
      </c>
      <c r="N126" t="s">
        <v>175</v>
      </c>
      <c r="O126">
        <v>6</v>
      </c>
      <c r="P126">
        <v>10</v>
      </c>
    </row>
    <row r="127" spans="1:16">
      <c r="A127" t="s">
        <v>240</v>
      </c>
      <c r="B127" t="s">
        <v>241</v>
      </c>
      <c r="C127">
        <v>2019</v>
      </c>
      <c r="D127" t="s">
        <v>182</v>
      </c>
      <c r="E127" t="s">
        <v>23</v>
      </c>
      <c r="F127" t="s">
        <v>175</v>
      </c>
      <c r="G127" t="s">
        <v>347</v>
      </c>
      <c r="H127" t="s">
        <v>325</v>
      </c>
      <c r="I127" t="s">
        <v>183</v>
      </c>
      <c r="J127">
        <v>19025752</v>
      </c>
      <c r="K127">
        <v>18.469713211059499</v>
      </c>
      <c r="L127" t="s">
        <v>197</v>
      </c>
      <c r="M127" t="s">
        <v>192</v>
      </c>
      <c r="N127" t="s">
        <v>175</v>
      </c>
      <c r="O127">
        <v>6</v>
      </c>
      <c r="P127">
        <v>10</v>
      </c>
    </row>
    <row r="128" spans="1:16">
      <c r="A128" t="s">
        <v>249</v>
      </c>
      <c r="B128" t="s">
        <v>250</v>
      </c>
      <c r="C128">
        <v>2021</v>
      </c>
      <c r="D128" t="s">
        <v>187</v>
      </c>
      <c r="E128" t="s">
        <v>23</v>
      </c>
      <c r="F128" t="s">
        <v>175</v>
      </c>
      <c r="G128" t="s">
        <v>347</v>
      </c>
      <c r="H128" t="s">
        <v>325</v>
      </c>
      <c r="I128" t="s">
        <v>183</v>
      </c>
      <c r="J128">
        <v>1206593.5</v>
      </c>
      <c r="K128">
        <v>68.619598388671804</v>
      </c>
      <c r="L128" t="s">
        <v>197</v>
      </c>
      <c r="M128" t="s">
        <v>192</v>
      </c>
      <c r="N128" t="s">
        <v>175</v>
      </c>
      <c r="O128">
        <v>6</v>
      </c>
      <c r="P128">
        <v>10</v>
      </c>
    </row>
    <row r="129" spans="1:16">
      <c r="A129" t="s">
        <v>253</v>
      </c>
      <c r="B129" t="s">
        <v>254</v>
      </c>
      <c r="C129">
        <v>2019</v>
      </c>
      <c r="D129" t="s">
        <v>206</v>
      </c>
      <c r="E129" t="s">
        <v>23</v>
      </c>
      <c r="F129" t="s">
        <v>175</v>
      </c>
      <c r="G129" t="s">
        <v>347</v>
      </c>
      <c r="H129" t="s">
        <v>325</v>
      </c>
      <c r="I129" t="s">
        <v>183</v>
      </c>
      <c r="J129">
        <v>16685223</v>
      </c>
      <c r="K129">
        <v>37.894065856933501</v>
      </c>
      <c r="L129" t="s">
        <v>197</v>
      </c>
      <c r="M129" t="s">
        <v>192</v>
      </c>
      <c r="N129" t="s">
        <v>175</v>
      </c>
      <c r="O129">
        <v>6</v>
      </c>
      <c r="P129">
        <v>10</v>
      </c>
    </row>
    <row r="130" spans="1:16">
      <c r="A130" t="s">
        <v>185</v>
      </c>
      <c r="B130" t="s">
        <v>186</v>
      </c>
      <c r="C130">
        <v>2017</v>
      </c>
      <c r="D130" t="s">
        <v>187</v>
      </c>
      <c r="E130" t="s">
        <v>23</v>
      </c>
      <c r="F130" t="s">
        <v>175</v>
      </c>
      <c r="G130" t="s">
        <v>347</v>
      </c>
      <c r="H130" t="s">
        <v>325</v>
      </c>
      <c r="I130" t="s">
        <v>110</v>
      </c>
      <c r="J130">
        <v>57635162</v>
      </c>
      <c r="K130">
        <v>40</v>
      </c>
      <c r="M130" t="s">
        <v>192</v>
      </c>
      <c r="N130" t="s">
        <v>175</v>
      </c>
      <c r="O130">
        <v>6</v>
      </c>
      <c r="P130">
        <v>10</v>
      </c>
    </row>
    <row r="131" spans="1:16">
      <c r="A131" t="s">
        <v>267</v>
      </c>
      <c r="B131" t="s">
        <v>268</v>
      </c>
      <c r="C131">
        <v>2019</v>
      </c>
      <c r="D131" t="s">
        <v>182</v>
      </c>
      <c r="E131" t="s">
        <v>23</v>
      </c>
      <c r="F131" t="s">
        <v>175</v>
      </c>
      <c r="G131" t="s">
        <v>347</v>
      </c>
      <c r="H131" t="s">
        <v>325</v>
      </c>
      <c r="I131" t="s">
        <v>183</v>
      </c>
      <c r="J131">
        <v>15271367.5</v>
      </c>
      <c r="K131">
        <v>37.882392883300703</v>
      </c>
      <c r="L131" t="s">
        <v>197</v>
      </c>
      <c r="M131" t="s">
        <v>192</v>
      </c>
      <c r="N131" t="s">
        <v>175</v>
      </c>
      <c r="O131">
        <v>6</v>
      </c>
      <c r="P131">
        <v>10</v>
      </c>
    </row>
    <row r="132" spans="1:16">
      <c r="A132" s="210" t="s">
        <v>1283</v>
      </c>
      <c r="B132" s="210"/>
      <c r="C132" s="210"/>
      <c r="D132" s="207"/>
      <c r="E132" s="207"/>
      <c r="F132" s="207"/>
      <c r="G132" s="207"/>
      <c r="H132" s="207"/>
      <c r="I132" s="207"/>
      <c r="J132" s="207"/>
      <c r="K132" s="207"/>
      <c r="L132" s="207"/>
      <c r="M132" s="207"/>
      <c r="N132" s="207"/>
      <c r="O132" s="207"/>
      <c r="P132" s="207"/>
    </row>
    <row r="133" spans="1:16">
      <c r="A133" s="208" t="s">
        <v>342</v>
      </c>
      <c r="B133" s="207"/>
      <c r="C133" s="207"/>
      <c r="D133" s="207"/>
      <c r="E133" s="208" t="s">
        <v>188</v>
      </c>
      <c r="F133" s="208" t="s">
        <v>311</v>
      </c>
      <c r="G133" s="208" t="s">
        <v>52</v>
      </c>
      <c r="H133" s="208" t="s">
        <v>53</v>
      </c>
      <c r="I133" s="208" t="s">
        <v>340</v>
      </c>
      <c r="J133" s="208" t="s">
        <v>341</v>
      </c>
      <c r="K133" s="207"/>
      <c r="L133" s="207"/>
      <c r="M133" s="207"/>
      <c r="N133" s="207"/>
      <c r="O133" s="207"/>
      <c r="P133" s="207"/>
    </row>
    <row r="134" spans="1:16">
      <c r="A134" s="207">
        <v>12</v>
      </c>
      <c r="B134" s="207"/>
      <c r="C134" s="207"/>
      <c r="D134" s="207"/>
      <c r="E134" s="207" t="s">
        <v>270</v>
      </c>
      <c r="F134" s="317" t="s">
        <v>351</v>
      </c>
      <c r="G134" s="207" t="s">
        <v>346</v>
      </c>
      <c r="H134" s="207" t="s">
        <v>325</v>
      </c>
      <c r="I134" s="209">
        <v>51.170152079264298</v>
      </c>
      <c r="J134" s="209">
        <v>55.6</v>
      </c>
      <c r="K134" s="207"/>
      <c r="L134" s="207"/>
      <c r="M134" s="207"/>
      <c r="N134" s="207"/>
      <c r="O134" s="207"/>
      <c r="P134" s="207"/>
    </row>
    <row r="135" spans="1:16">
      <c r="A135" s="207">
        <v>12</v>
      </c>
      <c r="B135" s="207"/>
      <c r="C135" s="207"/>
      <c r="D135" s="207"/>
      <c r="E135" s="207" t="s">
        <v>192</v>
      </c>
      <c r="F135" s="317"/>
      <c r="G135" s="207" t="s">
        <v>347</v>
      </c>
      <c r="H135" s="207" t="s">
        <v>325</v>
      </c>
      <c r="I135" s="209">
        <v>29.089609082539859</v>
      </c>
      <c r="J135" s="209">
        <v>30.45</v>
      </c>
      <c r="K135" s="207"/>
      <c r="L135" s="207"/>
      <c r="M135" s="207"/>
      <c r="N135" s="207"/>
      <c r="O135" s="207"/>
      <c r="P135" s="207"/>
    </row>
    <row r="136" spans="1:16">
      <c r="A136" s="207">
        <v>12</v>
      </c>
      <c r="B136" s="207"/>
      <c r="C136" s="207"/>
      <c r="D136" s="207"/>
      <c r="E136" s="207" t="s">
        <v>270</v>
      </c>
      <c r="F136" s="317" t="s">
        <v>352</v>
      </c>
      <c r="G136" s="207" t="s">
        <v>346</v>
      </c>
      <c r="H136" s="207" t="s">
        <v>325</v>
      </c>
      <c r="I136" s="209">
        <v>42.690456581115718</v>
      </c>
      <c r="J136" s="209">
        <v>41.075000000000003</v>
      </c>
      <c r="K136" s="207"/>
      <c r="L136" s="207"/>
      <c r="M136" s="207"/>
      <c r="N136" s="207"/>
      <c r="O136" s="207"/>
      <c r="P136" s="207"/>
    </row>
    <row r="137" spans="1:16">
      <c r="A137" s="207">
        <v>12</v>
      </c>
      <c r="B137" s="207"/>
      <c r="C137" s="207"/>
      <c r="D137" s="207"/>
      <c r="E137" s="207" t="s">
        <v>192</v>
      </c>
      <c r="F137" s="317"/>
      <c r="G137" s="207" t="s">
        <v>347</v>
      </c>
      <c r="H137" s="207" t="s">
        <v>325</v>
      </c>
      <c r="I137" s="209">
        <v>38.961836935126257</v>
      </c>
      <c r="J137" s="209">
        <v>40.700000000000003</v>
      </c>
      <c r="K137" s="207"/>
      <c r="L137" s="207"/>
      <c r="M137" s="207"/>
      <c r="N137" s="207"/>
      <c r="O137" s="207"/>
      <c r="P137" s="207"/>
    </row>
    <row r="138" spans="1:16">
      <c r="A138" s="207">
        <v>12</v>
      </c>
      <c r="B138" s="207"/>
      <c r="C138" s="207"/>
      <c r="D138" s="207"/>
      <c r="E138" s="207" t="s">
        <v>270</v>
      </c>
      <c r="F138" s="317" t="s">
        <v>353</v>
      </c>
      <c r="G138" s="207" t="s">
        <v>346</v>
      </c>
      <c r="H138" s="207" t="s">
        <v>325</v>
      </c>
      <c r="I138" s="209">
        <v>34.573928562800042</v>
      </c>
      <c r="J138" s="209">
        <v>26.832799911498949</v>
      </c>
      <c r="K138" s="207"/>
      <c r="L138" s="207"/>
      <c r="M138" s="207"/>
      <c r="N138" s="207"/>
      <c r="O138" s="207"/>
      <c r="P138" s="207"/>
    </row>
    <row r="139" spans="1:16">
      <c r="A139" s="207">
        <v>12</v>
      </c>
      <c r="B139" s="207"/>
      <c r="C139" s="207"/>
      <c r="D139" s="207"/>
      <c r="E139" s="207" t="s">
        <v>192</v>
      </c>
      <c r="F139" s="317"/>
      <c r="G139" s="207" t="s">
        <v>347</v>
      </c>
      <c r="H139" s="207" t="s">
        <v>325</v>
      </c>
      <c r="I139" s="209">
        <v>32.873345216115283</v>
      </c>
      <c r="J139" s="209">
        <v>31.6992073059082</v>
      </c>
      <c r="K139" s="207"/>
      <c r="L139" s="207"/>
      <c r="M139" s="207"/>
      <c r="N139" s="207"/>
      <c r="O139" s="207"/>
      <c r="P139" s="207"/>
    </row>
    <row r="140" spans="1:16">
      <c r="A140" s="207">
        <v>16</v>
      </c>
      <c r="B140" s="207"/>
      <c r="C140" s="207"/>
      <c r="D140" s="207"/>
      <c r="E140" s="207" t="s">
        <v>270</v>
      </c>
      <c r="F140" s="317" t="s">
        <v>354</v>
      </c>
      <c r="G140" s="207" t="s">
        <v>346</v>
      </c>
      <c r="H140" s="207" t="s">
        <v>325</v>
      </c>
      <c r="I140" s="209">
        <v>37.199078612108977</v>
      </c>
      <c r="J140" s="209">
        <v>32.767663955688448</v>
      </c>
      <c r="K140" s="207"/>
      <c r="L140" s="207"/>
      <c r="M140" s="207"/>
      <c r="N140" s="207"/>
      <c r="O140" s="207"/>
      <c r="P140" s="207"/>
    </row>
    <row r="141" spans="1:16">
      <c r="A141" s="207">
        <v>16</v>
      </c>
      <c r="B141" s="207"/>
      <c r="C141" s="207"/>
      <c r="D141" s="207"/>
      <c r="E141" s="207" t="s">
        <v>192</v>
      </c>
      <c r="F141" s="317"/>
      <c r="G141" s="207" t="s">
        <v>347</v>
      </c>
      <c r="H141" s="207" t="s">
        <v>325</v>
      </c>
      <c r="I141" s="209">
        <v>30.60139354471729</v>
      </c>
      <c r="J141" s="209">
        <v>29.757275009155251</v>
      </c>
      <c r="K141" s="207"/>
      <c r="L141" s="207"/>
      <c r="M141" s="207"/>
      <c r="N141" s="207"/>
      <c r="O141" s="207"/>
      <c r="P141" s="207"/>
    </row>
  </sheetData>
  <mergeCells count="4">
    <mergeCell ref="F134:F135"/>
    <mergeCell ref="F136:F137"/>
    <mergeCell ref="F138:F139"/>
    <mergeCell ref="F140:F14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F7CA9-12B9-456E-82DA-2FA153D4211B}">
  <dimension ref="A2:K38"/>
  <sheetViews>
    <sheetView zoomScale="91" zoomScaleNormal="91" workbookViewId="0">
      <selection activeCell="H25" sqref="H25"/>
    </sheetView>
  </sheetViews>
  <sheetFormatPr defaultColWidth="11.42578125" defaultRowHeight="15"/>
  <cols>
    <col min="6" max="6" width="45.140625" customWidth="1"/>
  </cols>
  <sheetData>
    <row r="2" spans="1:6">
      <c r="A2" s="182" t="s">
        <v>1286</v>
      </c>
      <c r="B2" s="182"/>
      <c r="C2" s="182"/>
      <c r="D2" s="182"/>
      <c r="E2" s="182"/>
      <c r="F2" s="182"/>
    </row>
    <row r="3" spans="1:6">
      <c r="A3" s="182" t="s">
        <v>1287</v>
      </c>
      <c r="B3" s="182"/>
      <c r="C3" s="182"/>
      <c r="D3" s="182"/>
      <c r="E3" s="182"/>
      <c r="F3" s="182"/>
    </row>
    <row r="27" spans="1:11">
      <c r="A27" s="207" t="s">
        <v>642</v>
      </c>
      <c r="B27" s="207" t="s">
        <v>643</v>
      </c>
      <c r="C27" s="207" t="s">
        <v>644</v>
      </c>
      <c r="D27" s="211" t="s">
        <v>645</v>
      </c>
      <c r="E27" s="211" t="s">
        <v>646</v>
      </c>
      <c r="F27" s="212" t="s">
        <v>647</v>
      </c>
      <c r="H27" s="37"/>
      <c r="I27" s="37"/>
    </row>
    <row r="28" spans="1:11" ht="30">
      <c r="A28">
        <v>710</v>
      </c>
      <c r="B28" t="s">
        <v>892</v>
      </c>
      <c r="C28" s="38">
        <v>2021</v>
      </c>
      <c r="D28" s="38">
        <v>21</v>
      </c>
      <c r="E28" s="38">
        <v>2021</v>
      </c>
      <c r="F28" s="188" t="s">
        <v>893</v>
      </c>
      <c r="G28" s="37"/>
      <c r="H28" s="37"/>
      <c r="K28" s="37"/>
    </row>
    <row r="29" spans="1:11" ht="45">
      <c r="A29">
        <v>170</v>
      </c>
      <c r="B29" t="s">
        <v>74</v>
      </c>
      <c r="C29" s="38">
        <v>2020</v>
      </c>
      <c r="D29">
        <v>46.57</v>
      </c>
      <c r="E29" s="38">
        <v>2020</v>
      </c>
      <c r="F29" s="188" t="s">
        <v>891</v>
      </c>
      <c r="H29" s="37"/>
      <c r="I29" s="37"/>
      <c r="K29" s="37"/>
    </row>
    <row r="30" spans="1:11" ht="30">
      <c r="A30">
        <v>222</v>
      </c>
      <c r="B30" s="37" t="s">
        <v>100</v>
      </c>
      <c r="C30" s="38">
        <v>2022</v>
      </c>
      <c r="D30" s="37">
        <v>51</v>
      </c>
      <c r="E30" s="38">
        <v>2022</v>
      </c>
      <c r="F30" s="213" t="s">
        <v>890</v>
      </c>
      <c r="H30" s="37"/>
      <c r="I30" s="37"/>
      <c r="K30" s="37"/>
    </row>
    <row r="31" spans="1:11">
      <c r="A31">
        <v>124</v>
      </c>
      <c r="B31" t="s">
        <v>107</v>
      </c>
      <c r="C31" s="38">
        <v>2021</v>
      </c>
      <c r="D31">
        <v>65.89</v>
      </c>
      <c r="E31" s="38">
        <v>2021</v>
      </c>
      <c r="F31" s="188" t="s">
        <v>889</v>
      </c>
      <c r="H31" s="37"/>
      <c r="K31" s="37"/>
    </row>
    <row r="32" spans="1:11">
      <c r="A32">
        <v>270</v>
      </c>
      <c r="B32" t="s">
        <v>506</v>
      </c>
      <c r="C32" s="38">
        <v>2025</v>
      </c>
      <c r="D32">
        <v>66</v>
      </c>
      <c r="E32" s="38">
        <v>2025</v>
      </c>
      <c r="F32" s="188" t="s">
        <v>894</v>
      </c>
      <c r="G32" s="39"/>
      <c r="H32" s="37"/>
      <c r="K32" s="37"/>
    </row>
    <row r="33" spans="1:11" ht="60">
      <c r="A33">
        <v>604</v>
      </c>
      <c r="B33" t="s">
        <v>95</v>
      </c>
      <c r="C33" s="38">
        <v>2023</v>
      </c>
      <c r="D33">
        <v>67.5</v>
      </c>
      <c r="E33" s="38">
        <v>2023</v>
      </c>
      <c r="F33" s="188" t="s">
        <v>888</v>
      </c>
      <c r="G33" s="37"/>
      <c r="H33" s="37"/>
      <c r="K33" s="37"/>
    </row>
    <row r="34" spans="1:11" ht="30">
      <c r="A34">
        <v>288</v>
      </c>
      <c r="B34" t="s">
        <v>500</v>
      </c>
      <c r="C34">
        <v>2021</v>
      </c>
      <c r="D34">
        <v>72.36</v>
      </c>
      <c r="E34">
        <v>2021</v>
      </c>
      <c r="F34" s="188" t="s">
        <v>887</v>
      </c>
      <c r="H34" s="37"/>
      <c r="K34" s="37"/>
    </row>
    <row r="35" spans="1:11" ht="45">
      <c r="A35">
        <v>566</v>
      </c>
      <c r="B35" t="s">
        <v>177</v>
      </c>
      <c r="C35">
        <v>2023</v>
      </c>
      <c r="D35">
        <v>75.650000000000006</v>
      </c>
      <c r="E35">
        <v>2023</v>
      </c>
      <c r="F35" s="188" t="s">
        <v>886</v>
      </c>
    </row>
    <row r="36" spans="1:11">
      <c r="A36">
        <v>426</v>
      </c>
      <c r="B36" t="s">
        <v>229</v>
      </c>
      <c r="C36">
        <v>2025</v>
      </c>
      <c r="D36">
        <v>93.37</v>
      </c>
      <c r="E36">
        <v>2025</v>
      </c>
      <c r="F36" s="213" t="s">
        <v>895</v>
      </c>
    </row>
    <row r="37" spans="1:11" ht="30">
      <c r="A37">
        <v>275</v>
      </c>
      <c r="B37" t="s">
        <v>167</v>
      </c>
      <c r="C37" s="38">
        <v>2023</v>
      </c>
      <c r="D37">
        <v>93.43</v>
      </c>
      <c r="E37" s="38">
        <v>2023</v>
      </c>
      <c r="F37" s="213" t="s">
        <v>885</v>
      </c>
    </row>
    <row r="38" spans="1:11" ht="45">
      <c r="A38">
        <v>788</v>
      </c>
      <c r="B38" t="s">
        <v>259</v>
      </c>
      <c r="C38" s="38">
        <v>2021</v>
      </c>
      <c r="D38">
        <v>94.2</v>
      </c>
      <c r="E38" s="38">
        <v>2021</v>
      </c>
      <c r="F38" s="213" t="s">
        <v>884</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C6AAC-FF13-4DE2-8648-306345872572}">
  <dimension ref="A2:L36"/>
  <sheetViews>
    <sheetView workbookViewId="0">
      <selection activeCell="H29" sqref="H29"/>
    </sheetView>
  </sheetViews>
  <sheetFormatPr defaultColWidth="11.42578125" defaultRowHeight="15"/>
  <cols>
    <col min="11" max="11" width="19.28515625" customWidth="1"/>
    <col min="12" max="12" width="22.5703125" customWidth="1"/>
  </cols>
  <sheetData>
    <row r="2" spans="1:7">
      <c r="A2" s="187" t="s">
        <v>1289</v>
      </c>
      <c r="B2" s="187"/>
      <c r="C2" s="187"/>
      <c r="D2" s="187"/>
      <c r="E2" s="182"/>
      <c r="F2" s="182"/>
      <c r="G2" s="182"/>
    </row>
    <row r="21" spans="1:12">
      <c r="A21" s="8" t="s">
        <v>362</v>
      </c>
    </row>
    <row r="22" spans="1:12">
      <c r="A22" s="8" t="s">
        <v>363</v>
      </c>
    </row>
    <row r="27" spans="1:12">
      <c r="A27" s="34" t="s">
        <v>355</v>
      </c>
      <c r="B27" s="318" t="s">
        <v>356</v>
      </c>
      <c r="C27" s="318"/>
      <c r="D27" s="318"/>
      <c r="E27" s="321" t="s">
        <v>357</v>
      </c>
      <c r="F27" s="322"/>
      <c r="G27" s="323"/>
      <c r="H27" s="319" t="s">
        <v>358</v>
      </c>
      <c r="I27" s="320"/>
      <c r="J27" s="8"/>
      <c r="K27" s="324" t="s">
        <v>1345</v>
      </c>
      <c r="L27" s="324"/>
    </row>
    <row r="28" spans="1:12" ht="60">
      <c r="A28" s="34"/>
      <c r="B28" s="33" t="s">
        <v>359</v>
      </c>
      <c r="C28" s="33" t="s">
        <v>360</v>
      </c>
      <c r="D28" s="32" t="s">
        <v>361</v>
      </c>
      <c r="E28" s="33" t="s">
        <v>359</v>
      </c>
      <c r="F28" s="33" t="s">
        <v>360</v>
      </c>
      <c r="G28" s="32" t="s">
        <v>361</v>
      </c>
      <c r="H28" s="31">
        <v>2024</v>
      </c>
      <c r="I28" s="31">
        <v>2015</v>
      </c>
      <c r="J28" s="310" t="s">
        <v>1344</v>
      </c>
      <c r="K28" s="31">
        <v>2015</v>
      </c>
      <c r="L28" s="31">
        <v>2024</v>
      </c>
    </row>
    <row r="29" spans="1:12">
      <c r="A29" s="28" t="s">
        <v>5</v>
      </c>
      <c r="B29" s="27">
        <v>1864526.80536682</v>
      </c>
      <c r="C29" s="27">
        <v>572668.19787686598</v>
      </c>
      <c r="D29" s="27">
        <f t="shared" ref="D29:D36" si="0">B29-C29</f>
        <v>1291858.607489954</v>
      </c>
      <c r="E29" s="27">
        <v>1607580.46057208</v>
      </c>
      <c r="F29" s="27">
        <v>658625.35906013602</v>
      </c>
      <c r="G29" s="27">
        <f t="shared" ref="G29:G36" si="1">E29-F29</f>
        <v>948955.10151194397</v>
      </c>
      <c r="H29" s="26">
        <f t="shared" ref="H29:H36" si="2">(B29/L29)*100000</f>
        <v>281.02820687518437</v>
      </c>
      <c r="I29" s="26">
        <f t="shared" ref="I29:I36" si="3">E29/K29*100000</f>
        <v>259.26935298281734</v>
      </c>
      <c r="J29" s="10"/>
      <c r="K29" s="25">
        <v>620042609</v>
      </c>
      <c r="L29" s="25">
        <v>663466072</v>
      </c>
    </row>
    <row r="30" spans="1:12">
      <c r="A30" s="28" t="s">
        <v>4</v>
      </c>
      <c r="B30" s="27">
        <v>2896124.75391297</v>
      </c>
      <c r="C30" s="27">
        <v>712170.89099301002</v>
      </c>
      <c r="D30" s="27">
        <f t="shared" si="0"/>
        <v>2183953.8629199602</v>
      </c>
      <c r="E30" s="27">
        <v>3595355.4675076399</v>
      </c>
      <c r="F30" s="27">
        <v>675425.06826494599</v>
      </c>
      <c r="G30" s="27">
        <f t="shared" si="1"/>
        <v>2919930.399242694</v>
      </c>
      <c r="H30" s="26">
        <f t="shared" si="2"/>
        <v>256.17584692442927</v>
      </c>
      <c r="I30" s="30">
        <f t="shared" si="3"/>
        <v>325.02470900757157</v>
      </c>
      <c r="J30" s="10"/>
      <c r="K30" s="25">
        <v>1106179120.5</v>
      </c>
      <c r="L30" s="25">
        <v>1130522174</v>
      </c>
    </row>
    <row r="31" spans="1:12">
      <c r="A31" s="28" t="s">
        <v>6</v>
      </c>
      <c r="B31" s="27">
        <v>1006131.58433181</v>
      </c>
      <c r="C31" s="27">
        <v>239006.46803258199</v>
      </c>
      <c r="D31" s="27">
        <f t="shared" si="0"/>
        <v>767125.11629922804</v>
      </c>
      <c r="E31" s="27">
        <v>672422.23389025696</v>
      </c>
      <c r="F31" s="27">
        <v>169592.53457995399</v>
      </c>
      <c r="G31" s="27">
        <f t="shared" si="1"/>
        <v>502829.69931030297</v>
      </c>
      <c r="H31" s="26">
        <f t="shared" si="2"/>
        <v>171.53463744438815</v>
      </c>
      <c r="I31" s="26">
        <f t="shared" si="3"/>
        <v>135.78178936365038</v>
      </c>
      <c r="J31" s="10"/>
      <c r="K31" s="25">
        <v>495222693</v>
      </c>
      <c r="L31" s="25">
        <v>586547183.310426</v>
      </c>
    </row>
    <row r="32" spans="1:12">
      <c r="A32" s="28" t="s">
        <v>3</v>
      </c>
      <c r="B32" s="29">
        <v>3708760.4530422301</v>
      </c>
      <c r="C32" s="27">
        <v>1002295.04145653</v>
      </c>
      <c r="D32" s="27">
        <f t="shared" si="0"/>
        <v>2706465.4115857002</v>
      </c>
      <c r="E32" s="27">
        <v>3392635.29576921</v>
      </c>
      <c r="F32" s="27">
        <v>943849.23626891302</v>
      </c>
      <c r="G32" s="27">
        <f t="shared" si="1"/>
        <v>2448786.0595002971</v>
      </c>
      <c r="H32" s="26">
        <f t="shared" si="2"/>
        <v>157.73469670407945</v>
      </c>
      <c r="I32" s="26">
        <f t="shared" si="3"/>
        <v>149.00635065606298</v>
      </c>
      <c r="J32" s="10"/>
      <c r="K32" s="25">
        <v>2276839397</v>
      </c>
      <c r="L32" s="25">
        <v>2351264833</v>
      </c>
    </row>
    <row r="33" spans="1:12">
      <c r="A33" s="28" t="s">
        <v>7</v>
      </c>
      <c r="B33" s="27">
        <v>67725.280391659995</v>
      </c>
      <c r="C33" s="27">
        <v>26494.2238722402</v>
      </c>
      <c r="D33" s="27">
        <f t="shared" si="0"/>
        <v>41231.056519419799</v>
      </c>
      <c r="E33" s="27">
        <v>56132.444806619802</v>
      </c>
      <c r="F33" s="27">
        <v>15394.251694451699</v>
      </c>
      <c r="G33" s="27">
        <f t="shared" si="1"/>
        <v>40738.193112168105</v>
      </c>
      <c r="H33" s="26">
        <f t="shared" si="2"/>
        <v>146.94547010522055</v>
      </c>
      <c r="I33" s="26">
        <f t="shared" si="3"/>
        <v>138.20728583785245</v>
      </c>
      <c r="J33" s="10"/>
      <c r="K33" s="25">
        <v>40614678.5</v>
      </c>
      <c r="L33" s="25">
        <v>46088716</v>
      </c>
    </row>
    <row r="34" spans="1:12">
      <c r="A34" s="28" t="s">
        <v>8</v>
      </c>
      <c r="B34" s="27">
        <v>1017248.76959273</v>
      </c>
      <c r="C34" s="27">
        <v>416990.21300191002</v>
      </c>
      <c r="D34" s="27">
        <f t="shared" si="0"/>
        <v>600258.55659081996</v>
      </c>
      <c r="E34" s="27">
        <v>822440.454656963</v>
      </c>
      <c r="F34" s="27">
        <v>314551.31359063601</v>
      </c>
      <c r="G34" s="27">
        <f t="shared" si="1"/>
        <v>507889.14106632699</v>
      </c>
      <c r="H34" s="26">
        <f t="shared" si="2"/>
        <v>81.910628048515761</v>
      </c>
      <c r="I34" s="26">
        <f t="shared" si="3"/>
        <v>83.342955420063134</v>
      </c>
      <c r="J34" s="10"/>
      <c r="K34" s="25">
        <v>986814603</v>
      </c>
      <c r="L34" s="25">
        <v>1241900830</v>
      </c>
    </row>
    <row r="35" spans="1:12">
      <c r="A35" s="28" t="s">
        <v>2</v>
      </c>
      <c r="B35" s="27">
        <v>1086240.7748100699</v>
      </c>
      <c r="C35" s="27">
        <v>627416.896780596</v>
      </c>
      <c r="D35" s="27">
        <f t="shared" si="0"/>
        <v>458823.87802947394</v>
      </c>
      <c r="E35" s="27">
        <v>996243</v>
      </c>
      <c r="F35" s="27">
        <v>502567.561631725</v>
      </c>
      <c r="G35" s="27">
        <f t="shared" si="1"/>
        <v>493675.438368275</v>
      </c>
      <c r="H35" s="26">
        <f t="shared" si="2"/>
        <v>50.610338932035184</v>
      </c>
      <c r="I35" s="26">
        <f t="shared" si="3"/>
        <v>51.311284488468416</v>
      </c>
      <c r="J35" s="10"/>
      <c r="K35" s="25">
        <v>1941567064.5</v>
      </c>
      <c r="L35" s="25">
        <v>2146282356</v>
      </c>
    </row>
    <row r="36" spans="1:12">
      <c r="A36" s="28" t="s">
        <v>17</v>
      </c>
      <c r="B36" s="27">
        <v>11646758.4214483</v>
      </c>
      <c r="C36" s="27">
        <v>3597038.2943850001</v>
      </c>
      <c r="D36" s="27">
        <f t="shared" si="0"/>
        <v>8049720.1270632995</v>
      </c>
      <c r="E36" s="27">
        <v>11142809.3572028</v>
      </c>
      <c r="F36" s="27">
        <v>3280005.3250907599</v>
      </c>
      <c r="G36" s="27">
        <f t="shared" si="1"/>
        <v>7862804.0321120396</v>
      </c>
      <c r="H36" s="26">
        <f t="shared" si="2"/>
        <v>142.65477951589787</v>
      </c>
      <c r="I36" s="26">
        <f t="shared" si="3"/>
        <v>149.22179307914973</v>
      </c>
      <c r="J36" s="10"/>
      <c r="K36" s="25">
        <v>7467280165.5</v>
      </c>
      <c r="L36" s="25">
        <v>8164295974.5</v>
      </c>
    </row>
  </sheetData>
  <mergeCells count="4">
    <mergeCell ref="B27:D27"/>
    <mergeCell ref="H27:I27"/>
    <mergeCell ref="E27:G27"/>
    <mergeCell ref="K27:L27"/>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4C5A3-7A27-433E-B22A-4186044384BB}">
  <dimension ref="A1:H36"/>
  <sheetViews>
    <sheetView zoomScale="69" zoomScaleNormal="69" workbookViewId="0">
      <selection activeCell="O31" sqref="O31"/>
    </sheetView>
  </sheetViews>
  <sheetFormatPr defaultColWidth="8.85546875" defaultRowHeight="15"/>
  <cols>
    <col min="1" max="1" width="33.140625" style="8" bestFit="1" customWidth="1"/>
    <col min="2" max="6" width="13.42578125" style="8" customWidth="1"/>
    <col min="7" max="23" width="12" style="8" bestFit="1" customWidth="1"/>
    <col min="24" max="24" width="7.140625" style="8" bestFit="1" customWidth="1"/>
    <col min="25" max="25" width="25" style="8" bestFit="1" customWidth="1"/>
    <col min="26" max="46" width="12" style="8" bestFit="1" customWidth="1"/>
    <col min="47" max="47" width="7.140625" style="8" bestFit="1" customWidth="1"/>
    <col min="48" max="48" width="37.85546875" style="8" bestFit="1" customWidth="1"/>
    <col min="49" max="49" width="30.140625" style="8" bestFit="1" customWidth="1"/>
    <col min="50" max="16384" width="8.85546875" style="8"/>
  </cols>
  <sheetData>
    <row r="1" spans="1:8" ht="51.75" customHeight="1"/>
    <row r="2" spans="1:8" ht="21" customHeight="1">
      <c r="A2" s="187" t="s">
        <v>1290</v>
      </c>
      <c r="B2" s="187"/>
      <c r="C2" s="187"/>
      <c r="D2" s="187"/>
      <c r="E2" s="187"/>
      <c r="F2" s="187"/>
    </row>
    <row r="13" spans="1:8">
      <c r="F13" s="36"/>
    </row>
    <row r="15" spans="1:8">
      <c r="H15" s="35"/>
    </row>
    <row r="16" spans="1:8">
      <c r="H16" s="35"/>
    </row>
    <row r="18" spans="1:7">
      <c r="F18" s="29"/>
    </row>
    <row r="27" spans="1:7">
      <c r="A27" s="34" t="s">
        <v>355</v>
      </c>
      <c r="B27" s="318" t="s">
        <v>356</v>
      </c>
      <c r="C27" s="318"/>
      <c r="D27" s="321"/>
      <c r="E27" s="325" t="s">
        <v>364</v>
      </c>
      <c r="F27" s="325"/>
      <c r="G27" s="215"/>
    </row>
    <row r="28" spans="1:7" ht="45">
      <c r="A28" s="34"/>
      <c r="B28" s="33" t="s">
        <v>359</v>
      </c>
      <c r="C28" s="33" t="s">
        <v>360</v>
      </c>
      <c r="D28" s="32" t="s">
        <v>361</v>
      </c>
      <c r="E28" s="31">
        <v>2024</v>
      </c>
      <c r="F28" s="31" t="s">
        <v>1291</v>
      </c>
      <c r="G28" s="215">
        <v>2015</v>
      </c>
    </row>
    <row r="29" spans="1:7">
      <c r="A29" s="28" t="s">
        <v>6</v>
      </c>
      <c r="B29" s="27">
        <v>1006131.584</v>
      </c>
      <c r="C29" s="27">
        <v>239008.79980000001</v>
      </c>
      <c r="D29" s="27">
        <f t="shared" ref="D29:D36" si="0">B29-C29</f>
        <v>767122.78419999999</v>
      </c>
      <c r="E29" s="26">
        <f t="shared" ref="E29:E36" si="1">C29/B29*100</f>
        <v>23.755222835743918</v>
      </c>
      <c r="F29" s="26">
        <f t="shared" ref="F29:F35" si="2">100*G29</f>
        <v>25.221137260555299</v>
      </c>
      <c r="G29" s="216">
        <v>0.25221137260555299</v>
      </c>
    </row>
    <row r="30" spans="1:7">
      <c r="A30" s="28" t="s">
        <v>4</v>
      </c>
      <c r="B30" s="27">
        <v>2896124.8139999998</v>
      </c>
      <c r="C30" s="27">
        <v>712203.64130000002</v>
      </c>
      <c r="D30" s="27">
        <f t="shared" si="0"/>
        <v>2183921.1727</v>
      </c>
      <c r="E30" s="26">
        <f t="shared" si="1"/>
        <v>24.591607304256193</v>
      </c>
      <c r="F30" s="26">
        <f t="shared" si="2"/>
        <v>18.7860442275868</v>
      </c>
      <c r="G30" s="216">
        <v>0.18786044227586801</v>
      </c>
    </row>
    <row r="31" spans="1:7">
      <c r="A31" s="28" t="s">
        <v>3</v>
      </c>
      <c r="B31" s="29">
        <v>3708760.4530422301</v>
      </c>
      <c r="C31" s="27">
        <v>1002295.04145653</v>
      </c>
      <c r="D31" s="27">
        <f t="shared" si="0"/>
        <v>2706465.4115857002</v>
      </c>
      <c r="E31" s="26">
        <f t="shared" si="1"/>
        <v>27.025068190488422</v>
      </c>
      <c r="F31" s="26">
        <f t="shared" si="2"/>
        <v>27.820533419726601</v>
      </c>
      <c r="G31" s="216">
        <v>0.27820533419726601</v>
      </c>
    </row>
    <row r="32" spans="1:7">
      <c r="A32" s="28" t="s">
        <v>5</v>
      </c>
      <c r="B32" s="27">
        <v>1875782.4809999999</v>
      </c>
      <c r="C32" s="27">
        <v>575395.22690000001</v>
      </c>
      <c r="D32" s="27">
        <f t="shared" si="0"/>
        <v>1300387.2541</v>
      </c>
      <c r="E32" s="26">
        <f t="shared" si="1"/>
        <v>30.674944068848038</v>
      </c>
      <c r="F32" s="26">
        <f t="shared" si="2"/>
        <v>40.969977877546199</v>
      </c>
      <c r="G32" s="216">
        <v>0.40969977877546199</v>
      </c>
    </row>
    <row r="33" spans="1:7">
      <c r="A33" s="28" t="s">
        <v>7</v>
      </c>
      <c r="B33" s="27">
        <v>67725.28039</v>
      </c>
      <c r="C33" s="27">
        <v>26495.713370000001</v>
      </c>
      <c r="D33" s="27">
        <f t="shared" si="0"/>
        <v>41229.567020000002</v>
      </c>
      <c r="E33" s="26">
        <f t="shared" si="1"/>
        <v>39.122338390366025</v>
      </c>
      <c r="F33" s="26">
        <f t="shared" si="2"/>
        <v>27.424872990096798</v>
      </c>
      <c r="G33" s="216">
        <v>0.27424872990096799</v>
      </c>
    </row>
    <row r="34" spans="1:7">
      <c r="A34" s="28" t="s">
        <v>8</v>
      </c>
      <c r="B34" s="27">
        <v>1017248.77</v>
      </c>
      <c r="C34" s="27">
        <v>417071.99839999998</v>
      </c>
      <c r="D34" s="27">
        <f t="shared" si="0"/>
        <v>600176.77160000009</v>
      </c>
      <c r="E34" s="26">
        <f t="shared" si="1"/>
        <v>41.000000265421797</v>
      </c>
      <c r="F34" s="26">
        <f t="shared" si="2"/>
        <v>38.246089648135502</v>
      </c>
      <c r="G34" s="216">
        <v>0.38246089648135501</v>
      </c>
    </row>
    <row r="35" spans="1:7">
      <c r="A35" s="28" t="s">
        <v>2</v>
      </c>
      <c r="B35" s="27">
        <v>1086240.7749999999</v>
      </c>
      <c r="C35" s="27">
        <v>627492.83570000005</v>
      </c>
      <c r="D35" s="27">
        <f t="shared" si="0"/>
        <v>458747.93929999985</v>
      </c>
      <c r="E35" s="26">
        <f t="shared" si="1"/>
        <v>57.767379953123196</v>
      </c>
      <c r="F35" s="26">
        <f t="shared" si="2"/>
        <v>50.446282847831803</v>
      </c>
      <c r="G35" s="216">
        <v>0.50446282847831803</v>
      </c>
    </row>
    <row r="36" spans="1:7">
      <c r="A36" s="28" t="s">
        <v>17</v>
      </c>
      <c r="B36" s="27">
        <v>11646758.4214483</v>
      </c>
      <c r="C36" s="27">
        <v>3597037.8841871698</v>
      </c>
      <c r="D36" s="27">
        <f t="shared" si="0"/>
        <v>8049720.5372611303</v>
      </c>
      <c r="E36" s="26">
        <f t="shared" si="1"/>
        <v>30.884455176497688</v>
      </c>
      <c r="F36" s="26">
        <f>100*0.294360714604755</f>
        <v>29.4360714604755</v>
      </c>
      <c r="G36" s="217"/>
    </row>
  </sheetData>
  <mergeCells count="2">
    <mergeCell ref="B27:D27"/>
    <mergeCell ref="E27:F27"/>
  </mergeCells>
  <pageMargins left="0.7" right="0.7" top="0.75" bottom="0.75" header="0.3" footer="0.3"/>
  <pageSetup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FC583-AFD5-4B02-9759-D7A447CDF841}">
  <dimension ref="A2:J35"/>
  <sheetViews>
    <sheetView workbookViewId="0">
      <selection activeCell="A4" sqref="A4"/>
    </sheetView>
  </sheetViews>
  <sheetFormatPr defaultColWidth="9.140625" defaultRowHeight="15"/>
  <cols>
    <col min="1" max="2" width="9.140625" style="8"/>
    <col min="3" max="3" width="10.140625" style="8" bestFit="1" customWidth="1"/>
    <col min="4" max="4" width="12" style="8" bestFit="1" customWidth="1"/>
    <col min="5" max="16384" width="9.140625" style="8"/>
  </cols>
  <sheetData>
    <row r="2" spans="1:10">
      <c r="A2" s="187" t="s">
        <v>1292</v>
      </c>
      <c r="B2" s="187"/>
      <c r="C2" s="187"/>
      <c r="D2" s="187"/>
      <c r="E2" s="187"/>
      <c r="F2" s="187"/>
      <c r="G2" s="187"/>
      <c r="H2" s="187"/>
      <c r="I2" s="187"/>
      <c r="J2" s="187"/>
    </row>
    <row r="27" spans="1:8" ht="63">
      <c r="A27" s="219" t="s">
        <v>0</v>
      </c>
      <c r="B27" s="219" t="s">
        <v>366</v>
      </c>
      <c r="C27" s="219" t="s">
        <v>367</v>
      </c>
      <c r="D27" s="219" t="s">
        <v>368</v>
      </c>
      <c r="E27" s="219" t="s">
        <v>369</v>
      </c>
      <c r="F27" s="219" t="s">
        <v>370</v>
      </c>
      <c r="G27" s="219" t="s">
        <v>371</v>
      </c>
      <c r="H27" s="219" t="s">
        <v>372</v>
      </c>
    </row>
    <row r="28" spans="1:8">
      <c r="A28" s="216" t="s">
        <v>2</v>
      </c>
      <c r="B28" s="25">
        <v>604661.41190557997</v>
      </c>
      <c r="C28" s="25">
        <v>1044194.32493495</v>
      </c>
      <c r="D28" s="220">
        <f t="shared" ref="D28:D35" si="0">100*B28/C28</f>
        <v>57.906981245396871</v>
      </c>
      <c r="E28" s="25">
        <v>22755.4507212608</v>
      </c>
      <c r="F28" s="25">
        <v>42046.449875121602</v>
      </c>
      <c r="G28" s="220">
        <f t="shared" ref="G28:G35" si="1">100*E28/F28</f>
        <v>54.119790823826342</v>
      </c>
      <c r="H28" s="26">
        <f t="shared" ref="H28:H35" si="2">+G28-D28</f>
        <v>-3.7871904215705285</v>
      </c>
    </row>
    <row r="29" spans="1:8">
      <c r="A29" s="216" t="s">
        <v>5</v>
      </c>
      <c r="B29" s="25">
        <v>538173.05196929094</v>
      </c>
      <c r="C29" s="25">
        <v>1772505.84354636</v>
      </c>
      <c r="D29" s="220">
        <f t="shared" si="0"/>
        <v>30.36227236873507</v>
      </c>
      <c r="E29" s="25">
        <v>34495.145907575497</v>
      </c>
      <c r="F29" s="25">
        <v>92020.961820457407</v>
      </c>
      <c r="G29" s="220">
        <f t="shared" si="1"/>
        <v>37.486182740492502</v>
      </c>
      <c r="H29" s="26">
        <f t="shared" si="2"/>
        <v>7.1239103717574324</v>
      </c>
    </row>
    <row r="30" spans="1:8">
      <c r="A30" s="216" t="s">
        <v>8</v>
      </c>
      <c r="B30" s="25">
        <v>399914.68127089302</v>
      </c>
      <c r="C30" s="25">
        <v>982141.19973808201</v>
      </c>
      <c r="D30" s="220">
        <f t="shared" si="0"/>
        <v>40.718654443734003</v>
      </c>
      <c r="E30" s="25">
        <v>17075.5317310174</v>
      </c>
      <c r="F30" s="25">
        <v>35107.569854651199</v>
      </c>
      <c r="G30" s="220">
        <f t="shared" si="1"/>
        <v>48.637749071530116</v>
      </c>
      <c r="H30" s="26">
        <f t="shared" si="2"/>
        <v>7.9190946277961132</v>
      </c>
    </row>
    <row r="31" spans="1:8">
      <c r="A31" s="216" t="s">
        <v>4</v>
      </c>
      <c r="B31" s="25">
        <v>638328.11455511604</v>
      </c>
      <c r="C31" s="25">
        <v>2637461.4490271299</v>
      </c>
      <c r="D31" s="220">
        <f t="shared" si="0"/>
        <v>24.202367575479585</v>
      </c>
      <c r="E31" s="25">
        <v>73842.537067461395</v>
      </c>
      <c r="F31" s="25">
        <v>258663.30488583399</v>
      </c>
      <c r="G31" s="220">
        <f t="shared" si="1"/>
        <v>28.547743600528577</v>
      </c>
      <c r="H31" s="26">
        <f t="shared" si="2"/>
        <v>4.3453760250489921</v>
      </c>
    </row>
    <row r="32" spans="1:8">
      <c r="A32" s="216" t="s">
        <v>3</v>
      </c>
      <c r="B32" s="25">
        <v>928618.07893142896</v>
      </c>
      <c r="C32" s="25">
        <v>3405042.8072643401</v>
      </c>
      <c r="D32" s="220">
        <f t="shared" si="0"/>
        <v>27.271847418490868</v>
      </c>
      <c r="E32" s="25">
        <v>73676.962525104202</v>
      </c>
      <c r="F32" s="25">
        <v>303717.64577789098</v>
      </c>
      <c r="G32" s="220">
        <f t="shared" si="1"/>
        <v>24.258374035660818</v>
      </c>
      <c r="H32" s="26">
        <f t="shared" si="2"/>
        <v>-3.0134733828300497</v>
      </c>
    </row>
    <row r="33" spans="1:8">
      <c r="A33" s="216" t="s">
        <v>6</v>
      </c>
      <c r="B33" s="25">
        <v>226828.32245183</v>
      </c>
      <c r="C33" s="25">
        <v>971524.65121653595</v>
      </c>
      <c r="D33" s="220">
        <f t="shared" si="0"/>
        <v>23.347665153714551</v>
      </c>
      <c r="E33" s="25">
        <v>12174.1319079351</v>
      </c>
      <c r="F33" s="25">
        <v>34606.933115270702</v>
      </c>
      <c r="G33" s="220">
        <f t="shared" si="1"/>
        <v>35.178303339925627</v>
      </c>
      <c r="H33" s="26">
        <f t="shared" si="2"/>
        <v>11.830638186211075</v>
      </c>
    </row>
    <row r="34" spans="1:8">
      <c r="A34" s="216" t="s">
        <v>7</v>
      </c>
      <c r="B34" s="25">
        <v>24218.461956049799</v>
      </c>
      <c r="C34" s="25">
        <v>63067.283156516904</v>
      </c>
      <c r="D34" s="220">
        <f t="shared" si="0"/>
        <v>38.400991360204557</v>
      </c>
      <c r="E34" s="25">
        <v>2275.7619161903799</v>
      </c>
      <c r="F34" s="25">
        <v>4657.9972351431998</v>
      </c>
      <c r="G34" s="220">
        <f t="shared" si="1"/>
        <v>48.85709031814006</v>
      </c>
      <c r="H34" s="26">
        <f t="shared" si="2"/>
        <v>10.456098957935502</v>
      </c>
    </row>
    <row r="35" spans="1:8">
      <c r="A35" s="221" t="s">
        <v>17</v>
      </c>
      <c r="B35" s="222">
        <v>3360742.12304019</v>
      </c>
      <c r="C35" s="222">
        <v>10875937.5588839</v>
      </c>
      <c r="D35" s="223">
        <f t="shared" si="0"/>
        <v>30.900711822264935</v>
      </c>
      <c r="E35" s="222">
        <v>236295.52177654501</v>
      </c>
      <c r="F35" s="222">
        <v>770820.86256436899</v>
      </c>
      <c r="G35" s="223">
        <f t="shared" si="1"/>
        <v>30.655050122856874</v>
      </c>
      <c r="H35" s="224">
        <f t="shared" si="2"/>
        <v>-0.24566169940806049</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47CF8-2BC3-4D9E-802C-9022582B5AB8}">
  <dimension ref="A2:AH214"/>
  <sheetViews>
    <sheetView zoomScale="96" zoomScaleNormal="96" workbookViewId="0">
      <selection activeCell="A5" sqref="A5"/>
    </sheetView>
  </sheetViews>
  <sheetFormatPr defaultColWidth="8.85546875" defaultRowHeight="15"/>
  <cols>
    <col min="1" max="2" width="8.85546875" style="4"/>
    <col min="3" max="3" width="9" style="4" bestFit="1" customWidth="1"/>
    <col min="4" max="4" width="24.140625" style="4" customWidth="1"/>
    <col min="5" max="5" width="9" style="4" bestFit="1" customWidth="1"/>
    <col min="6" max="6" width="11.42578125" style="4" bestFit="1" customWidth="1"/>
    <col min="7" max="7" width="9" style="4" bestFit="1" customWidth="1"/>
    <col min="8" max="8" width="13.140625" style="4" customWidth="1"/>
    <col min="9" max="9" width="20.85546875" style="4" customWidth="1"/>
    <col min="10" max="10" width="24.85546875" style="4" customWidth="1"/>
    <col min="11" max="11" width="19" style="4" customWidth="1"/>
    <col min="12" max="16" width="9" style="4" bestFit="1" customWidth="1"/>
    <col min="17" max="17" width="25" style="4" customWidth="1"/>
    <col min="18" max="18" width="24.140625" style="4" customWidth="1"/>
    <col min="19" max="16384" width="8.85546875" style="4"/>
  </cols>
  <sheetData>
    <row r="2" spans="1:18">
      <c r="A2" s="183" t="s">
        <v>1293</v>
      </c>
      <c r="B2" s="183"/>
      <c r="C2" s="183"/>
      <c r="D2" s="183"/>
      <c r="E2" s="183"/>
      <c r="F2" s="183"/>
      <c r="G2" s="183"/>
      <c r="H2" s="183"/>
      <c r="J2" s="237" t="s">
        <v>1296</v>
      </c>
      <c r="K2" s="237"/>
      <c r="L2" s="238"/>
      <c r="M2" s="238"/>
      <c r="N2" s="238"/>
      <c r="O2" s="238"/>
      <c r="P2" s="238"/>
      <c r="Q2" s="237"/>
      <c r="R2" s="237"/>
    </row>
    <row r="3" spans="1:18">
      <c r="A3" s="183" t="s">
        <v>1272</v>
      </c>
      <c r="B3" s="183"/>
      <c r="C3" s="183"/>
      <c r="D3" s="183"/>
      <c r="E3" s="183"/>
      <c r="F3" s="183"/>
      <c r="G3" s="183"/>
      <c r="H3" s="183"/>
      <c r="J3" s="225"/>
      <c r="K3" s="225" t="str">
        <f>CONCATENATE(K10, " (", K7, " countries)")</f>
        <v>World (183 countries)</v>
      </c>
      <c r="L3" s="225" t="str">
        <f>CONCATENATE(L10, " (", L7, " countries)")</f>
        <v>Central and Southern Asia (7 countries)</v>
      </c>
      <c r="M3" s="225" t="str">
        <f t="shared" ref="M3:R3" si="0">CONCATENATE(M10, " (", M7, " countries)")</f>
        <v>Eastern and South-Eastern Asia (15 countries)</v>
      </c>
      <c r="N3" s="225" t="str">
        <f t="shared" si="0"/>
        <v>Europe and Northern America (54 countries)</v>
      </c>
      <c r="O3" s="225" t="str">
        <f t="shared" si="0"/>
        <v>Latin America and the Caribbean (42 countries)</v>
      </c>
      <c r="P3" s="225" t="str">
        <f t="shared" si="0"/>
        <v>Northern Africa and Western Asia (14 countries)</v>
      </c>
      <c r="Q3" s="225" t="str">
        <f t="shared" si="0"/>
        <v>Sub-Saharan Africa (39 countries)</v>
      </c>
      <c r="R3" s="225" t="str">
        <f t="shared" si="0"/>
        <v>Oceania (12 countries)</v>
      </c>
    </row>
    <row r="4" spans="1:18" ht="15.75">
      <c r="J4" s="226" t="s">
        <v>1180</v>
      </c>
      <c r="K4" s="227">
        <f t="shared" ref="K4:R6" si="1">100*K11/K$7</f>
        <v>27.3224043715847</v>
      </c>
      <c r="L4" s="228">
        <f t="shared" si="1"/>
        <v>42.857142857142854</v>
      </c>
      <c r="M4" s="228">
        <f t="shared" si="1"/>
        <v>26.666666666666668</v>
      </c>
      <c r="N4" s="228">
        <f t="shared" si="1"/>
        <v>0</v>
      </c>
      <c r="O4" s="228">
        <f t="shared" si="1"/>
        <v>38.095238095238095</v>
      </c>
      <c r="P4" s="228">
        <f t="shared" si="1"/>
        <v>21.428571428571427</v>
      </c>
      <c r="Q4" s="228">
        <f t="shared" si="1"/>
        <v>56.410256410256409</v>
      </c>
      <c r="R4" s="228">
        <f t="shared" si="1"/>
        <v>16.666666666666668</v>
      </c>
    </row>
    <row r="5" spans="1:18" ht="15.75">
      <c r="J5" s="226" t="s">
        <v>1181</v>
      </c>
      <c r="K5" s="227">
        <f t="shared" si="1"/>
        <v>36.612021857923494</v>
      </c>
      <c r="L5" s="228">
        <f t="shared" si="1"/>
        <v>28.571428571428573</v>
      </c>
      <c r="M5" s="228">
        <f t="shared" si="1"/>
        <v>40</v>
      </c>
      <c r="N5" s="228">
        <f t="shared" si="1"/>
        <v>29.62962962962963</v>
      </c>
      <c r="O5" s="228">
        <f t="shared" si="1"/>
        <v>35.714285714285715</v>
      </c>
      <c r="P5" s="228">
        <f t="shared" si="1"/>
        <v>42.857142857142854</v>
      </c>
      <c r="Q5" s="228">
        <f t="shared" si="1"/>
        <v>38.46153846153846</v>
      </c>
      <c r="R5" s="228">
        <f t="shared" si="1"/>
        <v>58.333333333333336</v>
      </c>
    </row>
    <row r="6" spans="1:18" ht="15.75">
      <c r="J6" s="226" t="s">
        <v>1182</v>
      </c>
      <c r="K6" s="227">
        <f t="shared" si="1"/>
        <v>36.065573770491802</v>
      </c>
      <c r="L6" s="228">
        <f t="shared" si="1"/>
        <v>28.571428571428573</v>
      </c>
      <c r="M6" s="228">
        <f t="shared" si="1"/>
        <v>33.333333333333336</v>
      </c>
      <c r="N6" s="228">
        <f t="shared" si="1"/>
        <v>70.370370370370367</v>
      </c>
      <c r="O6" s="228">
        <f t="shared" si="1"/>
        <v>26.19047619047619</v>
      </c>
      <c r="P6" s="228">
        <f t="shared" si="1"/>
        <v>35.714285714285715</v>
      </c>
      <c r="Q6" s="228">
        <f t="shared" si="1"/>
        <v>5.1282051282051286</v>
      </c>
      <c r="R6" s="228">
        <f t="shared" si="1"/>
        <v>25</v>
      </c>
    </row>
    <row r="7" spans="1:18">
      <c r="J7" s="229" t="s">
        <v>1295</v>
      </c>
      <c r="K7" s="230">
        <f>SUM(K11:K13)</f>
        <v>183</v>
      </c>
      <c r="L7" s="230">
        <f>SUM(L11:L13)</f>
        <v>7</v>
      </c>
      <c r="M7" s="230">
        <f>SUM(M11:M13)</f>
        <v>15</v>
      </c>
      <c r="N7" s="230">
        <f>SUM(N11:N13)</f>
        <v>54</v>
      </c>
      <c r="O7" s="230">
        <f t="shared" ref="O7:R7" si="2">SUM(O11:O13)</f>
        <v>42</v>
      </c>
      <c r="P7" s="230">
        <f t="shared" si="2"/>
        <v>14</v>
      </c>
      <c r="Q7" s="230">
        <f t="shared" si="2"/>
        <v>39</v>
      </c>
      <c r="R7" s="230">
        <f t="shared" si="2"/>
        <v>12</v>
      </c>
    </row>
    <row r="8" spans="1:18">
      <c r="J8" s="229"/>
      <c r="K8" s="230"/>
      <c r="L8" s="230"/>
      <c r="M8" s="230"/>
      <c r="N8" s="230"/>
      <c r="O8" s="230"/>
      <c r="P8" s="230"/>
      <c r="Q8" s="230"/>
      <c r="R8" s="230"/>
    </row>
    <row r="9" spans="1:18">
      <c r="J9" s="229"/>
      <c r="K9" s="230"/>
      <c r="L9" s="230"/>
      <c r="M9" s="230"/>
      <c r="N9" s="230"/>
      <c r="O9" s="230"/>
      <c r="P9" s="230"/>
      <c r="Q9" s="230"/>
      <c r="R9" s="230"/>
    </row>
    <row r="10" spans="1:18">
      <c r="J10" s="229"/>
      <c r="K10" s="225" t="s">
        <v>17</v>
      </c>
      <c r="L10" s="225" t="s">
        <v>2</v>
      </c>
      <c r="M10" s="225" t="s">
        <v>3</v>
      </c>
      <c r="N10" s="225" t="s">
        <v>4</v>
      </c>
      <c r="O10" s="225" t="s">
        <v>5</v>
      </c>
      <c r="P10" s="231" t="s">
        <v>6</v>
      </c>
      <c r="Q10" s="231" t="s">
        <v>8</v>
      </c>
      <c r="R10" s="225" t="s">
        <v>7</v>
      </c>
    </row>
    <row r="11" spans="1:18">
      <c r="J11" s="229"/>
      <c r="K11" s="230">
        <f>SUM(L11:R11)</f>
        <v>50</v>
      </c>
      <c r="L11" s="230">
        <f>SUM(M17)</f>
        <v>3</v>
      </c>
      <c r="M11" s="230">
        <f>SUM(M18)</f>
        <v>4</v>
      </c>
      <c r="N11" s="230">
        <f>SUM(M19)</f>
        <v>0</v>
      </c>
      <c r="O11" s="230">
        <f>SUM(M20)</f>
        <v>16</v>
      </c>
      <c r="P11" s="230">
        <f>SUM(M21)</f>
        <v>3</v>
      </c>
      <c r="Q11" s="230">
        <f>+M22</f>
        <v>22</v>
      </c>
      <c r="R11" s="230">
        <f>+M23</f>
        <v>2</v>
      </c>
    </row>
    <row r="12" spans="1:18">
      <c r="J12" s="229"/>
      <c r="K12" s="230">
        <f t="shared" ref="K12:K13" si="3">SUM(L12:R12)</f>
        <v>67</v>
      </c>
      <c r="L12" s="230">
        <f>SUM(L17)</f>
        <v>2</v>
      </c>
      <c r="M12" s="230">
        <f>SUM(L18)</f>
        <v>6</v>
      </c>
      <c r="N12" s="230">
        <f>SUM(L19)</f>
        <v>16</v>
      </c>
      <c r="O12" s="230">
        <f>SUM(L20)</f>
        <v>15</v>
      </c>
      <c r="P12" s="230">
        <f>SUM(L21)</f>
        <v>6</v>
      </c>
      <c r="Q12" s="230">
        <f>+L22</f>
        <v>15</v>
      </c>
      <c r="R12" s="230">
        <f>+L23</f>
        <v>7</v>
      </c>
    </row>
    <row r="13" spans="1:18">
      <c r="J13" s="229"/>
      <c r="K13" s="230">
        <f t="shared" si="3"/>
        <v>66</v>
      </c>
      <c r="L13" s="230">
        <f>SUM(K17)</f>
        <v>2</v>
      </c>
      <c r="M13" s="230">
        <f>SUM(K18)</f>
        <v>5</v>
      </c>
      <c r="N13" s="230">
        <f>SUM(K19)</f>
        <v>38</v>
      </c>
      <c r="O13" s="230">
        <f>SUM(K20)</f>
        <v>11</v>
      </c>
      <c r="P13" s="230">
        <f>SUM(K21)</f>
        <v>5</v>
      </c>
      <c r="Q13" s="230">
        <f>+K22</f>
        <v>2</v>
      </c>
      <c r="R13" s="230">
        <f>+K23</f>
        <v>3</v>
      </c>
    </row>
    <row r="14" spans="1:18">
      <c r="J14" s="229"/>
      <c r="K14" s="230"/>
      <c r="L14" s="230"/>
      <c r="M14" s="230"/>
      <c r="N14" s="230"/>
      <c r="O14" s="230"/>
      <c r="P14" s="230"/>
      <c r="Q14" s="230"/>
      <c r="R14" s="230"/>
    </row>
    <row r="15" spans="1:18">
      <c r="J15" s="232"/>
      <c r="K15" s="230"/>
      <c r="L15" s="230"/>
      <c r="M15" s="230"/>
      <c r="N15" s="230"/>
      <c r="O15" s="230"/>
      <c r="P15" s="230"/>
      <c r="Q15" s="230"/>
      <c r="R15" s="230"/>
    </row>
    <row r="16" spans="1:18">
      <c r="F16" s="4" t="s">
        <v>379</v>
      </c>
      <c r="J16" s="225" t="s">
        <v>75</v>
      </c>
      <c r="K16" s="225" t="s">
        <v>1177</v>
      </c>
      <c r="L16" s="225" t="s">
        <v>1178</v>
      </c>
      <c r="M16" s="225" t="s">
        <v>1179</v>
      </c>
      <c r="N16" s="225" t="s">
        <v>365</v>
      </c>
      <c r="O16" s="230"/>
      <c r="P16" s="230"/>
      <c r="Q16" s="230"/>
      <c r="R16" s="230"/>
    </row>
    <row r="17" spans="1:34">
      <c r="J17" s="229" t="s">
        <v>2</v>
      </c>
      <c r="K17" s="233">
        <f t="shared" ref="K17:M23" si="4">COUNTIFS($E$28:$E$210,$J17,$J$28:$J$210,K$16)</f>
        <v>2</v>
      </c>
      <c r="L17" s="233">
        <f t="shared" si="4"/>
        <v>2</v>
      </c>
      <c r="M17" s="233">
        <f t="shared" si="4"/>
        <v>3</v>
      </c>
      <c r="N17" s="230">
        <f>SUM(K17:M17)</f>
        <v>7</v>
      </c>
      <c r="O17" s="230"/>
      <c r="P17" s="230"/>
      <c r="Q17" s="230"/>
      <c r="R17" s="230"/>
    </row>
    <row r="18" spans="1:34">
      <c r="J18" s="229" t="s">
        <v>3</v>
      </c>
      <c r="K18" s="233">
        <f t="shared" si="4"/>
        <v>5</v>
      </c>
      <c r="L18" s="233">
        <f t="shared" si="4"/>
        <v>6</v>
      </c>
      <c r="M18" s="233">
        <f t="shared" si="4"/>
        <v>4</v>
      </c>
      <c r="N18" s="230">
        <f t="shared" ref="N18:N23" si="5">SUM(K18:M18)</f>
        <v>15</v>
      </c>
      <c r="O18" s="230"/>
      <c r="P18" s="230"/>
      <c r="Q18" s="230"/>
      <c r="R18" s="230"/>
    </row>
    <row r="19" spans="1:34">
      <c r="J19" s="229" t="s">
        <v>4</v>
      </c>
      <c r="K19" s="233">
        <f t="shared" si="4"/>
        <v>38</v>
      </c>
      <c r="L19" s="233">
        <f t="shared" si="4"/>
        <v>16</v>
      </c>
      <c r="M19" s="233">
        <f t="shared" si="4"/>
        <v>0</v>
      </c>
      <c r="N19" s="230">
        <f t="shared" si="5"/>
        <v>54</v>
      </c>
      <c r="O19" s="230"/>
      <c r="P19" s="230"/>
      <c r="Q19" s="230"/>
      <c r="R19" s="230"/>
    </row>
    <row r="20" spans="1:34">
      <c r="J20" s="229" t="s">
        <v>5</v>
      </c>
      <c r="K20" s="233">
        <f t="shared" si="4"/>
        <v>11</v>
      </c>
      <c r="L20" s="233">
        <f t="shared" si="4"/>
        <v>15</v>
      </c>
      <c r="M20" s="233">
        <f t="shared" si="4"/>
        <v>16</v>
      </c>
      <c r="N20" s="230">
        <f t="shared" si="5"/>
        <v>42</v>
      </c>
      <c r="O20" s="230"/>
      <c r="P20" s="230"/>
      <c r="Q20" s="230"/>
      <c r="R20" s="230"/>
    </row>
    <row r="21" spans="1:34">
      <c r="J21" s="234" t="s">
        <v>6</v>
      </c>
      <c r="K21" s="233">
        <f t="shared" si="4"/>
        <v>5</v>
      </c>
      <c r="L21" s="233">
        <f t="shared" si="4"/>
        <v>6</v>
      </c>
      <c r="M21" s="233">
        <f t="shared" si="4"/>
        <v>3</v>
      </c>
      <c r="N21" s="230">
        <f t="shared" si="5"/>
        <v>14</v>
      </c>
      <c r="O21" s="230"/>
      <c r="P21" s="230"/>
      <c r="Q21" s="230"/>
      <c r="R21" s="230"/>
    </row>
    <row r="22" spans="1:34">
      <c r="J22" s="234" t="s">
        <v>8</v>
      </c>
      <c r="K22" s="233">
        <f t="shared" si="4"/>
        <v>2</v>
      </c>
      <c r="L22" s="233">
        <f t="shared" si="4"/>
        <v>15</v>
      </c>
      <c r="M22" s="233">
        <f t="shared" si="4"/>
        <v>22</v>
      </c>
      <c r="N22" s="230">
        <f t="shared" si="5"/>
        <v>39</v>
      </c>
      <c r="O22" s="230"/>
      <c r="P22" s="230"/>
      <c r="Q22" s="230"/>
      <c r="R22" s="230"/>
    </row>
    <row r="23" spans="1:34" s="167" customFormat="1">
      <c r="J23" s="229" t="s">
        <v>7</v>
      </c>
      <c r="K23" s="233">
        <f t="shared" si="4"/>
        <v>3</v>
      </c>
      <c r="L23" s="233">
        <f t="shared" si="4"/>
        <v>7</v>
      </c>
      <c r="M23" s="233">
        <f t="shared" si="4"/>
        <v>2</v>
      </c>
      <c r="N23" s="230">
        <f t="shared" si="5"/>
        <v>12</v>
      </c>
      <c r="O23" s="235"/>
      <c r="P23" s="235"/>
      <c r="Q23" s="235"/>
      <c r="R23" s="235"/>
    </row>
    <row r="24" spans="1:34">
      <c r="J24" s="229" t="s">
        <v>365</v>
      </c>
      <c r="K24" s="233">
        <f>SUM(K17:K23)</f>
        <v>66</v>
      </c>
      <c r="L24" s="233">
        <f t="shared" ref="L24:N24" si="6">SUM(L17:L23)</f>
        <v>67</v>
      </c>
      <c r="M24" s="233">
        <f t="shared" si="6"/>
        <v>50</v>
      </c>
      <c r="N24" s="230">
        <f t="shared" si="6"/>
        <v>183</v>
      </c>
      <c r="O24" s="230"/>
      <c r="P24" s="230"/>
      <c r="Q24" s="230"/>
      <c r="R24" s="230"/>
      <c r="W24" s="165"/>
      <c r="X24" s="165"/>
      <c r="Y24" s="165"/>
      <c r="Z24" s="165"/>
      <c r="AA24" s="165"/>
      <c r="AB24" s="165"/>
      <c r="AC24" s="165"/>
      <c r="AD24" s="165"/>
      <c r="AE24" s="165"/>
      <c r="AF24" s="165"/>
      <c r="AG24" s="165"/>
      <c r="AH24" s="165"/>
    </row>
    <row r="25" spans="1:34">
      <c r="J25" s="229" t="s">
        <v>1294</v>
      </c>
      <c r="K25" s="236">
        <f>K24/$N$24</f>
        <v>0.36065573770491804</v>
      </c>
      <c r="L25" s="236">
        <f>L24/$N$24</f>
        <v>0.36612021857923499</v>
      </c>
      <c r="M25" s="236">
        <f>M24/$N$24</f>
        <v>0.27322404371584702</v>
      </c>
      <c r="N25" s="230"/>
      <c r="O25" s="230"/>
      <c r="P25" s="230"/>
      <c r="Q25" s="230"/>
      <c r="R25" s="230"/>
      <c r="W25" s="165"/>
      <c r="X25" s="165"/>
      <c r="Y25" s="165"/>
      <c r="Z25" s="165"/>
      <c r="AA25" s="165"/>
      <c r="AB25" s="165"/>
      <c r="AC25" s="165"/>
      <c r="AD25" s="165"/>
      <c r="AE25" s="165"/>
      <c r="AF25" s="165"/>
      <c r="AG25" s="165"/>
      <c r="AH25" s="165"/>
    </row>
    <row r="26" spans="1:34">
      <c r="W26" s="165"/>
      <c r="X26" s="165"/>
      <c r="Y26" s="165"/>
      <c r="Z26" s="165"/>
      <c r="AA26" s="165"/>
      <c r="AB26" s="165"/>
      <c r="AC26" s="165"/>
      <c r="AD26" s="165"/>
      <c r="AE26" s="165"/>
      <c r="AF26" s="165"/>
      <c r="AG26" s="165"/>
      <c r="AH26" s="165"/>
    </row>
    <row r="27" spans="1:34">
      <c r="A27" s="166" t="s">
        <v>47</v>
      </c>
      <c r="B27" s="166" t="s">
        <v>48</v>
      </c>
      <c r="C27" s="166" t="s">
        <v>49</v>
      </c>
      <c r="D27" s="166" t="s">
        <v>50</v>
      </c>
      <c r="E27" s="166" t="s">
        <v>1183</v>
      </c>
      <c r="F27" s="166" t="s">
        <v>55</v>
      </c>
      <c r="G27" s="166" t="s">
        <v>1184</v>
      </c>
      <c r="H27" s="166" t="s">
        <v>1185</v>
      </c>
      <c r="I27" s="166" t="s">
        <v>1186</v>
      </c>
      <c r="J27" s="166" t="s">
        <v>1187</v>
      </c>
      <c r="K27" s="166" t="s">
        <v>1188</v>
      </c>
      <c r="L27" s="167" t="s">
        <v>1189</v>
      </c>
      <c r="W27" s="165"/>
      <c r="X27" s="165"/>
      <c r="Y27" s="165"/>
      <c r="Z27" s="165"/>
      <c r="AA27" s="165"/>
      <c r="AB27" s="165"/>
      <c r="AC27" s="165"/>
      <c r="AD27" s="165"/>
      <c r="AE27" s="165"/>
      <c r="AF27" s="165"/>
      <c r="AG27" s="165"/>
      <c r="AH27" s="165"/>
    </row>
    <row r="28" spans="1:34">
      <c r="A28" s="165" t="s">
        <v>636</v>
      </c>
      <c r="B28" s="165" t="s">
        <v>633</v>
      </c>
      <c r="C28" s="165">
        <v>2018</v>
      </c>
      <c r="D28" s="165" t="s">
        <v>246</v>
      </c>
      <c r="E28" s="165" t="s">
        <v>2</v>
      </c>
      <c r="F28" s="165">
        <v>36743039</v>
      </c>
      <c r="G28" s="165">
        <v>30748</v>
      </c>
      <c r="H28" s="165">
        <v>16711</v>
      </c>
      <c r="I28" s="165">
        <v>1.8399856379999999</v>
      </c>
      <c r="J28" s="165" t="s">
        <v>1179</v>
      </c>
      <c r="K28" s="165"/>
      <c r="W28" s="165"/>
      <c r="X28" s="165"/>
      <c r="Y28" s="165"/>
      <c r="Z28" s="165"/>
      <c r="AA28" s="165"/>
      <c r="AB28" s="165"/>
      <c r="AC28" s="165"/>
      <c r="AD28" s="165"/>
      <c r="AE28" s="165"/>
      <c r="AF28" s="165"/>
      <c r="AG28" s="165"/>
      <c r="AH28" s="165"/>
    </row>
    <row r="29" spans="1:34">
      <c r="A29" s="165" t="s">
        <v>376</v>
      </c>
      <c r="B29" s="165" t="s">
        <v>537</v>
      </c>
      <c r="C29" s="165">
        <v>2024</v>
      </c>
      <c r="D29" s="165" t="s">
        <v>132</v>
      </c>
      <c r="E29" s="165" t="s">
        <v>4</v>
      </c>
      <c r="F29" s="165">
        <v>2791764.5</v>
      </c>
      <c r="G29" s="165">
        <v>4741</v>
      </c>
      <c r="H29" s="165">
        <v>5747</v>
      </c>
      <c r="I29" s="165">
        <v>0.82495214900000002</v>
      </c>
      <c r="J29" s="165" t="s">
        <v>1177</v>
      </c>
      <c r="K29" s="165"/>
      <c r="W29" s="165"/>
      <c r="X29" s="165"/>
      <c r="Y29" s="165"/>
      <c r="Z29" s="165"/>
      <c r="AA29" s="165"/>
      <c r="AB29" s="165"/>
      <c r="AC29" s="165"/>
      <c r="AD29" s="165"/>
      <c r="AE29" s="165"/>
      <c r="AF29" s="165"/>
      <c r="AG29" s="165"/>
      <c r="AH29" s="165"/>
    </row>
    <row r="30" spans="1:34">
      <c r="A30" s="165" t="s">
        <v>723</v>
      </c>
      <c r="B30" s="165" t="s">
        <v>722</v>
      </c>
      <c r="C30" s="165">
        <v>2024</v>
      </c>
      <c r="D30" s="165" t="s">
        <v>182</v>
      </c>
      <c r="E30" s="165" t="s">
        <v>8</v>
      </c>
      <c r="F30" s="165">
        <v>14047786</v>
      </c>
      <c r="G30" s="165">
        <v>13824</v>
      </c>
      <c r="H30" s="165">
        <v>4294</v>
      </c>
      <c r="I30" s="165">
        <v>3.2193758730000002</v>
      </c>
      <c r="J30" s="165" t="s">
        <v>1179</v>
      </c>
      <c r="K30" s="165"/>
      <c r="W30" s="165"/>
      <c r="X30" s="165"/>
      <c r="Y30" s="165"/>
      <c r="Z30" s="165"/>
      <c r="AA30" s="165"/>
      <c r="AB30" s="165"/>
      <c r="AC30" s="165"/>
      <c r="AD30" s="165"/>
      <c r="AE30" s="165"/>
      <c r="AF30" s="165"/>
      <c r="AG30" s="165"/>
      <c r="AH30" s="165"/>
    </row>
    <row r="31" spans="1:34">
      <c r="A31" s="165" t="s">
        <v>378</v>
      </c>
      <c r="B31" s="165" t="s">
        <v>904</v>
      </c>
      <c r="C31" s="165">
        <v>2024</v>
      </c>
      <c r="D31" s="165" t="s">
        <v>132</v>
      </c>
      <c r="E31" s="165" t="s">
        <v>4</v>
      </c>
      <c r="F31" s="165">
        <v>81937.5</v>
      </c>
      <c r="G31" s="165">
        <v>51</v>
      </c>
      <c r="H31" s="165">
        <v>148</v>
      </c>
      <c r="I31" s="165">
        <v>0.344594595</v>
      </c>
      <c r="J31" s="165" t="s">
        <v>1177</v>
      </c>
      <c r="K31" s="165"/>
      <c r="W31" s="165"/>
      <c r="X31" s="165"/>
      <c r="Y31" s="165"/>
      <c r="Z31" s="165"/>
      <c r="AA31" s="165"/>
      <c r="AB31" s="165"/>
      <c r="AC31" s="165"/>
      <c r="AD31" s="165"/>
      <c r="AE31" s="165"/>
      <c r="AF31" s="165"/>
      <c r="AG31" s="165"/>
      <c r="AH31" s="165"/>
    </row>
    <row r="32" spans="1:34">
      <c r="A32" s="165" t="s">
        <v>211</v>
      </c>
      <c r="B32" s="165" t="s">
        <v>212</v>
      </c>
      <c r="C32" s="165">
        <v>2019</v>
      </c>
      <c r="D32" s="165" t="s">
        <v>182</v>
      </c>
      <c r="E32" s="165" t="s">
        <v>8</v>
      </c>
      <c r="F32" s="165">
        <v>786578</v>
      </c>
      <c r="G32" s="165">
        <v>225</v>
      </c>
      <c r="H32" s="165">
        <v>60</v>
      </c>
      <c r="I32" s="165">
        <v>3.75</v>
      </c>
      <c r="J32" s="165" t="s">
        <v>1179</v>
      </c>
      <c r="K32" s="165"/>
      <c r="W32" s="165"/>
      <c r="X32" s="165"/>
      <c r="Y32" s="165"/>
      <c r="Z32" s="165"/>
      <c r="AA32" s="165"/>
      <c r="AB32" s="165"/>
      <c r="AC32" s="165"/>
      <c r="AD32" s="165"/>
      <c r="AE32" s="165"/>
      <c r="AF32" s="165"/>
      <c r="AG32" s="165"/>
      <c r="AH32" s="165"/>
    </row>
    <row r="33" spans="1:34">
      <c r="A33" s="165" t="s">
        <v>389</v>
      </c>
      <c r="B33" s="165" t="s">
        <v>740</v>
      </c>
      <c r="C33" s="165">
        <v>2023</v>
      </c>
      <c r="D33" s="165" t="s">
        <v>80</v>
      </c>
      <c r="E33" s="165" t="s">
        <v>5</v>
      </c>
      <c r="F33" s="165">
        <v>93315.5</v>
      </c>
      <c r="G33" s="165">
        <v>247</v>
      </c>
      <c r="H33" s="165">
        <v>150</v>
      </c>
      <c r="I33" s="165">
        <v>1.6466666670000001</v>
      </c>
      <c r="J33" s="165" t="s">
        <v>1179</v>
      </c>
      <c r="K33" s="165"/>
      <c r="W33" s="165"/>
      <c r="X33" s="165"/>
      <c r="Y33" s="165"/>
      <c r="Z33" s="165"/>
      <c r="AA33" s="165"/>
      <c r="AB33" s="165"/>
      <c r="AC33" s="165"/>
      <c r="AD33" s="165"/>
      <c r="AE33" s="165"/>
      <c r="AF33" s="165"/>
      <c r="AG33" s="165"/>
      <c r="AH33" s="165"/>
    </row>
    <row r="34" spans="1:34">
      <c r="A34" s="165" t="s">
        <v>68</v>
      </c>
      <c r="B34" s="165" t="s">
        <v>69</v>
      </c>
      <c r="C34" s="165">
        <v>2023</v>
      </c>
      <c r="D34" s="165" t="s">
        <v>63</v>
      </c>
      <c r="E34" s="165" t="s">
        <v>5</v>
      </c>
      <c r="F34" s="165">
        <v>12244159.5</v>
      </c>
      <c r="G34" s="165">
        <v>28838</v>
      </c>
      <c r="H34" s="165">
        <v>10521</v>
      </c>
      <c r="I34" s="165">
        <v>2.740994202</v>
      </c>
      <c r="J34" s="165" t="s">
        <v>1179</v>
      </c>
      <c r="K34" s="165"/>
      <c r="W34" s="165"/>
      <c r="X34" s="165"/>
      <c r="Y34" s="165"/>
      <c r="Z34" s="165"/>
      <c r="AA34" s="165"/>
      <c r="AB34" s="165"/>
      <c r="AC34" s="165"/>
      <c r="AD34" s="165"/>
      <c r="AE34" s="165"/>
      <c r="AF34" s="165"/>
      <c r="AG34" s="165"/>
      <c r="AH34" s="165"/>
    </row>
    <row r="35" spans="1:34">
      <c r="A35" s="165" t="s">
        <v>1190</v>
      </c>
      <c r="B35" s="165" t="s">
        <v>1191</v>
      </c>
      <c r="C35" s="165">
        <v>2023</v>
      </c>
      <c r="D35" s="165" t="s">
        <v>80</v>
      </c>
      <c r="E35" s="165" t="s">
        <v>5</v>
      </c>
      <c r="F35" s="165">
        <v>38985</v>
      </c>
      <c r="G35" s="165">
        <v>132</v>
      </c>
      <c r="H35" s="165">
        <v>85</v>
      </c>
      <c r="I35" s="165">
        <v>1.552941176</v>
      </c>
      <c r="J35" s="165" t="s">
        <v>1179</v>
      </c>
      <c r="K35" s="165"/>
      <c r="W35" s="165"/>
      <c r="X35" s="165"/>
      <c r="Y35" s="165"/>
      <c r="Z35" s="165"/>
      <c r="AA35" s="165"/>
      <c r="AB35" s="165"/>
      <c r="AC35" s="165"/>
      <c r="AD35" s="165"/>
      <c r="AE35" s="165"/>
      <c r="AF35" s="165"/>
      <c r="AG35" s="165"/>
      <c r="AH35" s="165"/>
    </row>
    <row r="36" spans="1:34">
      <c r="A36" s="165" t="s">
        <v>393</v>
      </c>
      <c r="B36" s="165" t="s">
        <v>585</v>
      </c>
      <c r="C36" s="165">
        <v>2024</v>
      </c>
      <c r="D36" s="165" t="s">
        <v>157</v>
      </c>
      <c r="E36" s="165" t="s">
        <v>6</v>
      </c>
      <c r="F36" s="165">
        <v>2973840.5</v>
      </c>
      <c r="G36" s="165">
        <v>2686</v>
      </c>
      <c r="H36" s="165">
        <v>4491</v>
      </c>
      <c r="I36" s="165">
        <v>0.59808505899999997</v>
      </c>
      <c r="J36" s="165" t="s">
        <v>1177</v>
      </c>
      <c r="K36" s="165"/>
      <c r="W36" s="165"/>
      <c r="X36" s="165"/>
      <c r="Y36" s="165"/>
      <c r="Z36" s="165"/>
      <c r="AA36" s="165"/>
      <c r="AB36" s="165"/>
      <c r="AC36" s="165"/>
      <c r="AD36" s="165"/>
      <c r="AE36" s="165"/>
      <c r="AF36" s="165"/>
      <c r="AG36" s="165"/>
      <c r="AH36" s="165"/>
    </row>
    <row r="37" spans="1:34">
      <c r="A37" s="165" t="s">
        <v>78</v>
      </c>
      <c r="B37" s="165" t="s">
        <v>79</v>
      </c>
      <c r="C37" s="165">
        <v>2024</v>
      </c>
      <c r="D37" s="165" t="s">
        <v>80</v>
      </c>
      <c r="E37" s="165" t="s">
        <v>5</v>
      </c>
      <c r="F37" s="165">
        <v>11427557</v>
      </c>
      <c r="G37" s="165">
        <v>24792</v>
      </c>
      <c r="H37" s="165">
        <v>15701</v>
      </c>
      <c r="I37" s="165">
        <v>1.5790077069999999</v>
      </c>
      <c r="J37" s="165" t="s">
        <v>1179</v>
      </c>
      <c r="K37" s="165"/>
      <c r="W37" s="165"/>
      <c r="X37" s="165"/>
      <c r="Y37" s="165"/>
      <c r="Z37" s="165"/>
      <c r="AA37" s="165"/>
      <c r="AB37" s="165"/>
      <c r="AC37" s="165"/>
      <c r="AD37" s="165"/>
      <c r="AE37" s="165"/>
      <c r="AF37" s="165"/>
      <c r="AG37" s="165"/>
      <c r="AH37" s="165"/>
    </row>
    <row r="38" spans="1:34">
      <c r="A38" s="165" t="s">
        <v>146</v>
      </c>
      <c r="B38" s="165" t="s">
        <v>147</v>
      </c>
      <c r="C38" s="165">
        <v>2017</v>
      </c>
      <c r="D38" s="165" t="s">
        <v>148</v>
      </c>
      <c r="E38" s="165" t="s">
        <v>7</v>
      </c>
      <c r="F38" s="165">
        <v>24731038.5</v>
      </c>
      <c r="G38" s="165">
        <v>42118</v>
      </c>
      <c r="H38" s="165">
        <v>36730</v>
      </c>
      <c r="I38" s="165">
        <v>1.146692077</v>
      </c>
      <c r="J38" s="165" t="s">
        <v>1178</v>
      </c>
      <c r="K38" s="165"/>
      <c r="W38" s="165"/>
      <c r="X38" s="165"/>
      <c r="Y38" s="165"/>
      <c r="Z38" s="165"/>
      <c r="AA38" s="165"/>
      <c r="AB38" s="165"/>
      <c r="AC38" s="165"/>
      <c r="AD38" s="165"/>
      <c r="AE38" s="165"/>
      <c r="AF38" s="165"/>
      <c r="AG38" s="165"/>
      <c r="AH38" s="165"/>
    </row>
    <row r="39" spans="1:34">
      <c r="A39" s="165" t="s">
        <v>551</v>
      </c>
      <c r="B39" s="165" t="s">
        <v>552</v>
      </c>
      <c r="C39" s="165">
        <v>2024</v>
      </c>
      <c r="D39" s="165" t="s">
        <v>114</v>
      </c>
      <c r="E39" s="165" t="s">
        <v>4</v>
      </c>
      <c r="F39" s="165">
        <v>9120813</v>
      </c>
      <c r="G39" s="165">
        <v>9657</v>
      </c>
      <c r="H39" s="165">
        <v>8278</v>
      </c>
      <c r="I39" s="165">
        <v>1.1665861319999999</v>
      </c>
      <c r="J39" s="165" t="s">
        <v>1178</v>
      </c>
      <c r="K39" s="165"/>
      <c r="W39" s="165"/>
      <c r="X39" s="165"/>
      <c r="Y39" s="165"/>
      <c r="Z39" s="165"/>
      <c r="AA39" s="165"/>
      <c r="AB39" s="165"/>
      <c r="AC39" s="165"/>
      <c r="AD39" s="165"/>
      <c r="AE39" s="165"/>
      <c r="AF39" s="165"/>
      <c r="AG39" s="165"/>
      <c r="AH39" s="165"/>
    </row>
    <row r="40" spans="1:34">
      <c r="A40" s="165" t="s">
        <v>395</v>
      </c>
      <c r="B40" s="165" t="s">
        <v>297</v>
      </c>
      <c r="C40" s="165">
        <v>2024</v>
      </c>
      <c r="D40" s="165" t="s">
        <v>157</v>
      </c>
      <c r="E40" s="165" t="s">
        <v>6</v>
      </c>
      <c r="F40" s="165">
        <v>10336577.5</v>
      </c>
      <c r="G40" s="165">
        <v>27935</v>
      </c>
      <c r="H40" s="165">
        <v>28784</v>
      </c>
      <c r="I40" s="165">
        <v>0.97050444700000005</v>
      </c>
      <c r="J40" s="165" t="s">
        <v>1177</v>
      </c>
      <c r="K40" s="165"/>
      <c r="W40" s="165"/>
      <c r="X40" s="165"/>
      <c r="Y40" s="165"/>
      <c r="Z40" s="165"/>
      <c r="AA40" s="165"/>
      <c r="AB40" s="165"/>
      <c r="AC40" s="165"/>
      <c r="AD40" s="165"/>
      <c r="AE40" s="165"/>
      <c r="AF40" s="165"/>
      <c r="AG40" s="165"/>
      <c r="AH40" s="165"/>
    </row>
    <row r="41" spans="1:34">
      <c r="A41" s="165" t="s">
        <v>99</v>
      </c>
      <c r="B41" s="165" t="s">
        <v>100</v>
      </c>
      <c r="C41" s="165">
        <v>2024</v>
      </c>
      <c r="D41" s="165" t="s">
        <v>88</v>
      </c>
      <c r="E41" s="165" t="s">
        <v>5</v>
      </c>
      <c r="F41" s="165">
        <v>6338193</v>
      </c>
      <c r="G41" s="165">
        <v>109519</v>
      </c>
      <c r="H41" s="165">
        <v>67289</v>
      </c>
      <c r="I41" s="165">
        <v>1.6275914339999999</v>
      </c>
      <c r="J41" s="165" t="s">
        <v>1179</v>
      </c>
      <c r="K41" s="165"/>
      <c r="W41" s="165"/>
      <c r="X41" s="165"/>
      <c r="Y41" s="165"/>
      <c r="Z41" s="165"/>
      <c r="AA41" s="165"/>
      <c r="AB41" s="165"/>
      <c r="AC41" s="165"/>
      <c r="AD41" s="165"/>
      <c r="AE41" s="165"/>
      <c r="AF41" s="165"/>
      <c r="AG41" s="165"/>
      <c r="AH41" s="165"/>
    </row>
    <row r="42" spans="1:34">
      <c r="A42" s="165" t="s">
        <v>436</v>
      </c>
      <c r="B42" s="165" t="s">
        <v>437</v>
      </c>
      <c r="C42" s="165">
        <v>2024</v>
      </c>
      <c r="D42" s="165" t="s">
        <v>246</v>
      </c>
      <c r="E42" s="165" t="s">
        <v>2</v>
      </c>
      <c r="F42" s="165">
        <v>173562364</v>
      </c>
      <c r="G42" s="165">
        <v>53831</v>
      </c>
      <c r="H42" s="165">
        <v>42887</v>
      </c>
      <c r="I42" s="165">
        <v>1.255182223</v>
      </c>
      <c r="J42" s="165" t="s">
        <v>1178</v>
      </c>
      <c r="K42" s="165"/>
      <c r="W42" s="165"/>
      <c r="X42" s="165"/>
      <c r="Y42" s="165"/>
      <c r="Z42" s="165"/>
      <c r="AA42" s="165"/>
      <c r="AB42" s="165"/>
      <c r="AC42" s="165"/>
      <c r="AD42" s="165"/>
      <c r="AE42" s="165"/>
      <c r="AF42" s="165"/>
      <c r="AG42" s="165"/>
      <c r="AH42" s="165"/>
    </row>
    <row r="43" spans="1:34">
      <c r="A43" s="165" t="s">
        <v>1192</v>
      </c>
      <c r="B43" s="165" t="s">
        <v>1193</v>
      </c>
      <c r="C43" s="165">
        <v>2024</v>
      </c>
      <c r="D43" s="165" t="s">
        <v>63</v>
      </c>
      <c r="E43" s="165" t="s">
        <v>5</v>
      </c>
      <c r="F43" s="165">
        <v>308522.5</v>
      </c>
      <c r="G43" s="165">
        <v>1010</v>
      </c>
      <c r="H43" s="165">
        <v>616</v>
      </c>
      <c r="I43" s="165">
        <v>1.6396103900000001</v>
      </c>
      <c r="J43" s="165" t="s">
        <v>1179</v>
      </c>
      <c r="K43" s="165"/>
      <c r="W43" s="165"/>
      <c r="X43" s="165"/>
      <c r="Y43" s="165"/>
      <c r="Z43" s="165"/>
      <c r="AA43" s="165"/>
      <c r="AB43" s="165"/>
      <c r="AC43" s="165"/>
      <c r="AD43" s="165"/>
      <c r="AE43" s="165"/>
      <c r="AF43" s="165"/>
      <c r="AG43" s="165"/>
      <c r="AH43" s="165"/>
    </row>
    <row r="44" spans="1:34">
      <c r="A44" s="165" t="s">
        <v>193</v>
      </c>
      <c r="B44" s="165" t="s">
        <v>194</v>
      </c>
      <c r="C44" s="165">
        <v>2024</v>
      </c>
      <c r="D44" s="165" t="s">
        <v>114</v>
      </c>
      <c r="E44" s="165" t="s">
        <v>4</v>
      </c>
      <c r="F44" s="165">
        <v>11738763.5</v>
      </c>
      <c r="G44" s="165">
        <v>12581</v>
      </c>
      <c r="H44" s="165">
        <v>11040</v>
      </c>
      <c r="I44" s="165">
        <v>1.139583333</v>
      </c>
      <c r="J44" s="165" t="s">
        <v>1178</v>
      </c>
      <c r="K44" s="165"/>
      <c r="W44" s="165"/>
      <c r="X44" s="165"/>
      <c r="Y44" s="165"/>
      <c r="Z44" s="165"/>
      <c r="AA44" s="165"/>
      <c r="AB44" s="165"/>
      <c r="AC44" s="165"/>
      <c r="AD44" s="165"/>
      <c r="AE44" s="165"/>
      <c r="AF44" s="165"/>
      <c r="AG44" s="165"/>
      <c r="AH44" s="165"/>
    </row>
    <row r="45" spans="1:34">
      <c r="A45" s="165" t="s">
        <v>391</v>
      </c>
      <c r="B45" s="165" t="s">
        <v>745</v>
      </c>
      <c r="C45" s="165">
        <v>2024</v>
      </c>
      <c r="D45" s="165" t="s">
        <v>80</v>
      </c>
      <c r="E45" s="165" t="s">
        <v>5</v>
      </c>
      <c r="F45" s="165">
        <v>117207.5</v>
      </c>
      <c r="G45" s="165">
        <v>390</v>
      </c>
      <c r="H45" s="165">
        <v>180</v>
      </c>
      <c r="I45" s="165">
        <v>2.1666666669999999</v>
      </c>
      <c r="J45" s="165" t="s">
        <v>1179</v>
      </c>
      <c r="K45" s="165"/>
      <c r="W45" s="165"/>
      <c r="X45" s="165"/>
      <c r="Y45" s="165"/>
      <c r="Z45" s="165"/>
      <c r="AA45" s="165"/>
      <c r="AB45" s="165"/>
      <c r="AC45" s="165"/>
      <c r="AD45" s="165"/>
      <c r="AE45" s="165"/>
      <c r="AF45" s="165"/>
      <c r="AG45" s="165"/>
      <c r="AH45" s="165"/>
    </row>
    <row r="46" spans="1:34">
      <c r="A46" s="165" t="s">
        <v>1194</v>
      </c>
      <c r="B46" s="165" t="s">
        <v>1195</v>
      </c>
      <c r="C46" s="165">
        <v>2021</v>
      </c>
      <c r="D46" s="165" t="s">
        <v>108</v>
      </c>
      <c r="E46" s="165" t="s">
        <v>4</v>
      </c>
      <c r="F46" s="165">
        <v>64648</v>
      </c>
      <c r="G46" s="165">
        <v>124</v>
      </c>
      <c r="H46" s="165">
        <v>348</v>
      </c>
      <c r="I46" s="165">
        <v>0.35632183899999997</v>
      </c>
      <c r="J46" s="165" t="s">
        <v>1177</v>
      </c>
      <c r="K46" s="165"/>
      <c r="W46" s="165"/>
      <c r="X46" s="165"/>
      <c r="Y46" s="165"/>
      <c r="Z46" s="165"/>
      <c r="AA46" s="165"/>
      <c r="AB46" s="165"/>
      <c r="AC46" s="165"/>
      <c r="AD46" s="165"/>
      <c r="AE46" s="165"/>
      <c r="AF46" s="165"/>
      <c r="AG46" s="165"/>
      <c r="AH46" s="165"/>
    </row>
    <row r="47" spans="1:34">
      <c r="A47" s="165" t="s">
        <v>1196</v>
      </c>
      <c r="B47" s="165" t="s">
        <v>1197</v>
      </c>
      <c r="C47" s="165">
        <v>2024</v>
      </c>
      <c r="D47" s="165" t="s">
        <v>80</v>
      </c>
      <c r="E47" s="165" t="s">
        <v>5</v>
      </c>
      <c r="F47" s="165">
        <v>375106</v>
      </c>
      <c r="G47" s="165">
        <v>929</v>
      </c>
      <c r="H47" s="165">
        <v>619</v>
      </c>
      <c r="I47" s="165">
        <v>1.500807754</v>
      </c>
      <c r="J47" s="165" t="s">
        <v>1179</v>
      </c>
      <c r="K47" s="165"/>
      <c r="W47" s="165"/>
      <c r="X47" s="165"/>
      <c r="Y47" s="165"/>
      <c r="Z47" s="165"/>
      <c r="AA47" s="165"/>
      <c r="AB47" s="165"/>
      <c r="AC47" s="165"/>
      <c r="AD47" s="165"/>
      <c r="AE47" s="165"/>
      <c r="AF47" s="165"/>
      <c r="AG47" s="165"/>
      <c r="AH47" s="165"/>
    </row>
    <row r="48" spans="1:34">
      <c r="A48" s="165" t="s">
        <v>539</v>
      </c>
      <c r="B48" s="165" t="s">
        <v>540</v>
      </c>
      <c r="C48" s="165">
        <v>2024</v>
      </c>
      <c r="D48" s="165" t="s">
        <v>132</v>
      </c>
      <c r="E48" s="165" t="s">
        <v>4</v>
      </c>
      <c r="F48" s="165">
        <v>3164253</v>
      </c>
      <c r="G48" s="165">
        <v>4083</v>
      </c>
      <c r="H48" s="165">
        <v>4016</v>
      </c>
      <c r="I48" s="165">
        <v>1.0166832669999999</v>
      </c>
      <c r="J48" s="165" t="s">
        <v>1178</v>
      </c>
      <c r="K48" s="165"/>
      <c r="W48" s="165"/>
      <c r="X48" s="165"/>
      <c r="Y48" s="165"/>
      <c r="Z48" s="165"/>
      <c r="AA48" s="165"/>
      <c r="AB48" s="165"/>
      <c r="AC48" s="165"/>
      <c r="AD48" s="165"/>
      <c r="AE48" s="165"/>
      <c r="AF48" s="165"/>
      <c r="AG48" s="165"/>
      <c r="AH48" s="165"/>
    </row>
    <row r="49" spans="1:34">
      <c r="A49" s="165" t="s">
        <v>734</v>
      </c>
      <c r="B49" s="165" t="s">
        <v>733</v>
      </c>
      <c r="C49" s="165">
        <v>2016</v>
      </c>
      <c r="D49" s="165" t="s">
        <v>182</v>
      </c>
      <c r="E49" s="165" t="s">
        <v>8</v>
      </c>
      <c r="F49" s="165">
        <v>1037653</v>
      </c>
      <c r="G49" s="165">
        <v>600</v>
      </c>
      <c r="H49" s="165">
        <v>350</v>
      </c>
      <c r="I49" s="165">
        <v>1.7142857140000001</v>
      </c>
      <c r="J49" s="165" t="s">
        <v>1179</v>
      </c>
      <c r="K49" s="165"/>
      <c r="W49" s="165"/>
      <c r="X49" s="165"/>
      <c r="Y49" s="165"/>
      <c r="Z49" s="165"/>
      <c r="AA49" s="165"/>
      <c r="AB49" s="165"/>
      <c r="AC49" s="165"/>
      <c r="AD49" s="165"/>
      <c r="AE49" s="165"/>
      <c r="AF49" s="165"/>
      <c r="AG49" s="165"/>
      <c r="AH49" s="165"/>
    </row>
    <row r="50" spans="1:34">
      <c r="A50" s="165" t="s">
        <v>275</v>
      </c>
      <c r="B50" s="165" t="s">
        <v>276</v>
      </c>
      <c r="C50" s="165">
        <v>2023</v>
      </c>
      <c r="D50" s="165" t="s">
        <v>88</v>
      </c>
      <c r="E50" s="165" t="s">
        <v>5</v>
      </c>
      <c r="F50" s="165">
        <v>18124837.5</v>
      </c>
      <c r="G50" s="165">
        <v>24002</v>
      </c>
      <c r="H50" s="165">
        <v>6709</v>
      </c>
      <c r="I50" s="165">
        <v>3.5775823519999999</v>
      </c>
      <c r="J50" s="165" t="s">
        <v>1179</v>
      </c>
      <c r="K50" s="165"/>
      <c r="W50" s="165"/>
      <c r="X50" s="165"/>
      <c r="Y50" s="165"/>
      <c r="Z50" s="165"/>
      <c r="AA50" s="165"/>
      <c r="AB50" s="165"/>
      <c r="AC50" s="165"/>
      <c r="AD50" s="165"/>
      <c r="AE50" s="165"/>
      <c r="AF50" s="165"/>
      <c r="AG50" s="165"/>
      <c r="AH50" s="165"/>
    </row>
    <row r="51" spans="1:34">
      <c r="A51" s="165" t="s">
        <v>221</v>
      </c>
      <c r="B51" s="165" t="s">
        <v>222</v>
      </c>
      <c r="C51" s="165">
        <v>2022</v>
      </c>
      <c r="D51" s="165" t="s">
        <v>63</v>
      </c>
      <c r="E51" s="165" t="s">
        <v>5</v>
      </c>
      <c r="F51" s="165">
        <v>821637</v>
      </c>
      <c r="G51" s="165">
        <v>2144</v>
      </c>
      <c r="H51" s="165">
        <v>1373</v>
      </c>
      <c r="I51" s="165">
        <v>1.561544064</v>
      </c>
      <c r="J51" s="165" t="s">
        <v>1179</v>
      </c>
      <c r="K51" s="165"/>
      <c r="W51" s="165"/>
      <c r="X51" s="165"/>
      <c r="Y51" s="165"/>
      <c r="Z51" s="165"/>
      <c r="AA51" s="165"/>
      <c r="AB51" s="165"/>
      <c r="AC51" s="165"/>
      <c r="AD51" s="165"/>
      <c r="AE51" s="165"/>
      <c r="AF51" s="165"/>
      <c r="AG51" s="165"/>
      <c r="AH51" s="165"/>
    </row>
    <row r="52" spans="1:34">
      <c r="A52" s="165" t="s">
        <v>1021</v>
      </c>
      <c r="B52" s="165" t="s">
        <v>1022</v>
      </c>
      <c r="C52" s="165">
        <v>2020</v>
      </c>
      <c r="D52" s="165" t="s">
        <v>153</v>
      </c>
      <c r="E52" s="165" t="s">
        <v>3</v>
      </c>
      <c r="F52" s="165">
        <v>447403.5</v>
      </c>
      <c r="G52" s="165">
        <v>841</v>
      </c>
      <c r="H52" s="165">
        <v>585</v>
      </c>
      <c r="I52" s="165">
        <v>1.437606838</v>
      </c>
      <c r="J52" s="165" t="s">
        <v>1178</v>
      </c>
      <c r="K52" s="165"/>
      <c r="W52" s="165"/>
      <c r="X52" s="165"/>
      <c r="Y52" s="165"/>
      <c r="Z52" s="165"/>
      <c r="AA52" s="165"/>
      <c r="AB52" s="165"/>
      <c r="AC52" s="165"/>
      <c r="AD52" s="165"/>
      <c r="AE52" s="165"/>
      <c r="AF52" s="165"/>
      <c r="AG52" s="165"/>
      <c r="AH52" s="165"/>
    </row>
    <row r="53" spans="1:34">
      <c r="A53" s="165" t="s">
        <v>380</v>
      </c>
      <c r="B53" s="165" t="s">
        <v>520</v>
      </c>
      <c r="C53" s="165">
        <v>2024</v>
      </c>
      <c r="D53" s="165" t="s">
        <v>135</v>
      </c>
      <c r="E53" s="165" t="s">
        <v>4</v>
      </c>
      <c r="F53" s="165">
        <v>6757688.5</v>
      </c>
      <c r="G53" s="165">
        <v>5440</v>
      </c>
      <c r="H53" s="165">
        <v>8040</v>
      </c>
      <c r="I53" s="165">
        <v>0.67661691499999999</v>
      </c>
      <c r="J53" s="165" t="s">
        <v>1177</v>
      </c>
      <c r="K53" s="165"/>
      <c r="W53" s="165"/>
      <c r="X53" s="165"/>
      <c r="Y53" s="165"/>
      <c r="Z53" s="165"/>
      <c r="AA53" s="165"/>
      <c r="AB53" s="165"/>
      <c r="AC53" s="165"/>
      <c r="AD53" s="165"/>
      <c r="AE53" s="165"/>
      <c r="AF53" s="165"/>
      <c r="AG53" s="165"/>
      <c r="AH53" s="165"/>
    </row>
    <row r="54" spans="1:34">
      <c r="A54" s="165" t="s">
        <v>400</v>
      </c>
      <c r="B54" s="165" t="s">
        <v>472</v>
      </c>
      <c r="C54" s="165">
        <v>2022</v>
      </c>
      <c r="D54" s="165" t="s">
        <v>182</v>
      </c>
      <c r="E54" s="165" t="s">
        <v>8</v>
      </c>
      <c r="F54" s="165">
        <v>54252460.5</v>
      </c>
      <c r="G54" s="165">
        <v>58887</v>
      </c>
      <c r="H54" s="165">
        <v>34000</v>
      </c>
      <c r="I54" s="165">
        <v>1.731970588</v>
      </c>
      <c r="J54" s="165" t="s">
        <v>1179</v>
      </c>
      <c r="K54" s="165"/>
      <c r="W54" s="165"/>
      <c r="X54" s="165"/>
      <c r="Y54" s="165"/>
      <c r="Z54" s="165"/>
      <c r="AA54" s="165"/>
      <c r="AB54" s="165"/>
      <c r="AC54" s="165"/>
      <c r="AD54" s="165"/>
      <c r="AE54" s="165"/>
      <c r="AF54" s="165"/>
      <c r="AG54" s="165"/>
      <c r="AH54" s="165"/>
    </row>
    <row r="55" spans="1:34">
      <c r="A55" s="165" t="s">
        <v>234</v>
      </c>
      <c r="B55" s="165" t="s">
        <v>235</v>
      </c>
      <c r="C55" s="165">
        <v>2023</v>
      </c>
      <c r="D55" s="165" t="s">
        <v>182</v>
      </c>
      <c r="E55" s="165" t="s">
        <v>8</v>
      </c>
      <c r="F55" s="165">
        <v>31195932.5</v>
      </c>
      <c r="G55" s="165">
        <v>28721</v>
      </c>
      <c r="H55" s="165">
        <v>11000</v>
      </c>
      <c r="I55" s="165">
        <v>2.6110000000000002</v>
      </c>
      <c r="J55" s="165" t="s">
        <v>1179</v>
      </c>
      <c r="K55" s="165"/>
      <c r="W55" s="165"/>
      <c r="X55" s="165"/>
      <c r="Y55" s="165"/>
      <c r="Z55" s="165"/>
      <c r="AA55" s="165"/>
      <c r="AB55" s="165"/>
      <c r="AC55" s="165"/>
      <c r="AD55" s="165"/>
      <c r="AE55" s="165"/>
      <c r="AF55" s="165"/>
      <c r="AG55" s="165"/>
      <c r="AH55" s="165"/>
    </row>
    <row r="56" spans="1:34">
      <c r="A56" s="165" t="s">
        <v>240</v>
      </c>
      <c r="B56" s="165" t="s">
        <v>241</v>
      </c>
      <c r="C56" s="165">
        <v>2024</v>
      </c>
      <c r="D56" s="165" t="s">
        <v>182</v>
      </c>
      <c r="E56" s="165" t="s">
        <v>8</v>
      </c>
      <c r="F56" s="165">
        <v>21655286</v>
      </c>
      <c r="G56" s="165">
        <v>16536</v>
      </c>
      <c r="H56" s="165">
        <v>7000</v>
      </c>
      <c r="I56" s="165">
        <v>2.362285714</v>
      </c>
      <c r="J56" s="165" t="s">
        <v>1179</v>
      </c>
      <c r="K56" s="165"/>
      <c r="W56" s="165"/>
      <c r="X56" s="165"/>
      <c r="Y56" s="165"/>
      <c r="Z56" s="165"/>
      <c r="AA56" s="165"/>
      <c r="AB56" s="165"/>
      <c r="AC56" s="165"/>
      <c r="AD56" s="165"/>
      <c r="AE56" s="165"/>
      <c r="AF56" s="165"/>
      <c r="AG56" s="165"/>
      <c r="AH56" s="165"/>
    </row>
    <row r="57" spans="1:34">
      <c r="A57" s="165" t="s">
        <v>566</v>
      </c>
      <c r="B57" s="165" t="s">
        <v>567</v>
      </c>
      <c r="C57" s="165">
        <v>2022</v>
      </c>
      <c r="D57" s="165" t="s">
        <v>153</v>
      </c>
      <c r="E57" s="165" t="s">
        <v>3</v>
      </c>
      <c r="F57" s="165">
        <v>17201723.5</v>
      </c>
      <c r="G57" s="165">
        <v>38050</v>
      </c>
      <c r="H57" s="165">
        <v>11000</v>
      </c>
      <c r="I57" s="165">
        <v>3.4590909089999999</v>
      </c>
      <c r="J57" s="165" t="s">
        <v>1179</v>
      </c>
      <c r="K57" s="165"/>
      <c r="W57" s="165"/>
      <c r="X57" s="165"/>
      <c r="Y57" s="165"/>
      <c r="Z57" s="165"/>
      <c r="AA57" s="165"/>
      <c r="AB57" s="165"/>
      <c r="AC57" s="165"/>
      <c r="AD57" s="165"/>
      <c r="AE57" s="165"/>
      <c r="AF57" s="165"/>
      <c r="AG57" s="165"/>
      <c r="AH57" s="165"/>
    </row>
    <row r="58" spans="1:34">
      <c r="A58" s="165" t="s">
        <v>1198</v>
      </c>
      <c r="B58" s="165" t="s">
        <v>1199</v>
      </c>
      <c r="C58" s="165">
        <v>2024</v>
      </c>
      <c r="D58" s="165" t="s">
        <v>182</v>
      </c>
      <c r="E58" s="165" t="s">
        <v>8</v>
      </c>
      <c r="F58" s="165">
        <v>326505.5</v>
      </c>
      <c r="G58" s="165">
        <v>647</v>
      </c>
      <c r="H58" s="165">
        <v>278</v>
      </c>
      <c r="I58" s="165">
        <v>2.3273381290000001</v>
      </c>
      <c r="J58" s="165" t="s">
        <v>1179</v>
      </c>
      <c r="K58" s="165"/>
      <c r="W58" s="165"/>
      <c r="X58" s="165"/>
      <c r="Y58" s="165"/>
      <c r="Z58" s="165"/>
      <c r="AA58" s="165"/>
      <c r="AB58" s="165"/>
      <c r="AC58" s="165"/>
      <c r="AD58" s="165"/>
      <c r="AE58" s="165"/>
      <c r="AF58" s="165"/>
      <c r="AG58" s="165"/>
      <c r="AH58" s="165"/>
    </row>
    <row r="59" spans="1:34">
      <c r="A59" s="165" t="s">
        <v>106</v>
      </c>
      <c r="B59" s="165" t="s">
        <v>107</v>
      </c>
      <c r="C59" s="165">
        <v>2015</v>
      </c>
      <c r="D59" s="165" t="s">
        <v>108</v>
      </c>
      <c r="E59" s="165" t="s">
        <v>4</v>
      </c>
      <c r="F59" s="165">
        <v>35962234</v>
      </c>
      <c r="G59" s="165">
        <v>41169</v>
      </c>
      <c r="H59" s="165">
        <v>38771</v>
      </c>
      <c r="I59" s="165">
        <v>1.061850352</v>
      </c>
      <c r="J59" s="165" t="s">
        <v>1178</v>
      </c>
      <c r="K59" s="165"/>
      <c r="W59" s="165"/>
      <c r="X59" s="165"/>
      <c r="Y59" s="165"/>
      <c r="Z59" s="165"/>
      <c r="AA59" s="165"/>
      <c r="AB59" s="165"/>
      <c r="AC59" s="165"/>
      <c r="AD59" s="165"/>
      <c r="AE59" s="165"/>
      <c r="AF59" s="165"/>
      <c r="AG59" s="165"/>
      <c r="AH59" s="165"/>
    </row>
    <row r="60" spans="1:34">
      <c r="A60" s="165" t="s">
        <v>1069</v>
      </c>
      <c r="B60" s="165" t="s">
        <v>766</v>
      </c>
      <c r="C60" s="165">
        <v>2024</v>
      </c>
      <c r="D60" s="165" t="s">
        <v>80</v>
      </c>
      <c r="E60" s="165" t="s">
        <v>5</v>
      </c>
      <c r="F60" s="165">
        <v>11772557</v>
      </c>
      <c r="G60" s="165">
        <v>7557</v>
      </c>
      <c r="H60" s="165">
        <v>3900</v>
      </c>
      <c r="I60" s="165">
        <v>1.9376923079999999</v>
      </c>
      <c r="J60" s="165" t="s">
        <v>1179</v>
      </c>
      <c r="K60" s="165"/>
      <c r="W60" s="165"/>
      <c r="X60" s="165"/>
      <c r="Y60" s="165"/>
      <c r="Z60" s="165"/>
      <c r="AA60" s="165"/>
      <c r="AB60" s="165"/>
      <c r="AC60" s="165"/>
      <c r="AD60" s="165"/>
      <c r="AE60" s="165"/>
      <c r="AF60" s="165"/>
      <c r="AG60" s="165"/>
      <c r="AH60" s="165"/>
    </row>
    <row r="61" spans="1:34">
      <c r="A61" s="165" t="s">
        <v>476</v>
      </c>
      <c r="B61" s="165" t="s">
        <v>477</v>
      </c>
      <c r="C61" s="165">
        <v>2024</v>
      </c>
      <c r="D61" s="165" t="s">
        <v>182</v>
      </c>
      <c r="E61" s="165" t="s">
        <v>8</v>
      </c>
      <c r="F61" s="165">
        <v>34631766</v>
      </c>
      <c r="G61" s="165">
        <v>19117</v>
      </c>
      <c r="H61" s="165">
        <v>8873</v>
      </c>
      <c r="I61" s="165">
        <v>2.1545136930000002</v>
      </c>
      <c r="J61" s="165" t="s">
        <v>1179</v>
      </c>
      <c r="K61" s="165"/>
      <c r="W61" s="165"/>
      <c r="X61" s="165"/>
      <c r="Y61" s="165"/>
      <c r="Z61" s="165"/>
      <c r="AA61" s="165"/>
      <c r="AB61" s="165"/>
      <c r="AC61" s="165"/>
      <c r="AD61" s="165"/>
      <c r="AE61" s="165"/>
      <c r="AF61" s="165"/>
      <c r="AG61" s="165"/>
      <c r="AH61" s="165"/>
    </row>
    <row r="62" spans="1:34">
      <c r="A62" s="165" t="s">
        <v>682</v>
      </c>
      <c r="B62" s="165" t="s">
        <v>681</v>
      </c>
      <c r="C62" s="165">
        <v>2022</v>
      </c>
      <c r="D62" s="165" t="s">
        <v>182</v>
      </c>
      <c r="E62" s="165" t="s">
        <v>8</v>
      </c>
      <c r="F62" s="165">
        <v>13651030</v>
      </c>
      <c r="G62" s="165">
        <v>84710</v>
      </c>
      <c r="H62" s="165">
        <v>61320</v>
      </c>
      <c r="I62" s="165">
        <v>1.381441618</v>
      </c>
      <c r="J62" s="165" t="s">
        <v>1178</v>
      </c>
      <c r="K62" s="165"/>
      <c r="W62" s="165"/>
      <c r="X62" s="165"/>
      <c r="Y62" s="165"/>
      <c r="Z62" s="165"/>
      <c r="AA62" s="165"/>
      <c r="AB62" s="165"/>
      <c r="AC62" s="165"/>
      <c r="AD62" s="165"/>
      <c r="AE62" s="165"/>
      <c r="AF62" s="165"/>
      <c r="AG62" s="165"/>
      <c r="AH62" s="165"/>
    </row>
    <row r="63" spans="1:34">
      <c r="A63" s="165" t="s">
        <v>392</v>
      </c>
      <c r="B63" s="165" t="s">
        <v>453</v>
      </c>
      <c r="C63" s="165">
        <v>2018</v>
      </c>
      <c r="D63" s="165" t="s">
        <v>88</v>
      </c>
      <c r="E63" s="165" t="s">
        <v>5</v>
      </c>
      <c r="F63" s="165">
        <v>6400080</v>
      </c>
      <c r="G63" s="165">
        <v>21403</v>
      </c>
      <c r="H63" s="165">
        <v>11781</v>
      </c>
      <c r="I63" s="165">
        <v>1.8167388170000001</v>
      </c>
      <c r="J63" s="165" t="s">
        <v>1179</v>
      </c>
      <c r="K63" s="165"/>
      <c r="W63" s="165"/>
      <c r="X63" s="165"/>
      <c r="Y63" s="165"/>
      <c r="Z63" s="165"/>
      <c r="AA63" s="165"/>
      <c r="AB63" s="165"/>
      <c r="AC63" s="165"/>
      <c r="AD63" s="165"/>
      <c r="AE63" s="165"/>
      <c r="AF63" s="165"/>
      <c r="AG63" s="165"/>
      <c r="AH63" s="165"/>
    </row>
    <row r="64" spans="1:34">
      <c r="A64" s="165" t="s">
        <v>1200</v>
      </c>
      <c r="B64" s="165" t="s">
        <v>1201</v>
      </c>
      <c r="C64" s="165">
        <v>2021</v>
      </c>
      <c r="D64" s="165" t="s">
        <v>165</v>
      </c>
      <c r="E64" s="165" t="s">
        <v>3</v>
      </c>
      <c r="F64" s="165">
        <v>694402</v>
      </c>
      <c r="G64" s="165">
        <v>1520</v>
      </c>
      <c r="H64" s="165">
        <v>2041</v>
      </c>
      <c r="I64" s="165">
        <v>0.74473297400000005</v>
      </c>
      <c r="J64" s="165" t="s">
        <v>1177</v>
      </c>
      <c r="K64" s="165"/>
      <c r="W64" s="165"/>
      <c r="X64" s="165"/>
      <c r="Y64" s="165"/>
      <c r="Z64" s="165"/>
      <c r="AA64" s="165"/>
      <c r="AB64" s="165"/>
      <c r="AC64" s="165"/>
      <c r="AD64" s="165"/>
      <c r="AE64" s="165"/>
      <c r="AF64" s="165"/>
      <c r="AG64" s="165"/>
      <c r="AH64" s="165"/>
    </row>
    <row r="65" spans="1:34">
      <c r="A65" s="165" t="s">
        <v>556</v>
      </c>
      <c r="B65" s="165" t="s">
        <v>557</v>
      </c>
      <c r="C65" s="165">
        <v>2023</v>
      </c>
      <c r="D65" s="165" t="s">
        <v>165</v>
      </c>
      <c r="E65" s="165" t="s">
        <v>3</v>
      </c>
      <c r="F65" s="165">
        <v>7442734.5</v>
      </c>
      <c r="G65" s="165">
        <v>9151</v>
      </c>
      <c r="H65" s="165">
        <v>11288</v>
      </c>
      <c r="I65" s="165">
        <v>0.81068391200000001</v>
      </c>
      <c r="J65" s="165" t="s">
        <v>1177</v>
      </c>
      <c r="K65" s="165"/>
      <c r="W65" s="165"/>
      <c r="X65" s="165"/>
      <c r="Y65" s="165"/>
      <c r="Z65" s="165"/>
      <c r="AA65" s="165"/>
      <c r="AB65" s="165"/>
      <c r="AC65" s="165"/>
      <c r="AD65" s="165"/>
      <c r="AE65" s="165"/>
      <c r="AF65" s="165"/>
      <c r="AG65" s="165"/>
      <c r="AH65" s="165"/>
    </row>
    <row r="66" spans="1:34">
      <c r="A66" s="165" t="s">
        <v>562</v>
      </c>
      <c r="B66" s="165" t="s">
        <v>563</v>
      </c>
      <c r="C66" s="165">
        <v>2024</v>
      </c>
      <c r="D66" s="165" t="s">
        <v>165</v>
      </c>
      <c r="E66" s="165" t="s">
        <v>3</v>
      </c>
      <c r="F66" s="165">
        <v>23213962</v>
      </c>
      <c r="G66" s="165">
        <v>59101</v>
      </c>
      <c r="H66" s="165">
        <v>60552</v>
      </c>
      <c r="I66" s="165">
        <v>0.97603712499999995</v>
      </c>
      <c r="J66" s="165" t="s">
        <v>1177</v>
      </c>
      <c r="K66" s="165"/>
      <c r="W66" s="165"/>
      <c r="X66" s="165"/>
      <c r="Y66" s="165"/>
      <c r="Z66" s="165"/>
      <c r="AA66" s="165"/>
      <c r="AB66" s="165"/>
      <c r="AC66" s="165"/>
      <c r="AD66" s="165"/>
      <c r="AE66" s="165"/>
      <c r="AF66" s="165"/>
      <c r="AG66" s="165"/>
      <c r="AH66" s="165"/>
    </row>
    <row r="67" spans="1:34">
      <c r="A67" s="165" t="s">
        <v>90</v>
      </c>
      <c r="B67" s="165" t="s">
        <v>91</v>
      </c>
      <c r="C67" s="165">
        <v>2024</v>
      </c>
      <c r="D67" s="165" t="s">
        <v>88</v>
      </c>
      <c r="E67" s="165" t="s">
        <v>5</v>
      </c>
      <c r="F67" s="165">
        <v>4515577</v>
      </c>
      <c r="G67" s="165">
        <v>24899</v>
      </c>
      <c r="H67" s="165">
        <v>14591</v>
      </c>
      <c r="I67" s="165">
        <v>1.7064628879999999</v>
      </c>
      <c r="J67" s="165" t="s">
        <v>1179</v>
      </c>
      <c r="K67" s="165"/>
      <c r="W67" s="165"/>
      <c r="X67" s="165"/>
      <c r="Y67" s="165"/>
      <c r="Z67" s="165"/>
      <c r="AA67" s="165"/>
      <c r="AB67" s="165"/>
      <c r="AC67" s="165"/>
      <c r="AD67" s="165"/>
      <c r="AE67" s="165"/>
      <c r="AF67" s="165"/>
      <c r="AG67" s="165"/>
      <c r="AH67" s="165"/>
    </row>
    <row r="68" spans="1:34">
      <c r="A68" s="165" t="s">
        <v>1202</v>
      </c>
      <c r="B68" s="165" t="s">
        <v>1203</v>
      </c>
      <c r="C68" s="165">
        <v>2024</v>
      </c>
      <c r="D68" s="165" t="s">
        <v>182</v>
      </c>
      <c r="E68" s="165" t="s">
        <v>8</v>
      </c>
      <c r="F68" s="165">
        <v>878590.5</v>
      </c>
      <c r="G68" s="165">
        <v>1506</v>
      </c>
      <c r="H68" s="165">
        <v>1196</v>
      </c>
      <c r="I68" s="165">
        <v>1.2591973240000001</v>
      </c>
      <c r="J68" s="165" t="s">
        <v>1178</v>
      </c>
      <c r="K68" s="165"/>
      <c r="W68" s="165"/>
      <c r="X68" s="165"/>
      <c r="Y68" s="165"/>
      <c r="Z68" s="165"/>
      <c r="AA68" s="165"/>
      <c r="AB68" s="165"/>
      <c r="AC68" s="165"/>
      <c r="AD68" s="165"/>
      <c r="AE68" s="165"/>
      <c r="AF68" s="165"/>
      <c r="AG68" s="165"/>
      <c r="AH68" s="165"/>
    </row>
    <row r="69" spans="1:34">
      <c r="A69" s="165" t="s">
        <v>684</v>
      </c>
      <c r="B69" s="165" t="s">
        <v>683</v>
      </c>
      <c r="C69" s="165">
        <v>2016</v>
      </c>
      <c r="D69" s="165" t="s">
        <v>182</v>
      </c>
      <c r="E69" s="165" t="s">
        <v>8</v>
      </c>
      <c r="F69" s="165">
        <v>109821</v>
      </c>
      <c r="G69" s="165">
        <v>699</v>
      </c>
      <c r="H69" s="165">
        <v>757</v>
      </c>
      <c r="I69" s="165">
        <v>0.92338176999999999</v>
      </c>
      <c r="J69" s="165" t="s">
        <v>1177</v>
      </c>
      <c r="K69" s="165"/>
      <c r="W69" s="165"/>
      <c r="X69" s="165"/>
      <c r="Y69" s="165"/>
      <c r="Z69" s="165"/>
      <c r="AA69" s="165"/>
      <c r="AB69" s="165"/>
      <c r="AC69" s="165"/>
      <c r="AD69" s="165"/>
      <c r="AE69" s="165"/>
      <c r="AF69" s="165"/>
      <c r="AG69" s="165"/>
      <c r="AH69" s="165"/>
    </row>
    <row r="70" spans="1:34">
      <c r="A70" s="165" t="s">
        <v>97</v>
      </c>
      <c r="B70" s="165" t="s">
        <v>98</v>
      </c>
      <c r="C70" s="165">
        <v>2023</v>
      </c>
      <c r="D70" s="165" t="s">
        <v>63</v>
      </c>
      <c r="E70" s="165" t="s">
        <v>5</v>
      </c>
      <c r="F70" s="165">
        <v>6844146</v>
      </c>
      <c r="G70" s="165">
        <v>17836</v>
      </c>
      <c r="H70" s="165">
        <v>10323</v>
      </c>
      <c r="I70" s="165">
        <v>1.7277923079999999</v>
      </c>
      <c r="J70" s="165" t="s">
        <v>1179</v>
      </c>
      <c r="K70" s="165"/>
      <c r="W70" s="165"/>
      <c r="X70" s="165"/>
      <c r="Y70" s="165"/>
      <c r="Z70" s="165"/>
      <c r="AA70" s="165"/>
      <c r="AB70" s="165"/>
      <c r="AC70" s="165"/>
      <c r="AD70" s="165"/>
      <c r="AE70" s="165"/>
      <c r="AF70" s="165"/>
      <c r="AG70" s="165"/>
      <c r="AH70" s="165"/>
    </row>
    <row r="71" spans="1:34">
      <c r="A71" s="165" t="s">
        <v>282</v>
      </c>
      <c r="B71" s="165" t="s">
        <v>283</v>
      </c>
      <c r="C71" s="165">
        <v>2024</v>
      </c>
      <c r="D71" s="165" t="s">
        <v>132</v>
      </c>
      <c r="E71" s="165" t="s">
        <v>4</v>
      </c>
      <c r="F71" s="165">
        <v>3875325</v>
      </c>
      <c r="G71" s="165">
        <v>4965</v>
      </c>
      <c r="H71" s="165">
        <v>4052</v>
      </c>
      <c r="I71" s="165">
        <v>1.2253208289999999</v>
      </c>
      <c r="J71" s="165" t="s">
        <v>1178</v>
      </c>
      <c r="K71" s="165"/>
      <c r="W71" s="165"/>
      <c r="X71" s="165"/>
      <c r="Y71" s="165"/>
      <c r="Z71" s="165"/>
      <c r="AA71" s="165"/>
      <c r="AB71" s="165"/>
      <c r="AC71" s="165"/>
      <c r="AD71" s="165"/>
      <c r="AE71" s="165"/>
      <c r="AF71" s="165"/>
      <c r="AG71" s="165"/>
      <c r="AH71" s="165"/>
    </row>
    <row r="72" spans="1:34">
      <c r="A72" s="165" t="s">
        <v>94</v>
      </c>
      <c r="B72" s="165" t="s">
        <v>95</v>
      </c>
      <c r="C72" s="165">
        <v>2024</v>
      </c>
      <c r="D72" s="165" t="s">
        <v>63</v>
      </c>
      <c r="E72" s="165" t="s">
        <v>5</v>
      </c>
      <c r="F72" s="165">
        <v>34217847.5</v>
      </c>
      <c r="G72" s="165">
        <v>98127</v>
      </c>
      <c r="H72" s="165">
        <v>41556</v>
      </c>
      <c r="I72" s="165">
        <v>2.3613196649999999</v>
      </c>
      <c r="J72" s="165" t="s">
        <v>1179</v>
      </c>
      <c r="K72" s="165"/>
      <c r="W72" s="165"/>
      <c r="X72" s="165"/>
      <c r="Y72" s="165"/>
      <c r="Z72" s="165"/>
      <c r="AA72" s="165"/>
      <c r="AB72" s="165"/>
      <c r="AC72" s="165"/>
      <c r="AD72" s="165"/>
      <c r="AE72" s="165"/>
      <c r="AF72" s="165"/>
      <c r="AG72" s="165"/>
      <c r="AH72" s="165"/>
    </row>
    <row r="73" spans="1:34">
      <c r="A73" s="165" t="s">
        <v>396</v>
      </c>
      <c r="B73" s="165" t="s">
        <v>587</v>
      </c>
      <c r="C73" s="165">
        <v>2024</v>
      </c>
      <c r="D73" s="165" t="s">
        <v>157</v>
      </c>
      <c r="E73" s="165" t="s">
        <v>6</v>
      </c>
      <c r="F73" s="165">
        <v>1358282</v>
      </c>
      <c r="G73" s="165">
        <v>965</v>
      </c>
      <c r="H73" s="165">
        <v>424</v>
      </c>
      <c r="I73" s="165">
        <v>2.2759433960000002</v>
      </c>
      <c r="J73" s="165" t="s">
        <v>1179</v>
      </c>
      <c r="K73" s="165"/>
      <c r="W73" s="165"/>
      <c r="X73" s="165"/>
      <c r="Y73" s="165"/>
      <c r="Z73" s="165"/>
      <c r="AA73" s="165"/>
      <c r="AB73" s="165"/>
      <c r="AC73" s="165"/>
      <c r="AD73" s="165"/>
      <c r="AE73" s="165"/>
      <c r="AF73" s="165"/>
      <c r="AG73" s="165"/>
      <c r="AH73" s="165"/>
    </row>
    <row r="74" spans="1:34">
      <c r="A74" s="165" t="s">
        <v>524</v>
      </c>
      <c r="B74" s="165" t="s">
        <v>298</v>
      </c>
      <c r="C74" s="165">
        <v>2024</v>
      </c>
      <c r="D74" s="165" t="s">
        <v>135</v>
      </c>
      <c r="E74" s="165" t="s">
        <v>4</v>
      </c>
      <c r="F74" s="165">
        <v>10735859</v>
      </c>
      <c r="G74" s="165">
        <v>19430</v>
      </c>
      <c r="H74" s="165">
        <v>20387</v>
      </c>
      <c r="I74" s="165">
        <v>0.95305832099999999</v>
      </c>
      <c r="J74" s="165" t="s">
        <v>1177</v>
      </c>
      <c r="K74" s="165"/>
      <c r="W74" s="165"/>
      <c r="X74" s="165"/>
      <c r="Y74" s="165"/>
      <c r="Z74" s="165"/>
      <c r="AA74" s="165"/>
      <c r="AB74" s="165"/>
      <c r="AC74" s="165"/>
      <c r="AD74" s="165"/>
      <c r="AE74" s="165"/>
      <c r="AF74" s="165"/>
      <c r="AG74" s="165"/>
      <c r="AH74" s="165"/>
    </row>
    <row r="75" spans="1:34">
      <c r="A75" s="165" t="s">
        <v>180</v>
      </c>
      <c r="B75" s="165" t="s">
        <v>181</v>
      </c>
      <c r="C75" s="165">
        <v>2024</v>
      </c>
      <c r="D75" s="165" t="s">
        <v>182</v>
      </c>
      <c r="E75" s="165" t="s">
        <v>8</v>
      </c>
      <c r="F75" s="165">
        <v>50015092.5</v>
      </c>
      <c r="G75" s="165">
        <v>78878</v>
      </c>
      <c r="H75" s="165">
        <v>21126</v>
      </c>
      <c r="I75" s="165">
        <v>3.7336930800000001</v>
      </c>
      <c r="J75" s="165" t="s">
        <v>1179</v>
      </c>
      <c r="K75" s="165"/>
      <c r="W75" s="165"/>
      <c r="X75" s="165"/>
      <c r="Y75" s="165"/>
      <c r="Z75" s="165"/>
      <c r="AA75" s="165"/>
      <c r="AB75" s="165"/>
      <c r="AC75" s="165"/>
      <c r="AD75" s="165"/>
      <c r="AE75" s="165"/>
      <c r="AF75" s="165"/>
      <c r="AG75" s="165"/>
      <c r="AH75" s="165"/>
    </row>
    <row r="76" spans="1:34">
      <c r="A76" s="165" t="s">
        <v>479</v>
      </c>
      <c r="B76" s="165" t="s">
        <v>480</v>
      </c>
      <c r="C76" s="165">
        <v>2015</v>
      </c>
      <c r="D76" s="165" t="s">
        <v>182</v>
      </c>
      <c r="E76" s="165" t="s">
        <v>8</v>
      </c>
      <c r="F76" s="165">
        <v>52020962</v>
      </c>
      <c r="G76" s="165">
        <v>34404</v>
      </c>
      <c r="H76" s="165">
        <v>29552</v>
      </c>
      <c r="I76" s="165">
        <v>1.1641851649999999</v>
      </c>
      <c r="J76" s="165" t="s">
        <v>1178</v>
      </c>
      <c r="K76" s="165"/>
      <c r="W76" s="165"/>
      <c r="X76" s="165"/>
      <c r="Y76" s="165"/>
      <c r="Z76" s="165"/>
      <c r="AA76" s="165"/>
      <c r="AB76" s="165"/>
      <c r="AC76" s="165"/>
      <c r="AD76" s="165"/>
      <c r="AE76" s="165"/>
      <c r="AF76" s="165"/>
      <c r="AG76" s="165"/>
      <c r="AH76" s="165"/>
    </row>
    <row r="77" spans="1:34">
      <c r="A77" s="165" t="s">
        <v>533</v>
      </c>
      <c r="B77" s="165" t="s">
        <v>534</v>
      </c>
      <c r="C77" s="165">
        <v>2024</v>
      </c>
      <c r="D77" s="165" t="s">
        <v>119</v>
      </c>
      <c r="E77" s="165" t="s">
        <v>4</v>
      </c>
      <c r="F77" s="165">
        <v>5977412</v>
      </c>
      <c r="G77" s="165">
        <v>4167</v>
      </c>
      <c r="H77" s="165">
        <v>4127</v>
      </c>
      <c r="I77" s="165">
        <v>1.0096922699999999</v>
      </c>
      <c r="J77" s="165" t="s">
        <v>1178</v>
      </c>
      <c r="K77" s="165"/>
      <c r="W77" s="165"/>
      <c r="X77" s="165"/>
      <c r="Y77" s="165"/>
      <c r="Z77" s="165"/>
      <c r="AA77" s="165"/>
      <c r="AB77" s="165"/>
      <c r="AC77" s="165"/>
      <c r="AD77" s="165"/>
      <c r="AE77" s="165"/>
      <c r="AF77" s="165"/>
      <c r="AG77" s="165"/>
      <c r="AH77" s="165"/>
    </row>
    <row r="78" spans="1:34">
      <c r="A78" s="165" t="s">
        <v>482</v>
      </c>
      <c r="B78" s="165" t="s">
        <v>483</v>
      </c>
      <c r="C78" s="165">
        <v>2024</v>
      </c>
      <c r="D78" s="165" t="s">
        <v>182</v>
      </c>
      <c r="E78" s="165" t="s">
        <v>8</v>
      </c>
      <c r="F78" s="165">
        <v>21314955.5</v>
      </c>
      <c r="G78" s="165">
        <v>28225</v>
      </c>
      <c r="H78" s="165">
        <v>10650</v>
      </c>
      <c r="I78" s="165">
        <v>2.6502347419999999</v>
      </c>
      <c r="J78" s="165" t="s">
        <v>1179</v>
      </c>
      <c r="K78" s="165"/>
      <c r="W78" s="165"/>
      <c r="X78" s="165"/>
      <c r="Y78" s="165"/>
      <c r="Z78" s="165"/>
      <c r="AA78" s="165"/>
      <c r="AB78" s="165"/>
      <c r="AC78" s="165"/>
      <c r="AD78" s="165"/>
      <c r="AE78" s="165"/>
      <c r="AF78" s="165"/>
      <c r="AG78" s="165"/>
      <c r="AH78" s="165"/>
    </row>
    <row r="79" spans="1:34">
      <c r="A79" s="165" t="s">
        <v>468</v>
      </c>
      <c r="B79" s="165" t="s">
        <v>469</v>
      </c>
      <c r="C79" s="165">
        <v>2022</v>
      </c>
      <c r="D79" s="165" t="s">
        <v>63</v>
      </c>
      <c r="E79" s="165" t="s">
        <v>5</v>
      </c>
      <c r="F79" s="165">
        <v>28213016.5</v>
      </c>
      <c r="G79" s="165">
        <v>67200</v>
      </c>
      <c r="H79" s="165">
        <v>20438</v>
      </c>
      <c r="I79" s="165">
        <v>3.2879929539999999</v>
      </c>
      <c r="J79" s="165" t="s">
        <v>1179</v>
      </c>
      <c r="K79" s="165"/>
      <c r="W79" s="165"/>
      <c r="X79" s="165"/>
      <c r="Y79" s="165"/>
      <c r="Z79" s="165"/>
      <c r="AA79" s="165"/>
      <c r="AB79" s="165"/>
      <c r="AC79" s="165"/>
      <c r="AD79" s="165"/>
      <c r="AE79" s="165"/>
      <c r="AF79" s="165"/>
      <c r="AG79" s="165"/>
      <c r="AH79" s="165"/>
    </row>
    <row r="80" spans="1:34">
      <c r="A80" s="165" t="s">
        <v>61</v>
      </c>
      <c r="B80" s="165" t="s">
        <v>62</v>
      </c>
      <c r="C80" s="165">
        <v>2024</v>
      </c>
      <c r="D80" s="165" t="s">
        <v>63</v>
      </c>
      <c r="E80" s="165" t="s">
        <v>5</v>
      </c>
      <c r="F80" s="165">
        <v>45696159</v>
      </c>
      <c r="G80" s="165">
        <v>120700</v>
      </c>
      <c r="H80" s="165">
        <v>98199</v>
      </c>
      <c r="I80" s="165">
        <v>1.2291367529999999</v>
      </c>
      <c r="J80" s="165" t="s">
        <v>1178</v>
      </c>
      <c r="K80" s="165"/>
      <c r="W80" s="165"/>
      <c r="X80" s="165"/>
      <c r="Y80" s="165"/>
      <c r="Z80" s="165"/>
      <c r="AA80" s="165"/>
      <c r="AB80" s="165"/>
      <c r="AC80" s="165"/>
      <c r="AD80" s="165"/>
      <c r="AE80" s="165"/>
      <c r="AF80" s="165"/>
      <c r="AG80" s="165"/>
      <c r="AH80" s="165"/>
    </row>
    <row r="81" spans="1:34">
      <c r="A81" s="165" t="s">
        <v>1204</v>
      </c>
      <c r="B81" s="165" t="s">
        <v>1205</v>
      </c>
      <c r="C81" s="165">
        <v>2022</v>
      </c>
      <c r="D81" s="165" t="s">
        <v>80</v>
      </c>
      <c r="E81" s="165" t="s">
        <v>5</v>
      </c>
      <c r="F81" s="165">
        <v>107782</v>
      </c>
      <c r="G81" s="165">
        <v>311</v>
      </c>
      <c r="H81" s="165">
        <v>270</v>
      </c>
      <c r="I81" s="165">
        <v>1.1518518520000001</v>
      </c>
      <c r="J81" s="165" t="s">
        <v>1178</v>
      </c>
      <c r="K81" s="165"/>
      <c r="W81" s="165"/>
      <c r="X81" s="165"/>
      <c r="Y81" s="165"/>
      <c r="Z81" s="165"/>
      <c r="AA81" s="165"/>
      <c r="AB81" s="165"/>
      <c r="AC81" s="165"/>
      <c r="AD81" s="165"/>
      <c r="AE81" s="165"/>
      <c r="AF81" s="165"/>
      <c r="AG81" s="165"/>
      <c r="AH81" s="165"/>
    </row>
    <row r="82" spans="1:34">
      <c r="A82" s="165" t="s">
        <v>267</v>
      </c>
      <c r="B82" s="165" t="s">
        <v>268</v>
      </c>
      <c r="C82" s="165">
        <v>2023</v>
      </c>
      <c r="D82" s="165" t="s">
        <v>182</v>
      </c>
      <c r="E82" s="165" t="s">
        <v>8</v>
      </c>
      <c r="F82" s="165">
        <v>16340821.5</v>
      </c>
      <c r="G82" s="165">
        <v>22539</v>
      </c>
      <c r="H82" s="165">
        <v>17820</v>
      </c>
      <c r="I82" s="165">
        <v>1.264814815</v>
      </c>
      <c r="J82" s="165" t="s">
        <v>1178</v>
      </c>
      <c r="K82" s="165"/>
      <c r="W82" s="165"/>
      <c r="X82" s="165"/>
      <c r="Y82" s="165"/>
      <c r="Z82" s="165"/>
      <c r="AA82" s="165"/>
      <c r="AB82" s="165"/>
      <c r="AC82" s="165"/>
      <c r="AD82" s="165"/>
      <c r="AE82" s="165"/>
      <c r="AF82" s="165"/>
      <c r="AG82" s="165"/>
      <c r="AH82" s="165"/>
    </row>
    <row r="83" spans="1:34">
      <c r="A83" s="165" t="s">
        <v>390</v>
      </c>
      <c r="B83" s="165" t="s">
        <v>454</v>
      </c>
      <c r="C83" s="165">
        <v>2020</v>
      </c>
      <c r="D83" s="165" t="s">
        <v>80</v>
      </c>
      <c r="E83" s="165" t="s">
        <v>5</v>
      </c>
      <c r="F83" s="165">
        <v>395862.5</v>
      </c>
      <c r="G83" s="165">
        <v>1451</v>
      </c>
      <c r="H83" s="165">
        <v>1000</v>
      </c>
      <c r="I83" s="165">
        <v>1.4510000000000001</v>
      </c>
      <c r="J83" s="165" t="s">
        <v>1178</v>
      </c>
      <c r="K83" s="165"/>
      <c r="W83" s="165"/>
      <c r="X83" s="165"/>
      <c r="Y83" s="165"/>
      <c r="Z83" s="165"/>
      <c r="AA83" s="165"/>
      <c r="AB83" s="165"/>
      <c r="AC83" s="165"/>
      <c r="AD83" s="165"/>
      <c r="AE83" s="165"/>
      <c r="AF83" s="165"/>
      <c r="AG83" s="165"/>
      <c r="AH83" s="165"/>
    </row>
    <row r="84" spans="1:34">
      <c r="A84" s="165" t="s">
        <v>117</v>
      </c>
      <c r="B84" s="165" t="s">
        <v>118</v>
      </c>
      <c r="C84" s="165">
        <v>2024</v>
      </c>
      <c r="D84" s="165" t="s">
        <v>119</v>
      </c>
      <c r="E84" s="165" t="s">
        <v>4</v>
      </c>
      <c r="F84" s="165">
        <v>1360546</v>
      </c>
      <c r="G84" s="165">
        <v>1637</v>
      </c>
      <c r="H84" s="165">
        <v>3278</v>
      </c>
      <c r="I84" s="165">
        <v>0.49938987200000001</v>
      </c>
      <c r="J84" s="165" t="s">
        <v>1177</v>
      </c>
      <c r="K84" s="165"/>
      <c r="W84" s="165"/>
      <c r="X84" s="165"/>
      <c r="Y84" s="165"/>
      <c r="Z84" s="165"/>
      <c r="AA84" s="165"/>
      <c r="AB84" s="165"/>
      <c r="AC84" s="165"/>
      <c r="AD84" s="165"/>
      <c r="AE84" s="165"/>
      <c r="AF84" s="165"/>
      <c r="AG84" s="165"/>
      <c r="AH84" s="165"/>
    </row>
    <row r="85" spans="1:34">
      <c r="A85" s="165" t="s">
        <v>730</v>
      </c>
      <c r="B85" s="165" t="s">
        <v>729</v>
      </c>
      <c r="C85" s="165">
        <v>2024</v>
      </c>
      <c r="D85" s="165" t="s">
        <v>206</v>
      </c>
      <c r="E85" s="165" t="s">
        <v>8</v>
      </c>
      <c r="F85" s="165">
        <v>37885849.5</v>
      </c>
      <c r="G85" s="165">
        <v>24068</v>
      </c>
      <c r="H85" s="165">
        <v>22554</v>
      </c>
      <c r="I85" s="165">
        <v>1.067127782</v>
      </c>
      <c r="J85" s="165" t="s">
        <v>1178</v>
      </c>
      <c r="K85" s="165"/>
      <c r="W85" s="165"/>
      <c r="X85" s="165"/>
      <c r="Y85" s="165"/>
      <c r="Z85" s="165"/>
      <c r="AA85" s="165"/>
      <c r="AB85" s="165"/>
      <c r="AC85" s="165"/>
      <c r="AD85" s="165"/>
      <c r="AE85" s="165"/>
      <c r="AF85" s="165"/>
      <c r="AG85" s="165"/>
      <c r="AH85" s="165"/>
    </row>
    <row r="86" spans="1:34">
      <c r="A86" s="165" t="s">
        <v>1206</v>
      </c>
      <c r="B86" s="165" t="s">
        <v>1207</v>
      </c>
      <c r="C86" s="165">
        <v>2020</v>
      </c>
      <c r="D86" s="165" t="s">
        <v>119</v>
      </c>
      <c r="E86" s="165" t="s">
        <v>4</v>
      </c>
      <c r="F86" s="165">
        <v>52586.5</v>
      </c>
      <c r="G86" s="165">
        <v>11</v>
      </c>
      <c r="H86" s="165">
        <v>14</v>
      </c>
      <c r="I86" s="165">
        <v>0.78571428600000004</v>
      </c>
      <c r="J86" s="165" t="s">
        <v>1177</v>
      </c>
      <c r="K86" s="165"/>
      <c r="W86" s="165"/>
      <c r="X86" s="165"/>
      <c r="Y86" s="165"/>
      <c r="Z86" s="165"/>
      <c r="AA86" s="165"/>
      <c r="AB86" s="165"/>
      <c r="AC86" s="165"/>
      <c r="AD86" s="165"/>
      <c r="AE86" s="165"/>
      <c r="AF86" s="165"/>
      <c r="AG86" s="165"/>
      <c r="AH86" s="165"/>
    </row>
    <row r="87" spans="1:34">
      <c r="A87" s="165" t="s">
        <v>215</v>
      </c>
      <c r="B87" s="165" t="s">
        <v>216</v>
      </c>
      <c r="C87" s="165">
        <v>2024</v>
      </c>
      <c r="D87" s="165" t="s">
        <v>217</v>
      </c>
      <c r="E87" s="165" t="s">
        <v>7</v>
      </c>
      <c r="F87" s="165">
        <v>928784</v>
      </c>
      <c r="G87" s="165">
        <v>2276</v>
      </c>
      <c r="H87" s="165">
        <v>2200</v>
      </c>
      <c r="I87" s="165">
        <v>1.0345454549999999</v>
      </c>
      <c r="J87" s="165" t="s">
        <v>1178</v>
      </c>
      <c r="K87" s="165"/>
      <c r="W87" s="165"/>
      <c r="X87" s="165"/>
      <c r="Y87" s="165"/>
      <c r="Z87" s="165"/>
      <c r="AA87" s="165"/>
      <c r="AB87" s="165"/>
      <c r="AC87" s="165"/>
      <c r="AD87" s="165"/>
      <c r="AE87" s="165"/>
      <c r="AF87" s="165"/>
      <c r="AG87" s="165"/>
      <c r="AH87" s="165"/>
    </row>
    <row r="88" spans="1:34">
      <c r="A88" s="165" t="s">
        <v>273</v>
      </c>
      <c r="B88" s="165" t="s">
        <v>274</v>
      </c>
      <c r="C88" s="165">
        <v>2024</v>
      </c>
      <c r="D88" s="165" t="s">
        <v>119</v>
      </c>
      <c r="E88" s="165" t="s">
        <v>4</v>
      </c>
      <c r="F88" s="165">
        <v>5617310.5</v>
      </c>
      <c r="G88" s="165">
        <v>3187</v>
      </c>
      <c r="H88" s="165">
        <v>2978</v>
      </c>
      <c r="I88" s="165">
        <v>1.07018133</v>
      </c>
      <c r="J88" s="165" t="s">
        <v>1178</v>
      </c>
      <c r="K88" s="165"/>
      <c r="W88" s="165"/>
      <c r="X88" s="165"/>
      <c r="Y88" s="165"/>
      <c r="Z88" s="165"/>
      <c r="AA88" s="165"/>
      <c r="AB88" s="165"/>
      <c r="AC88" s="165"/>
      <c r="AD88" s="165"/>
      <c r="AE88" s="165"/>
      <c r="AF88" s="165"/>
      <c r="AG88" s="165"/>
      <c r="AH88" s="165"/>
    </row>
    <row r="89" spans="1:34">
      <c r="A89" s="165" t="s">
        <v>120</v>
      </c>
      <c r="B89" s="165" t="s">
        <v>121</v>
      </c>
      <c r="C89" s="165">
        <v>2024</v>
      </c>
      <c r="D89" s="165" t="s">
        <v>114</v>
      </c>
      <c r="E89" s="165" t="s">
        <v>4</v>
      </c>
      <c r="F89" s="165">
        <v>66548530.5</v>
      </c>
      <c r="G89" s="165">
        <v>80669</v>
      </c>
      <c r="H89" s="165">
        <v>62385</v>
      </c>
      <c r="I89" s="165">
        <v>1.2930832729999999</v>
      </c>
      <c r="J89" s="165" t="s">
        <v>1178</v>
      </c>
      <c r="K89" s="165"/>
      <c r="W89" s="165"/>
      <c r="X89" s="165"/>
      <c r="Y89" s="165"/>
      <c r="Z89" s="165"/>
      <c r="AA89" s="165"/>
      <c r="AB89" s="165"/>
      <c r="AC89" s="165"/>
      <c r="AD89" s="165"/>
      <c r="AE89" s="165"/>
      <c r="AF89" s="165"/>
      <c r="AG89" s="165"/>
      <c r="AH89" s="165"/>
    </row>
    <row r="90" spans="1:34">
      <c r="A90" s="165" t="s">
        <v>201</v>
      </c>
      <c r="B90" s="165" t="s">
        <v>202</v>
      </c>
      <c r="C90" s="165">
        <v>2024</v>
      </c>
      <c r="D90" s="165" t="s">
        <v>63</v>
      </c>
      <c r="E90" s="165" t="s">
        <v>5</v>
      </c>
      <c r="F90" s="165">
        <v>211998573.5</v>
      </c>
      <c r="G90" s="165">
        <v>670792</v>
      </c>
      <c r="H90" s="165">
        <v>488991</v>
      </c>
      <c r="I90" s="165">
        <v>1.371788029</v>
      </c>
      <c r="J90" s="165" t="s">
        <v>1178</v>
      </c>
      <c r="K90" s="165"/>
      <c r="W90" s="165"/>
      <c r="X90" s="165"/>
      <c r="Y90" s="165"/>
      <c r="Z90" s="165"/>
      <c r="AA90" s="165"/>
      <c r="AB90" s="165"/>
      <c r="AC90" s="165"/>
      <c r="AD90" s="165"/>
      <c r="AE90" s="165"/>
      <c r="AF90" s="165"/>
      <c r="AG90" s="165"/>
      <c r="AH90" s="165"/>
    </row>
    <row r="91" spans="1:34">
      <c r="A91" s="165" t="s">
        <v>607</v>
      </c>
      <c r="B91" s="165" t="s">
        <v>608</v>
      </c>
      <c r="C91" s="165">
        <v>2024</v>
      </c>
      <c r="D91" s="165" t="s">
        <v>257</v>
      </c>
      <c r="E91" s="165" t="s">
        <v>7</v>
      </c>
      <c r="F91" s="165">
        <v>281806.5</v>
      </c>
      <c r="G91" s="165">
        <v>575</v>
      </c>
      <c r="H91" s="165">
        <v>560</v>
      </c>
      <c r="I91" s="165">
        <v>1.0267857140000001</v>
      </c>
      <c r="J91" s="165" t="s">
        <v>1178</v>
      </c>
      <c r="K91" s="165"/>
      <c r="W91" s="165"/>
      <c r="X91" s="165"/>
      <c r="Y91" s="165"/>
      <c r="Z91" s="165"/>
      <c r="AA91" s="165"/>
      <c r="AB91" s="165"/>
      <c r="AC91" s="165"/>
      <c r="AD91" s="165"/>
      <c r="AE91" s="165"/>
      <c r="AF91" s="165"/>
      <c r="AG91" s="165"/>
      <c r="AH91" s="165"/>
    </row>
    <row r="92" spans="1:34">
      <c r="A92" s="165" t="s">
        <v>219</v>
      </c>
      <c r="B92" s="165" t="s">
        <v>220</v>
      </c>
      <c r="C92" s="165">
        <v>2024</v>
      </c>
      <c r="D92" s="165" t="s">
        <v>157</v>
      </c>
      <c r="E92" s="165" t="s">
        <v>6</v>
      </c>
      <c r="F92" s="165">
        <v>3807670</v>
      </c>
      <c r="G92" s="165">
        <v>9494</v>
      </c>
      <c r="H92" s="165">
        <v>12332</v>
      </c>
      <c r="I92" s="165">
        <v>0.76986701300000004</v>
      </c>
      <c r="J92" s="165" t="s">
        <v>1177</v>
      </c>
      <c r="K92" s="165"/>
      <c r="W92" s="165"/>
      <c r="X92" s="165"/>
      <c r="Y92" s="165"/>
      <c r="Z92" s="165"/>
      <c r="AA92" s="165"/>
      <c r="AB92" s="165"/>
      <c r="AC92" s="165"/>
      <c r="AD92" s="165"/>
      <c r="AE92" s="165"/>
      <c r="AF92" s="165"/>
      <c r="AG92" s="165"/>
      <c r="AH92" s="165"/>
    </row>
    <row r="93" spans="1:34">
      <c r="A93" s="165" t="s">
        <v>115</v>
      </c>
      <c r="B93" s="165" t="s">
        <v>116</v>
      </c>
      <c r="C93" s="165">
        <v>2024</v>
      </c>
      <c r="D93" s="165" t="s">
        <v>114</v>
      </c>
      <c r="E93" s="165" t="s">
        <v>4</v>
      </c>
      <c r="F93" s="165">
        <v>84552242</v>
      </c>
      <c r="G93" s="165">
        <v>58798</v>
      </c>
      <c r="H93" s="165">
        <v>72096</v>
      </c>
      <c r="I93" s="165">
        <v>0.81555148700000002</v>
      </c>
      <c r="J93" s="165" t="s">
        <v>1177</v>
      </c>
      <c r="K93" s="165"/>
      <c r="W93" s="165"/>
      <c r="X93" s="165"/>
      <c r="Y93" s="165"/>
      <c r="Z93" s="165"/>
      <c r="AA93" s="165"/>
      <c r="AB93" s="165"/>
      <c r="AC93" s="165"/>
      <c r="AD93" s="165"/>
      <c r="AE93" s="165"/>
      <c r="AF93" s="165"/>
      <c r="AG93" s="165"/>
      <c r="AH93" s="165"/>
    </row>
    <row r="94" spans="1:34">
      <c r="A94" s="165" t="s">
        <v>207</v>
      </c>
      <c r="B94" s="165" t="s">
        <v>208</v>
      </c>
      <c r="C94" s="165">
        <v>2024</v>
      </c>
      <c r="D94" s="165" t="s">
        <v>206</v>
      </c>
      <c r="E94" s="165" t="s">
        <v>8</v>
      </c>
      <c r="F94" s="165">
        <v>29123743.5</v>
      </c>
      <c r="G94" s="165">
        <v>34419</v>
      </c>
      <c r="H94" s="165">
        <v>20955</v>
      </c>
      <c r="I94" s="165">
        <v>1.6425196849999999</v>
      </c>
      <c r="J94" s="165" t="s">
        <v>1179</v>
      </c>
      <c r="K94" s="165"/>
      <c r="W94" s="165"/>
      <c r="X94" s="165"/>
      <c r="Y94" s="165"/>
      <c r="Z94" s="165"/>
      <c r="AA94" s="165"/>
      <c r="AB94" s="165"/>
      <c r="AC94" s="165"/>
      <c r="AD94" s="165"/>
      <c r="AE94" s="165"/>
      <c r="AF94" s="165"/>
      <c r="AG94" s="165"/>
      <c r="AH94" s="165"/>
    </row>
    <row r="95" spans="1:34">
      <c r="A95" s="165" t="s">
        <v>1208</v>
      </c>
      <c r="B95" s="165" t="s">
        <v>1209</v>
      </c>
      <c r="C95" s="165">
        <v>2021</v>
      </c>
      <c r="D95" s="165" t="s">
        <v>132</v>
      </c>
      <c r="E95" s="165" t="s">
        <v>4</v>
      </c>
      <c r="F95" s="165">
        <v>36858.5</v>
      </c>
      <c r="G95" s="165">
        <v>92</v>
      </c>
      <c r="H95" s="165">
        <v>98</v>
      </c>
      <c r="I95" s="165">
        <v>0.93877551000000004</v>
      </c>
      <c r="J95" s="165" t="s">
        <v>1177</v>
      </c>
      <c r="K95" s="165"/>
      <c r="W95" s="165"/>
      <c r="X95" s="165"/>
      <c r="Y95" s="165"/>
      <c r="Z95" s="165"/>
      <c r="AA95" s="165"/>
      <c r="AB95" s="165"/>
      <c r="AC95" s="165"/>
      <c r="AD95" s="165"/>
      <c r="AE95" s="165"/>
      <c r="AF95" s="165"/>
      <c r="AG95" s="165"/>
      <c r="AH95" s="165"/>
    </row>
    <row r="96" spans="1:34">
      <c r="A96" s="165" t="s">
        <v>383</v>
      </c>
      <c r="B96" s="165" t="s">
        <v>542</v>
      </c>
      <c r="C96" s="165">
        <v>2024</v>
      </c>
      <c r="D96" s="165" t="s">
        <v>132</v>
      </c>
      <c r="E96" s="165" t="s">
        <v>4</v>
      </c>
      <c r="F96" s="165">
        <v>10047816.5</v>
      </c>
      <c r="G96" s="165">
        <v>11484</v>
      </c>
      <c r="H96" s="165">
        <v>10775</v>
      </c>
      <c r="I96" s="165">
        <v>1.0658004640000001</v>
      </c>
      <c r="J96" s="165" t="s">
        <v>1178</v>
      </c>
      <c r="K96" s="165"/>
      <c r="W96" s="165"/>
      <c r="X96" s="165"/>
      <c r="Y96" s="165"/>
      <c r="Z96" s="165"/>
      <c r="AA96" s="165"/>
      <c r="AB96" s="165"/>
      <c r="AC96" s="165"/>
      <c r="AD96" s="165"/>
      <c r="AE96" s="165"/>
      <c r="AF96" s="165"/>
      <c r="AG96" s="165"/>
      <c r="AH96" s="165"/>
    </row>
    <row r="97" spans="1:34">
      <c r="A97" s="165" t="s">
        <v>1210</v>
      </c>
      <c r="B97" s="165" t="s">
        <v>1211</v>
      </c>
      <c r="C97" s="165">
        <v>2020</v>
      </c>
      <c r="D97" s="165" t="s">
        <v>108</v>
      </c>
      <c r="E97" s="165" t="s">
        <v>4</v>
      </c>
      <c r="F97" s="165">
        <v>56079.5</v>
      </c>
      <c r="G97" s="165">
        <v>131</v>
      </c>
      <c r="H97" s="165">
        <v>149</v>
      </c>
      <c r="I97" s="165">
        <v>0.87919463099999995</v>
      </c>
      <c r="J97" s="165" t="s">
        <v>1177</v>
      </c>
      <c r="K97" s="165"/>
      <c r="W97" s="165"/>
      <c r="X97" s="165"/>
      <c r="Y97" s="165"/>
      <c r="Z97" s="165"/>
      <c r="AA97" s="165"/>
      <c r="AB97" s="165"/>
      <c r="AC97" s="165"/>
      <c r="AD97" s="165"/>
      <c r="AE97" s="165"/>
      <c r="AF97" s="165"/>
      <c r="AG97" s="165"/>
      <c r="AH97" s="165"/>
    </row>
    <row r="98" spans="1:34">
      <c r="A98" s="165" t="s">
        <v>1212</v>
      </c>
      <c r="B98" s="165" t="s">
        <v>1213</v>
      </c>
      <c r="C98" s="165">
        <v>2020</v>
      </c>
      <c r="D98" s="165" t="s">
        <v>80</v>
      </c>
      <c r="E98" s="165" t="s">
        <v>5</v>
      </c>
      <c r="F98" s="165">
        <v>68684.5</v>
      </c>
      <c r="G98" s="165">
        <v>203</v>
      </c>
      <c r="H98" s="165">
        <v>167</v>
      </c>
      <c r="I98" s="165">
        <v>1.215568862</v>
      </c>
      <c r="J98" s="165" t="s">
        <v>1178</v>
      </c>
      <c r="K98" s="165"/>
      <c r="W98" s="165"/>
      <c r="X98" s="165"/>
      <c r="Y98" s="165"/>
      <c r="Z98" s="165"/>
      <c r="AA98" s="165"/>
      <c r="AB98" s="165"/>
      <c r="AC98" s="165"/>
      <c r="AD98" s="165"/>
      <c r="AE98" s="165"/>
      <c r="AF98" s="165"/>
      <c r="AG98" s="165"/>
      <c r="AH98" s="165"/>
    </row>
    <row r="99" spans="1:34">
      <c r="A99" s="165" t="s">
        <v>70</v>
      </c>
      <c r="B99" s="165" t="s">
        <v>71</v>
      </c>
      <c r="C99" s="165">
        <v>2023</v>
      </c>
      <c r="D99" s="165" t="s">
        <v>63</v>
      </c>
      <c r="E99" s="165" t="s">
        <v>5</v>
      </c>
      <c r="F99" s="165">
        <v>19658835</v>
      </c>
      <c r="G99" s="165">
        <v>53000</v>
      </c>
      <c r="H99" s="165">
        <v>44338</v>
      </c>
      <c r="I99" s="165">
        <v>1.1953628940000001</v>
      </c>
      <c r="J99" s="165" t="s">
        <v>1178</v>
      </c>
      <c r="K99" s="165"/>
      <c r="W99" s="165"/>
      <c r="X99" s="165"/>
      <c r="Y99" s="165"/>
      <c r="Z99" s="165"/>
      <c r="AA99" s="165"/>
      <c r="AB99" s="165"/>
      <c r="AC99" s="165"/>
      <c r="AD99" s="165"/>
      <c r="AE99" s="165"/>
      <c r="AF99" s="165"/>
      <c r="AG99" s="165"/>
      <c r="AH99" s="165"/>
    </row>
    <row r="100" spans="1:34">
      <c r="A100" s="165" t="s">
        <v>1214</v>
      </c>
      <c r="B100" s="165" t="s">
        <v>1215</v>
      </c>
      <c r="C100" s="165">
        <v>2022</v>
      </c>
      <c r="D100" s="165" t="s">
        <v>227</v>
      </c>
      <c r="E100" s="165" t="s">
        <v>7</v>
      </c>
      <c r="F100" s="165">
        <v>165180</v>
      </c>
      <c r="G100" s="165">
        <v>700</v>
      </c>
      <c r="H100" s="165">
        <v>450</v>
      </c>
      <c r="I100" s="165">
        <v>1.5555555560000001</v>
      </c>
      <c r="J100" s="165" t="s">
        <v>1179</v>
      </c>
      <c r="K100" s="165"/>
      <c r="W100" s="165"/>
      <c r="X100" s="165"/>
      <c r="Y100" s="165"/>
      <c r="Z100" s="165"/>
      <c r="AA100" s="165"/>
      <c r="AB100" s="165"/>
      <c r="AC100" s="165"/>
      <c r="AD100" s="165"/>
      <c r="AE100" s="165"/>
      <c r="AF100" s="165"/>
      <c r="AG100" s="165"/>
      <c r="AH100" s="165"/>
    </row>
    <row r="101" spans="1:34">
      <c r="A101" s="165" t="s">
        <v>73</v>
      </c>
      <c r="B101" s="165" t="s">
        <v>74</v>
      </c>
      <c r="C101" s="165">
        <v>2024</v>
      </c>
      <c r="D101" s="165" t="s">
        <v>63</v>
      </c>
      <c r="E101" s="165" t="s">
        <v>5</v>
      </c>
      <c r="F101" s="165">
        <v>52886363.5</v>
      </c>
      <c r="G101" s="165">
        <v>104441</v>
      </c>
      <c r="H101" s="165">
        <v>82052</v>
      </c>
      <c r="I101" s="165">
        <v>1.2728635500000001</v>
      </c>
      <c r="J101" s="165" t="s">
        <v>1178</v>
      </c>
      <c r="K101" s="165"/>
      <c r="W101" s="165"/>
      <c r="X101" s="165"/>
      <c r="Y101" s="165"/>
      <c r="Z101" s="165"/>
      <c r="AA101" s="165"/>
      <c r="AB101" s="165"/>
      <c r="AC101" s="165"/>
      <c r="AD101" s="165"/>
      <c r="AE101" s="165"/>
      <c r="AF101" s="165"/>
      <c r="AG101" s="165"/>
      <c r="AH101" s="165"/>
    </row>
    <row r="102" spans="1:34">
      <c r="A102" s="165" t="s">
        <v>1216</v>
      </c>
      <c r="B102" s="165" t="s">
        <v>1217</v>
      </c>
      <c r="C102" s="165">
        <v>2024</v>
      </c>
      <c r="D102" s="165" t="s">
        <v>119</v>
      </c>
      <c r="E102" s="165" t="s">
        <v>4</v>
      </c>
      <c r="F102" s="165">
        <v>64280</v>
      </c>
      <c r="G102" s="165">
        <v>93</v>
      </c>
      <c r="H102" s="165">
        <v>139</v>
      </c>
      <c r="I102" s="165">
        <v>0.66906474800000004</v>
      </c>
      <c r="J102" s="165" t="s">
        <v>1177</v>
      </c>
      <c r="K102" s="165"/>
      <c r="W102" s="165"/>
      <c r="X102" s="165"/>
      <c r="Y102" s="165"/>
      <c r="Z102" s="165"/>
      <c r="AA102" s="165"/>
      <c r="AB102" s="165"/>
      <c r="AC102" s="165"/>
      <c r="AD102" s="165"/>
      <c r="AE102" s="165"/>
      <c r="AF102" s="165"/>
      <c r="AG102" s="165"/>
      <c r="AH102" s="165"/>
    </row>
    <row r="103" spans="1:34">
      <c r="A103" s="165" t="s">
        <v>204</v>
      </c>
      <c r="B103" s="165" t="s">
        <v>205</v>
      </c>
      <c r="C103" s="165">
        <v>2023</v>
      </c>
      <c r="D103" s="165" t="s">
        <v>206</v>
      </c>
      <c r="E103" s="165" t="s">
        <v>8</v>
      </c>
      <c r="F103" s="165">
        <v>5152420.5</v>
      </c>
      <c r="G103" s="165">
        <v>2678</v>
      </c>
      <c r="H103" s="165">
        <v>1406</v>
      </c>
      <c r="I103" s="165">
        <v>1.904694168</v>
      </c>
      <c r="J103" s="165" t="s">
        <v>1179</v>
      </c>
      <c r="K103" s="165"/>
      <c r="W103" s="165"/>
      <c r="X103" s="165"/>
      <c r="Y103" s="165"/>
      <c r="Z103" s="165"/>
      <c r="AA103" s="165"/>
      <c r="AB103" s="165"/>
      <c r="AC103" s="165"/>
      <c r="AD103" s="165"/>
      <c r="AE103" s="165"/>
      <c r="AF103" s="165"/>
      <c r="AG103" s="165"/>
      <c r="AH103" s="165"/>
    </row>
    <row r="104" spans="1:34">
      <c r="A104" s="165" t="s">
        <v>253</v>
      </c>
      <c r="B104" s="165" t="s">
        <v>254</v>
      </c>
      <c r="C104" s="165">
        <v>2022</v>
      </c>
      <c r="D104" s="165" t="s">
        <v>206</v>
      </c>
      <c r="E104" s="165" t="s">
        <v>8</v>
      </c>
      <c r="F104" s="165">
        <v>18455315.5</v>
      </c>
      <c r="G104" s="165">
        <v>9589</v>
      </c>
      <c r="H104" s="165">
        <v>7190</v>
      </c>
      <c r="I104" s="165">
        <v>1.333657858</v>
      </c>
      <c r="J104" s="165" t="s">
        <v>1178</v>
      </c>
      <c r="K104" s="165"/>
      <c r="W104" s="165"/>
      <c r="X104" s="165"/>
      <c r="Y104" s="165"/>
      <c r="Z104" s="165"/>
      <c r="AA104" s="165"/>
      <c r="AB104" s="165"/>
      <c r="AC104" s="165"/>
      <c r="AD104" s="165"/>
      <c r="AE104" s="165"/>
      <c r="AF104" s="165"/>
      <c r="AG104" s="165"/>
      <c r="AH104" s="165"/>
    </row>
    <row r="105" spans="1:34">
      <c r="A105" s="165" t="s">
        <v>318</v>
      </c>
      <c r="B105" s="165" t="s">
        <v>319</v>
      </c>
      <c r="C105" s="165">
        <v>2023</v>
      </c>
      <c r="D105" s="165" t="s">
        <v>88</v>
      </c>
      <c r="E105" s="165" t="s">
        <v>5</v>
      </c>
      <c r="F105" s="165">
        <v>5105525.5</v>
      </c>
      <c r="G105" s="165">
        <v>15963</v>
      </c>
      <c r="H105" s="165">
        <v>13737</v>
      </c>
      <c r="I105" s="165">
        <v>1.162044114</v>
      </c>
      <c r="J105" s="165" t="s">
        <v>1178</v>
      </c>
      <c r="K105" s="165"/>
      <c r="W105" s="165"/>
      <c r="X105" s="165"/>
      <c r="Y105" s="165"/>
      <c r="Z105" s="165"/>
      <c r="AA105" s="165"/>
      <c r="AB105" s="165"/>
      <c r="AC105" s="165"/>
      <c r="AD105" s="165"/>
      <c r="AE105" s="165"/>
      <c r="AF105" s="165"/>
      <c r="AG105" s="165"/>
      <c r="AH105" s="165"/>
    </row>
    <row r="106" spans="1:34">
      <c r="A106" s="165" t="s">
        <v>744</v>
      </c>
      <c r="B106" s="165" t="s">
        <v>743</v>
      </c>
      <c r="C106" s="165">
        <v>2021</v>
      </c>
      <c r="D106" s="165" t="s">
        <v>80</v>
      </c>
      <c r="E106" s="165" t="s">
        <v>5</v>
      </c>
      <c r="F106" s="165">
        <v>67202</v>
      </c>
      <c r="G106" s="165">
        <v>397</v>
      </c>
      <c r="H106" s="165">
        <v>286</v>
      </c>
      <c r="I106" s="165">
        <v>1.3881118880000001</v>
      </c>
      <c r="J106" s="165" t="s">
        <v>1178</v>
      </c>
      <c r="K106" s="165"/>
      <c r="W106" s="165"/>
      <c r="X106" s="165"/>
      <c r="Y106" s="165"/>
      <c r="Z106" s="165"/>
      <c r="AA106" s="165"/>
      <c r="AB106" s="165"/>
      <c r="AC106" s="165"/>
      <c r="AD106" s="165"/>
      <c r="AE106" s="165"/>
      <c r="AF106" s="165"/>
      <c r="AG106" s="165"/>
      <c r="AH106" s="165"/>
    </row>
    <row r="107" spans="1:34">
      <c r="A107" s="165" t="s">
        <v>1071</v>
      </c>
      <c r="B107" s="165" t="s">
        <v>1072</v>
      </c>
      <c r="C107" s="165">
        <v>2015</v>
      </c>
      <c r="D107" s="165" t="s">
        <v>132</v>
      </c>
      <c r="E107" s="165" t="s">
        <v>4</v>
      </c>
      <c r="F107" s="165">
        <v>572</v>
      </c>
      <c r="G107" s="165">
        <v>1</v>
      </c>
      <c r="H107" s="165">
        <v>6</v>
      </c>
      <c r="I107" s="165">
        <v>0.16666666699999999</v>
      </c>
      <c r="J107" s="165" t="s">
        <v>1177</v>
      </c>
      <c r="K107" s="165"/>
      <c r="W107" s="165"/>
      <c r="X107" s="165"/>
      <c r="Y107" s="165"/>
      <c r="Z107" s="165"/>
      <c r="AA107" s="165"/>
      <c r="AB107" s="165"/>
      <c r="AC107" s="165"/>
      <c r="AD107" s="165"/>
      <c r="AE107" s="165"/>
      <c r="AF107" s="165"/>
      <c r="AG107" s="165"/>
      <c r="AH107" s="165"/>
    </row>
    <row r="108" spans="1:34">
      <c r="A108" s="165" t="s">
        <v>464</v>
      </c>
      <c r="B108" s="165" t="s">
        <v>465</v>
      </c>
      <c r="C108" s="165">
        <v>2024</v>
      </c>
      <c r="D108" s="165" t="s">
        <v>63</v>
      </c>
      <c r="E108" s="165" t="s">
        <v>5</v>
      </c>
      <c r="F108" s="165">
        <v>18135477.5</v>
      </c>
      <c r="G108" s="165">
        <v>33895</v>
      </c>
      <c r="H108" s="165">
        <v>27714</v>
      </c>
      <c r="I108" s="165">
        <v>1.223028072</v>
      </c>
      <c r="J108" s="165" t="s">
        <v>1178</v>
      </c>
      <c r="K108" s="165"/>
      <c r="W108" s="165"/>
      <c r="X108" s="165"/>
      <c r="Y108" s="165"/>
      <c r="Z108" s="165"/>
      <c r="AA108" s="165"/>
      <c r="AB108" s="165"/>
      <c r="AC108" s="165"/>
      <c r="AD108" s="165"/>
      <c r="AE108" s="165"/>
      <c r="AF108" s="165"/>
      <c r="AG108" s="165"/>
      <c r="AH108" s="165"/>
    </row>
    <row r="109" spans="1:34">
      <c r="A109" s="165" t="s">
        <v>384</v>
      </c>
      <c r="B109" s="165" t="s">
        <v>525</v>
      </c>
      <c r="C109" s="165">
        <v>2024</v>
      </c>
      <c r="D109" s="165" t="s">
        <v>135</v>
      </c>
      <c r="E109" s="165" t="s">
        <v>4</v>
      </c>
      <c r="F109" s="165">
        <v>9676134.5</v>
      </c>
      <c r="G109" s="165">
        <v>18464</v>
      </c>
      <c r="H109" s="165">
        <v>17998</v>
      </c>
      <c r="I109" s="165">
        <v>1.025891766</v>
      </c>
      <c r="J109" s="165" t="s">
        <v>1178</v>
      </c>
      <c r="K109" s="165"/>
      <c r="W109" s="165"/>
      <c r="X109" s="165"/>
      <c r="Y109" s="165"/>
      <c r="Z109" s="165"/>
      <c r="AA109" s="165"/>
      <c r="AB109" s="165"/>
      <c r="AC109" s="165"/>
      <c r="AD109" s="165"/>
      <c r="AE109" s="165"/>
      <c r="AF109" s="165"/>
      <c r="AG109" s="165"/>
      <c r="AH109" s="165"/>
    </row>
    <row r="110" spans="1:34">
      <c r="A110" s="165" t="s">
        <v>327</v>
      </c>
      <c r="B110" s="165" t="s">
        <v>299</v>
      </c>
      <c r="C110" s="165">
        <v>2024</v>
      </c>
      <c r="D110" s="165" t="s">
        <v>119</v>
      </c>
      <c r="E110" s="165" t="s">
        <v>4</v>
      </c>
      <c r="F110" s="165">
        <v>393395.5</v>
      </c>
      <c r="G110" s="165">
        <v>136</v>
      </c>
      <c r="H110" s="165">
        <v>160</v>
      </c>
      <c r="I110" s="165">
        <v>0.85</v>
      </c>
      <c r="J110" s="165" t="s">
        <v>1177</v>
      </c>
      <c r="K110" s="165"/>
      <c r="W110" s="165"/>
      <c r="X110" s="165"/>
      <c r="Y110" s="165"/>
      <c r="Z110" s="165"/>
      <c r="AA110" s="165"/>
      <c r="AB110" s="165"/>
      <c r="AC110" s="165"/>
      <c r="AD110" s="165"/>
      <c r="AE110" s="165"/>
      <c r="AF110" s="165"/>
      <c r="AG110" s="165"/>
      <c r="AH110" s="165"/>
    </row>
    <row r="111" spans="1:34">
      <c r="A111" s="165" t="s">
        <v>442</v>
      </c>
      <c r="B111" s="165" t="s">
        <v>443</v>
      </c>
      <c r="C111" s="165">
        <v>2023</v>
      </c>
      <c r="D111" s="165" t="s">
        <v>246</v>
      </c>
      <c r="E111" s="165" t="s">
        <v>2</v>
      </c>
      <c r="F111" s="165">
        <v>1438069596</v>
      </c>
      <c r="G111" s="165">
        <v>530333</v>
      </c>
      <c r="H111" s="165">
        <v>439119</v>
      </c>
      <c r="I111" s="165">
        <v>1.2077204580000001</v>
      </c>
      <c r="J111" s="165" t="s">
        <v>1178</v>
      </c>
      <c r="K111" s="165"/>
      <c r="W111" s="165"/>
      <c r="X111" s="165"/>
      <c r="Y111" s="165"/>
      <c r="Z111" s="165"/>
      <c r="AA111" s="165"/>
      <c r="AB111" s="165"/>
      <c r="AC111" s="165"/>
      <c r="AD111" s="165"/>
      <c r="AE111" s="165"/>
      <c r="AF111" s="165"/>
      <c r="AG111" s="165"/>
      <c r="AH111" s="165"/>
    </row>
    <row r="112" spans="1:34">
      <c r="A112" s="165" t="s">
        <v>151</v>
      </c>
      <c r="B112" s="165" t="s">
        <v>152</v>
      </c>
      <c r="C112" s="165">
        <v>2024</v>
      </c>
      <c r="D112" s="165" t="s">
        <v>153</v>
      </c>
      <c r="E112" s="165" t="s">
        <v>3</v>
      </c>
      <c r="F112" s="165">
        <v>283487930.5</v>
      </c>
      <c r="G112" s="165">
        <v>273697</v>
      </c>
      <c r="H112" s="165">
        <v>145333</v>
      </c>
      <c r="I112" s="165">
        <v>1.883240558</v>
      </c>
      <c r="J112" s="165" t="s">
        <v>1179</v>
      </c>
      <c r="K112" s="165"/>
      <c r="W112" s="165"/>
      <c r="X112" s="165"/>
      <c r="Y112" s="165"/>
      <c r="Z112" s="165"/>
      <c r="AA112" s="165"/>
      <c r="AB112" s="165"/>
      <c r="AC112" s="165"/>
      <c r="AD112" s="165"/>
      <c r="AE112" s="165"/>
      <c r="AF112" s="165"/>
      <c r="AG112" s="165"/>
      <c r="AH112" s="165"/>
    </row>
    <row r="113" spans="1:34">
      <c r="A113" s="165" t="s">
        <v>128</v>
      </c>
      <c r="B113" s="165" t="s">
        <v>129</v>
      </c>
      <c r="C113" s="165">
        <v>2024</v>
      </c>
      <c r="D113" s="165" t="s">
        <v>119</v>
      </c>
      <c r="E113" s="165" t="s">
        <v>4</v>
      </c>
      <c r="F113" s="165">
        <v>5255017.5</v>
      </c>
      <c r="G113" s="165">
        <v>5121</v>
      </c>
      <c r="H113" s="165">
        <v>4577</v>
      </c>
      <c r="I113" s="165">
        <v>1.1188551449999999</v>
      </c>
      <c r="J113" s="165" t="s">
        <v>1178</v>
      </c>
      <c r="K113" s="165"/>
      <c r="W113" s="165"/>
      <c r="X113" s="165"/>
      <c r="Y113" s="165"/>
      <c r="Z113" s="165"/>
      <c r="AA113" s="165"/>
      <c r="AB113" s="165"/>
      <c r="AC113" s="165"/>
      <c r="AD113" s="165"/>
      <c r="AE113" s="165"/>
      <c r="AF113" s="165"/>
      <c r="AG113" s="165"/>
      <c r="AH113" s="165"/>
    </row>
    <row r="114" spans="1:34">
      <c r="A114" s="165" t="s">
        <v>1218</v>
      </c>
      <c r="B114" s="165" t="s">
        <v>1219</v>
      </c>
      <c r="C114" s="165">
        <v>2021</v>
      </c>
      <c r="D114" s="165" t="s">
        <v>119</v>
      </c>
      <c r="E114" s="165" t="s">
        <v>4</v>
      </c>
      <c r="F114" s="165">
        <v>84105.5</v>
      </c>
      <c r="G114" s="165">
        <v>109</v>
      </c>
      <c r="H114" s="165">
        <v>138</v>
      </c>
      <c r="I114" s="165">
        <v>0.78985507200000005</v>
      </c>
      <c r="J114" s="165" t="s">
        <v>1177</v>
      </c>
      <c r="K114" s="165"/>
      <c r="W114" s="165"/>
      <c r="X114" s="165"/>
      <c r="Y114" s="165"/>
      <c r="Z114" s="165"/>
      <c r="AA114" s="165"/>
      <c r="AB114" s="165"/>
      <c r="AC114" s="165"/>
      <c r="AD114" s="165"/>
      <c r="AE114" s="165"/>
      <c r="AF114" s="165"/>
      <c r="AG114" s="165"/>
      <c r="AH114" s="165"/>
    </row>
    <row r="115" spans="1:34">
      <c r="A115" s="165" t="s">
        <v>155</v>
      </c>
      <c r="B115" s="165" t="s">
        <v>156</v>
      </c>
      <c r="C115" s="165">
        <v>2023</v>
      </c>
      <c r="D115" s="165" t="s">
        <v>157</v>
      </c>
      <c r="E115" s="165" t="s">
        <v>6</v>
      </c>
      <c r="F115" s="165">
        <v>9256314</v>
      </c>
      <c r="G115" s="165">
        <v>19756</v>
      </c>
      <c r="H115" s="165">
        <v>14500</v>
      </c>
      <c r="I115" s="165">
        <v>1.3624827589999999</v>
      </c>
      <c r="J115" s="165" t="s">
        <v>1178</v>
      </c>
      <c r="K115" s="165"/>
      <c r="W115" s="165"/>
      <c r="X115" s="165"/>
      <c r="Y115" s="165"/>
      <c r="Z115" s="165"/>
      <c r="AA115" s="165"/>
      <c r="AB115" s="165"/>
      <c r="AC115" s="165"/>
      <c r="AD115" s="165"/>
      <c r="AE115" s="165"/>
      <c r="AF115" s="165"/>
      <c r="AG115" s="165"/>
      <c r="AH115" s="165"/>
    </row>
    <row r="116" spans="1:34">
      <c r="A116" s="165" t="s">
        <v>130</v>
      </c>
      <c r="B116" s="165" t="s">
        <v>131</v>
      </c>
      <c r="C116" s="165">
        <v>2024</v>
      </c>
      <c r="D116" s="165" t="s">
        <v>132</v>
      </c>
      <c r="E116" s="165" t="s">
        <v>4</v>
      </c>
      <c r="F116" s="165">
        <v>59342867</v>
      </c>
      <c r="G116" s="165">
        <v>63524</v>
      </c>
      <c r="H116" s="165">
        <v>51901</v>
      </c>
      <c r="I116" s="165">
        <v>1.2239455889999999</v>
      </c>
      <c r="J116" s="165" t="s">
        <v>1178</v>
      </c>
      <c r="K116" s="165"/>
      <c r="W116" s="165"/>
      <c r="X116" s="165"/>
      <c r="Y116" s="165"/>
      <c r="Z116" s="165"/>
      <c r="AA116" s="165"/>
      <c r="AB116" s="165"/>
      <c r="AC116" s="165"/>
      <c r="AD116" s="165"/>
      <c r="AE116" s="165"/>
      <c r="AF116" s="165"/>
      <c r="AG116" s="165"/>
      <c r="AH116" s="165"/>
    </row>
    <row r="117" spans="1:34">
      <c r="A117" s="165" t="s">
        <v>223</v>
      </c>
      <c r="B117" s="165" t="s">
        <v>224</v>
      </c>
      <c r="C117" s="165">
        <v>2022</v>
      </c>
      <c r="D117" s="165" t="s">
        <v>88</v>
      </c>
      <c r="E117" s="165" t="s">
        <v>5</v>
      </c>
      <c r="F117" s="165">
        <v>10463872</v>
      </c>
      <c r="G117" s="165">
        <v>19458</v>
      </c>
      <c r="H117" s="165">
        <v>13000</v>
      </c>
      <c r="I117" s="165">
        <v>1.496769231</v>
      </c>
      <c r="J117" s="165" t="s">
        <v>1178</v>
      </c>
      <c r="K117" s="165"/>
      <c r="W117" s="165"/>
      <c r="X117" s="165"/>
      <c r="Y117" s="165"/>
      <c r="Z117" s="165"/>
      <c r="AA117" s="165"/>
      <c r="AB117" s="165"/>
      <c r="AC117" s="165"/>
      <c r="AD117" s="165"/>
      <c r="AE117" s="165"/>
      <c r="AF117" s="165"/>
      <c r="AG117" s="165"/>
      <c r="AH117" s="165"/>
    </row>
    <row r="118" spans="1:34">
      <c r="A118" s="165" t="s">
        <v>560</v>
      </c>
      <c r="B118" s="165" t="s">
        <v>561</v>
      </c>
      <c r="C118" s="165">
        <v>2023</v>
      </c>
      <c r="D118" s="165" t="s">
        <v>165</v>
      </c>
      <c r="E118" s="165" t="s">
        <v>3</v>
      </c>
      <c r="F118" s="165">
        <v>124370946.5</v>
      </c>
      <c r="G118" s="165">
        <v>40178</v>
      </c>
      <c r="H118" s="165">
        <v>85029</v>
      </c>
      <c r="I118" s="165">
        <v>0.47252114000000001</v>
      </c>
      <c r="J118" s="165" t="s">
        <v>1177</v>
      </c>
      <c r="K118" s="165"/>
      <c r="W118" s="165"/>
      <c r="X118" s="165"/>
      <c r="Y118" s="165"/>
      <c r="Z118" s="165"/>
      <c r="AA118" s="165"/>
      <c r="AB118" s="165"/>
      <c r="AC118" s="165"/>
      <c r="AD118" s="165"/>
      <c r="AE118" s="165"/>
      <c r="AF118" s="165"/>
      <c r="AG118" s="165"/>
      <c r="AH118" s="165"/>
    </row>
    <row r="119" spans="1:34">
      <c r="A119" s="165" t="s">
        <v>1220</v>
      </c>
      <c r="B119" s="165" t="s">
        <v>1221</v>
      </c>
      <c r="C119" s="165">
        <v>2023</v>
      </c>
      <c r="D119" s="165" t="s">
        <v>119</v>
      </c>
      <c r="E119" s="165" t="s">
        <v>4</v>
      </c>
      <c r="F119" s="165">
        <v>103674.5</v>
      </c>
      <c r="G119" s="165">
        <v>138</v>
      </c>
      <c r="H119" s="165">
        <v>200</v>
      </c>
      <c r="I119" s="165">
        <v>0.69</v>
      </c>
      <c r="J119" s="165" t="s">
        <v>1177</v>
      </c>
      <c r="K119" s="165"/>
      <c r="W119" s="165"/>
      <c r="X119" s="165"/>
      <c r="Y119" s="165"/>
      <c r="Z119" s="165"/>
      <c r="AA119" s="165"/>
      <c r="AB119" s="165"/>
      <c r="AC119" s="165"/>
      <c r="AD119" s="165"/>
      <c r="AE119" s="165"/>
      <c r="AF119" s="165"/>
      <c r="AG119" s="165"/>
      <c r="AH119" s="165"/>
    </row>
    <row r="120" spans="1:34">
      <c r="A120" s="165" t="s">
        <v>588</v>
      </c>
      <c r="B120" s="165" t="s">
        <v>589</v>
      </c>
      <c r="C120" s="165">
        <v>2022</v>
      </c>
      <c r="D120" s="165" t="s">
        <v>157</v>
      </c>
      <c r="E120" s="165" t="s">
        <v>6</v>
      </c>
      <c r="F120" s="165">
        <v>11256263.5</v>
      </c>
      <c r="G120" s="165">
        <v>19140</v>
      </c>
      <c r="H120" s="165">
        <v>13288</v>
      </c>
      <c r="I120" s="165">
        <v>1.4403973510000001</v>
      </c>
      <c r="J120" s="165" t="s">
        <v>1178</v>
      </c>
      <c r="K120" s="165"/>
      <c r="W120" s="165"/>
      <c r="X120" s="165"/>
      <c r="Y120" s="165"/>
      <c r="Z120" s="165"/>
      <c r="AA120" s="165"/>
      <c r="AB120" s="165"/>
      <c r="AC120" s="165"/>
      <c r="AD120" s="165"/>
      <c r="AE120" s="165"/>
      <c r="AF120" s="165"/>
      <c r="AG120" s="165"/>
      <c r="AH120" s="165"/>
    </row>
    <row r="121" spans="1:34">
      <c r="A121" s="165" t="s">
        <v>424</v>
      </c>
      <c r="B121" s="165" t="s">
        <v>425</v>
      </c>
      <c r="C121" s="165">
        <v>2017</v>
      </c>
      <c r="D121" s="165" t="s">
        <v>161</v>
      </c>
      <c r="E121" s="165" t="s">
        <v>2</v>
      </c>
      <c r="F121" s="165">
        <v>18651931</v>
      </c>
      <c r="G121" s="165">
        <v>36343</v>
      </c>
      <c r="H121" s="165">
        <v>45363</v>
      </c>
      <c r="I121" s="165">
        <v>0.80115953500000003</v>
      </c>
      <c r="J121" s="165" t="s">
        <v>1177</v>
      </c>
      <c r="K121" s="165"/>
      <c r="W121" s="165"/>
      <c r="X121" s="165"/>
      <c r="Y121" s="165"/>
      <c r="Z121" s="165"/>
      <c r="AA121" s="165"/>
      <c r="AB121" s="165"/>
      <c r="AC121" s="165"/>
      <c r="AD121" s="165"/>
      <c r="AE121" s="165"/>
      <c r="AF121" s="165"/>
      <c r="AG121" s="165"/>
      <c r="AH121" s="165"/>
    </row>
    <row r="122" spans="1:34">
      <c r="A122" s="165" t="s">
        <v>675</v>
      </c>
      <c r="B122" s="165" t="s">
        <v>674</v>
      </c>
      <c r="C122" s="165">
        <v>2019</v>
      </c>
      <c r="D122" s="165" t="s">
        <v>206</v>
      </c>
      <c r="E122" s="165" t="s">
        <v>8</v>
      </c>
      <c r="F122" s="165">
        <v>5616661</v>
      </c>
      <c r="G122" s="165">
        <v>1388</v>
      </c>
      <c r="H122" s="165">
        <v>225</v>
      </c>
      <c r="I122" s="165">
        <v>6.1688888889999998</v>
      </c>
      <c r="J122" s="165" t="s">
        <v>1179</v>
      </c>
      <c r="K122" s="165"/>
      <c r="W122" s="165"/>
      <c r="X122" s="165"/>
      <c r="Y122" s="165"/>
      <c r="Z122" s="165"/>
      <c r="AA122" s="165"/>
      <c r="AB122" s="165"/>
      <c r="AC122" s="165"/>
      <c r="AD122" s="165"/>
      <c r="AE122" s="165"/>
      <c r="AF122" s="165"/>
      <c r="AG122" s="165"/>
      <c r="AH122" s="165"/>
    </row>
    <row r="123" spans="1:34">
      <c r="A123" s="165" t="s">
        <v>549</v>
      </c>
      <c r="B123" s="165" t="s">
        <v>550</v>
      </c>
      <c r="C123" s="165">
        <v>2020</v>
      </c>
      <c r="D123" s="165" t="s">
        <v>132</v>
      </c>
      <c r="E123" s="165" t="s">
        <v>4</v>
      </c>
      <c r="F123" s="165">
        <v>1751417</v>
      </c>
      <c r="G123" s="165">
        <v>1396</v>
      </c>
      <c r="H123" s="165">
        <v>2482</v>
      </c>
      <c r="I123" s="165">
        <v>0.56244963699999995</v>
      </c>
      <c r="J123" s="165" t="s">
        <v>1177</v>
      </c>
      <c r="K123" s="165"/>
      <c r="W123" s="165"/>
      <c r="X123" s="165"/>
      <c r="Y123" s="165"/>
      <c r="Z123" s="165"/>
      <c r="AA123" s="165"/>
      <c r="AB123" s="165"/>
      <c r="AC123" s="165"/>
      <c r="AD123" s="165"/>
      <c r="AE123" s="165"/>
      <c r="AF123" s="165"/>
      <c r="AG123" s="165"/>
      <c r="AH123" s="165"/>
    </row>
    <row r="124" spans="1:34">
      <c r="A124" s="165" t="s">
        <v>1089</v>
      </c>
      <c r="B124" s="165" t="s">
        <v>769</v>
      </c>
      <c r="C124" s="165">
        <v>2023</v>
      </c>
      <c r="D124" s="165" t="s">
        <v>157</v>
      </c>
      <c r="E124" s="165" t="s">
        <v>6</v>
      </c>
      <c r="F124" s="165">
        <v>4838781.5</v>
      </c>
      <c r="G124" s="165">
        <v>4500</v>
      </c>
      <c r="H124" s="165">
        <v>3565</v>
      </c>
      <c r="I124" s="165">
        <v>1.26227209</v>
      </c>
      <c r="J124" s="165" t="s">
        <v>1178</v>
      </c>
      <c r="K124" s="165"/>
      <c r="W124" s="165"/>
      <c r="X124" s="165"/>
      <c r="Y124" s="165"/>
      <c r="Z124" s="165"/>
      <c r="AA124" s="165"/>
      <c r="AB124" s="165"/>
      <c r="AC124" s="165"/>
      <c r="AD124" s="165"/>
      <c r="AE124" s="165"/>
      <c r="AF124" s="165"/>
      <c r="AG124" s="165"/>
      <c r="AH124" s="165"/>
    </row>
    <row r="125" spans="1:34">
      <c r="A125" s="165" t="s">
        <v>159</v>
      </c>
      <c r="B125" s="165" t="s">
        <v>160</v>
      </c>
      <c r="C125" s="165">
        <v>2018</v>
      </c>
      <c r="D125" s="165" t="s">
        <v>161</v>
      </c>
      <c r="E125" s="165" t="s">
        <v>2</v>
      </c>
      <c r="F125" s="165">
        <v>6341732</v>
      </c>
      <c r="G125" s="165">
        <v>11163</v>
      </c>
      <c r="H125" s="165">
        <v>17134</v>
      </c>
      <c r="I125" s="165">
        <v>0.65151161400000002</v>
      </c>
      <c r="J125" s="165" t="s">
        <v>1177</v>
      </c>
      <c r="K125" s="165"/>
      <c r="W125" s="165"/>
      <c r="X125" s="165"/>
      <c r="Y125" s="165"/>
      <c r="Z125" s="165"/>
      <c r="AA125" s="165"/>
      <c r="AB125" s="165"/>
      <c r="AC125" s="165"/>
      <c r="AD125" s="165"/>
      <c r="AE125" s="165"/>
      <c r="AF125" s="165"/>
      <c r="AG125" s="165"/>
      <c r="AH125" s="165"/>
    </row>
    <row r="126" spans="1:34">
      <c r="A126" s="165" t="s">
        <v>232</v>
      </c>
      <c r="B126" s="165" t="s">
        <v>233</v>
      </c>
      <c r="C126" s="165">
        <v>2024</v>
      </c>
      <c r="D126" s="165" t="s">
        <v>119</v>
      </c>
      <c r="E126" s="165" t="s">
        <v>4</v>
      </c>
      <c r="F126" s="165">
        <v>1871871.5</v>
      </c>
      <c r="G126" s="165">
        <v>3505</v>
      </c>
      <c r="H126" s="165">
        <v>4564</v>
      </c>
      <c r="I126" s="165">
        <v>0.767966696</v>
      </c>
      <c r="J126" s="165" t="s">
        <v>1177</v>
      </c>
      <c r="K126" s="165"/>
      <c r="W126" s="165"/>
      <c r="X126" s="165"/>
      <c r="Y126" s="165"/>
      <c r="Z126" s="165"/>
      <c r="AA126" s="165"/>
      <c r="AB126" s="165"/>
      <c r="AC126" s="165"/>
      <c r="AD126" s="165"/>
      <c r="AE126" s="165"/>
      <c r="AF126" s="165"/>
      <c r="AG126" s="165"/>
      <c r="AH126" s="165"/>
    </row>
    <row r="127" spans="1:34">
      <c r="A127" s="165" t="s">
        <v>590</v>
      </c>
      <c r="B127" s="165" t="s">
        <v>591</v>
      </c>
      <c r="C127" s="165">
        <v>2023</v>
      </c>
      <c r="D127" s="165" t="s">
        <v>157</v>
      </c>
      <c r="E127" s="165" t="s">
        <v>6</v>
      </c>
      <c r="F127" s="165">
        <v>5773492.5</v>
      </c>
      <c r="G127" s="165">
        <v>6363</v>
      </c>
      <c r="H127" s="165">
        <v>4760</v>
      </c>
      <c r="I127" s="165">
        <v>1.3367647060000001</v>
      </c>
      <c r="J127" s="165" t="s">
        <v>1178</v>
      </c>
      <c r="K127" s="165"/>
      <c r="W127" s="165"/>
      <c r="X127" s="165"/>
      <c r="Y127" s="165"/>
      <c r="Z127" s="165"/>
      <c r="AA127" s="165"/>
      <c r="AB127" s="165"/>
      <c r="AC127" s="165"/>
      <c r="AD127" s="165"/>
      <c r="AE127" s="165"/>
      <c r="AF127" s="165"/>
      <c r="AG127" s="165"/>
      <c r="AH127" s="165"/>
    </row>
    <row r="128" spans="1:34">
      <c r="A128" s="165" t="s">
        <v>209</v>
      </c>
      <c r="B128" s="165" t="s">
        <v>210</v>
      </c>
      <c r="C128" s="165">
        <v>2021</v>
      </c>
      <c r="D128" s="165" t="s">
        <v>206</v>
      </c>
      <c r="E128" s="165" t="s">
        <v>8</v>
      </c>
      <c r="F128" s="165">
        <v>99148932</v>
      </c>
      <c r="G128" s="165">
        <v>22820</v>
      </c>
      <c r="H128" s="165">
        <v>7070</v>
      </c>
      <c r="I128" s="165">
        <v>3.2277227719999999</v>
      </c>
      <c r="J128" s="165" t="s">
        <v>1179</v>
      </c>
      <c r="K128" s="165"/>
      <c r="W128" s="165"/>
      <c r="X128" s="165"/>
      <c r="Y128" s="165"/>
      <c r="Z128" s="165"/>
      <c r="AA128" s="165"/>
      <c r="AB128" s="165"/>
      <c r="AC128" s="165"/>
      <c r="AD128" s="165"/>
      <c r="AE128" s="165"/>
      <c r="AF128" s="165"/>
      <c r="AG128" s="165"/>
      <c r="AH128" s="165"/>
    </row>
    <row r="129" spans="1:34">
      <c r="A129" s="165" t="s">
        <v>385</v>
      </c>
      <c r="B129" s="165" t="s">
        <v>536</v>
      </c>
      <c r="C129" s="165">
        <v>2024</v>
      </c>
      <c r="D129" s="165" t="s">
        <v>119</v>
      </c>
      <c r="E129" s="165" t="s">
        <v>4</v>
      </c>
      <c r="F129" s="165">
        <v>2859109.5</v>
      </c>
      <c r="G129" s="165">
        <v>4480</v>
      </c>
      <c r="H129" s="165">
        <v>6682</v>
      </c>
      <c r="I129" s="165">
        <v>0.67045794700000005</v>
      </c>
      <c r="J129" s="165" t="s">
        <v>1177</v>
      </c>
      <c r="K129" s="165"/>
      <c r="W129" s="165"/>
      <c r="X129" s="165"/>
      <c r="Y129" s="165"/>
      <c r="Z129" s="165"/>
      <c r="AA129" s="165"/>
      <c r="AB129" s="165"/>
      <c r="AC129" s="165"/>
      <c r="AD129" s="165"/>
      <c r="AE129" s="165"/>
      <c r="AF129" s="165"/>
      <c r="AG129" s="165"/>
      <c r="AH129" s="165"/>
    </row>
    <row r="130" spans="1:34">
      <c r="A130" s="165" t="s">
        <v>230</v>
      </c>
      <c r="B130" s="165" t="s">
        <v>231</v>
      </c>
      <c r="C130" s="165">
        <v>2024</v>
      </c>
      <c r="D130" s="165" t="s">
        <v>114</v>
      </c>
      <c r="E130" s="165" t="s">
        <v>4</v>
      </c>
      <c r="F130" s="165">
        <v>673036</v>
      </c>
      <c r="G130" s="165">
        <v>600</v>
      </c>
      <c r="H130" s="165">
        <v>995</v>
      </c>
      <c r="I130" s="165">
        <v>0.60301507499999996</v>
      </c>
      <c r="J130" s="165" t="s">
        <v>1177</v>
      </c>
      <c r="K130" s="165"/>
      <c r="W130" s="165"/>
      <c r="X130" s="165"/>
      <c r="Y130" s="165"/>
      <c r="Z130" s="165"/>
      <c r="AA130" s="165"/>
      <c r="AB130" s="165"/>
      <c r="AC130" s="165"/>
      <c r="AD130" s="165"/>
      <c r="AE130" s="165"/>
      <c r="AF130" s="165"/>
      <c r="AG130" s="165"/>
      <c r="AH130" s="165"/>
    </row>
    <row r="131" spans="1:34">
      <c r="A131" s="165" t="s">
        <v>487</v>
      </c>
      <c r="B131" s="165" t="s">
        <v>488</v>
      </c>
      <c r="C131" s="165">
        <v>2018</v>
      </c>
      <c r="D131" s="165" t="s">
        <v>206</v>
      </c>
      <c r="E131" s="165" t="s">
        <v>8</v>
      </c>
      <c r="F131" s="165">
        <v>210187</v>
      </c>
      <c r="G131" s="165">
        <v>253</v>
      </c>
      <c r="H131" s="165">
        <v>200</v>
      </c>
      <c r="I131" s="165">
        <v>1.2649999999999999</v>
      </c>
      <c r="J131" s="165" t="s">
        <v>1178</v>
      </c>
      <c r="K131" s="165"/>
      <c r="W131" s="165"/>
      <c r="X131" s="165"/>
      <c r="Y131" s="165"/>
      <c r="Z131" s="165"/>
      <c r="AA131" s="165"/>
      <c r="AB131" s="165"/>
      <c r="AC131" s="165"/>
      <c r="AD131" s="165"/>
      <c r="AE131" s="165"/>
      <c r="AF131" s="165"/>
      <c r="AG131" s="165"/>
      <c r="AH131" s="165"/>
    </row>
    <row r="132" spans="1:34">
      <c r="A132" s="165" t="s">
        <v>576</v>
      </c>
      <c r="B132" s="165" t="s">
        <v>577</v>
      </c>
      <c r="C132" s="165">
        <v>2015</v>
      </c>
      <c r="D132" s="165" t="s">
        <v>260</v>
      </c>
      <c r="E132" s="165" t="s">
        <v>6</v>
      </c>
      <c r="F132" s="165">
        <v>40019529</v>
      </c>
      <c r="G132" s="165">
        <v>62150</v>
      </c>
      <c r="H132" s="165">
        <v>70365</v>
      </c>
      <c r="I132" s="165">
        <v>0.88325161699999999</v>
      </c>
      <c r="J132" s="165" t="s">
        <v>1177</v>
      </c>
      <c r="K132" s="165"/>
      <c r="W132" s="165"/>
      <c r="X132" s="165"/>
      <c r="Y132" s="165"/>
      <c r="Z132" s="165"/>
      <c r="AA132" s="165"/>
      <c r="AB132" s="165"/>
      <c r="AC132" s="165"/>
      <c r="AD132" s="165"/>
      <c r="AE132" s="165"/>
      <c r="AF132" s="165"/>
      <c r="AG132" s="165"/>
      <c r="AH132" s="165"/>
    </row>
    <row r="133" spans="1:34">
      <c r="A133" s="165" t="s">
        <v>570</v>
      </c>
      <c r="B133" s="165" t="s">
        <v>571</v>
      </c>
      <c r="C133" s="165">
        <v>2024</v>
      </c>
      <c r="D133" s="165" t="s">
        <v>153</v>
      </c>
      <c r="E133" s="165" t="s">
        <v>3</v>
      </c>
      <c r="F133" s="165">
        <v>35557673.5</v>
      </c>
      <c r="G133" s="165">
        <v>87419</v>
      </c>
      <c r="H133" s="165">
        <v>82482</v>
      </c>
      <c r="I133" s="165">
        <v>1.0598554840000001</v>
      </c>
      <c r="J133" s="165" t="s">
        <v>1178</v>
      </c>
      <c r="K133" s="165"/>
      <c r="W133" s="165"/>
      <c r="X133" s="165"/>
      <c r="Y133" s="165"/>
      <c r="Z133" s="165"/>
      <c r="AA133" s="165"/>
      <c r="AB133" s="165"/>
      <c r="AC133" s="165"/>
      <c r="AD133" s="165"/>
      <c r="AE133" s="165"/>
      <c r="AF133" s="165"/>
      <c r="AG133" s="165"/>
      <c r="AH133" s="165"/>
    </row>
    <row r="134" spans="1:34">
      <c r="A134" s="165" t="s">
        <v>545</v>
      </c>
      <c r="B134" s="165" t="s">
        <v>546</v>
      </c>
      <c r="C134" s="165">
        <v>2024</v>
      </c>
      <c r="D134" s="165" t="s">
        <v>132</v>
      </c>
      <c r="E134" s="165" t="s">
        <v>4</v>
      </c>
      <c r="F134" s="165">
        <v>539607</v>
      </c>
      <c r="G134" s="165">
        <v>697</v>
      </c>
      <c r="H134" s="165">
        <v>810</v>
      </c>
      <c r="I134" s="165">
        <v>0.86049382699999999</v>
      </c>
      <c r="J134" s="165" t="s">
        <v>1177</v>
      </c>
      <c r="K134" s="165"/>
      <c r="W134" s="165"/>
      <c r="X134" s="165"/>
      <c r="Y134" s="165"/>
      <c r="Z134" s="165"/>
      <c r="AA134" s="165"/>
      <c r="AB134" s="165"/>
      <c r="AC134" s="165"/>
      <c r="AD134" s="165"/>
      <c r="AE134" s="165"/>
      <c r="AF134" s="165"/>
      <c r="AG134" s="165"/>
      <c r="AH134" s="165"/>
    </row>
    <row r="135" spans="1:34">
      <c r="A135" s="165" t="s">
        <v>580</v>
      </c>
      <c r="B135" s="165" t="s">
        <v>581</v>
      </c>
      <c r="C135" s="165">
        <v>2020</v>
      </c>
      <c r="D135" s="165" t="s">
        <v>260</v>
      </c>
      <c r="E135" s="165" t="s">
        <v>6</v>
      </c>
      <c r="F135" s="165">
        <v>109315123.5</v>
      </c>
      <c r="G135" s="165">
        <v>114000</v>
      </c>
      <c r="H135" s="165">
        <v>55000</v>
      </c>
      <c r="I135" s="165">
        <v>2.0727272729999999</v>
      </c>
      <c r="J135" s="165" t="s">
        <v>1179</v>
      </c>
      <c r="K135" s="165"/>
      <c r="W135" s="165"/>
      <c r="X135" s="165"/>
      <c r="Y135" s="165"/>
      <c r="Z135" s="165"/>
      <c r="AA135" s="165"/>
      <c r="AB135" s="165"/>
      <c r="AC135" s="165"/>
      <c r="AD135" s="165"/>
      <c r="AE135" s="165"/>
      <c r="AF135" s="165"/>
      <c r="AG135" s="165"/>
      <c r="AH135" s="165"/>
    </row>
    <row r="136" spans="1:34">
      <c r="A136" s="165" t="s">
        <v>397</v>
      </c>
      <c r="B136" s="165" t="s">
        <v>582</v>
      </c>
      <c r="C136" s="165">
        <v>2023</v>
      </c>
      <c r="D136" s="165" t="s">
        <v>260</v>
      </c>
      <c r="E136" s="165" t="s">
        <v>6</v>
      </c>
      <c r="F136" s="165">
        <v>37712505</v>
      </c>
      <c r="G136" s="165">
        <v>102653</v>
      </c>
      <c r="H136" s="165">
        <v>64649</v>
      </c>
      <c r="I136" s="165">
        <v>1.58785132</v>
      </c>
      <c r="J136" s="165" t="s">
        <v>1179</v>
      </c>
      <c r="K136" s="165"/>
      <c r="W136" s="165"/>
      <c r="X136" s="165"/>
      <c r="Y136" s="165"/>
      <c r="Z136" s="165"/>
      <c r="AA136" s="165"/>
      <c r="AB136" s="165"/>
      <c r="AC136" s="165"/>
      <c r="AD136" s="165"/>
      <c r="AE136" s="165"/>
      <c r="AF136" s="165"/>
      <c r="AG136" s="165"/>
      <c r="AH136" s="165"/>
    </row>
    <row r="137" spans="1:34">
      <c r="A137" s="165" t="s">
        <v>86</v>
      </c>
      <c r="B137" s="165" t="s">
        <v>87</v>
      </c>
      <c r="C137" s="165">
        <v>2024</v>
      </c>
      <c r="D137" s="165" t="s">
        <v>88</v>
      </c>
      <c r="E137" s="165" t="s">
        <v>5</v>
      </c>
      <c r="F137" s="165">
        <v>130861007</v>
      </c>
      <c r="G137" s="165">
        <v>236773</v>
      </c>
      <c r="H137" s="165">
        <v>224882</v>
      </c>
      <c r="I137" s="165">
        <v>1.0528766199999999</v>
      </c>
      <c r="J137" s="165" t="s">
        <v>1178</v>
      </c>
      <c r="K137" s="165"/>
      <c r="W137" s="165"/>
      <c r="X137" s="165"/>
      <c r="Y137" s="165"/>
      <c r="Z137" s="165"/>
      <c r="AA137" s="165"/>
      <c r="AB137" s="165"/>
      <c r="AC137" s="165"/>
      <c r="AD137" s="165"/>
      <c r="AE137" s="165"/>
      <c r="AF137" s="165"/>
      <c r="AG137" s="165"/>
      <c r="AH137" s="165"/>
    </row>
    <row r="138" spans="1:34">
      <c r="A138" s="165" t="s">
        <v>1111</v>
      </c>
      <c r="B138" s="165" t="s">
        <v>916</v>
      </c>
      <c r="C138" s="165">
        <v>2024</v>
      </c>
      <c r="D138" s="165" t="s">
        <v>114</v>
      </c>
      <c r="E138" s="165" t="s">
        <v>4</v>
      </c>
      <c r="F138" s="165">
        <v>38631</v>
      </c>
      <c r="G138" s="165">
        <v>31</v>
      </c>
      <c r="H138" s="165">
        <v>89</v>
      </c>
      <c r="I138" s="165">
        <v>0.348314607</v>
      </c>
      <c r="J138" s="165" t="s">
        <v>1177</v>
      </c>
      <c r="K138" s="165"/>
      <c r="W138" s="165"/>
      <c r="X138" s="165"/>
      <c r="Y138" s="165"/>
      <c r="Z138" s="165"/>
      <c r="AA138" s="165"/>
      <c r="AB138" s="165"/>
      <c r="AC138" s="165"/>
      <c r="AD138" s="165"/>
      <c r="AE138" s="165"/>
      <c r="AF138" s="165"/>
      <c r="AG138" s="165"/>
      <c r="AH138" s="165"/>
    </row>
    <row r="139" spans="1:34">
      <c r="A139" s="165" t="s">
        <v>238</v>
      </c>
      <c r="B139" s="165" t="s">
        <v>239</v>
      </c>
      <c r="C139" s="165">
        <v>2024</v>
      </c>
      <c r="D139" s="165" t="s">
        <v>165</v>
      </c>
      <c r="E139" s="165" t="s">
        <v>3</v>
      </c>
      <c r="F139" s="165">
        <v>3475540</v>
      </c>
      <c r="G139" s="165">
        <v>5658</v>
      </c>
      <c r="H139" s="165">
        <v>5496</v>
      </c>
      <c r="I139" s="165">
        <v>1.029475983</v>
      </c>
      <c r="J139" s="165" t="s">
        <v>1178</v>
      </c>
      <c r="K139" s="165"/>
      <c r="W139" s="165"/>
      <c r="X139" s="165"/>
      <c r="Y139" s="165"/>
      <c r="Z139" s="165"/>
      <c r="AA139" s="165"/>
      <c r="AB139" s="165"/>
      <c r="AC139" s="165"/>
      <c r="AD139" s="165"/>
      <c r="AE139" s="165"/>
      <c r="AF139" s="165"/>
      <c r="AG139" s="165"/>
      <c r="AH139" s="165"/>
    </row>
    <row r="140" spans="1:34">
      <c r="A140" s="165" t="s">
        <v>236</v>
      </c>
      <c r="B140" s="165" t="s">
        <v>237</v>
      </c>
      <c r="C140" s="165">
        <v>2024</v>
      </c>
      <c r="D140" s="165" t="s">
        <v>132</v>
      </c>
      <c r="E140" s="165" t="s">
        <v>4</v>
      </c>
      <c r="F140" s="165">
        <v>638478.5</v>
      </c>
      <c r="G140" s="165">
        <v>1191</v>
      </c>
      <c r="H140" s="165">
        <v>1393</v>
      </c>
      <c r="I140" s="165">
        <v>0.85498923199999999</v>
      </c>
      <c r="J140" s="165" t="s">
        <v>1177</v>
      </c>
      <c r="K140" s="165"/>
      <c r="W140" s="165"/>
      <c r="X140" s="165"/>
      <c r="Y140" s="165"/>
      <c r="Z140" s="165"/>
      <c r="AA140" s="165"/>
      <c r="AB140" s="165"/>
      <c r="AC140" s="165"/>
      <c r="AD140" s="165"/>
      <c r="AE140" s="165"/>
      <c r="AF140" s="165"/>
      <c r="AG140" s="165"/>
      <c r="AH140" s="165"/>
    </row>
    <row r="141" spans="1:34">
      <c r="A141" s="165" t="s">
        <v>258</v>
      </c>
      <c r="B141" s="165" t="s">
        <v>259</v>
      </c>
      <c r="C141" s="165">
        <v>2021</v>
      </c>
      <c r="D141" s="165" t="s">
        <v>260</v>
      </c>
      <c r="E141" s="165" t="s">
        <v>6</v>
      </c>
      <c r="F141" s="165">
        <v>12048622.5</v>
      </c>
      <c r="G141" s="165">
        <v>23484</v>
      </c>
      <c r="H141" s="165">
        <v>18577</v>
      </c>
      <c r="I141" s="165">
        <v>1.264143834</v>
      </c>
      <c r="J141" s="165" t="s">
        <v>1178</v>
      </c>
      <c r="K141" s="165"/>
      <c r="W141" s="165"/>
      <c r="X141" s="165"/>
      <c r="Y141" s="165"/>
      <c r="Z141" s="165"/>
      <c r="AA141" s="165"/>
      <c r="AB141" s="165"/>
      <c r="AC141" s="165"/>
      <c r="AD141" s="165"/>
      <c r="AE141" s="165"/>
      <c r="AF141" s="165"/>
      <c r="AG141" s="165"/>
      <c r="AH141" s="165"/>
    </row>
    <row r="142" spans="1:34">
      <c r="A142" s="165" t="s">
        <v>489</v>
      </c>
      <c r="B142" s="165" t="s">
        <v>490</v>
      </c>
      <c r="C142" s="165">
        <v>2016</v>
      </c>
      <c r="D142" s="165" t="s">
        <v>187</v>
      </c>
      <c r="E142" s="165" t="s">
        <v>8</v>
      </c>
      <c r="F142" s="165">
        <v>2234775.5</v>
      </c>
      <c r="G142" s="165">
        <v>4376</v>
      </c>
      <c r="H142" s="165">
        <v>4337</v>
      </c>
      <c r="I142" s="165">
        <v>1.008992391</v>
      </c>
      <c r="J142" s="165" t="s">
        <v>1178</v>
      </c>
      <c r="K142" s="165"/>
      <c r="W142" s="165"/>
      <c r="X142" s="165"/>
      <c r="Y142" s="165"/>
      <c r="Z142" s="165"/>
      <c r="AA142" s="165"/>
      <c r="AB142" s="165"/>
      <c r="AC142" s="165"/>
      <c r="AD142" s="165"/>
      <c r="AE142" s="165"/>
      <c r="AF142" s="165"/>
      <c r="AG142" s="165"/>
      <c r="AH142" s="165"/>
    </row>
    <row r="143" spans="1:34">
      <c r="A143" s="165" t="s">
        <v>568</v>
      </c>
      <c r="B143" s="165" t="s">
        <v>569</v>
      </c>
      <c r="C143" s="165">
        <v>2020</v>
      </c>
      <c r="D143" s="165" t="s">
        <v>153</v>
      </c>
      <c r="E143" s="165" t="s">
        <v>3</v>
      </c>
      <c r="F143" s="165">
        <v>53016521.5</v>
      </c>
      <c r="G143" s="165">
        <v>100324</v>
      </c>
      <c r="H143" s="165">
        <v>89938</v>
      </c>
      <c r="I143" s="165">
        <v>1.1154795529999999</v>
      </c>
      <c r="J143" s="165" t="s">
        <v>1178</v>
      </c>
      <c r="K143" s="165"/>
      <c r="W143" s="165"/>
      <c r="X143" s="165"/>
      <c r="Y143" s="165"/>
      <c r="Z143" s="165"/>
      <c r="AA143" s="165"/>
      <c r="AB143" s="165"/>
      <c r="AC143" s="165"/>
      <c r="AD143" s="165"/>
      <c r="AE143" s="165"/>
      <c r="AF143" s="165"/>
      <c r="AG143" s="165"/>
      <c r="AH143" s="165"/>
    </row>
    <row r="144" spans="1:34">
      <c r="A144" s="165" t="s">
        <v>249</v>
      </c>
      <c r="B144" s="165" t="s">
        <v>250</v>
      </c>
      <c r="C144" s="165">
        <v>2022</v>
      </c>
      <c r="D144" s="165" t="s">
        <v>187</v>
      </c>
      <c r="E144" s="165" t="s">
        <v>8</v>
      </c>
      <c r="F144" s="165">
        <v>1218916.5</v>
      </c>
      <c r="G144" s="165">
        <v>3405</v>
      </c>
      <c r="H144" s="165">
        <v>2838</v>
      </c>
      <c r="I144" s="165">
        <v>1.199788584</v>
      </c>
      <c r="J144" s="165" t="s">
        <v>1178</v>
      </c>
      <c r="K144" s="165"/>
      <c r="W144" s="165"/>
      <c r="X144" s="165"/>
      <c r="Y144" s="165"/>
      <c r="Z144" s="165"/>
      <c r="AA144" s="165"/>
      <c r="AB144" s="165"/>
      <c r="AC144" s="165"/>
      <c r="AD144" s="165"/>
      <c r="AE144" s="165"/>
      <c r="AF144" s="165"/>
      <c r="AG144" s="165"/>
      <c r="AH144" s="165"/>
    </row>
    <row r="145" spans="1:34">
      <c r="A145" s="165" t="s">
        <v>554</v>
      </c>
      <c r="B145" s="165" t="s">
        <v>555</v>
      </c>
      <c r="C145" s="165">
        <v>2024</v>
      </c>
      <c r="D145" s="165" t="s">
        <v>114</v>
      </c>
      <c r="E145" s="165" t="s">
        <v>4</v>
      </c>
      <c r="F145" s="165">
        <v>18228741.5</v>
      </c>
      <c r="G145" s="165">
        <v>11948</v>
      </c>
      <c r="H145" s="165">
        <v>12614</v>
      </c>
      <c r="I145" s="165">
        <v>0.94720152199999996</v>
      </c>
      <c r="J145" s="165" t="s">
        <v>1177</v>
      </c>
      <c r="K145" s="165"/>
      <c r="W145" s="165"/>
      <c r="X145" s="165"/>
      <c r="Y145" s="165"/>
      <c r="Z145" s="165"/>
      <c r="AA145" s="165"/>
      <c r="AB145" s="165"/>
      <c r="AC145" s="165"/>
      <c r="AD145" s="165"/>
      <c r="AE145" s="165"/>
      <c r="AF145" s="165"/>
      <c r="AG145" s="165"/>
      <c r="AH145" s="165"/>
    </row>
    <row r="146" spans="1:34">
      <c r="A146" s="165" t="s">
        <v>599</v>
      </c>
      <c r="B146" s="165" t="s">
        <v>600</v>
      </c>
      <c r="C146" s="165">
        <v>2024</v>
      </c>
      <c r="D146" s="165" t="s">
        <v>217</v>
      </c>
      <c r="E146" s="165" t="s">
        <v>7</v>
      </c>
      <c r="F146" s="165">
        <v>292639.5</v>
      </c>
      <c r="G146" s="165">
        <v>609</v>
      </c>
      <c r="H146" s="165">
        <v>366</v>
      </c>
      <c r="I146" s="165">
        <v>1.663934426</v>
      </c>
      <c r="J146" s="165" t="s">
        <v>1179</v>
      </c>
      <c r="K146" s="165"/>
      <c r="W146" s="165"/>
      <c r="X146" s="165"/>
      <c r="Y146" s="165"/>
      <c r="Z146" s="165"/>
      <c r="AA146" s="165"/>
      <c r="AB146" s="165"/>
      <c r="AC146" s="165"/>
      <c r="AD146" s="165"/>
      <c r="AE146" s="165"/>
      <c r="AF146" s="165"/>
      <c r="AG146" s="165"/>
      <c r="AH146" s="165"/>
    </row>
    <row r="147" spans="1:34">
      <c r="A147" s="165" t="s">
        <v>242</v>
      </c>
      <c r="B147" s="165" t="s">
        <v>243</v>
      </c>
      <c r="C147" s="165">
        <v>2021</v>
      </c>
      <c r="D147" s="165" t="s">
        <v>148</v>
      </c>
      <c r="E147" s="165" t="s">
        <v>7</v>
      </c>
      <c r="F147" s="165">
        <v>5107696.5</v>
      </c>
      <c r="G147" s="165">
        <v>7772</v>
      </c>
      <c r="H147" s="165">
        <v>9673</v>
      </c>
      <c r="I147" s="165">
        <v>0.80347358599999996</v>
      </c>
      <c r="J147" s="165" t="s">
        <v>1177</v>
      </c>
      <c r="K147" s="165"/>
      <c r="W147" s="165"/>
      <c r="X147" s="165"/>
      <c r="Y147" s="165"/>
      <c r="Z147" s="165"/>
      <c r="AA147" s="165"/>
      <c r="AB147" s="165"/>
      <c r="AC147" s="165"/>
      <c r="AD147" s="165"/>
      <c r="AE147" s="165"/>
      <c r="AF147" s="165"/>
      <c r="AG147" s="165"/>
      <c r="AH147" s="165"/>
    </row>
    <row r="148" spans="1:34">
      <c r="A148" s="165" t="s">
        <v>84</v>
      </c>
      <c r="B148" s="165" t="s">
        <v>85</v>
      </c>
      <c r="C148" s="165">
        <v>2023</v>
      </c>
      <c r="D148" s="165" t="s">
        <v>80</v>
      </c>
      <c r="E148" s="165" t="s">
        <v>5</v>
      </c>
      <c r="F148" s="165">
        <v>179284.5</v>
      </c>
      <c r="G148" s="165">
        <v>585</v>
      </c>
      <c r="H148" s="165">
        <v>542</v>
      </c>
      <c r="I148" s="165">
        <v>1.079335793</v>
      </c>
      <c r="J148" s="165" t="s">
        <v>1178</v>
      </c>
      <c r="K148" s="165"/>
      <c r="W148" s="165"/>
      <c r="X148" s="165"/>
      <c r="Y148" s="165"/>
      <c r="Z148" s="165"/>
      <c r="AA148" s="165"/>
      <c r="AB148" s="165"/>
      <c r="AC148" s="165"/>
      <c r="AD148" s="165"/>
      <c r="AE148" s="165"/>
      <c r="AF148" s="165"/>
      <c r="AG148" s="165"/>
      <c r="AH148" s="165"/>
    </row>
    <row r="149" spans="1:34">
      <c r="A149" s="165" t="s">
        <v>492</v>
      </c>
      <c r="B149" s="165" t="s">
        <v>493</v>
      </c>
      <c r="C149" s="165">
        <v>2016</v>
      </c>
      <c r="D149" s="165" t="s">
        <v>187</v>
      </c>
      <c r="E149" s="165" t="s">
        <v>8</v>
      </c>
      <c r="F149" s="165">
        <v>2439213</v>
      </c>
      <c r="G149" s="165">
        <v>7400</v>
      </c>
      <c r="H149" s="165">
        <v>5147</v>
      </c>
      <c r="I149" s="165">
        <v>1.437730717</v>
      </c>
      <c r="J149" s="165" t="s">
        <v>1178</v>
      </c>
      <c r="K149" s="165"/>
      <c r="W149" s="165"/>
      <c r="X149" s="165"/>
      <c r="Y149" s="165"/>
      <c r="Z149" s="165"/>
      <c r="AA149" s="165"/>
      <c r="AB149" s="165"/>
      <c r="AC149" s="165"/>
      <c r="AD149" s="165"/>
      <c r="AE149" s="165"/>
      <c r="AF149" s="165"/>
      <c r="AG149" s="165"/>
      <c r="AH149" s="165"/>
    </row>
    <row r="150" spans="1:34">
      <c r="A150" s="165" t="s">
        <v>185</v>
      </c>
      <c r="B150" s="165" t="s">
        <v>186</v>
      </c>
      <c r="C150" s="165">
        <v>2024</v>
      </c>
      <c r="D150" s="165" t="s">
        <v>187</v>
      </c>
      <c r="E150" s="165" t="s">
        <v>8</v>
      </c>
      <c r="F150" s="165">
        <v>64007186.5</v>
      </c>
      <c r="G150" s="165">
        <v>156600</v>
      </c>
      <c r="H150" s="165">
        <v>105474</v>
      </c>
      <c r="I150" s="165">
        <v>1.484726094</v>
      </c>
      <c r="J150" s="165" t="s">
        <v>1178</v>
      </c>
      <c r="K150" s="165"/>
      <c r="W150" s="165"/>
      <c r="X150" s="165"/>
      <c r="Y150" s="165"/>
      <c r="Z150" s="165"/>
      <c r="AA150" s="165"/>
      <c r="AB150" s="165"/>
      <c r="AC150" s="165"/>
      <c r="AD150" s="165"/>
      <c r="AE150" s="165"/>
      <c r="AF150" s="165"/>
      <c r="AG150" s="165"/>
      <c r="AH150" s="165"/>
    </row>
    <row r="151" spans="1:34">
      <c r="A151" s="165" t="s">
        <v>543</v>
      </c>
      <c r="B151" s="165" t="s">
        <v>544</v>
      </c>
      <c r="C151" s="165">
        <v>2024</v>
      </c>
      <c r="D151" s="165" t="s">
        <v>132</v>
      </c>
      <c r="E151" s="165" t="s">
        <v>4</v>
      </c>
      <c r="F151" s="165">
        <v>1823009</v>
      </c>
      <c r="G151" s="165">
        <v>2241</v>
      </c>
      <c r="H151" s="165">
        <v>2573</v>
      </c>
      <c r="I151" s="165">
        <v>0.87096774200000004</v>
      </c>
      <c r="J151" s="165" t="s">
        <v>1177</v>
      </c>
      <c r="K151" s="165"/>
      <c r="W151" s="165"/>
      <c r="X151" s="165"/>
      <c r="Y151" s="165"/>
      <c r="Z151" s="165"/>
      <c r="AA151" s="165"/>
      <c r="AB151" s="165"/>
      <c r="AC151" s="165"/>
      <c r="AD151" s="165"/>
      <c r="AE151" s="165"/>
      <c r="AF151" s="165"/>
      <c r="AG151" s="165"/>
      <c r="AH151" s="165"/>
    </row>
    <row r="152" spans="1:34">
      <c r="A152" s="165" t="s">
        <v>1222</v>
      </c>
      <c r="B152" s="165" t="s">
        <v>1223</v>
      </c>
      <c r="C152" s="165">
        <v>2022</v>
      </c>
      <c r="D152" s="165" t="s">
        <v>227</v>
      </c>
      <c r="E152" s="165" t="s">
        <v>7</v>
      </c>
      <c r="F152" s="165">
        <v>46078</v>
      </c>
      <c r="G152" s="165">
        <v>170</v>
      </c>
      <c r="H152" s="165">
        <v>356</v>
      </c>
      <c r="I152" s="165">
        <v>0.47752809000000002</v>
      </c>
      <c r="J152" s="165" t="s">
        <v>1177</v>
      </c>
      <c r="K152" s="165"/>
      <c r="W152" s="165"/>
      <c r="X152" s="165"/>
      <c r="Y152" s="165"/>
      <c r="Z152" s="165"/>
      <c r="AA152" s="165"/>
      <c r="AB152" s="165"/>
      <c r="AC152" s="165"/>
      <c r="AD152" s="165"/>
      <c r="AE152" s="165"/>
      <c r="AF152" s="165"/>
      <c r="AG152" s="165"/>
      <c r="AH152" s="165"/>
    </row>
    <row r="153" spans="1:34">
      <c r="A153" s="165" t="s">
        <v>1125</v>
      </c>
      <c r="B153" s="165" t="s">
        <v>764</v>
      </c>
      <c r="C153" s="165">
        <v>2024</v>
      </c>
      <c r="D153" s="165" t="s">
        <v>119</v>
      </c>
      <c r="E153" s="165" t="s">
        <v>4</v>
      </c>
      <c r="F153" s="165">
        <v>5576660</v>
      </c>
      <c r="G153" s="165">
        <v>3356</v>
      </c>
      <c r="H153" s="165">
        <v>3623</v>
      </c>
      <c r="I153" s="165">
        <v>0.92630416800000004</v>
      </c>
      <c r="J153" s="165" t="s">
        <v>1177</v>
      </c>
      <c r="K153" s="165"/>
      <c r="W153" s="165"/>
      <c r="X153" s="165"/>
      <c r="Y153" s="165"/>
      <c r="Z153" s="165"/>
      <c r="AA153" s="165"/>
      <c r="AB153" s="165"/>
      <c r="AC153" s="165"/>
      <c r="AD153" s="165"/>
      <c r="AE153" s="165"/>
      <c r="AF153" s="165"/>
      <c r="AG153" s="165"/>
      <c r="AH153" s="165"/>
    </row>
    <row r="154" spans="1:34">
      <c r="A154" s="165" t="s">
        <v>244</v>
      </c>
      <c r="B154" s="165" t="s">
        <v>245</v>
      </c>
      <c r="C154" s="165">
        <v>2024</v>
      </c>
      <c r="D154" s="165" t="s">
        <v>246</v>
      </c>
      <c r="E154" s="165" t="s">
        <v>2</v>
      </c>
      <c r="F154" s="165">
        <v>251269164</v>
      </c>
      <c r="G154" s="165">
        <v>108643</v>
      </c>
      <c r="H154" s="165">
        <v>66625</v>
      </c>
      <c r="I154" s="165">
        <v>1.630664165</v>
      </c>
      <c r="J154" s="165" t="s">
        <v>1179</v>
      </c>
      <c r="K154" s="165"/>
      <c r="W154" s="165"/>
      <c r="X154" s="165"/>
      <c r="Y154" s="165"/>
      <c r="Z154" s="165"/>
      <c r="AA154" s="165"/>
      <c r="AB154" s="165"/>
      <c r="AC154" s="165"/>
      <c r="AD154" s="165"/>
      <c r="AE154" s="165"/>
      <c r="AF154" s="165"/>
      <c r="AG154" s="165"/>
      <c r="AH154" s="165"/>
    </row>
    <row r="155" spans="1:34">
      <c r="A155" s="165" t="s">
        <v>1128</v>
      </c>
      <c r="B155" s="165" t="s">
        <v>919</v>
      </c>
      <c r="C155" s="165">
        <v>2021</v>
      </c>
      <c r="D155" s="165" t="s">
        <v>227</v>
      </c>
      <c r="E155" s="165" t="s">
        <v>7</v>
      </c>
      <c r="F155" s="165">
        <v>17783</v>
      </c>
      <c r="G155" s="165">
        <v>77</v>
      </c>
      <c r="H155" s="165">
        <v>58</v>
      </c>
      <c r="I155" s="165">
        <v>1.327586207</v>
      </c>
      <c r="J155" s="165" t="s">
        <v>1178</v>
      </c>
      <c r="K155" s="165"/>
      <c r="W155" s="165"/>
      <c r="X155" s="165"/>
      <c r="Y155" s="165"/>
      <c r="Z155" s="165"/>
      <c r="AA155" s="165"/>
      <c r="AB155" s="165"/>
      <c r="AC155" s="165"/>
      <c r="AD155" s="165"/>
      <c r="AE155" s="165"/>
      <c r="AF155" s="165"/>
      <c r="AG155" s="165"/>
      <c r="AH155" s="165"/>
    </row>
    <row r="156" spans="1:34">
      <c r="A156" s="165" t="s">
        <v>1224</v>
      </c>
      <c r="B156" s="165" t="s">
        <v>1225</v>
      </c>
      <c r="C156" s="165">
        <v>2024</v>
      </c>
      <c r="D156" s="165" t="s">
        <v>80</v>
      </c>
      <c r="E156" s="165" t="s">
        <v>5</v>
      </c>
      <c r="F156" s="165">
        <v>26129</v>
      </c>
      <c r="G156" s="165">
        <v>1030</v>
      </c>
      <c r="H156" s="165">
        <v>738</v>
      </c>
      <c r="I156" s="165">
        <v>1.395663957</v>
      </c>
      <c r="J156" s="165" t="s">
        <v>1178</v>
      </c>
      <c r="K156" s="165"/>
      <c r="W156" s="165"/>
      <c r="X156" s="165"/>
      <c r="Y156" s="165"/>
      <c r="Z156" s="165"/>
      <c r="AA156" s="165"/>
      <c r="AB156" s="165"/>
      <c r="AC156" s="165"/>
      <c r="AD156" s="165"/>
      <c r="AE156" s="165"/>
      <c r="AF156" s="165"/>
      <c r="AG156" s="165"/>
      <c r="AH156" s="165"/>
    </row>
    <row r="157" spans="1:34">
      <c r="A157" s="165" t="s">
        <v>601</v>
      </c>
      <c r="B157" s="165" t="s">
        <v>602</v>
      </c>
      <c r="C157" s="165">
        <v>2019</v>
      </c>
      <c r="D157" s="165" t="s">
        <v>217</v>
      </c>
      <c r="E157" s="165" t="s">
        <v>7</v>
      </c>
      <c r="F157" s="165">
        <v>9609010</v>
      </c>
      <c r="G157" s="165">
        <v>5087</v>
      </c>
      <c r="H157" s="165">
        <v>4366</v>
      </c>
      <c r="I157" s="165">
        <v>1.1651397160000001</v>
      </c>
      <c r="J157" s="165" t="s">
        <v>1178</v>
      </c>
      <c r="K157" s="165"/>
      <c r="W157" s="165"/>
      <c r="X157" s="165"/>
      <c r="Y157" s="165"/>
      <c r="Z157" s="165"/>
      <c r="AA157" s="165"/>
      <c r="AB157" s="165"/>
      <c r="AC157" s="165"/>
      <c r="AD157" s="165"/>
      <c r="AE157" s="165"/>
      <c r="AF157" s="165"/>
      <c r="AG157" s="165"/>
      <c r="AH157" s="165"/>
    </row>
    <row r="158" spans="1:34">
      <c r="A158" s="165" t="s">
        <v>466</v>
      </c>
      <c r="B158" s="165" t="s">
        <v>467</v>
      </c>
      <c r="C158" s="165">
        <v>2023</v>
      </c>
      <c r="D158" s="165" t="s">
        <v>63</v>
      </c>
      <c r="E158" s="165" t="s">
        <v>5</v>
      </c>
      <c r="F158" s="165">
        <v>3388080.5</v>
      </c>
      <c r="G158" s="165">
        <v>16117</v>
      </c>
      <c r="H158" s="165">
        <v>11147</v>
      </c>
      <c r="I158" s="165">
        <v>1.4458598730000001</v>
      </c>
      <c r="J158" s="165" t="s">
        <v>1178</v>
      </c>
      <c r="K158" s="165"/>
      <c r="W158" s="165"/>
      <c r="X158" s="165"/>
      <c r="Y158" s="165"/>
      <c r="Z158" s="165"/>
      <c r="AA158" s="165"/>
      <c r="AB158" s="165"/>
      <c r="AC158" s="165"/>
      <c r="AD158" s="165"/>
      <c r="AE158" s="165"/>
      <c r="AF158" s="165"/>
      <c r="AG158" s="165"/>
      <c r="AH158" s="165"/>
    </row>
    <row r="159" spans="1:34">
      <c r="A159" s="165" t="s">
        <v>1226</v>
      </c>
      <c r="B159" s="165" t="s">
        <v>1227</v>
      </c>
      <c r="C159" s="165">
        <v>2018</v>
      </c>
      <c r="D159" s="165" t="s">
        <v>80</v>
      </c>
      <c r="E159" s="165" t="s">
        <v>5</v>
      </c>
      <c r="F159" s="165">
        <v>14721</v>
      </c>
      <c r="G159" s="165">
        <v>55</v>
      </c>
      <c r="H159" s="165">
        <v>60</v>
      </c>
      <c r="I159" s="165">
        <v>0.91666666699999999</v>
      </c>
      <c r="J159" s="165" t="s">
        <v>1177</v>
      </c>
      <c r="K159" s="165"/>
      <c r="W159" s="165"/>
      <c r="X159" s="165"/>
      <c r="Y159" s="165"/>
      <c r="Z159" s="165"/>
      <c r="AA159" s="165"/>
      <c r="AB159" s="165"/>
      <c r="AC159" s="165"/>
      <c r="AD159" s="165"/>
      <c r="AE159" s="165"/>
      <c r="AF159" s="165"/>
      <c r="AG159" s="165"/>
      <c r="AH159" s="165"/>
    </row>
    <row r="160" spans="1:34">
      <c r="A160" s="165" t="s">
        <v>572</v>
      </c>
      <c r="B160" s="165" t="s">
        <v>573</v>
      </c>
      <c r="C160" s="165">
        <v>2015</v>
      </c>
      <c r="D160" s="165" t="s">
        <v>153</v>
      </c>
      <c r="E160" s="165" t="s">
        <v>3</v>
      </c>
      <c r="F160" s="165">
        <v>105312991.5</v>
      </c>
      <c r="G160" s="165">
        <v>139469</v>
      </c>
      <c r="H160" s="165">
        <v>88742</v>
      </c>
      <c r="I160" s="165">
        <v>1.5716233580000001</v>
      </c>
      <c r="J160" s="165" t="s">
        <v>1179</v>
      </c>
      <c r="K160" s="165"/>
      <c r="W160" s="165"/>
      <c r="X160" s="165"/>
      <c r="Y160" s="165"/>
      <c r="Z160" s="165"/>
      <c r="AA160" s="165"/>
      <c r="AB160" s="165"/>
      <c r="AC160" s="165"/>
      <c r="AD160" s="165"/>
      <c r="AE160" s="165"/>
      <c r="AF160" s="165"/>
      <c r="AG160" s="165"/>
      <c r="AH160" s="165"/>
    </row>
    <row r="161" spans="1:34">
      <c r="A161" s="165" t="s">
        <v>133</v>
      </c>
      <c r="B161" s="165" t="s">
        <v>134</v>
      </c>
      <c r="C161" s="165">
        <v>2024</v>
      </c>
      <c r="D161" s="165" t="s">
        <v>135</v>
      </c>
      <c r="E161" s="165" t="s">
        <v>4</v>
      </c>
      <c r="F161" s="165">
        <v>38539201</v>
      </c>
      <c r="G161" s="165">
        <v>69850</v>
      </c>
      <c r="H161" s="165">
        <v>89093</v>
      </c>
      <c r="I161" s="165">
        <v>0.78401221200000004</v>
      </c>
      <c r="J161" s="165" t="s">
        <v>1177</v>
      </c>
      <c r="K161" s="165"/>
      <c r="W161" s="165"/>
      <c r="X161" s="165"/>
      <c r="Y161" s="165"/>
      <c r="Z161" s="165"/>
      <c r="AA161" s="165"/>
      <c r="AB161" s="165"/>
      <c r="AC161" s="165"/>
      <c r="AD161" s="165"/>
      <c r="AE161" s="165"/>
      <c r="AF161" s="165"/>
      <c r="AG161" s="165"/>
      <c r="AH161" s="165"/>
    </row>
    <row r="162" spans="1:34">
      <c r="A162" s="165" t="s">
        <v>137</v>
      </c>
      <c r="B162" s="165" t="s">
        <v>138</v>
      </c>
      <c r="C162" s="165">
        <v>2024</v>
      </c>
      <c r="D162" s="165" t="s">
        <v>132</v>
      </c>
      <c r="E162" s="165" t="s">
        <v>4</v>
      </c>
      <c r="F162" s="165">
        <v>10425292.5</v>
      </c>
      <c r="G162" s="165">
        <v>12507</v>
      </c>
      <c r="H162" s="165">
        <v>12608</v>
      </c>
      <c r="I162" s="165">
        <v>0.99198921299999998</v>
      </c>
      <c r="J162" s="165" t="s">
        <v>1177</v>
      </c>
      <c r="K162" s="165"/>
      <c r="W162" s="165"/>
      <c r="X162" s="165"/>
      <c r="Y162" s="165"/>
      <c r="Z162" s="165"/>
      <c r="AA162" s="165"/>
      <c r="AB162" s="165"/>
      <c r="AC162" s="165"/>
      <c r="AD162" s="165"/>
      <c r="AE162" s="165"/>
      <c r="AF162" s="165"/>
      <c r="AG162" s="165"/>
      <c r="AH162" s="165"/>
    </row>
    <row r="163" spans="1:34">
      <c r="A163" s="165" t="s">
        <v>456</v>
      </c>
      <c r="B163" s="165" t="s">
        <v>457</v>
      </c>
      <c r="C163" s="165">
        <v>2024</v>
      </c>
      <c r="D163" s="165" t="s">
        <v>80</v>
      </c>
      <c r="E163" s="165" t="s">
        <v>5</v>
      </c>
      <c r="F163" s="165">
        <v>282467.5</v>
      </c>
      <c r="G163" s="165">
        <v>781</v>
      </c>
      <c r="H163" s="165">
        <v>1393</v>
      </c>
      <c r="I163" s="165">
        <v>0.56066044500000001</v>
      </c>
      <c r="J163" s="165" t="s">
        <v>1177</v>
      </c>
      <c r="K163" s="165"/>
      <c r="W163" s="165"/>
      <c r="X163" s="165"/>
      <c r="Y163" s="165"/>
      <c r="Z163" s="165"/>
      <c r="AA163" s="165"/>
      <c r="AB163" s="165"/>
      <c r="AC163" s="165"/>
      <c r="AD163" s="165"/>
      <c r="AE163" s="165"/>
      <c r="AF163" s="165"/>
      <c r="AG163" s="165"/>
      <c r="AH163" s="165"/>
    </row>
    <row r="164" spans="1:34">
      <c r="A164" s="165" t="s">
        <v>398</v>
      </c>
      <c r="B164" s="165" t="s">
        <v>920</v>
      </c>
      <c r="C164" s="165">
        <v>2021</v>
      </c>
      <c r="D164" s="165" t="s">
        <v>157</v>
      </c>
      <c r="E164" s="165" t="s">
        <v>6</v>
      </c>
      <c r="F164" s="165">
        <v>2814982</v>
      </c>
      <c r="G164" s="165">
        <v>1883</v>
      </c>
      <c r="H164" s="165">
        <v>1883</v>
      </c>
      <c r="I164" s="165">
        <v>1</v>
      </c>
      <c r="J164" s="165" t="s">
        <v>1177</v>
      </c>
      <c r="K164" s="165"/>
      <c r="W164" s="165"/>
      <c r="X164" s="165"/>
      <c r="Y164" s="165"/>
      <c r="Z164" s="165"/>
      <c r="AA164" s="165"/>
      <c r="AB164" s="165"/>
      <c r="AC164" s="165"/>
      <c r="AD164" s="165"/>
      <c r="AE164" s="165"/>
      <c r="AF164" s="165"/>
      <c r="AG164" s="165"/>
      <c r="AH164" s="165"/>
    </row>
    <row r="165" spans="1:34">
      <c r="A165" s="165" t="s">
        <v>163</v>
      </c>
      <c r="B165" s="165" t="s">
        <v>164</v>
      </c>
      <c r="C165" s="165">
        <v>2023</v>
      </c>
      <c r="D165" s="165" t="s">
        <v>165</v>
      </c>
      <c r="E165" s="165" t="s">
        <v>3</v>
      </c>
      <c r="F165" s="165">
        <v>51748739</v>
      </c>
      <c r="G165" s="165">
        <v>59088</v>
      </c>
      <c r="H165" s="165">
        <v>49922</v>
      </c>
      <c r="I165" s="165">
        <v>1.1836064260000001</v>
      </c>
      <c r="J165" s="165" t="s">
        <v>1178</v>
      </c>
      <c r="K165" s="165"/>
      <c r="W165" s="165"/>
      <c r="X165" s="165"/>
      <c r="Y165" s="165"/>
      <c r="Z165" s="165"/>
      <c r="AA165" s="165"/>
      <c r="AB165" s="165"/>
      <c r="AC165" s="165"/>
      <c r="AD165" s="165"/>
      <c r="AE165" s="165"/>
      <c r="AF165" s="165"/>
      <c r="AG165" s="165"/>
      <c r="AH165" s="165"/>
    </row>
    <row r="166" spans="1:34">
      <c r="A166" s="165" t="s">
        <v>386</v>
      </c>
      <c r="B166" s="165" t="s">
        <v>526</v>
      </c>
      <c r="C166" s="165">
        <v>2024</v>
      </c>
      <c r="D166" s="165" t="s">
        <v>135</v>
      </c>
      <c r="E166" s="165" t="s">
        <v>4</v>
      </c>
      <c r="F166" s="165">
        <v>3034960.5</v>
      </c>
      <c r="G166" s="165">
        <v>5695</v>
      </c>
      <c r="H166" s="165">
        <v>6622</v>
      </c>
      <c r="I166" s="165">
        <v>0.86001208100000004</v>
      </c>
      <c r="J166" s="165" t="s">
        <v>1177</v>
      </c>
      <c r="K166" s="165"/>
      <c r="W166" s="165"/>
      <c r="X166" s="165"/>
      <c r="Y166" s="165"/>
      <c r="Z166" s="165"/>
      <c r="AA166" s="165"/>
      <c r="AB166" s="165"/>
      <c r="AC166" s="165"/>
      <c r="AD166" s="165"/>
      <c r="AE166" s="165"/>
      <c r="AF166" s="165"/>
      <c r="AG166" s="165"/>
      <c r="AH166" s="165"/>
    </row>
    <row r="167" spans="1:34">
      <c r="A167" s="165" t="s">
        <v>387</v>
      </c>
      <c r="B167" s="165" t="s">
        <v>527</v>
      </c>
      <c r="C167" s="165">
        <v>2024</v>
      </c>
      <c r="D167" s="165" t="s">
        <v>135</v>
      </c>
      <c r="E167" s="165" t="s">
        <v>4</v>
      </c>
      <c r="F167" s="165">
        <v>19015088</v>
      </c>
      <c r="G167" s="165">
        <v>24606</v>
      </c>
      <c r="H167" s="165">
        <v>20795</v>
      </c>
      <c r="I167" s="165">
        <v>1.1832652079999999</v>
      </c>
      <c r="J167" s="165" t="s">
        <v>1178</v>
      </c>
      <c r="K167" s="165"/>
      <c r="W167" s="165"/>
      <c r="X167" s="165"/>
      <c r="Y167" s="165"/>
      <c r="Z167" s="165"/>
      <c r="AA167" s="165"/>
      <c r="AB167" s="165"/>
      <c r="AC167" s="165"/>
      <c r="AD167" s="165"/>
      <c r="AE167" s="165"/>
      <c r="AF167" s="165"/>
      <c r="AG167" s="165"/>
      <c r="AH167" s="165"/>
    </row>
    <row r="168" spans="1:34">
      <c r="A168" s="165" t="s">
        <v>528</v>
      </c>
      <c r="B168" s="165" t="s">
        <v>300</v>
      </c>
      <c r="C168" s="165">
        <v>2024</v>
      </c>
      <c r="D168" s="165" t="s">
        <v>135</v>
      </c>
      <c r="E168" s="165" t="s">
        <v>4</v>
      </c>
      <c r="F168" s="165">
        <v>144820423</v>
      </c>
      <c r="G168" s="165">
        <v>313304</v>
      </c>
      <c r="H168" s="165">
        <v>665185</v>
      </c>
      <c r="I168" s="165">
        <v>0.471002804</v>
      </c>
      <c r="J168" s="165" t="s">
        <v>1177</v>
      </c>
      <c r="K168" s="165"/>
      <c r="W168" s="165"/>
      <c r="X168" s="165"/>
      <c r="Y168" s="165"/>
      <c r="Z168" s="165"/>
      <c r="AA168" s="165"/>
      <c r="AB168" s="165"/>
      <c r="AC168" s="165"/>
      <c r="AD168" s="165"/>
      <c r="AE168" s="165"/>
      <c r="AF168" s="165"/>
      <c r="AG168" s="165"/>
      <c r="AH168" s="165"/>
    </row>
    <row r="169" spans="1:34">
      <c r="A169" s="165" t="s">
        <v>495</v>
      </c>
      <c r="B169" s="165" t="s">
        <v>496</v>
      </c>
      <c r="C169" s="165">
        <v>2024</v>
      </c>
      <c r="D169" s="165" t="s">
        <v>174</v>
      </c>
      <c r="E169" s="165" t="s">
        <v>8</v>
      </c>
      <c r="F169" s="165">
        <v>23548781</v>
      </c>
      <c r="G169" s="165">
        <v>8799</v>
      </c>
      <c r="H169" s="165">
        <v>5403</v>
      </c>
      <c r="I169" s="165">
        <v>1.6285396999999999</v>
      </c>
      <c r="J169" s="165" t="s">
        <v>1179</v>
      </c>
      <c r="K169" s="165"/>
      <c r="W169" s="165"/>
      <c r="X169" s="165"/>
      <c r="Y169" s="165"/>
      <c r="Z169" s="165"/>
      <c r="AA169" s="165"/>
      <c r="AB169" s="165"/>
      <c r="AC169" s="165"/>
      <c r="AD169" s="165"/>
      <c r="AE169" s="165"/>
      <c r="AF169" s="165"/>
      <c r="AG169" s="165"/>
      <c r="AH169" s="165"/>
    </row>
    <row r="170" spans="1:34">
      <c r="A170" s="165" t="s">
        <v>172</v>
      </c>
      <c r="B170" s="165" t="s">
        <v>173</v>
      </c>
      <c r="C170" s="165">
        <v>2017</v>
      </c>
      <c r="D170" s="165" t="s">
        <v>174</v>
      </c>
      <c r="E170" s="165" t="s">
        <v>8</v>
      </c>
      <c r="F170" s="165">
        <v>512893</v>
      </c>
      <c r="G170" s="165">
        <v>1542</v>
      </c>
      <c r="H170" s="165">
        <v>1410</v>
      </c>
      <c r="I170" s="165">
        <v>1.093617021</v>
      </c>
      <c r="J170" s="165" t="s">
        <v>1178</v>
      </c>
      <c r="K170" s="165"/>
      <c r="W170" s="165"/>
      <c r="X170" s="165"/>
      <c r="Y170" s="165"/>
      <c r="Z170" s="165"/>
      <c r="AA170" s="165"/>
      <c r="AB170" s="165"/>
      <c r="AC170" s="165"/>
      <c r="AD170" s="165"/>
      <c r="AE170" s="165"/>
      <c r="AF170" s="165"/>
      <c r="AG170" s="165"/>
      <c r="AH170" s="165"/>
    </row>
    <row r="171" spans="1:34">
      <c r="A171" s="165" t="s">
        <v>732</v>
      </c>
      <c r="B171" s="165" t="s">
        <v>731</v>
      </c>
      <c r="C171" s="165">
        <v>2024</v>
      </c>
      <c r="D171" s="165" t="s">
        <v>88</v>
      </c>
      <c r="E171" s="165" t="s">
        <v>5</v>
      </c>
      <c r="F171" s="165">
        <v>417071.5</v>
      </c>
      <c r="G171" s="165">
        <v>1339</v>
      </c>
      <c r="H171" s="165">
        <v>2000</v>
      </c>
      <c r="I171" s="165">
        <v>0.66949999999999998</v>
      </c>
      <c r="J171" s="165" t="s">
        <v>1177</v>
      </c>
      <c r="K171" s="165"/>
      <c r="W171" s="165"/>
      <c r="X171" s="165"/>
      <c r="Y171" s="165"/>
      <c r="Z171" s="165"/>
      <c r="AA171" s="165"/>
      <c r="AB171" s="165"/>
      <c r="AC171" s="165"/>
      <c r="AD171" s="165"/>
      <c r="AE171" s="165"/>
      <c r="AF171" s="165"/>
      <c r="AG171" s="165"/>
      <c r="AH171" s="165"/>
    </row>
    <row r="172" spans="1:34">
      <c r="A172" s="165" t="s">
        <v>1228</v>
      </c>
      <c r="B172" s="165" t="s">
        <v>1229</v>
      </c>
      <c r="C172" s="165">
        <v>2022</v>
      </c>
      <c r="D172" s="165" t="s">
        <v>80</v>
      </c>
      <c r="E172" s="165" t="s">
        <v>5</v>
      </c>
      <c r="F172" s="165">
        <v>185344.5</v>
      </c>
      <c r="G172" s="165">
        <v>429</v>
      </c>
      <c r="H172" s="165">
        <v>440</v>
      </c>
      <c r="I172" s="165">
        <v>0.97499999999999998</v>
      </c>
      <c r="J172" s="165" t="s">
        <v>1177</v>
      </c>
      <c r="K172" s="165"/>
      <c r="W172" s="165"/>
      <c r="X172" s="165"/>
      <c r="Y172" s="165"/>
      <c r="Z172" s="165"/>
      <c r="AA172" s="165"/>
      <c r="AB172" s="165"/>
      <c r="AC172" s="165"/>
      <c r="AD172" s="165"/>
      <c r="AE172" s="165"/>
      <c r="AF172" s="165"/>
      <c r="AG172" s="165"/>
      <c r="AH172" s="165"/>
    </row>
    <row r="173" spans="1:34">
      <c r="A173" s="165" t="s">
        <v>81</v>
      </c>
      <c r="B173" s="165" t="s">
        <v>82</v>
      </c>
      <c r="C173" s="165">
        <v>2023</v>
      </c>
      <c r="D173" s="165" t="s">
        <v>80</v>
      </c>
      <c r="E173" s="165" t="s">
        <v>5</v>
      </c>
      <c r="F173" s="165">
        <v>2839786</v>
      </c>
      <c r="G173" s="165">
        <v>3720</v>
      </c>
      <c r="H173" s="165">
        <v>3720</v>
      </c>
      <c r="I173" s="165">
        <v>1</v>
      </c>
      <c r="J173" s="165" t="s">
        <v>1177</v>
      </c>
      <c r="K173" s="165"/>
      <c r="W173" s="165"/>
      <c r="X173" s="165"/>
      <c r="Y173" s="165"/>
      <c r="Z173" s="165"/>
      <c r="AA173" s="165"/>
      <c r="AB173" s="165"/>
      <c r="AC173" s="165"/>
      <c r="AD173" s="165"/>
      <c r="AE173" s="165"/>
      <c r="AF173" s="165"/>
      <c r="AG173" s="165"/>
      <c r="AH173" s="165"/>
    </row>
    <row r="174" spans="1:34">
      <c r="A174" s="165" t="s">
        <v>265</v>
      </c>
      <c r="B174" s="165" t="s">
        <v>266</v>
      </c>
      <c r="C174" s="165">
        <v>2017</v>
      </c>
      <c r="D174" s="165" t="s">
        <v>257</v>
      </c>
      <c r="E174" s="165" t="s">
        <v>7</v>
      </c>
      <c r="F174" s="165">
        <v>205414.5</v>
      </c>
      <c r="G174" s="165">
        <v>400</v>
      </c>
      <c r="H174" s="165">
        <v>330</v>
      </c>
      <c r="I174" s="165">
        <v>1.212121212</v>
      </c>
      <c r="J174" s="165" t="s">
        <v>1178</v>
      </c>
      <c r="K174" s="165"/>
      <c r="W174" s="165"/>
      <c r="X174" s="165"/>
      <c r="Y174" s="165"/>
      <c r="Z174" s="165"/>
      <c r="AA174" s="165"/>
      <c r="AB174" s="165"/>
      <c r="AC174" s="165"/>
      <c r="AD174" s="165"/>
      <c r="AE174" s="165"/>
      <c r="AF174" s="165"/>
      <c r="AG174" s="165"/>
      <c r="AH174" s="165"/>
    </row>
    <row r="175" spans="1:34">
      <c r="A175" s="165" t="s">
        <v>1143</v>
      </c>
      <c r="B175" s="165" t="s">
        <v>921</v>
      </c>
      <c r="C175" s="165">
        <v>2024</v>
      </c>
      <c r="D175" s="165" t="s">
        <v>132</v>
      </c>
      <c r="E175" s="165" t="s">
        <v>4</v>
      </c>
      <c r="F175" s="165">
        <v>33581</v>
      </c>
      <c r="G175" s="165">
        <v>1</v>
      </c>
      <c r="H175" s="165">
        <v>2</v>
      </c>
      <c r="I175" s="165">
        <v>0.5</v>
      </c>
      <c r="J175" s="165" t="s">
        <v>1177</v>
      </c>
      <c r="K175" s="165"/>
      <c r="W175" s="165"/>
      <c r="X175" s="165"/>
      <c r="Y175" s="165"/>
      <c r="Z175" s="165"/>
      <c r="AA175" s="165"/>
      <c r="AB175" s="165"/>
      <c r="AC175" s="165"/>
      <c r="AD175" s="165"/>
      <c r="AE175" s="165"/>
      <c r="AF175" s="165"/>
      <c r="AG175" s="165"/>
      <c r="AH175" s="165"/>
    </row>
    <row r="176" spans="1:34">
      <c r="A176" s="165" t="s">
        <v>497</v>
      </c>
      <c r="B176" s="165" t="s">
        <v>498</v>
      </c>
      <c r="C176" s="165">
        <v>2024</v>
      </c>
      <c r="D176" s="165" t="s">
        <v>174</v>
      </c>
      <c r="E176" s="165" t="s">
        <v>8</v>
      </c>
      <c r="F176" s="165">
        <v>31934230</v>
      </c>
      <c r="G176" s="165">
        <v>27149</v>
      </c>
      <c r="H176" s="165">
        <v>9139</v>
      </c>
      <c r="I176" s="165">
        <v>2.970675129</v>
      </c>
      <c r="J176" s="165" t="s">
        <v>1179</v>
      </c>
      <c r="K176" s="165"/>
      <c r="W176" s="165"/>
      <c r="X176" s="165"/>
      <c r="Y176" s="165"/>
      <c r="Z176" s="165"/>
      <c r="AA176" s="165"/>
      <c r="AB176" s="165"/>
      <c r="AC176" s="165"/>
      <c r="AD176" s="165"/>
      <c r="AE176" s="165"/>
      <c r="AF176" s="165"/>
      <c r="AG176" s="165"/>
      <c r="AH176" s="165"/>
    </row>
    <row r="177" spans="1:34">
      <c r="A177" s="165" t="s">
        <v>499</v>
      </c>
      <c r="B177" s="165" t="s">
        <v>500</v>
      </c>
      <c r="C177" s="165">
        <v>2024</v>
      </c>
      <c r="D177" s="165" t="s">
        <v>174</v>
      </c>
      <c r="E177" s="165" t="s">
        <v>8</v>
      </c>
      <c r="F177" s="165">
        <v>34427413.5</v>
      </c>
      <c r="G177" s="165">
        <v>14246</v>
      </c>
      <c r="H177" s="165">
        <v>10265</v>
      </c>
      <c r="I177" s="165">
        <v>1.3878226979999999</v>
      </c>
      <c r="J177" s="165" t="s">
        <v>1178</v>
      </c>
      <c r="K177" s="165"/>
      <c r="W177" s="165"/>
      <c r="X177" s="165"/>
      <c r="Y177" s="165"/>
      <c r="Z177" s="165"/>
      <c r="AA177" s="165"/>
      <c r="AB177" s="165"/>
      <c r="AC177" s="165"/>
      <c r="AD177" s="165"/>
      <c r="AE177" s="165"/>
      <c r="AF177" s="165"/>
      <c r="AG177" s="165"/>
      <c r="AH177" s="165"/>
    </row>
    <row r="178" spans="1:34">
      <c r="A178" s="165" t="s">
        <v>547</v>
      </c>
      <c r="B178" s="165" t="s">
        <v>548</v>
      </c>
      <c r="C178" s="165">
        <v>2024</v>
      </c>
      <c r="D178" s="165" t="s">
        <v>132</v>
      </c>
      <c r="E178" s="165" t="s">
        <v>4</v>
      </c>
      <c r="F178" s="165">
        <v>6736216</v>
      </c>
      <c r="G178" s="165">
        <v>11430</v>
      </c>
      <c r="H178" s="165">
        <v>11957</v>
      </c>
      <c r="I178" s="165">
        <v>0.95592539899999995</v>
      </c>
      <c r="J178" s="165" t="s">
        <v>1177</v>
      </c>
      <c r="K178" s="165"/>
      <c r="W178" s="165"/>
      <c r="X178" s="165"/>
      <c r="Y178" s="165"/>
      <c r="Z178" s="165"/>
      <c r="AA178" s="165"/>
      <c r="AB178" s="165"/>
      <c r="AC178" s="165"/>
      <c r="AD178" s="165"/>
      <c r="AE178" s="165"/>
      <c r="AF178" s="165"/>
      <c r="AG178" s="165"/>
      <c r="AH178" s="165"/>
    </row>
    <row r="179" spans="1:34">
      <c r="A179" s="165" t="s">
        <v>503</v>
      </c>
      <c r="B179" s="165" t="s">
        <v>504</v>
      </c>
      <c r="C179" s="165">
        <v>2019</v>
      </c>
      <c r="D179" s="165" t="s">
        <v>174</v>
      </c>
      <c r="E179" s="165" t="s">
        <v>8</v>
      </c>
      <c r="F179" s="165">
        <v>13034346</v>
      </c>
      <c r="G179" s="165">
        <v>4375</v>
      </c>
      <c r="H179" s="165">
        <v>2412</v>
      </c>
      <c r="I179" s="165">
        <v>1.81384743</v>
      </c>
      <c r="J179" s="165" t="s">
        <v>1179</v>
      </c>
      <c r="K179" s="165"/>
      <c r="L179" s="4">
        <v>1538</v>
      </c>
      <c r="W179" s="165"/>
      <c r="X179" s="165"/>
      <c r="Y179" s="165"/>
      <c r="Z179" s="165"/>
      <c r="AA179" s="165"/>
      <c r="AB179" s="165"/>
      <c r="AC179" s="165"/>
      <c r="AD179" s="165"/>
      <c r="AE179" s="165"/>
      <c r="AF179" s="165"/>
      <c r="AG179" s="165"/>
      <c r="AH179" s="165"/>
    </row>
    <row r="180" spans="1:34">
      <c r="A180" s="165" t="s">
        <v>1067</v>
      </c>
      <c r="B180" s="165" t="s">
        <v>1068</v>
      </c>
      <c r="C180" s="165">
        <v>2017</v>
      </c>
      <c r="D180" s="165" t="s">
        <v>174</v>
      </c>
      <c r="E180" s="165" t="s">
        <v>8</v>
      </c>
      <c r="F180" s="165">
        <v>1877071.5</v>
      </c>
      <c r="G180" s="165">
        <v>596</v>
      </c>
      <c r="H180" s="165">
        <v>220</v>
      </c>
      <c r="I180" s="165">
        <v>2.7090909089999999</v>
      </c>
      <c r="J180" s="165" t="s">
        <v>1179</v>
      </c>
      <c r="K180" s="165"/>
      <c r="W180" s="165"/>
      <c r="X180" s="165"/>
      <c r="Y180" s="165"/>
      <c r="Z180" s="165"/>
      <c r="AA180" s="165"/>
      <c r="AB180" s="165"/>
      <c r="AC180" s="165"/>
      <c r="AD180" s="165"/>
      <c r="AE180" s="165"/>
      <c r="AF180" s="165"/>
      <c r="AG180" s="165"/>
      <c r="AH180" s="165"/>
    </row>
    <row r="181" spans="1:34">
      <c r="A181" s="165" t="s">
        <v>696</v>
      </c>
      <c r="B181" s="165" t="s">
        <v>695</v>
      </c>
      <c r="C181" s="165">
        <v>2023</v>
      </c>
      <c r="D181" s="165" t="s">
        <v>153</v>
      </c>
      <c r="E181" s="165" t="s">
        <v>3</v>
      </c>
      <c r="F181" s="165">
        <v>5789089.5</v>
      </c>
      <c r="G181" s="165">
        <v>9851</v>
      </c>
      <c r="H181" s="165">
        <v>16153</v>
      </c>
      <c r="I181" s="165">
        <v>0.60985575400000003</v>
      </c>
      <c r="J181" s="165" t="s">
        <v>1177</v>
      </c>
      <c r="K181" s="165"/>
      <c r="W181" s="165"/>
      <c r="X181" s="165"/>
      <c r="Y181" s="165"/>
      <c r="Z181" s="165"/>
      <c r="AA181" s="165"/>
      <c r="AB181" s="165"/>
      <c r="AC181" s="165"/>
      <c r="AD181" s="165"/>
      <c r="AE181" s="165"/>
      <c r="AF181" s="165"/>
      <c r="AG181" s="165"/>
      <c r="AH181" s="165"/>
    </row>
    <row r="182" spans="1:34">
      <c r="A182" s="165" t="s">
        <v>460</v>
      </c>
      <c r="B182" s="165" t="s">
        <v>461</v>
      </c>
      <c r="C182" s="165">
        <v>2022</v>
      </c>
      <c r="D182" s="165" t="s">
        <v>80</v>
      </c>
      <c r="E182" s="165" t="s">
        <v>5</v>
      </c>
      <c r="F182" s="165">
        <v>3240968.5</v>
      </c>
      <c r="G182" s="165">
        <v>7321</v>
      </c>
      <c r="H182" s="165">
        <v>10376</v>
      </c>
      <c r="I182" s="165">
        <v>0.70557054699999999</v>
      </c>
      <c r="J182" s="165" t="s">
        <v>1177</v>
      </c>
      <c r="K182" s="165"/>
      <c r="W182" s="165"/>
      <c r="X182" s="165"/>
      <c r="Y182" s="165"/>
      <c r="Z182" s="165"/>
      <c r="AA182" s="165"/>
      <c r="AB182" s="165"/>
      <c r="AC182" s="165"/>
      <c r="AD182" s="165"/>
      <c r="AE182" s="165"/>
      <c r="AF182" s="165"/>
      <c r="AG182" s="165"/>
      <c r="AH182" s="165"/>
    </row>
    <row r="183" spans="1:34">
      <c r="A183" s="165" t="s">
        <v>529</v>
      </c>
      <c r="B183" s="165" t="s">
        <v>530</v>
      </c>
      <c r="C183" s="165">
        <v>2024</v>
      </c>
      <c r="D183" s="165" t="s">
        <v>135</v>
      </c>
      <c r="E183" s="165" t="s">
        <v>4</v>
      </c>
      <c r="F183" s="165">
        <v>5506759.5</v>
      </c>
      <c r="G183" s="165">
        <v>8169</v>
      </c>
      <c r="H183" s="165">
        <v>11537</v>
      </c>
      <c r="I183" s="165">
        <v>0.708069689</v>
      </c>
      <c r="J183" s="165" t="s">
        <v>1177</v>
      </c>
      <c r="K183" s="165"/>
      <c r="L183" s="4">
        <v>13835</v>
      </c>
      <c r="W183" s="165"/>
      <c r="X183" s="165"/>
      <c r="Y183" s="165"/>
      <c r="Z183" s="165"/>
      <c r="AA183" s="165"/>
      <c r="AB183" s="165"/>
      <c r="AC183" s="165"/>
      <c r="AD183" s="165"/>
      <c r="AE183" s="165"/>
      <c r="AF183" s="165"/>
      <c r="AG183" s="165"/>
      <c r="AH183" s="165"/>
    </row>
    <row r="184" spans="1:34">
      <c r="A184" s="165" t="s">
        <v>139</v>
      </c>
      <c r="B184" s="165" t="s">
        <v>140</v>
      </c>
      <c r="C184" s="165">
        <v>2024</v>
      </c>
      <c r="D184" s="165" t="s">
        <v>132</v>
      </c>
      <c r="E184" s="165" t="s">
        <v>4</v>
      </c>
      <c r="F184" s="165">
        <v>2118696.5</v>
      </c>
      <c r="G184" s="165">
        <v>1806</v>
      </c>
      <c r="H184" s="165">
        <v>1346</v>
      </c>
      <c r="I184" s="165">
        <v>1.3417533429999999</v>
      </c>
      <c r="J184" s="165" t="s">
        <v>1178</v>
      </c>
      <c r="K184" s="165"/>
      <c r="W184" s="165"/>
      <c r="X184" s="165"/>
      <c r="Y184" s="165"/>
      <c r="Z184" s="165"/>
      <c r="AA184" s="165"/>
      <c r="AB184" s="165"/>
      <c r="AC184" s="165"/>
      <c r="AD184" s="165"/>
      <c r="AE184" s="165"/>
      <c r="AF184" s="165"/>
      <c r="AG184" s="165"/>
      <c r="AH184" s="165"/>
    </row>
    <row r="185" spans="1:34">
      <c r="A185" s="165" t="s">
        <v>603</v>
      </c>
      <c r="B185" s="165" t="s">
        <v>604</v>
      </c>
      <c r="C185" s="165">
        <v>2017</v>
      </c>
      <c r="D185" s="165" t="s">
        <v>217</v>
      </c>
      <c r="E185" s="165" t="s">
        <v>7</v>
      </c>
      <c r="F185" s="165">
        <v>685671.5</v>
      </c>
      <c r="G185" s="165">
        <v>477</v>
      </c>
      <c r="H185" s="165">
        <v>614</v>
      </c>
      <c r="I185" s="165">
        <v>0.77687296400000005</v>
      </c>
      <c r="J185" s="165" t="s">
        <v>1177</v>
      </c>
      <c r="K185" s="165"/>
      <c r="W185" s="165"/>
      <c r="X185" s="165"/>
      <c r="Y185" s="165"/>
      <c r="Z185" s="165"/>
      <c r="AA185" s="165"/>
      <c r="AB185" s="165"/>
      <c r="AC185" s="165"/>
      <c r="AD185" s="165"/>
      <c r="AE185" s="165"/>
      <c r="AF185" s="165"/>
      <c r="AG185" s="165"/>
      <c r="AH185" s="165"/>
    </row>
    <row r="186" spans="1:34">
      <c r="A186" s="165" t="s">
        <v>507</v>
      </c>
      <c r="B186" s="165" t="s">
        <v>508</v>
      </c>
      <c r="C186" s="165">
        <v>2019</v>
      </c>
      <c r="D186" s="165" t="s">
        <v>174</v>
      </c>
      <c r="E186" s="165" t="s">
        <v>8</v>
      </c>
      <c r="F186" s="165">
        <v>5043720.5</v>
      </c>
      <c r="G186" s="165">
        <v>2700</v>
      </c>
      <c r="H186" s="165">
        <v>1351</v>
      </c>
      <c r="I186" s="165">
        <v>1.998519615</v>
      </c>
      <c r="J186" s="165" t="s">
        <v>1179</v>
      </c>
      <c r="K186" s="165"/>
      <c r="W186" s="165"/>
      <c r="X186" s="165"/>
      <c r="Y186" s="165"/>
      <c r="Z186" s="165"/>
      <c r="AA186" s="165"/>
      <c r="AB186" s="165"/>
      <c r="AC186" s="165"/>
      <c r="AD186" s="165"/>
      <c r="AE186" s="165"/>
      <c r="AF186" s="165"/>
      <c r="AG186" s="165"/>
      <c r="AH186" s="165"/>
    </row>
    <row r="187" spans="1:34">
      <c r="A187" s="165" t="s">
        <v>381</v>
      </c>
      <c r="B187" s="165" t="s">
        <v>541</v>
      </c>
      <c r="C187" s="165">
        <v>2024</v>
      </c>
      <c r="D187" s="165" t="s">
        <v>132</v>
      </c>
      <c r="E187" s="165" t="s">
        <v>4</v>
      </c>
      <c r="F187" s="165">
        <v>47910526.5</v>
      </c>
      <c r="G187" s="165">
        <v>59226</v>
      </c>
      <c r="H187" s="165">
        <v>73956</v>
      </c>
      <c r="I187" s="165">
        <v>0.80082751900000004</v>
      </c>
      <c r="J187" s="165" t="s">
        <v>1177</v>
      </c>
      <c r="K187" s="165"/>
      <c r="W187" s="165"/>
      <c r="X187" s="165"/>
      <c r="Y187" s="165"/>
      <c r="Z187" s="165"/>
      <c r="AA187" s="165"/>
      <c r="AB187" s="165"/>
      <c r="AC187" s="165"/>
      <c r="AD187" s="165"/>
      <c r="AE187" s="165"/>
      <c r="AF187" s="165"/>
      <c r="AG187" s="165"/>
      <c r="AH187" s="165"/>
    </row>
    <row r="188" spans="1:34">
      <c r="A188" s="165" t="s">
        <v>328</v>
      </c>
      <c r="B188" s="165" t="s">
        <v>329</v>
      </c>
      <c r="C188" s="165">
        <v>2022</v>
      </c>
      <c r="D188" s="165" t="s">
        <v>246</v>
      </c>
      <c r="E188" s="165" t="s">
        <v>2</v>
      </c>
      <c r="F188" s="165">
        <v>22834965</v>
      </c>
      <c r="G188" s="165">
        <v>21979</v>
      </c>
      <c r="H188" s="165">
        <v>11768</v>
      </c>
      <c r="I188" s="165">
        <v>1.8676920459999999</v>
      </c>
      <c r="J188" s="165" t="s">
        <v>1179</v>
      </c>
      <c r="K188" s="165"/>
      <c r="W188" s="165"/>
      <c r="X188" s="165"/>
      <c r="Y188" s="165"/>
      <c r="Z188" s="165"/>
      <c r="AA188" s="165"/>
      <c r="AB188" s="165"/>
      <c r="AC188" s="165"/>
      <c r="AD188" s="165"/>
      <c r="AE188" s="165"/>
      <c r="AF188" s="165"/>
      <c r="AG188" s="165"/>
      <c r="AH188" s="165"/>
    </row>
    <row r="189" spans="1:34">
      <c r="A189" s="165" t="s">
        <v>277</v>
      </c>
      <c r="B189" s="165" t="s">
        <v>278</v>
      </c>
      <c r="C189" s="165">
        <v>2023</v>
      </c>
      <c r="D189" s="165" t="s">
        <v>80</v>
      </c>
      <c r="E189" s="165" t="s">
        <v>5</v>
      </c>
      <c r="F189" s="165">
        <v>101322.5</v>
      </c>
      <c r="G189" s="165">
        <v>490</v>
      </c>
      <c r="H189" s="165">
        <v>490</v>
      </c>
      <c r="I189" s="165">
        <v>1</v>
      </c>
      <c r="J189" s="165" t="s">
        <v>1177</v>
      </c>
      <c r="K189" s="165"/>
      <c r="W189" s="165"/>
      <c r="X189" s="165"/>
      <c r="Y189" s="165"/>
      <c r="Z189" s="165"/>
      <c r="AA189" s="165"/>
      <c r="AB189" s="165"/>
      <c r="AC189" s="165"/>
      <c r="AD189" s="165"/>
      <c r="AE189" s="165"/>
      <c r="AF189" s="165"/>
      <c r="AG189" s="165"/>
      <c r="AH189" s="165"/>
    </row>
    <row r="190" spans="1:34">
      <c r="A190" s="165" t="s">
        <v>141</v>
      </c>
      <c r="B190" s="165" t="s">
        <v>142</v>
      </c>
      <c r="C190" s="165">
        <v>2024</v>
      </c>
      <c r="D190" s="165" t="s">
        <v>119</v>
      </c>
      <c r="E190" s="165" t="s">
        <v>4</v>
      </c>
      <c r="F190" s="165">
        <v>10606999</v>
      </c>
      <c r="G190" s="165">
        <v>11235</v>
      </c>
      <c r="H190" s="165">
        <v>10054</v>
      </c>
      <c r="I190" s="165">
        <v>1.117465685</v>
      </c>
      <c r="J190" s="165" t="s">
        <v>1178</v>
      </c>
      <c r="K190" s="165"/>
      <c r="W190" s="165"/>
      <c r="X190" s="165"/>
      <c r="Y190" s="165"/>
      <c r="Z190" s="165"/>
      <c r="AA190" s="165"/>
      <c r="AB190" s="165"/>
      <c r="AC190" s="165"/>
      <c r="AD190" s="165"/>
      <c r="AE190" s="165"/>
      <c r="AF190" s="165"/>
      <c r="AG190" s="165"/>
      <c r="AH190" s="165"/>
    </row>
    <row r="191" spans="1:34">
      <c r="A191" s="165" t="s">
        <v>112</v>
      </c>
      <c r="B191" s="165" t="s">
        <v>113</v>
      </c>
      <c r="C191" s="165">
        <v>2024</v>
      </c>
      <c r="D191" s="165" t="s">
        <v>114</v>
      </c>
      <c r="E191" s="165" t="s">
        <v>4</v>
      </c>
      <c r="F191" s="165">
        <v>8921981</v>
      </c>
      <c r="G191" s="165">
        <v>6722</v>
      </c>
      <c r="H191" s="165">
        <v>7404</v>
      </c>
      <c r="I191" s="165">
        <v>0.907887628</v>
      </c>
      <c r="J191" s="165" t="s">
        <v>1177</v>
      </c>
      <c r="K191" s="165"/>
      <c r="W191" s="165"/>
      <c r="X191" s="165"/>
      <c r="Y191" s="165"/>
      <c r="Z191" s="165"/>
      <c r="AA191" s="165"/>
      <c r="AB191" s="165"/>
      <c r="AC191" s="165"/>
      <c r="AD191" s="165"/>
      <c r="AE191" s="165"/>
      <c r="AF191" s="165"/>
      <c r="AG191" s="165"/>
      <c r="AH191" s="165"/>
    </row>
    <row r="192" spans="1:34">
      <c r="A192" s="165" t="s">
        <v>170</v>
      </c>
      <c r="B192" s="165" t="s">
        <v>171</v>
      </c>
      <c r="C192" s="165">
        <v>2024</v>
      </c>
      <c r="D192" s="165" t="s">
        <v>153</v>
      </c>
      <c r="E192" s="165" t="s">
        <v>3</v>
      </c>
      <c r="F192" s="165">
        <v>71668011</v>
      </c>
      <c r="G192" s="165">
        <v>300121</v>
      </c>
      <c r="H192" s="165">
        <v>248330</v>
      </c>
      <c r="I192" s="165">
        <v>1.208557162</v>
      </c>
      <c r="J192" s="165" t="s">
        <v>1178</v>
      </c>
      <c r="K192" s="165"/>
      <c r="W192" s="165"/>
      <c r="X192" s="165"/>
      <c r="Y192" s="165"/>
      <c r="Z192" s="165"/>
      <c r="AA192" s="165"/>
      <c r="AB192" s="165"/>
      <c r="AC192" s="165"/>
      <c r="AD192" s="165"/>
      <c r="AE192" s="165"/>
      <c r="AF192" s="165"/>
      <c r="AG192" s="165"/>
      <c r="AH192" s="165"/>
    </row>
    <row r="193" spans="1:34">
      <c r="A193" s="165" t="s">
        <v>699</v>
      </c>
      <c r="B193" s="165" t="s">
        <v>697</v>
      </c>
      <c r="C193" s="165">
        <v>2021</v>
      </c>
      <c r="D193" s="165" t="s">
        <v>153</v>
      </c>
      <c r="E193" s="165" t="s">
        <v>3</v>
      </c>
      <c r="F193" s="165">
        <v>1350138.5</v>
      </c>
      <c r="G193" s="165">
        <v>763</v>
      </c>
      <c r="H193" s="165">
        <v>440</v>
      </c>
      <c r="I193" s="165">
        <v>1.7340909090000001</v>
      </c>
      <c r="J193" s="165" t="s">
        <v>1179</v>
      </c>
      <c r="K193" s="165"/>
      <c r="W193" s="165"/>
      <c r="X193" s="165"/>
      <c r="Y193" s="165"/>
      <c r="Z193" s="165"/>
      <c r="AA193" s="165"/>
      <c r="AB193" s="165"/>
      <c r="AC193" s="165"/>
      <c r="AD193" s="165"/>
      <c r="AE193" s="165"/>
      <c r="AF193" s="165"/>
      <c r="AG193" s="165"/>
      <c r="AH193" s="165"/>
    </row>
    <row r="194" spans="1:34">
      <c r="A194" s="165" t="s">
        <v>737</v>
      </c>
      <c r="B194" s="165" t="s">
        <v>736</v>
      </c>
      <c r="C194" s="165">
        <v>2018</v>
      </c>
      <c r="D194" s="165" t="s">
        <v>174</v>
      </c>
      <c r="E194" s="165" t="s">
        <v>8</v>
      </c>
      <c r="F194" s="165">
        <v>4337685</v>
      </c>
      <c r="G194" s="165">
        <v>2321</v>
      </c>
      <c r="H194" s="165">
        <v>2280</v>
      </c>
      <c r="I194" s="165">
        <v>1.0179824559999999</v>
      </c>
      <c r="J194" s="165" t="s">
        <v>1178</v>
      </c>
      <c r="K194" s="165"/>
      <c r="W194" s="165"/>
      <c r="X194" s="165"/>
      <c r="Y194" s="165"/>
      <c r="Z194" s="165"/>
      <c r="AA194" s="165"/>
      <c r="AB194" s="165"/>
      <c r="AC194" s="165"/>
      <c r="AD194" s="165"/>
      <c r="AE194" s="165"/>
      <c r="AF194" s="165"/>
      <c r="AG194" s="165"/>
      <c r="AH194" s="165"/>
    </row>
    <row r="195" spans="1:34">
      <c r="A195" s="165" t="s">
        <v>1230</v>
      </c>
      <c r="B195" s="165" t="s">
        <v>1231</v>
      </c>
      <c r="C195" s="165">
        <v>2020</v>
      </c>
      <c r="D195" s="165" t="s">
        <v>80</v>
      </c>
      <c r="E195" s="165" t="s">
        <v>5</v>
      </c>
      <c r="F195" s="165">
        <v>41007.5</v>
      </c>
      <c r="G195" s="165">
        <v>77</v>
      </c>
      <c r="H195" s="165">
        <v>80</v>
      </c>
      <c r="I195" s="165">
        <v>0.96250000000000002</v>
      </c>
      <c r="J195" s="165" t="s">
        <v>1177</v>
      </c>
      <c r="K195" s="165"/>
      <c r="W195" s="165"/>
      <c r="X195" s="165"/>
      <c r="Y195" s="165"/>
      <c r="Z195" s="165"/>
      <c r="AA195" s="165"/>
      <c r="AB195" s="165"/>
      <c r="AC195" s="165"/>
      <c r="AD195" s="165"/>
      <c r="AE195" s="165"/>
      <c r="AF195" s="165"/>
      <c r="AG195" s="165"/>
      <c r="AH195" s="165"/>
    </row>
    <row r="196" spans="1:34">
      <c r="A196" s="165" t="s">
        <v>511</v>
      </c>
      <c r="B196" s="165" t="s">
        <v>512</v>
      </c>
      <c r="C196" s="165">
        <v>2021</v>
      </c>
      <c r="D196" s="165" t="s">
        <v>174</v>
      </c>
      <c r="E196" s="165" t="s">
        <v>8</v>
      </c>
      <c r="F196" s="165">
        <v>24502140</v>
      </c>
      <c r="G196" s="165">
        <v>10179</v>
      </c>
      <c r="H196" s="165">
        <v>10455</v>
      </c>
      <c r="I196" s="165">
        <v>0.97360114799999997</v>
      </c>
      <c r="J196" s="165" t="s">
        <v>1177</v>
      </c>
      <c r="K196" s="165"/>
      <c r="W196" s="165"/>
      <c r="X196" s="165"/>
      <c r="Y196" s="165"/>
      <c r="Z196" s="165"/>
      <c r="AA196" s="165"/>
      <c r="AB196" s="165"/>
      <c r="AC196" s="165"/>
      <c r="AD196" s="165"/>
      <c r="AE196" s="165"/>
      <c r="AF196" s="165"/>
      <c r="AG196" s="165"/>
      <c r="AH196" s="165"/>
    </row>
    <row r="197" spans="1:34">
      <c r="A197" s="165" t="s">
        <v>592</v>
      </c>
      <c r="B197" s="165" t="s">
        <v>301</v>
      </c>
      <c r="C197" s="165">
        <v>2024</v>
      </c>
      <c r="D197" s="165" t="s">
        <v>157</v>
      </c>
      <c r="E197" s="165" t="s">
        <v>6</v>
      </c>
      <c r="F197" s="165">
        <v>87473805</v>
      </c>
      <c r="G197" s="165">
        <v>383663</v>
      </c>
      <c r="H197" s="165">
        <v>301397</v>
      </c>
      <c r="I197" s="165">
        <v>1.2729489679999999</v>
      </c>
      <c r="J197" s="165" t="s">
        <v>1178</v>
      </c>
      <c r="K197" s="165"/>
      <c r="W197" s="165"/>
      <c r="X197" s="165"/>
      <c r="Y197" s="165"/>
      <c r="Z197" s="165"/>
      <c r="AA197" s="165"/>
      <c r="AB197" s="165"/>
      <c r="AC197" s="165"/>
      <c r="AD197" s="165"/>
      <c r="AE197" s="165"/>
      <c r="AF197" s="165"/>
      <c r="AG197" s="165"/>
      <c r="AH197" s="165"/>
    </row>
    <row r="198" spans="1:34">
      <c r="A198" s="165" t="s">
        <v>176</v>
      </c>
      <c r="B198" s="165" t="s">
        <v>177</v>
      </c>
      <c r="C198" s="165">
        <v>2021</v>
      </c>
      <c r="D198" s="165" t="s">
        <v>174</v>
      </c>
      <c r="E198" s="165" t="s">
        <v>8</v>
      </c>
      <c r="F198" s="165">
        <v>218529286.5</v>
      </c>
      <c r="G198" s="165">
        <v>70746</v>
      </c>
      <c r="H198" s="165">
        <v>50153</v>
      </c>
      <c r="I198" s="165">
        <v>1.4106035530000001</v>
      </c>
      <c r="J198" s="165" t="s">
        <v>1178</v>
      </c>
      <c r="K198" s="165"/>
      <c r="W198" s="165"/>
      <c r="X198" s="165"/>
      <c r="Y198" s="165"/>
      <c r="Z198" s="165"/>
      <c r="AA198" s="165"/>
      <c r="AB198" s="165"/>
      <c r="AC198" s="165"/>
      <c r="AD198" s="165"/>
      <c r="AE198" s="165"/>
      <c r="AF198" s="165"/>
      <c r="AG198" s="165"/>
      <c r="AH198" s="165"/>
    </row>
    <row r="199" spans="1:34">
      <c r="A199" s="165" t="s">
        <v>531</v>
      </c>
      <c r="B199" s="165" t="s">
        <v>532</v>
      </c>
      <c r="C199" s="165">
        <v>2024</v>
      </c>
      <c r="D199" s="165" t="s">
        <v>135</v>
      </c>
      <c r="E199" s="165" t="s">
        <v>4</v>
      </c>
      <c r="F199" s="165">
        <v>37860221.5</v>
      </c>
      <c r="G199" s="165">
        <v>37119</v>
      </c>
      <c r="H199" s="165">
        <v>78763</v>
      </c>
      <c r="I199" s="165">
        <v>0.47127458300000002</v>
      </c>
      <c r="J199" s="165" t="s">
        <v>1177</v>
      </c>
      <c r="K199" s="165"/>
      <c r="W199" s="165"/>
      <c r="X199" s="165"/>
      <c r="Y199" s="165"/>
      <c r="Z199" s="165"/>
      <c r="AA199" s="165"/>
      <c r="AB199" s="165"/>
      <c r="AC199" s="165"/>
      <c r="AD199" s="165"/>
      <c r="AE199" s="165"/>
      <c r="AF199" s="165"/>
      <c r="AG199" s="165"/>
      <c r="AH199" s="165"/>
    </row>
    <row r="200" spans="1:34">
      <c r="A200" s="165" t="s">
        <v>122</v>
      </c>
      <c r="B200" s="165" t="s">
        <v>123</v>
      </c>
      <c r="C200" s="165">
        <v>2018</v>
      </c>
      <c r="D200" s="165" t="s">
        <v>119</v>
      </c>
      <c r="E200" s="165" t="s">
        <v>4</v>
      </c>
      <c r="F200" s="165">
        <v>59115809</v>
      </c>
      <c r="G200" s="165">
        <v>82773</v>
      </c>
      <c r="H200" s="165">
        <v>88491</v>
      </c>
      <c r="I200" s="165">
        <v>0.93538325899999997</v>
      </c>
      <c r="J200" s="165" t="s">
        <v>1177</v>
      </c>
      <c r="K200" s="165"/>
      <c r="W200" s="165"/>
      <c r="X200" s="165"/>
      <c r="Y200" s="165"/>
      <c r="Z200" s="165"/>
      <c r="AA200" s="165"/>
      <c r="AB200" s="165"/>
      <c r="AC200" s="165"/>
      <c r="AD200" s="165"/>
      <c r="AE200" s="165"/>
      <c r="AF200" s="165"/>
      <c r="AG200" s="165"/>
      <c r="AH200" s="165"/>
    </row>
    <row r="201" spans="1:34">
      <c r="A201" s="165" t="s">
        <v>124</v>
      </c>
      <c r="B201" s="165" t="s">
        <v>125</v>
      </c>
      <c r="C201" s="165">
        <v>2024</v>
      </c>
      <c r="D201" s="165" t="s">
        <v>119</v>
      </c>
      <c r="E201" s="165" t="s">
        <v>4</v>
      </c>
      <c r="F201" s="165"/>
      <c r="G201" s="165">
        <v>1910</v>
      </c>
      <c r="H201" s="165">
        <v>2120</v>
      </c>
      <c r="I201" s="165">
        <v>0.90094339599999995</v>
      </c>
      <c r="J201" s="165" t="s">
        <v>1177</v>
      </c>
      <c r="K201" s="165"/>
      <c r="W201" s="165"/>
      <c r="X201" s="165"/>
      <c r="Y201" s="165"/>
      <c r="Z201" s="165"/>
      <c r="AA201" s="165"/>
      <c r="AB201" s="165"/>
      <c r="AC201" s="165"/>
      <c r="AD201" s="165"/>
      <c r="AE201" s="165"/>
      <c r="AF201" s="165"/>
      <c r="AG201" s="165"/>
      <c r="AH201" s="165"/>
    </row>
    <row r="202" spans="1:34">
      <c r="A202" s="165" t="s">
        <v>126</v>
      </c>
      <c r="B202" s="165" t="s">
        <v>127</v>
      </c>
      <c r="C202" s="165">
        <v>2024</v>
      </c>
      <c r="D202" s="165" t="s">
        <v>119</v>
      </c>
      <c r="E202" s="165" t="s">
        <v>4</v>
      </c>
      <c r="F202" s="165"/>
      <c r="G202" s="165">
        <v>8192</v>
      </c>
      <c r="H202" s="165">
        <v>7773</v>
      </c>
      <c r="I202" s="165">
        <v>1.0539045410000001</v>
      </c>
      <c r="J202" s="165" t="s">
        <v>1178</v>
      </c>
      <c r="K202" s="165"/>
      <c r="W202" s="165"/>
      <c r="X202" s="165"/>
      <c r="Y202" s="165"/>
      <c r="Z202" s="165"/>
      <c r="AA202" s="165"/>
      <c r="AB202" s="165"/>
      <c r="AC202" s="165"/>
      <c r="AD202" s="165"/>
      <c r="AE202" s="165"/>
      <c r="AF202" s="165"/>
      <c r="AG202" s="165"/>
      <c r="AH202" s="165"/>
    </row>
    <row r="203" spans="1:34">
      <c r="A203" s="165" t="s">
        <v>515</v>
      </c>
      <c r="B203" s="165" t="s">
        <v>516</v>
      </c>
      <c r="C203" s="165">
        <v>2024</v>
      </c>
      <c r="D203" s="165" t="s">
        <v>174</v>
      </c>
      <c r="E203" s="165" t="s">
        <v>8</v>
      </c>
      <c r="F203" s="165">
        <v>18501984.5</v>
      </c>
      <c r="G203" s="165">
        <v>14147</v>
      </c>
      <c r="H203" s="165">
        <v>4924</v>
      </c>
      <c r="I203" s="165">
        <v>2.873070674</v>
      </c>
      <c r="J203" s="165" t="s">
        <v>1179</v>
      </c>
      <c r="K203" s="165"/>
      <c r="W203" s="165"/>
      <c r="X203" s="165"/>
      <c r="Y203" s="165"/>
      <c r="Z203" s="165"/>
      <c r="AA203" s="165"/>
      <c r="AB203" s="165"/>
      <c r="AC203" s="165"/>
      <c r="AD203" s="165"/>
      <c r="AE203" s="165"/>
      <c r="AF203" s="165"/>
      <c r="AG203" s="165"/>
      <c r="AH203" s="165"/>
    </row>
    <row r="204" spans="1:34">
      <c r="A204" s="165" t="s">
        <v>247</v>
      </c>
      <c r="B204" s="165" t="s">
        <v>248</v>
      </c>
      <c r="C204" s="165">
        <v>2023</v>
      </c>
      <c r="D204" s="165" t="s">
        <v>63</v>
      </c>
      <c r="E204" s="165" t="s">
        <v>5</v>
      </c>
      <c r="F204" s="165">
        <v>628886</v>
      </c>
      <c r="G204" s="165">
        <v>1086</v>
      </c>
      <c r="H204" s="165">
        <v>1086</v>
      </c>
      <c r="I204" s="165">
        <v>1</v>
      </c>
      <c r="J204" s="165" t="s">
        <v>1177</v>
      </c>
      <c r="K204" s="165"/>
      <c r="W204" s="165"/>
      <c r="X204" s="165"/>
      <c r="Y204" s="165"/>
      <c r="Z204" s="165"/>
      <c r="AA204" s="165"/>
      <c r="AB204" s="165"/>
      <c r="AC204" s="165"/>
      <c r="AD204" s="165"/>
      <c r="AE204" s="165"/>
      <c r="AF204" s="165"/>
      <c r="AG204" s="165"/>
      <c r="AH204" s="165"/>
    </row>
    <row r="205" spans="1:34">
      <c r="A205" s="165" t="s">
        <v>143</v>
      </c>
      <c r="B205" s="165" t="s">
        <v>144</v>
      </c>
      <c r="C205" s="165">
        <v>2019</v>
      </c>
      <c r="D205" s="165" t="s">
        <v>108</v>
      </c>
      <c r="E205" s="165" t="s">
        <v>4</v>
      </c>
      <c r="F205" s="165">
        <v>337790066.5</v>
      </c>
      <c r="G205" s="165">
        <v>2073600</v>
      </c>
      <c r="H205" s="165">
        <v>2134500</v>
      </c>
      <c r="I205" s="165">
        <v>0.97146872799999995</v>
      </c>
      <c r="J205" s="165" t="s">
        <v>1177</v>
      </c>
      <c r="K205" s="165"/>
      <c r="W205" s="165"/>
      <c r="X205" s="165"/>
      <c r="Y205" s="165"/>
      <c r="Z205" s="165"/>
      <c r="AA205" s="165"/>
      <c r="AB205" s="165"/>
      <c r="AC205" s="165"/>
      <c r="AD205" s="165"/>
      <c r="AE205" s="165"/>
      <c r="AF205" s="165"/>
      <c r="AG205" s="165"/>
      <c r="AH205" s="165"/>
    </row>
    <row r="206" spans="1:34">
      <c r="A206" s="165" t="s">
        <v>101</v>
      </c>
      <c r="B206" s="165" t="s">
        <v>102</v>
      </c>
      <c r="C206" s="165">
        <v>2018</v>
      </c>
      <c r="D206" s="165" t="s">
        <v>80</v>
      </c>
      <c r="E206" s="165" t="s">
        <v>5</v>
      </c>
      <c r="F206" s="165">
        <v>1470518.5</v>
      </c>
      <c r="G206" s="165">
        <v>3848</v>
      </c>
      <c r="H206" s="165">
        <v>4886</v>
      </c>
      <c r="I206" s="165">
        <v>0.78755628300000002</v>
      </c>
      <c r="J206" s="165" t="s">
        <v>1177</v>
      </c>
      <c r="K206" s="165"/>
      <c r="W206" s="165"/>
      <c r="X206" s="165"/>
      <c r="Y206" s="165"/>
      <c r="Z206" s="165"/>
      <c r="AA206" s="165"/>
      <c r="AB206" s="165"/>
      <c r="AC206" s="165"/>
      <c r="AD206" s="165"/>
      <c r="AE206" s="165"/>
      <c r="AF206" s="165"/>
      <c r="AG206" s="165"/>
      <c r="AH206" s="165"/>
    </row>
    <row r="207" spans="1:34">
      <c r="A207" s="165" t="s">
        <v>605</v>
      </c>
      <c r="B207" s="165" t="s">
        <v>606</v>
      </c>
      <c r="C207" s="165">
        <v>2016</v>
      </c>
      <c r="D207" s="165" t="s">
        <v>217</v>
      </c>
      <c r="E207" s="165" t="s">
        <v>7</v>
      </c>
      <c r="F207" s="165">
        <v>272086.5</v>
      </c>
      <c r="G207" s="165">
        <v>192</v>
      </c>
      <c r="H207" s="165">
        <v>180</v>
      </c>
      <c r="I207" s="165">
        <v>1.066666667</v>
      </c>
      <c r="J207" s="165" t="s">
        <v>1178</v>
      </c>
      <c r="K207" s="165"/>
    </row>
    <row r="208" spans="1:34">
      <c r="A208" s="165" t="s">
        <v>1232</v>
      </c>
      <c r="B208" s="165" t="s">
        <v>1233</v>
      </c>
      <c r="C208" s="165">
        <v>2022</v>
      </c>
      <c r="D208" s="165" t="s">
        <v>80</v>
      </c>
      <c r="E208" s="165" t="s">
        <v>5</v>
      </c>
      <c r="F208" s="165">
        <v>86507</v>
      </c>
      <c r="G208" s="165">
        <v>261</v>
      </c>
      <c r="H208" s="165">
        <v>352</v>
      </c>
      <c r="I208" s="165">
        <v>0.74147727299999999</v>
      </c>
      <c r="J208" s="165" t="s">
        <v>1177</v>
      </c>
      <c r="K208" s="165"/>
    </row>
    <row r="209" spans="1:11">
      <c r="A209" s="165" t="s">
        <v>517</v>
      </c>
      <c r="B209" s="165" t="s">
        <v>518</v>
      </c>
      <c r="C209" s="165">
        <v>2024</v>
      </c>
      <c r="D209" s="165" t="s">
        <v>174</v>
      </c>
      <c r="E209" s="165" t="s">
        <v>8</v>
      </c>
      <c r="F209" s="165">
        <v>8642022.5</v>
      </c>
      <c r="G209" s="165">
        <v>4453</v>
      </c>
      <c r="H209" s="165">
        <v>2495</v>
      </c>
      <c r="I209" s="165">
        <v>1.784769539</v>
      </c>
      <c r="J209" s="165" t="s">
        <v>1179</v>
      </c>
      <c r="K209" s="165"/>
    </row>
    <row r="210" spans="1:11">
      <c r="A210" s="165" t="s">
        <v>402</v>
      </c>
      <c r="B210" s="165" t="s">
        <v>519</v>
      </c>
      <c r="C210" s="165">
        <v>2021</v>
      </c>
      <c r="D210" s="165" t="s">
        <v>174</v>
      </c>
      <c r="E210" s="165" t="s">
        <v>8</v>
      </c>
      <c r="F210" s="165">
        <v>8878378.5</v>
      </c>
      <c r="G210" s="165">
        <v>4990</v>
      </c>
      <c r="H210" s="165">
        <v>2720</v>
      </c>
      <c r="I210" s="165">
        <v>1.8345588239999999</v>
      </c>
      <c r="J210" s="165" t="s">
        <v>1179</v>
      </c>
      <c r="K210" s="165"/>
    </row>
    <row r="212" spans="1:11">
      <c r="A212" s="165" t="s">
        <v>1096</v>
      </c>
      <c r="B212" s="165" t="s">
        <v>915</v>
      </c>
      <c r="C212" s="165">
        <v>2024</v>
      </c>
      <c r="D212" s="165" t="s">
        <v>114</v>
      </c>
      <c r="E212" s="165" t="s">
        <v>4</v>
      </c>
      <c r="F212" s="165">
        <v>39870</v>
      </c>
      <c r="G212" s="165">
        <v>77</v>
      </c>
      <c r="H212" s="165">
        <v>22</v>
      </c>
      <c r="I212" s="165">
        <v>3.5</v>
      </c>
      <c r="J212" s="165" t="s">
        <v>1179</v>
      </c>
      <c r="K212" s="4" t="s">
        <v>1234</v>
      </c>
    </row>
    <row r="214" spans="1:11">
      <c r="E214" s="165"/>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171CB-6321-490B-B6B1-8BE1D210FAC5}">
  <dimension ref="A2:M67"/>
  <sheetViews>
    <sheetView workbookViewId="0">
      <selection activeCell="K44" sqref="K44"/>
    </sheetView>
  </sheetViews>
  <sheetFormatPr defaultColWidth="11.42578125" defaultRowHeight="15"/>
  <sheetData>
    <row r="2" spans="1:8">
      <c r="A2" s="182" t="s">
        <v>1302</v>
      </c>
      <c r="B2" s="182"/>
      <c r="C2" s="182"/>
      <c r="D2" s="182"/>
      <c r="E2" s="182"/>
      <c r="F2" s="182"/>
      <c r="G2" s="182"/>
      <c r="H2" s="182"/>
    </row>
    <row r="27" spans="1:13">
      <c r="A27" s="246" t="s">
        <v>47</v>
      </c>
      <c r="B27" s="246" t="s">
        <v>373</v>
      </c>
      <c r="C27" s="246" t="s">
        <v>374</v>
      </c>
      <c r="D27" s="247" t="s">
        <v>375</v>
      </c>
      <c r="E27" s="248" t="s">
        <v>403</v>
      </c>
      <c r="F27" s="246" t="s">
        <v>404</v>
      </c>
      <c r="G27" s="246" t="s">
        <v>405</v>
      </c>
      <c r="H27" s="247" t="s">
        <v>406</v>
      </c>
      <c r="I27" s="247"/>
      <c r="J27" s="246" t="s">
        <v>373</v>
      </c>
      <c r="K27" s="248" t="s">
        <v>407</v>
      </c>
      <c r="L27" s="246" t="s">
        <v>408</v>
      </c>
      <c r="M27" s="207"/>
    </row>
    <row r="28" spans="1:13">
      <c r="A28" s="40" t="s">
        <v>376</v>
      </c>
      <c r="B28" s="40" t="s">
        <v>377</v>
      </c>
      <c r="C28" s="41">
        <v>540</v>
      </c>
      <c r="D28" s="42">
        <v>5.3571428571428568E-2</v>
      </c>
      <c r="E28" s="45">
        <v>0.436</v>
      </c>
      <c r="F28" s="46">
        <v>1558.8666666666666</v>
      </c>
      <c r="G28" s="4">
        <v>15</v>
      </c>
      <c r="H28" s="4">
        <v>1</v>
      </c>
      <c r="I28" s="4"/>
      <c r="J28" s="40" t="s">
        <v>377</v>
      </c>
      <c r="K28" s="45">
        <v>0.436</v>
      </c>
      <c r="L28" s="46">
        <v>1558.8666666666666</v>
      </c>
    </row>
    <row r="29" spans="1:13">
      <c r="A29" s="40" t="s">
        <v>378</v>
      </c>
      <c r="B29" s="40" t="s">
        <v>377</v>
      </c>
      <c r="C29" s="41">
        <v>14</v>
      </c>
      <c r="D29" s="42">
        <v>0.33333333333333331</v>
      </c>
      <c r="E29" s="45">
        <v>0.436</v>
      </c>
      <c r="F29" s="46">
        <v>1558.8666666666666</v>
      </c>
      <c r="G29" s="4">
        <v>15</v>
      </c>
      <c r="H29" s="4">
        <v>1</v>
      </c>
      <c r="I29" s="4"/>
      <c r="J29" s="40" t="s">
        <v>388</v>
      </c>
      <c r="K29" s="45">
        <v>0.44627372709946916</v>
      </c>
      <c r="L29" s="46">
        <v>9538.9285714285706</v>
      </c>
    </row>
    <row r="30" spans="1:13">
      <c r="A30" s="40" t="s">
        <v>193</v>
      </c>
      <c r="B30" s="40" t="s">
        <v>377</v>
      </c>
      <c r="C30" s="41">
        <v>6811</v>
      </c>
      <c r="D30" s="44">
        <v>0.34215153452685421</v>
      </c>
      <c r="E30" s="45">
        <v>0.436</v>
      </c>
      <c r="F30" s="46">
        <v>1558.8666666666666</v>
      </c>
      <c r="G30" s="4">
        <v>15</v>
      </c>
      <c r="H30" s="4">
        <v>1</v>
      </c>
      <c r="I30" s="4"/>
      <c r="J30" s="40" t="s">
        <v>394</v>
      </c>
      <c r="K30" s="45">
        <v>0.54119691335058295</v>
      </c>
      <c r="L30" s="46">
        <v>308.66666666666669</v>
      </c>
    </row>
    <row r="31" spans="1:13">
      <c r="A31" s="40" t="s">
        <v>380</v>
      </c>
      <c r="B31" s="40" t="s">
        <v>377</v>
      </c>
      <c r="C31" s="41">
        <v>56</v>
      </c>
      <c r="D31" s="42">
        <v>0.671875</v>
      </c>
      <c r="E31" s="45">
        <v>0.436</v>
      </c>
      <c r="F31" s="46">
        <v>1558.8666666666666</v>
      </c>
      <c r="G31" s="4">
        <v>15</v>
      </c>
      <c r="H31" s="4">
        <v>0</v>
      </c>
      <c r="I31" s="4"/>
      <c r="J31" s="40" t="s">
        <v>399</v>
      </c>
      <c r="K31" s="45">
        <v>9.5848457350272229E-3</v>
      </c>
      <c r="L31" s="46">
        <v>308.66666666666669</v>
      </c>
    </row>
    <row r="32" spans="1:13">
      <c r="A32" s="40" t="s">
        <v>381</v>
      </c>
      <c r="B32" s="40" t="s">
        <v>377</v>
      </c>
      <c r="C32" s="41">
        <v>8107</v>
      </c>
      <c r="D32" s="42">
        <v>0.60133652755915512</v>
      </c>
      <c r="E32" s="45">
        <v>0.436</v>
      </c>
      <c r="F32" s="46">
        <v>1558.8666666666666</v>
      </c>
      <c r="G32" s="4">
        <v>15</v>
      </c>
      <c r="H32" s="4">
        <v>0</v>
      </c>
      <c r="I32" s="4"/>
      <c r="J32" s="40" t="s">
        <v>175</v>
      </c>
      <c r="K32" s="45">
        <v>0.57392676038024792</v>
      </c>
      <c r="L32" s="46">
        <v>859.75</v>
      </c>
    </row>
    <row r="33" spans="1:12">
      <c r="A33" s="40" t="s">
        <v>117</v>
      </c>
      <c r="B33" s="40" t="s">
        <v>377</v>
      </c>
      <c r="C33" s="41">
        <v>28</v>
      </c>
      <c r="D33" s="42">
        <v>0.74285714285714288</v>
      </c>
      <c r="E33" s="45">
        <v>0.436</v>
      </c>
      <c r="F33" s="46">
        <v>1558.8666666666666</v>
      </c>
      <c r="G33" s="4">
        <v>15</v>
      </c>
      <c r="H33" s="4">
        <v>0</v>
      </c>
      <c r="I33" s="4"/>
      <c r="J33" s="40"/>
      <c r="K33" s="45"/>
      <c r="L33" s="4"/>
    </row>
    <row r="34" spans="1:12">
      <c r="A34" s="40" t="s">
        <v>382</v>
      </c>
      <c r="B34" s="40" t="s">
        <v>377</v>
      </c>
      <c r="C34" s="41">
        <v>870</v>
      </c>
      <c r="D34" s="42">
        <v>0.17480000000000001</v>
      </c>
      <c r="E34" s="45">
        <v>0.436</v>
      </c>
      <c r="F34" s="46">
        <v>1558.8666666666666</v>
      </c>
      <c r="G34" s="4">
        <v>15</v>
      </c>
      <c r="H34" s="4">
        <v>1</v>
      </c>
      <c r="I34" s="4"/>
      <c r="J34" s="4"/>
      <c r="K34" s="4"/>
      <c r="L34" s="4"/>
    </row>
    <row r="35" spans="1:12">
      <c r="A35" s="40" t="s">
        <v>383</v>
      </c>
      <c r="B35" s="40" t="s">
        <v>377</v>
      </c>
      <c r="C35" s="41">
        <v>3234</v>
      </c>
      <c r="D35" s="42">
        <v>0.13296674440572651</v>
      </c>
      <c r="E35" s="45">
        <v>0.436</v>
      </c>
      <c r="F35" s="46">
        <v>1558.8666666666666</v>
      </c>
      <c r="G35" s="4">
        <v>15</v>
      </c>
      <c r="H35" s="4">
        <v>1</v>
      </c>
      <c r="I35" s="4"/>
      <c r="J35" s="4"/>
      <c r="K35" s="4"/>
      <c r="L35" s="4"/>
    </row>
    <row r="36" spans="1:12">
      <c r="A36" s="40" t="s">
        <v>384</v>
      </c>
      <c r="B36" s="40" t="s">
        <v>377</v>
      </c>
      <c r="C36" s="41">
        <v>109</v>
      </c>
      <c r="D36" s="42">
        <v>1</v>
      </c>
      <c r="E36" s="45">
        <v>0.436</v>
      </c>
      <c r="F36" s="46">
        <v>1558.8666666666666</v>
      </c>
      <c r="G36" s="4">
        <v>15</v>
      </c>
      <c r="H36" s="4">
        <v>0</v>
      </c>
      <c r="I36" s="4"/>
      <c r="J36" s="40" t="s">
        <v>373</v>
      </c>
      <c r="K36" s="4" t="s">
        <v>409</v>
      </c>
      <c r="L36" s="4" t="s">
        <v>410</v>
      </c>
    </row>
    <row r="37" spans="1:12">
      <c r="A37" s="40" t="s">
        <v>385</v>
      </c>
      <c r="B37" s="40" t="s">
        <v>377</v>
      </c>
      <c r="C37" s="41">
        <v>208</v>
      </c>
      <c r="D37" s="42">
        <v>1.41E-2</v>
      </c>
      <c r="E37" s="45">
        <v>0.436</v>
      </c>
      <c r="F37" s="46">
        <v>1558.8666666666666</v>
      </c>
      <c r="G37" s="4">
        <v>15</v>
      </c>
      <c r="H37" s="4">
        <v>1</v>
      </c>
      <c r="I37" s="4"/>
      <c r="J37" s="4" t="s">
        <v>377</v>
      </c>
      <c r="K37" s="4">
        <v>15</v>
      </c>
      <c r="L37" s="4">
        <v>8</v>
      </c>
    </row>
    <row r="38" spans="1:12">
      <c r="A38" s="40" t="s">
        <v>230</v>
      </c>
      <c r="B38" s="40" t="s">
        <v>377</v>
      </c>
      <c r="C38" s="41">
        <v>399</v>
      </c>
      <c r="D38" s="42">
        <v>0.57250000000000001</v>
      </c>
      <c r="E38" s="45">
        <v>0.436</v>
      </c>
      <c r="F38" s="46">
        <v>1558.8666666666666</v>
      </c>
      <c r="G38" s="4">
        <v>15</v>
      </c>
      <c r="H38" s="4">
        <v>0</v>
      </c>
      <c r="I38" s="4"/>
      <c r="J38" s="4" t="s">
        <v>388</v>
      </c>
      <c r="K38" s="4">
        <v>14</v>
      </c>
      <c r="L38" s="4">
        <v>8</v>
      </c>
    </row>
    <row r="39" spans="1:12">
      <c r="A39" s="40" t="s">
        <v>232</v>
      </c>
      <c r="B39" s="40" t="s">
        <v>377</v>
      </c>
      <c r="C39" s="41">
        <v>250</v>
      </c>
      <c r="D39" s="42">
        <v>1</v>
      </c>
      <c r="E39" s="45">
        <v>0.436</v>
      </c>
      <c r="F39" s="46">
        <v>1558.8666666666666</v>
      </c>
      <c r="G39" s="4">
        <v>15</v>
      </c>
      <c r="H39" s="4">
        <v>0</v>
      </c>
      <c r="I39" s="4"/>
      <c r="J39" s="4" t="s">
        <v>394</v>
      </c>
      <c r="K39" s="4">
        <v>6</v>
      </c>
      <c r="L39" s="4">
        <v>2</v>
      </c>
    </row>
    <row r="40" spans="1:12">
      <c r="A40" s="40" t="s">
        <v>386</v>
      </c>
      <c r="B40" s="40" t="s">
        <v>377</v>
      </c>
      <c r="C40" s="41">
        <v>172</v>
      </c>
      <c r="D40" s="42">
        <v>0.13676212742685262</v>
      </c>
      <c r="E40" s="45">
        <v>0.436</v>
      </c>
      <c r="F40" s="46">
        <v>1558.8666666666666</v>
      </c>
      <c r="G40" s="4">
        <v>15</v>
      </c>
      <c r="H40" s="4">
        <v>1</v>
      </c>
      <c r="I40" s="4"/>
      <c r="J40" s="4" t="s">
        <v>399</v>
      </c>
      <c r="K40" s="4">
        <v>1</v>
      </c>
      <c r="L40" s="4">
        <v>1</v>
      </c>
    </row>
    <row r="41" spans="1:12">
      <c r="A41" s="40" t="s">
        <v>133</v>
      </c>
      <c r="B41" s="40" t="s">
        <v>377</v>
      </c>
      <c r="C41" s="41">
        <v>1266</v>
      </c>
      <c r="D41" s="42">
        <v>0.71761243823372045</v>
      </c>
      <c r="E41" s="45">
        <v>0.436</v>
      </c>
      <c r="F41" s="46">
        <v>1558.8666666666666</v>
      </c>
      <c r="G41" s="4">
        <v>15</v>
      </c>
      <c r="H41" s="4">
        <v>0</v>
      </c>
      <c r="I41" s="4"/>
      <c r="J41" s="4" t="s">
        <v>175</v>
      </c>
      <c r="K41" s="4">
        <v>4</v>
      </c>
      <c r="L41" s="4">
        <v>1</v>
      </c>
    </row>
    <row r="42" spans="1:12">
      <c r="A42" s="40" t="s">
        <v>387</v>
      </c>
      <c r="B42" s="40" t="s">
        <v>377</v>
      </c>
      <c r="C42" s="41">
        <v>1319</v>
      </c>
      <c r="D42" s="42">
        <v>3.9100000000000003E-2</v>
      </c>
      <c r="E42" s="45">
        <v>0.436</v>
      </c>
      <c r="F42" s="46">
        <v>1558.8666666666666</v>
      </c>
      <c r="G42" s="4">
        <v>15</v>
      </c>
      <c r="H42" s="4">
        <v>1</v>
      </c>
      <c r="I42" s="4"/>
      <c r="J42" s="4" t="s">
        <v>411</v>
      </c>
      <c r="K42" s="4">
        <v>40</v>
      </c>
      <c r="L42" s="4"/>
    </row>
    <row r="43" spans="1:12">
      <c r="A43" s="40" t="s">
        <v>61</v>
      </c>
      <c r="B43" s="40" t="s">
        <v>388</v>
      </c>
      <c r="C43" s="41">
        <v>21660</v>
      </c>
      <c r="D43" s="42">
        <v>0.18311183550651955</v>
      </c>
      <c r="E43" s="45">
        <v>0.44627372709946916</v>
      </c>
      <c r="F43" s="46">
        <v>9538.9285714285706</v>
      </c>
      <c r="G43" s="4">
        <v>14</v>
      </c>
      <c r="H43" s="4">
        <v>1</v>
      </c>
      <c r="I43" s="4"/>
      <c r="J43" s="4"/>
      <c r="K43" s="4"/>
      <c r="L43" s="4"/>
    </row>
    <row r="44" spans="1:12">
      <c r="A44" s="40" t="s">
        <v>389</v>
      </c>
      <c r="B44" s="40" t="s">
        <v>388</v>
      </c>
      <c r="C44" s="41">
        <v>14</v>
      </c>
      <c r="D44" s="43">
        <v>7.6899999999999996E-2</v>
      </c>
      <c r="E44" s="45">
        <v>0.44627372709946916</v>
      </c>
      <c r="F44" s="46">
        <v>9538.9285714285706</v>
      </c>
      <c r="G44" s="4">
        <v>14</v>
      </c>
      <c r="H44" s="4">
        <v>1</v>
      </c>
      <c r="I44" s="4"/>
      <c r="J44" s="4"/>
      <c r="K44" s="4"/>
      <c r="L44" s="4"/>
    </row>
    <row r="45" spans="1:12">
      <c r="A45" s="40" t="s">
        <v>390</v>
      </c>
      <c r="B45" s="40" t="s">
        <v>388</v>
      </c>
      <c r="C45" s="41">
        <v>375</v>
      </c>
      <c r="D45" s="42">
        <v>0.98219999999999996</v>
      </c>
      <c r="E45" s="45">
        <v>0.44627372709946916</v>
      </c>
      <c r="F45" s="46">
        <v>9538.9285714285706</v>
      </c>
      <c r="G45" s="4">
        <v>14</v>
      </c>
      <c r="H45" s="4">
        <v>0</v>
      </c>
      <c r="I45" s="4"/>
      <c r="J45" s="4"/>
      <c r="K45" s="4"/>
      <c r="L45" s="4"/>
    </row>
    <row r="46" spans="1:12">
      <c r="A46" s="40" t="s">
        <v>68</v>
      </c>
      <c r="B46" s="40" t="s">
        <v>388</v>
      </c>
      <c r="C46" s="41">
        <v>314</v>
      </c>
      <c r="D46" s="43">
        <v>0.20979999999999999</v>
      </c>
      <c r="E46" s="45">
        <v>0.44627372709946916</v>
      </c>
      <c r="F46" s="46">
        <v>9538.9285714285706</v>
      </c>
      <c r="G46" s="4">
        <v>14</v>
      </c>
      <c r="H46" s="4">
        <v>1</v>
      </c>
      <c r="I46" s="4"/>
      <c r="J46" s="4"/>
      <c r="K46" s="4"/>
      <c r="L46" s="4"/>
    </row>
    <row r="47" spans="1:12">
      <c r="A47" s="40" t="s">
        <v>201</v>
      </c>
      <c r="B47" s="40" t="s">
        <v>388</v>
      </c>
      <c r="C47" s="41">
        <v>53798</v>
      </c>
      <c r="D47" s="43">
        <v>5.2624934062028471E-2</v>
      </c>
      <c r="E47" s="45">
        <v>0.44627372709946916</v>
      </c>
      <c r="F47" s="46">
        <v>9538.9285714285706</v>
      </c>
      <c r="G47" s="4">
        <v>14</v>
      </c>
      <c r="H47" s="4">
        <v>1</v>
      </c>
      <c r="I47" s="4"/>
      <c r="J47" s="4"/>
      <c r="K47" s="4"/>
      <c r="L47" s="4"/>
    </row>
    <row r="48" spans="1:12">
      <c r="A48" s="40" t="s">
        <v>73</v>
      </c>
      <c r="B48" s="40" t="s">
        <v>388</v>
      </c>
      <c r="C48" s="41">
        <v>19761</v>
      </c>
      <c r="D48" s="42">
        <v>0.24013490534656945</v>
      </c>
      <c r="E48" s="45">
        <v>0.44627372709946916</v>
      </c>
      <c r="F48" s="46">
        <v>9538.9285714285706</v>
      </c>
      <c r="G48" s="4">
        <v>14</v>
      </c>
      <c r="H48" s="4">
        <v>1</v>
      </c>
      <c r="I48" s="4"/>
      <c r="J48" s="4"/>
      <c r="K48" s="4"/>
      <c r="L48" s="4"/>
    </row>
    <row r="49" spans="1:12">
      <c r="A49" s="40" t="s">
        <v>391</v>
      </c>
      <c r="B49" s="40" t="s">
        <v>388</v>
      </c>
      <c r="C49" s="41">
        <v>8</v>
      </c>
      <c r="D49" s="42">
        <v>0.6470588235294118</v>
      </c>
      <c r="E49" s="45">
        <v>0.44627372709946916</v>
      </c>
      <c r="F49" s="46">
        <v>9538.9285714285706</v>
      </c>
      <c r="G49" s="4">
        <v>14</v>
      </c>
      <c r="H49" s="4">
        <v>0</v>
      </c>
      <c r="I49" s="4"/>
      <c r="J49" s="4"/>
      <c r="K49" s="4"/>
      <c r="L49" s="4"/>
    </row>
    <row r="50" spans="1:12">
      <c r="A50" s="40" t="s">
        <v>221</v>
      </c>
      <c r="B50" s="40" t="s">
        <v>388</v>
      </c>
      <c r="C50" s="41">
        <v>124</v>
      </c>
      <c r="D50" s="42">
        <v>0.15242749054224464</v>
      </c>
      <c r="E50" s="45">
        <v>0.44627372709946916</v>
      </c>
      <c r="F50" s="46">
        <v>9538.9285714285706</v>
      </c>
      <c r="G50" s="4">
        <v>14</v>
      </c>
      <c r="H50" s="4">
        <v>1</v>
      </c>
      <c r="I50" s="4"/>
      <c r="J50" s="4"/>
      <c r="K50" s="4"/>
      <c r="L50" s="4"/>
    </row>
    <row r="51" spans="1:12">
      <c r="A51" s="40" t="s">
        <v>81</v>
      </c>
      <c r="B51" s="40" t="s">
        <v>388</v>
      </c>
      <c r="C51" s="41">
        <v>772</v>
      </c>
      <c r="D51" s="42">
        <v>0.75309999999999999</v>
      </c>
      <c r="E51" s="45">
        <v>0.44627372709946916</v>
      </c>
      <c r="F51" s="46">
        <v>9538.9285714285706</v>
      </c>
      <c r="G51" s="4">
        <v>14</v>
      </c>
      <c r="H51" s="4">
        <v>0</v>
      </c>
      <c r="I51" s="4"/>
      <c r="J51" s="4"/>
      <c r="K51" s="4"/>
      <c r="L51" s="4"/>
    </row>
    <row r="52" spans="1:12">
      <c r="A52" s="40" t="s">
        <v>84</v>
      </c>
      <c r="B52" s="40" t="s">
        <v>388</v>
      </c>
      <c r="C52" s="41">
        <v>35</v>
      </c>
      <c r="D52" s="42">
        <v>0</v>
      </c>
      <c r="E52" s="45">
        <v>0.44627372709946916</v>
      </c>
      <c r="F52" s="46">
        <v>9538.9285714285706</v>
      </c>
      <c r="G52" s="4">
        <v>14</v>
      </c>
      <c r="H52" s="4">
        <v>1</v>
      </c>
      <c r="I52" s="4"/>
      <c r="J52" s="4"/>
      <c r="K52" s="4"/>
      <c r="L52" s="4"/>
    </row>
    <row r="53" spans="1:12">
      <c r="A53" s="40" t="s">
        <v>86</v>
      </c>
      <c r="B53" s="40" t="s">
        <v>388</v>
      </c>
      <c r="C53" s="41">
        <v>22061</v>
      </c>
      <c r="D53" s="42">
        <v>0.83266275420708324</v>
      </c>
      <c r="E53" s="45">
        <v>0.44627372709946916</v>
      </c>
      <c r="F53" s="46">
        <v>9538.9285714285706</v>
      </c>
      <c r="G53" s="4">
        <v>14</v>
      </c>
      <c r="H53" s="4">
        <v>0</v>
      </c>
      <c r="I53" s="4"/>
      <c r="J53" s="4"/>
      <c r="K53" s="4"/>
      <c r="L53" s="4"/>
    </row>
    <row r="54" spans="1:12">
      <c r="A54" s="40" t="s">
        <v>392</v>
      </c>
      <c r="B54" s="40" t="s">
        <v>388</v>
      </c>
      <c r="C54" s="41">
        <v>8433</v>
      </c>
      <c r="D54" s="42">
        <v>1</v>
      </c>
      <c r="E54" s="45">
        <v>0.44627372709946916</v>
      </c>
      <c r="F54" s="46">
        <v>9538.9285714285706</v>
      </c>
      <c r="G54" s="4">
        <v>14</v>
      </c>
      <c r="H54" s="4">
        <v>0</v>
      </c>
      <c r="I54" s="4"/>
      <c r="J54" s="4"/>
      <c r="K54" s="4"/>
      <c r="L54" s="4"/>
    </row>
    <row r="55" spans="1:12">
      <c r="A55" s="40" t="s">
        <v>94</v>
      </c>
      <c r="B55" s="40" t="s">
        <v>388</v>
      </c>
      <c r="C55" s="41">
        <v>4282</v>
      </c>
      <c r="D55" s="42">
        <v>0.69754728143989897</v>
      </c>
      <c r="E55" s="45">
        <v>0.44627372709946916</v>
      </c>
      <c r="F55" s="46">
        <v>9538.9285714285706</v>
      </c>
      <c r="G55" s="4">
        <v>14</v>
      </c>
      <c r="H55" s="4">
        <v>0</v>
      </c>
      <c r="I55" s="4"/>
      <c r="J55" s="4"/>
      <c r="K55" s="4"/>
      <c r="L55" s="4"/>
    </row>
    <row r="56" spans="1:12">
      <c r="A56" s="40" t="s">
        <v>99</v>
      </c>
      <c r="B56" s="40" t="s">
        <v>388</v>
      </c>
      <c r="C56" s="41">
        <v>1908</v>
      </c>
      <c r="D56" s="42">
        <v>0.42026415475881251</v>
      </c>
      <c r="E56" s="45">
        <v>0.44627372709946916</v>
      </c>
      <c r="F56" s="46">
        <v>9538.9285714285706</v>
      </c>
      <c r="G56" s="4">
        <v>14</v>
      </c>
      <c r="H56" s="4">
        <v>1</v>
      </c>
      <c r="I56" s="4"/>
      <c r="J56" s="4"/>
      <c r="K56" s="4"/>
      <c r="L56" s="4"/>
    </row>
    <row r="57" spans="1:12">
      <c r="A57" s="40" t="s">
        <v>393</v>
      </c>
      <c r="B57" s="40" t="s">
        <v>394</v>
      </c>
      <c r="C57" s="41">
        <v>3</v>
      </c>
      <c r="D57" s="42">
        <v>1</v>
      </c>
      <c r="E57" s="45">
        <v>0.54119691335058295</v>
      </c>
      <c r="F57" s="46">
        <v>308.66666666666669</v>
      </c>
      <c r="G57" s="4">
        <v>6</v>
      </c>
      <c r="H57" s="4">
        <v>0</v>
      </c>
      <c r="I57" s="4"/>
      <c r="J57" s="4"/>
      <c r="K57" s="4"/>
      <c r="L57" s="4"/>
    </row>
    <row r="58" spans="1:12">
      <c r="A58" s="40" t="s">
        <v>395</v>
      </c>
      <c r="B58" s="40" t="s">
        <v>394</v>
      </c>
      <c r="C58" s="41">
        <v>410</v>
      </c>
      <c r="D58" s="43">
        <v>0.67434964205426851</v>
      </c>
      <c r="E58" s="45">
        <v>0.54119691335058295</v>
      </c>
      <c r="F58" s="46">
        <v>308.66666666666669</v>
      </c>
      <c r="G58" s="4">
        <v>6</v>
      </c>
      <c r="H58" s="4">
        <v>0</v>
      </c>
      <c r="I58" s="4"/>
      <c r="J58" s="4"/>
      <c r="K58" s="4"/>
      <c r="L58" s="4"/>
    </row>
    <row r="59" spans="1:12">
      <c r="A59" s="40" t="s">
        <v>396</v>
      </c>
      <c r="B59" s="40" t="s">
        <v>394</v>
      </c>
      <c r="C59" s="41">
        <v>15</v>
      </c>
      <c r="D59" s="42">
        <v>0.53156199677938809</v>
      </c>
      <c r="E59" s="45">
        <v>0.54119691335058295</v>
      </c>
      <c r="F59" s="46">
        <v>308.66666666666669</v>
      </c>
      <c r="G59" s="4">
        <v>6</v>
      </c>
      <c r="H59" s="4">
        <v>0</v>
      </c>
      <c r="I59" s="4"/>
      <c r="J59" s="4"/>
      <c r="K59" s="4"/>
      <c r="L59" s="4"/>
    </row>
    <row r="60" spans="1:12">
      <c r="A60" s="40" t="s">
        <v>397</v>
      </c>
      <c r="B60" s="40" t="s">
        <v>394</v>
      </c>
      <c r="C60" s="41">
        <v>611</v>
      </c>
      <c r="D60" s="42">
        <v>4.1269841269841276E-2</v>
      </c>
      <c r="E60" s="45">
        <v>0.54119691335058295</v>
      </c>
      <c r="F60" s="46">
        <v>308.66666666666669</v>
      </c>
      <c r="G60" s="4">
        <v>6</v>
      </c>
      <c r="H60" s="4">
        <v>1</v>
      </c>
      <c r="I60" s="4"/>
      <c r="J60" s="4"/>
      <c r="K60" s="4"/>
      <c r="L60" s="4"/>
    </row>
    <row r="61" spans="1:12">
      <c r="A61" s="40" t="s">
        <v>398</v>
      </c>
      <c r="B61" s="40" t="s">
        <v>394</v>
      </c>
      <c r="C61" s="41">
        <v>28</v>
      </c>
      <c r="D61" s="42">
        <v>1</v>
      </c>
      <c r="E61" s="45">
        <v>0.54119691335058295</v>
      </c>
      <c r="F61" s="46">
        <v>308.66666666666669</v>
      </c>
      <c r="G61" s="4">
        <v>6</v>
      </c>
      <c r="H61" s="4">
        <v>0</v>
      </c>
      <c r="I61" s="4"/>
      <c r="J61" s="4"/>
      <c r="K61" s="4"/>
      <c r="L61" s="4"/>
    </row>
    <row r="62" spans="1:12">
      <c r="A62" s="40" t="s">
        <v>258</v>
      </c>
      <c r="B62" s="40" t="s">
        <v>394</v>
      </c>
      <c r="C62" s="41">
        <v>785</v>
      </c>
      <c r="D62" s="42">
        <v>0</v>
      </c>
      <c r="E62" s="45">
        <v>0.54119691335058295</v>
      </c>
      <c r="F62" s="46">
        <v>308.66666666666669</v>
      </c>
      <c r="G62" s="4">
        <v>6</v>
      </c>
      <c r="H62" s="4">
        <v>1</v>
      </c>
      <c r="I62" s="4"/>
      <c r="J62" s="4"/>
      <c r="K62" s="4"/>
      <c r="L62" s="4"/>
    </row>
    <row r="63" spans="1:12">
      <c r="A63" s="40" t="s">
        <v>146</v>
      </c>
      <c r="B63" s="40" t="s">
        <v>399</v>
      </c>
      <c r="C63" s="41">
        <v>26660</v>
      </c>
      <c r="D63" s="42">
        <v>9.5848457350272229E-3</v>
      </c>
      <c r="E63" s="45">
        <v>9.5848457350272229E-3</v>
      </c>
      <c r="F63" s="46">
        <v>266660</v>
      </c>
      <c r="G63" s="4">
        <v>1</v>
      </c>
      <c r="H63" s="4">
        <v>1</v>
      </c>
      <c r="I63" s="4"/>
      <c r="J63" s="4"/>
      <c r="K63" s="4"/>
      <c r="L63" s="4"/>
    </row>
    <row r="64" spans="1:12">
      <c r="A64" s="40" t="s">
        <v>400</v>
      </c>
      <c r="B64" s="40" t="s">
        <v>175</v>
      </c>
      <c r="C64" s="41">
        <v>3269</v>
      </c>
      <c r="D64" s="42">
        <v>0.50325421133231241</v>
      </c>
      <c r="E64" s="45">
        <v>0.57392676038024792</v>
      </c>
      <c r="F64" s="46">
        <v>859.75</v>
      </c>
      <c r="G64" s="4">
        <v>4</v>
      </c>
      <c r="H64" s="4">
        <v>0</v>
      </c>
      <c r="I64" s="4"/>
      <c r="J64" s="4"/>
      <c r="K64" s="4"/>
      <c r="L64" s="4"/>
    </row>
    <row r="65" spans="1:12">
      <c r="A65" s="40" t="s">
        <v>401</v>
      </c>
      <c r="B65" s="40" t="s">
        <v>175</v>
      </c>
      <c r="C65" s="41">
        <v>11</v>
      </c>
      <c r="D65" s="42">
        <v>1</v>
      </c>
      <c r="E65" s="45">
        <v>0.57392676038024792</v>
      </c>
      <c r="F65" s="46">
        <v>859.75</v>
      </c>
      <c r="G65" s="4">
        <v>4</v>
      </c>
      <c r="H65" s="4">
        <v>0</v>
      </c>
      <c r="I65" s="4"/>
      <c r="J65" s="4"/>
      <c r="K65" s="4"/>
      <c r="L65" s="4"/>
    </row>
    <row r="66" spans="1:12">
      <c r="A66" s="40" t="s">
        <v>402</v>
      </c>
      <c r="B66" s="40" t="s">
        <v>175</v>
      </c>
      <c r="C66" s="41">
        <v>83</v>
      </c>
      <c r="D66" s="42">
        <v>0</v>
      </c>
      <c r="E66" s="45">
        <v>0.57392676038024792</v>
      </c>
      <c r="F66" s="46">
        <v>859.75</v>
      </c>
      <c r="G66" s="4">
        <v>4</v>
      </c>
      <c r="H66" s="4">
        <v>1</v>
      </c>
      <c r="I66" s="4"/>
      <c r="J66" s="4"/>
      <c r="K66" s="4"/>
      <c r="L66" s="4"/>
    </row>
    <row r="67" spans="1:12">
      <c r="A67" s="40" t="s">
        <v>267</v>
      </c>
      <c r="B67" s="40" t="s">
        <v>175</v>
      </c>
      <c r="C67" s="41">
        <v>76</v>
      </c>
      <c r="D67" s="42">
        <v>0.79245283018867929</v>
      </c>
      <c r="E67" s="45">
        <v>0.57392676038024792</v>
      </c>
      <c r="F67" s="46">
        <v>859.75</v>
      </c>
      <c r="G67" s="4">
        <v>4</v>
      </c>
      <c r="H67" s="4">
        <v>0</v>
      </c>
      <c r="I67" s="4"/>
      <c r="J67" s="4"/>
      <c r="K67" s="4"/>
      <c r="L67" s="4"/>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C3858-2177-4E77-AD57-B92CF997F94B}">
  <dimension ref="A2:S175"/>
  <sheetViews>
    <sheetView zoomScale="90" zoomScaleNormal="90" workbookViewId="0">
      <selection activeCell="L19" sqref="L19"/>
    </sheetView>
  </sheetViews>
  <sheetFormatPr defaultColWidth="11.42578125" defaultRowHeight="15"/>
  <cols>
    <col min="2" max="3" width="11.42578125" customWidth="1"/>
    <col min="4" max="4" width="17.28515625" customWidth="1"/>
    <col min="5" max="5" width="14" customWidth="1"/>
    <col min="6" max="6" width="8.7109375" bestFit="1" customWidth="1"/>
    <col min="7" max="7" width="9" customWidth="1"/>
    <col min="8" max="8" width="12.28515625" customWidth="1"/>
    <col min="9" max="9" width="15.28515625" customWidth="1"/>
    <col min="10" max="10" width="24" customWidth="1"/>
    <col min="11" max="11" width="11.42578125" customWidth="1"/>
    <col min="12" max="12" width="17.140625" customWidth="1"/>
    <col min="13" max="13" width="13.28515625" customWidth="1"/>
    <col min="14" max="14" width="22.28515625" customWidth="1"/>
    <col min="15" max="15" width="12.28515625" customWidth="1"/>
    <col min="16" max="16" width="10.7109375" customWidth="1"/>
    <col min="17" max="17" width="17.7109375" customWidth="1"/>
  </cols>
  <sheetData>
    <row r="2" spans="1:16">
      <c r="A2" s="182" t="s">
        <v>1297</v>
      </c>
      <c r="B2" s="182"/>
      <c r="C2" s="182"/>
      <c r="D2" s="182"/>
      <c r="E2" s="182"/>
      <c r="F2" s="182"/>
      <c r="G2" s="182"/>
      <c r="H2" s="182"/>
      <c r="I2" s="182"/>
      <c r="J2" s="182"/>
      <c r="K2" s="182"/>
      <c r="L2" s="182"/>
    </row>
    <row r="6" spans="1:16">
      <c r="I6" s="210" t="s">
        <v>611</v>
      </c>
      <c r="J6" s="210"/>
      <c r="K6" s="210"/>
      <c r="L6" s="210"/>
      <c r="M6" s="210"/>
      <c r="N6" s="210"/>
      <c r="O6" s="210"/>
      <c r="P6" s="210"/>
    </row>
    <row r="7" spans="1:16">
      <c r="I7" s="207" t="s">
        <v>612</v>
      </c>
      <c r="J7" s="239" t="s">
        <v>613</v>
      </c>
      <c r="K7" s="239" t="s">
        <v>614</v>
      </c>
      <c r="L7" s="239" t="s">
        <v>6</v>
      </c>
      <c r="M7" s="239" t="s">
        <v>29</v>
      </c>
      <c r="N7" s="239" t="s">
        <v>597</v>
      </c>
      <c r="O7" s="239" t="s">
        <v>632</v>
      </c>
      <c r="P7" s="239" t="s">
        <v>30</v>
      </c>
    </row>
    <row r="8" spans="1:16">
      <c r="I8" s="207" t="s">
        <v>343</v>
      </c>
      <c r="J8" s="240">
        <v>30.492000000000001</v>
      </c>
      <c r="K8" s="241">
        <v>37</v>
      </c>
      <c r="L8" s="241">
        <v>50</v>
      </c>
      <c r="M8" s="241">
        <v>50</v>
      </c>
      <c r="N8" s="241">
        <v>64</v>
      </c>
      <c r="O8" s="240">
        <v>40</v>
      </c>
      <c r="P8" s="241">
        <v>80</v>
      </c>
    </row>
    <row r="9" spans="1:16">
      <c r="I9" s="207" t="s">
        <v>341</v>
      </c>
      <c r="J9" s="240">
        <v>9</v>
      </c>
      <c r="K9" s="240">
        <v>15.6647666</v>
      </c>
      <c r="L9" s="240">
        <v>17.423999999999999</v>
      </c>
      <c r="M9" s="240">
        <v>18</v>
      </c>
      <c r="N9" s="241">
        <v>21</v>
      </c>
      <c r="O9" s="240">
        <v>22.527000000000001</v>
      </c>
      <c r="P9" s="240">
        <v>24</v>
      </c>
    </row>
    <row r="10" spans="1:16">
      <c r="I10" s="207" t="s">
        <v>615</v>
      </c>
      <c r="J10" s="241">
        <v>10.057567567567567</v>
      </c>
      <c r="K10" s="241">
        <v>15.682953320000001</v>
      </c>
      <c r="L10" s="241">
        <v>20.473999999999997</v>
      </c>
      <c r="M10" s="241">
        <v>19.662399999999998</v>
      </c>
      <c r="N10" s="241">
        <v>29.727272727272727</v>
      </c>
      <c r="O10" s="241">
        <v>23.100999999999999</v>
      </c>
      <c r="P10" s="241">
        <v>26.458437500000002</v>
      </c>
    </row>
    <row r="11" spans="1:16">
      <c r="I11" s="207" t="s">
        <v>616</v>
      </c>
      <c r="J11" s="240">
        <v>0.5</v>
      </c>
      <c r="K11" s="241">
        <v>2</v>
      </c>
      <c r="L11" s="241">
        <v>4</v>
      </c>
      <c r="M11" s="241">
        <v>0.1</v>
      </c>
      <c r="N11" s="241">
        <v>4</v>
      </c>
      <c r="O11" s="240">
        <v>2</v>
      </c>
      <c r="P11" s="241">
        <v>5</v>
      </c>
    </row>
    <row r="12" spans="1:16">
      <c r="I12" s="207" t="s">
        <v>617</v>
      </c>
      <c r="J12" s="239">
        <v>1</v>
      </c>
      <c r="K12" s="239">
        <v>2</v>
      </c>
      <c r="L12" s="239">
        <v>3</v>
      </c>
      <c r="M12" s="239">
        <v>4</v>
      </c>
      <c r="N12" s="239">
        <v>5</v>
      </c>
      <c r="O12" s="239">
        <v>6</v>
      </c>
      <c r="P12" s="239">
        <v>7</v>
      </c>
    </row>
    <row r="13" spans="1:16" s="48" customFormat="1">
      <c r="A13"/>
      <c r="B13"/>
      <c r="C13"/>
      <c r="D13"/>
      <c r="E13"/>
      <c r="F13"/>
      <c r="G13"/>
      <c r="H13"/>
      <c r="I13" s="207" t="s">
        <v>56</v>
      </c>
      <c r="J13" s="241">
        <v>37</v>
      </c>
      <c r="K13" s="241">
        <v>10</v>
      </c>
      <c r="L13" s="241">
        <v>13</v>
      </c>
      <c r="M13" s="241">
        <v>25</v>
      </c>
      <c r="N13" s="241">
        <v>11</v>
      </c>
      <c r="O13" s="240">
        <v>10</v>
      </c>
      <c r="P13" s="241">
        <v>32</v>
      </c>
    </row>
    <row r="14" spans="1:16">
      <c r="I14" s="207"/>
      <c r="J14" t="s">
        <v>1346</v>
      </c>
      <c r="K14" t="s">
        <v>1347</v>
      </c>
      <c r="L14" t="s">
        <v>1348</v>
      </c>
      <c r="M14" t="s">
        <v>1349</v>
      </c>
      <c r="N14" t="s">
        <v>1350</v>
      </c>
      <c r="O14" t="s">
        <v>1351</v>
      </c>
      <c r="P14" t="s">
        <v>1352</v>
      </c>
    </row>
    <row r="27" spans="1:19">
      <c r="A27" t="s">
        <v>49</v>
      </c>
      <c r="B27" t="s">
        <v>412</v>
      </c>
      <c r="C27" t="s">
        <v>413</v>
      </c>
      <c r="D27" t="s">
        <v>53</v>
      </c>
      <c r="E27" t="s">
        <v>414</v>
      </c>
      <c r="F27" t="s">
        <v>47</v>
      </c>
      <c r="G27" t="s">
        <v>48</v>
      </c>
      <c r="H27" t="s">
        <v>415</v>
      </c>
      <c r="I27" t="s">
        <v>416</v>
      </c>
      <c r="J27" t="s">
        <v>417</v>
      </c>
      <c r="K27" t="s">
        <v>51</v>
      </c>
      <c r="L27" t="s">
        <v>50</v>
      </c>
      <c r="M27" t="s">
        <v>0</v>
      </c>
      <c r="N27" t="s">
        <v>54</v>
      </c>
      <c r="O27" t="s">
        <v>418</v>
      </c>
      <c r="P27" t="s">
        <v>419</v>
      </c>
      <c r="Q27" t="s">
        <v>420</v>
      </c>
      <c r="R27" t="s">
        <v>421</v>
      </c>
      <c r="S27" t="s">
        <v>76</v>
      </c>
    </row>
    <row r="28" spans="1:19">
      <c r="A28" s="38">
        <v>2016</v>
      </c>
      <c r="B28" s="2">
        <v>21.053999999999998</v>
      </c>
      <c r="C28" s="38">
        <v>6</v>
      </c>
      <c r="D28" t="s">
        <v>422</v>
      </c>
      <c r="E28" t="s">
        <v>423</v>
      </c>
      <c r="F28" t="s">
        <v>424</v>
      </c>
      <c r="G28" t="s">
        <v>425</v>
      </c>
      <c r="H28" t="s">
        <v>426</v>
      </c>
      <c r="I28" t="s">
        <v>427</v>
      </c>
      <c r="J28" t="s">
        <v>428</v>
      </c>
      <c r="K28" t="s">
        <v>429</v>
      </c>
      <c r="L28" t="s">
        <v>161</v>
      </c>
      <c r="M28" t="s">
        <v>25</v>
      </c>
      <c r="N28" t="s">
        <v>430</v>
      </c>
      <c r="O28" t="s">
        <v>431</v>
      </c>
      <c r="P28" t="s">
        <v>432</v>
      </c>
      <c r="Q28" t="s">
        <v>2</v>
      </c>
      <c r="R28">
        <v>1</v>
      </c>
      <c r="S28">
        <v>24</v>
      </c>
    </row>
    <row r="29" spans="1:19">
      <c r="A29" s="38">
        <v>2016</v>
      </c>
      <c r="B29" s="2">
        <v>27.588000000000001</v>
      </c>
      <c r="C29" s="38">
        <v>6</v>
      </c>
      <c r="D29" t="s">
        <v>422</v>
      </c>
      <c r="E29" t="s">
        <v>423</v>
      </c>
      <c r="F29" t="s">
        <v>159</v>
      </c>
      <c r="G29" t="s">
        <v>160</v>
      </c>
      <c r="H29" t="s">
        <v>426</v>
      </c>
      <c r="I29" t="s">
        <v>427</v>
      </c>
      <c r="J29" t="s">
        <v>428</v>
      </c>
      <c r="K29" t="s">
        <v>429</v>
      </c>
      <c r="L29" t="s">
        <v>161</v>
      </c>
      <c r="M29" t="s">
        <v>25</v>
      </c>
      <c r="N29" t="s">
        <v>430</v>
      </c>
      <c r="O29" t="s">
        <v>431</v>
      </c>
      <c r="P29" t="s">
        <v>432</v>
      </c>
      <c r="R29">
        <v>1</v>
      </c>
      <c r="S29">
        <v>24</v>
      </c>
    </row>
    <row r="30" spans="1:19">
      <c r="A30" s="38">
        <v>2016</v>
      </c>
      <c r="B30" s="2">
        <v>36.299999999999997</v>
      </c>
      <c r="C30" s="38">
        <v>6</v>
      </c>
      <c r="D30" t="s">
        <v>422</v>
      </c>
      <c r="E30" t="s">
        <v>423</v>
      </c>
      <c r="F30" t="s">
        <v>433</v>
      </c>
      <c r="G30" t="s">
        <v>434</v>
      </c>
      <c r="H30" t="s">
        <v>426</v>
      </c>
      <c r="I30" t="s">
        <v>427</v>
      </c>
      <c r="J30" t="s">
        <v>428</v>
      </c>
      <c r="K30" t="s">
        <v>429</v>
      </c>
      <c r="L30" t="s">
        <v>161</v>
      </c>
      <c r="M30" t="s">
        <v>25</v>
      </c>
      <c r="N30" t="s">
        <v>430</v>
      </c>
      <c r="O30" t="s">
        <v>431</v>
      </c>
      <c r="P30" t="s">
        <v>432</v>
      </c>
      <c r="R30">
        <v>1</v>
      </c>
      <c r="S30">
        <v>24</v>
      </c>
    </row>
    <row r="31" spans="1:19">
      <c r="A31" s="38">
        <v>2016</v>
      </c>
      <c r="B31" s="2">
        <v>13.068</v>
      </c>
      <c r="C31" s="38">
        <v>6</v>
      </c>
      <c r="D31" t="s">
        <v>422</v>
      </c>
      <c r="E31" t="s">
        <v>423</v>
      </c>
      <c r="F31" t="s">
        <v>435</v>
      </c>
      <c r="G31" t="s">
        <v>302</v>
      </c>
      <c r="H31" t="s">
        <v>426</v>
      </c>
      <c r="I31" t="s">
        <v>427</v>
      </c>
      <c r="J31" t="s">
        <v>428</v>
      </c>
      <c r="K31" t="s">
        <v>429</v>
      </c>
      <c r="L31" t="s">
        <v>161</v>
      </c>
      <c r="M31" t="s">
        <v>25</v>
      </c>
      <c r="N31" t="s">
        <v>430</v>
      </c>
      <c r="O31" t="s">
        <v>431</v>
      </c>
      <c r="P31" t="s">
        <v>432</v>
      </c>
      <c r="R31">
        <v>1</v>
      </c>
      <c r="S31">
        <v>24</v>
      </c>
    </row>
    <row r="32" spans="1:19">
      <c r="A32" s="38">
        <v>2020</v>
      </c>
      <c r="B32" s="2">
        <v>24</v>
      </c>
      <c r="C32" s="38">
        <v>6</v>
      </c>
      <c r="D32" t="s">
        <v>422</v>
      </c>
      <c r="E32" t="s">
        <v>423</v>
      </c>
      <c r="F32" t="s">
        <v>436</v>
      </c>
      <c r="G32" t="s">
        <v>437</v>
      </c>
      <c r="H32" t="s">
        <v>426</v>
      </c>
      <c r="I32" t="s">
        <v>438</v>
      </c>
      <c r="J32" t="s">
        <v>428</v>
      </c>
      <c r="K32" t="s">
        <v>429</v>
      </c>
      <c r="L32" t="s">
        <v>246</v>
      </c>
      <c r="M32" t="s">
        <v>25</v>
      </c>
      <c r="N32" t="s">
        <v>439</v>
      </c>
      <c r="O32" t="s">
        <v>440</v>
      </c>
      <c r="P32" t="s">
        <v>441</v>
      </c>
      <c r="R32">
        <v>1</v>
      </c>
      <c r="S32">
        <v>24</v>
      </c>
    </row>
    <row r="33" spans="1:19">
      <c r="A33" s="38">
        <v>2020</v>
      </c>
      <c r="B33" s="2">
        <v>39</v>
      </c>
      <c r="C33" s="38">
        <v>6</v>
      </c>
      <c r="D33" t="s">
        <v>422</v>
      </c>
      <c r="E33" t="s">
        <v>423</v>
      </c>
      <c r="F33" t="s">
        <v>442</v>
      </c>
      <c r="G33" t="s">
        <v>443</v>
      </c>
      <c r="H33" t="s">
        <v>426</v>
      </c>
      <c r="I33" t="s">
        <v>438</v>
      </c>
      <c r="J33" t="s">
        <v>428</v>
      </c>
      <c r="K33" t="s">
        <v>429</v>
      </c>
      <c r="L33" t="s">
        <v>246</v>
      </c>
      <c r="M33" t="s">
        <v>25</v>
      </c>
      <c r="N33" t="s">
        <v>439</v>
      </c>
      <c r="O33" t="s">
        <v>440</v>
      </c>
      <c r="P33" t="s">
        <v>441</v>
      </c>
      <c r="R33">
        <v>1</v>
      </c>
      <c r="S33">
        <v>24</v>
      </c>
    </row>
    <row r="34" spans="1:19">
      <c r="A34" s="38">
        <v>2019</v>
      </c>
      <c r="B34" s="2">
        <v>16</v>
      </c>
      <c r="C34" s="38">
        <v>6</v>
      </c>
      <c r="D34" t="s">
        <v>422</v>
      </c>
      <c r="E34" t="s">
        <v>423</v>
      </c>
      <c r="F34" t="s">
        <v>328</v>
      </c>
      <c r="G34" t="s">
        <v>329</v>
      </c>
      <c r="H34" t="s">
        <v>426</v>
      </c>
      <c r="I34" t="s">
        <v>438</v>
      </c>
      <c r="J34" t="s">
        <v>428</v>
      </c>
      <c r="K34" t="s">
        <v>429</v>
      </c>
      <c r="L34" t="s">
        <v>246</v>
      </c>
      <c r="M34" t="s">
        <v>25</v>
      </c>
      <c r="N34" t="s">
        <v>439</v>
      </c>
      <c r="O34" t="s">
        <v>440</v>
      </c>
      <c r="P34" t="s">
        <v>441</v>
      </c>
      <c r="R34">
        <v>1</v>
      </c>
      <c r="S34">
        <v>24</v>
      </c>
    </row>
    <row r="35" spans="1:19">
      <c r="A35" s="38">
        <v>2020</v>
      </c>
      <c r="B35" s="2">
        <v>2</v>
      </c>
      <c r="C35" s="38">
        <v>6</v>
      </c>
      <c r="D35" t="s">
        <v>422</v>
      </c>
      <c r="E35" t="s">
        <v>423</v>
      </c>
      <c r="F35" t="s">
        <v>444</v>
      </c>
      <c r="G35" t="s">
        <v>445</v>
      </c>
      <c r="H35" t="s">
        <v>426</v>
      </c>
      <c r="I35" t="s">
        <v>438</v>
      </c>
      <c r="J35" t="s">
        <v>428</v>
      </c>
      <c r="K35" t="s">
        <v>429</v>
      </c>
      <c r="L35" t="s">
        <v>246</v>
      </c>
      <c r="M35" t="s">
        <v>25</v>
      </c>
      <c r="N35" t="s">
        <v>439</v>
      </c>
      <c r="O35" t="s">
        <v>440</v>
      </c>
      <c r="P35" t="s">
        <v>441</v>
      </c>
      <c r="R35">
        <v>1</v>
      </c>
      <c r="S35">
        <v>24</v>
      </c>
    </row>
    <row r="36" spans="1:19">
      <c r="A36" s="38">
        <v>2020</v>
      </c>
      <c r="B36" s="2">
        <v>12</v>
      </c>
      <c r="C36" s="38">
        <v>6</v>
      </c>
      <c r="D36" t="s">
        <v>422</v>
      </c>
      <c r="E36" t="s">
        <v>423</v>
      </c>
      <c r="F36" t="s">
        <v>446</v>
      </c>
      <c r="G36" t="s">
        <v>447</v>
      </c>
      <c r="H36" t="s">
        <v>426</v>
      </c>
      <c r="I36" t="s">
        <v>438</v>
      </c>
      <c r="J36" t="s">
        <v>428</v>
      </c>
      <c r="K36" t="s">
        <v>429</v>
      </c>
      <c r="L36" t="s">
        <v>246</v>
      </c>
      <c r="M36" t="s">
        <v>25</v>
      </c>
      <c r="N36" t="s">
        <v>439</v>
      </c>
      <c r="O36" t="s">
        <v>440</v>
      </c>
      <c r="P36" t="s">
        <v>441</v>
      </c>
      <c r="R36">
        <v>1</v>
      </c>
      <c r="S36">
        <v>24</v>
      </c>
    </row>
    <row r="37" spans="1:19">
      <c r="A37" s="49">
        <v>2016</v>
      </c>
      <c r="B37" s="174">
        <v>40</v>
      </c>
      <c r="C37" s="38">
        <v>6</v>
      </c>
      <c r="D37" s="48" t="s">
        <v>422</v>
      </c>
      <c r="E37" s="48" t="s">
        <v>423</v>
      </c>
      <c r="F37" s="48" t="s">
        <v>244</v>
      </c>
      <c r="G37" s="48" t="s">
        <v>245</v>
      </c>
      <c r="H37" s="48" t="s">
        <v>426</v>
      </c>
      <c r="I37" s="48" t="s">
        <v>438</v>
      </c>
      <c r="J37" s="48" t="s">
        <v>428</v>
      </c>
      <c r="K37" s="48" t="s">
        <v>429</v>
      </c>
      <c r="L37" s="48" t="s">
        <v>246</v>
      </c>
      <c r="M37" s="48" t="s">
        <v>25</v>
      </c>
      <c r="N37" s="48" t="s">
        <v>439</v>
      </c>
      <c r="O37" s="48" t="s">
        <v>440</v>
      </c>
      <c r="P37" s="48" t="s">
        <v>441</v>
      </c>
      <c r="Q37" s="48"/>
      <c r="R37">
        <v>1</v>
      </c>
      <c r="S37" s="49">
        <f>MEDIAN(B28:B37)</f>
        <v>22.527000000000001</v>
      </c>
    </row>
    <row r="38" spans="1:19" s="48" customFormat="1">
      <c r="A38" s="38">
        <v>2019</v>
      </c>
      <c r="B38" s="2">
        <v>7</v>
      </c>
      <c r="C38" s="38">
        <v>4</v>
      </c>
      <c r="D38" t="s">
        <v>422</v>
      </c>
      <c r="E38" t="s">
        <v>423</v>
      </c>
      <c r="F38" t="s">
        <v>318</v>
      </c>
      <c r="G38" t="s">
        <v>319</v>
      </c>
      <c r="H38" t="s">
        <v>448</v>
      </c>
      <c r="I38" t="s">
        <v>449</v>
      </c>
      <c r="J38" t="s">
        <v>450</v>
      </c>
      <c r="K38" t="s">
        <v>449</v>
      </c>
      <c r="L38" t="s">
        <v>88</v>
      </c>
      <c r="M38" t="s">
        <v>24</v>
      </c>
      <c r="N38" t="s">
        <v>439</v>
      </c>
      <c r="O38" t="s">
        <v>440</v>
      </c>
      <c r="P38" t="s">
        <v>441</v>
      </c>
      <c r="Q38" t="s">
        <v>5</v>
      </c>
      <c r="R38">
        <v>1</v>
      </c>
      <c r="S38">
        <v>18</v>
      </c>
    </row>
    <row r="39" spans="1:19" s="50" customFormat="1">
      <c r="A39" s="38">
        <v>2019</v>
      </c>
      <c r="B39" s="2">
        <v>25</v>
      </c>
      <c r="C39" s="38">
        <v>4</v>
      </c>
      <c r="D39" t="s">
        <v>422</v>
      </c>
      <c r="E39" t="s">
        <v>423</v>
      </c>
      <c r="F39" t="s">
        <v>275</v>
      </c>
      <c r="G39" t="s">
        <v>276</v>
      </c>
      <c r="H39" t="s">
        <v>448</v>
      </c>
      <c r="I39" t="s">
        <v>449</v>
      </c>
      <c r="J39" t="s">
        <v>450</v>
      </c>
      <c r="K39" t="s">
        <v>449</v>
      </c>
      <c r="L39" t="s">
        <v>88</v>
      </c>
      <c r="M39" t="s">
        <v>24</v>
      </c>
      <c r="N39" t="s">
        <v>439</v>
      </c>
      <c r="O39" t="s">
        <v>440</v>
      </c>
      <c r="P39" t="s">
        <v>441</v>
      </c>
      <c r="Q39"/>
      <c r="R39">
        <v>1</v>
      </c>
      <c r="S39">
        <v>18</v>
      </c>
    </row>
    <row r="40" spans="1:19">
      <c r="A40" s="38">
        <v>2019</v>
      </c>
      <c r="B40" s="2">
        <v>28</v>
      </c>
      <c r="C40" s="38">
        <v>4</v>
      </c>
      <c r="D40" t="s">
        <v>422</v>
      </c>
      <c r="E40" t="s">
        <v>423</v>
      </c>
      <c r="F40" t="s">
        <v>223</v>
      </c>
      <c r="G40" t="s">
        <v>224</v>
      </c>
      <c r="H40" t="s">
        <v>448</v>
      </c>
      <c r="I40" t="s">
        <v>449</v>
      </c>
      <c r="J40" t="s">
        <v>450</v>
      </c>
      <c r="K40" t="s">
        <v>449</v>
      </c>
      <c r="L40" t="s">
        <v>88</v>
      </c>
      <c r="M40" t="s">
        <v>24</v>
      </c>
      <c r="N40" t="s">
        <v>439</v>
      </c>
      <c r="O40" t="s">
        <v>440</v>
      </c>
      <c r="P40" t="s">
        <v>441</v>
      </c>
      <c r="R40">
        <v>1</v>
      </c>
      <c r="S40">
        <v>18</v>
      </c>
    </row>
    <row r="41" spans="1:19">
      <c r="A41" s="38">
        <v>2023</v>
      </c>
      <c r="B41" s="2">
        <v>13.96</v>
      </c>
      <c r="C41" s="38">
        <v>4</v>
      </c>
      <c r="D41" t="s">
        <v>422</v>
      </c>
      <c r="E41" t="s">
        <v>423</v>
      </c>
      <c r="F41" t="s">
        <v>86</v>
      </c>
      <c r="G41" t="s">
        <v>87</v>
      </c>
      <c r="H41" t="s">
        <v>448</v>
      </c>
      <c r="I41" t="s">
        <v>449</v>
      </c>
      <c r="J41" t="s">
        <v>450</v>
      </c>
      <c r="K41" t="s">
        <v>449</v>
      </c>
      <c r="L41" t="s">
        <v>88</v>
      </c>
      <c r="M41" t="s">
        <v>24</v>
      </c>
      <c r="N41" t="s">
        <v>67</v>
      </c>
      <c r="O41" t="s">
        <v>451</v>
      </c>
      <c r="P41" t="s">
        <v>452</v>
      </c>
      <c r="R41">
        <v>1</v>
      </c>
      <c r="S41">
        <v>18</v>
      </c>
    </row>
    <row r="42" spans="1:19">
      <c r="A42" s="38">
        <v>2016</v>
      </c>
      <c r="B42" s="2">
        <v>30</v>
      </c>
      <c r="C42" s="38">
        <v>4</v>
      </c>
      <c r="D42" t="s">
        <v>422</v>
      </c>
      <c r="E42" t="s">
        <v>423</v>
      </c>
      <c r="F42" t="s">
        <v>392</v>
      </c>
      <c r="G42" t="s">
        <v>453</v>
      </c>
      <c r="H42" t="s">
        <v>448</v>
      </c>
      <c r="I42" t="s">
        <v>449</v>
      </c>
      <c r="J42" t="s">
        <v>450</v>
      </c>
      <c r="K42" t="s">
        <v>449</v>
      </c>
      <c r="L42" t="s">
        <v>88</v>
      </c>
      <c r="M42" t="s">
        <v>24</v>
      </c>
      <c r="N42" t="s">
        <v>439</v>
      </c>
      <c r="O42" t="s">
        <v>440</v>
      </c>
      <c r="P42" t="s">
        <v>441</v>
      </c>
      <c r="R42">
        <v>1</v>
      </c>
      <c r="S42">
        <v>18</v>
      </c>
    </row>
    <row r="43" spans="1:19">
      <c r="A43" s="38">
        <v>2019</v>
      </c>
      <c r="B43" s="2">
        <v>18</v>
      </c>
      <c r="C43" s="38">
        <v>4</v>
      </c>
      <c r="D43" t="s">
        <v>422</v>
      </c>
      <c r="E43" t="s">
        <v>423</v>
      </c>
      <c r="F43" t="s">
        <v>90</v>
      </c>
      <c r="G43" t="s">
        <v>91</v>
      </c>
      <c r="H43" t="s">
        <v>448</v>
      </c>
      <c r="I43" t="s">
        <v>449</v>
      </c>
      <c r="J43" t="s">
        <v>450</v>
      </c>
      <c r="K43" t="s">
        <v>449</v>
      </c>
      <c r="L43" t="s">
        <v>88</v>
      </c>
      <c r="M43" t="s">
        <v>24</v>
      </c>
      <c r="N43" t="s">
        <v>439</v>
      </c>
      <c r="O43" t="s">
        <v>440</v>
      </c>
      <c r="P43" t="s">
        <v>441</v>
      </c>
      <c r="R43">
        <v>1</v>
      </c>
      <c r="S43">
        <v>18</v>
      </c>
    </row>
    <row r="44" spans="1:19">
      <c r="A44" s="38">
        <v>2019</v>
      </c>
      <c r="B44" s="2">
        <v>14</v>
      </c>
      <c r="C44" s="38">
        <v>4</v>
      </c>
      <c r="D44" t="s">
        <v>422</v>
      </c>
      <c r="E44" t="s">
        <v>423</v>
      </c>
      <c r="F44" t="s">
        <v>99</v>
      </c>
      <c r="G44" t="s">
        <v>100</v>
      </c>
      <c r="H44" t="s">
        <v>448</v>
      </c>
      <c r="I44" t="s">
        <v>449</v>
      </c>
      <c r="J44" t="s">
        <v>450</v>
      </c>
      <c r="K44" t="s">
        <v>449</v>
      </c>
      <c r="L44" t="s">
        <v>88</v>
      </c>
      <c r="M44" t="s">
        <v>24</v>
      </c>
      <c r="N44" t="s">
        <v>439</v>
      </c>
      <c r="O44" t="s">
        <v>440</v>
      </c>
      <c r="P44" t="s">
        <v>441</v>
      </c>
      <c r="R44">
        <v>1</v>
      </c>
      <c r="S44">
        <v>18</v>
      </c>
    </row>
    <row r="45" spans="1:19">
      <c r="A45" s="38">
        <v>2019</v>
      </c>
      <c r="B45" s="2">
        <v>20</v>
      </c>
      <c r="C45" s="38">
        <v>4</v>
      </c>
      <c r="D45" t="s">
        <v>422</v>
      </c>
      <c r="E45" t="s">
        <v>423</v>
      </c>
      <c r="F45" t="s">
        <v>390</v>
      </c>
      <c r="G45" t="s">
        <v>454</v>
      </c>
      <c r="H45" t="s">
        <v>448</v>
      </c>
      <c r="I45" t="s">
        <v>449</v>
      </c>
      <c r="J45" t="s">
        <v>455</v>
      </c>
      <c r="K45" t="s">
        <v>449</v>
      </c>
      <c r="L45" t="s">
        <v>80</v>
      </c>
      <c r="M45" t="s">
        <v>24</v>
      </c>
      <c r="N45" t="s">
        <v>439</v>
      </c>
      <c r="O45" t="s">
        <v>440</v>
      </c>
      <c r="P45" t="s">
        <v>441</v>
      </c>
      <c r="R45">
        <v>1</v>
      </c>
      <c r="S45">
        <v>18</v>
      </c>
    </row>
    <row r="46" spans="1:19">
      <c r="A46" s="38">
        <v>2019</v>
      </c>
      <c r="B46" s="2">
        <v>9</v>
      </c>
      <c r="C46" s="38">
        <v>4</v>
      </c>
      <c r="D46" t="s">
        <v>422</v>
      </c>
      <c r="E46" t="s">
        <v>423</v>
      </c>
      <c r="F46" t="s">
        <v>456</v>
      </c>
      <c r="G46" t="s">
        <v>457</v>
      </c>
      <c r="H46" t="s">
        <v>448</v>
      </c>
      <c r="I46" t="s">
        <v>449</v>
      </c>
      <c r="J46" t="s">
        <v>455</v>
      </c>
      <c r="K46" t="s">
        <v>449</v>
      </c>
      <c r="L46" t="s">
        <v>80</v>
      </c>
      <c r="M46" t="s">
        <v>24</v>
      </c>
      <c r="N46" t="s">
        <v>439</v>
      </c>
      <c r="O46" t="s">
        <v>440</v>
      </c>
      <c r="P46" t="s">
        <v>441</v>
      </c>
      <c r="R46">
        <v>1</v>
      </c>
      <c r="S46">
        <v>18</v>
      </c>
    </row>
    <row r="47" spans="1:19">
      <c r="A47" s="38">
        <v>2022</v>
      </c>
      <c r="B47" s="2">
        <v>40.299999999999997</v>
      </c>
      <c r="C47" s="38">
        <v>4</v>
      </c>
      <c r="D47" t="s">
        <v>422</v>
      </c>
      <c r="E47" t="s">
        <v>423</v>
      </c>
      <c r="F47" t="s">
        <v>78</v>
      </c>
      <c r="G47" t="s">
        <v>79</v>
      </c>
      <c r="H47" t="s">
        <v>448</v>
      </c>
      <c r="I47" t="s">
        <v>449</v>
      </c>
      <c r="J47" t="s">
        <v>455</v>
      </c>
      <c r="K47" t="s">
        <v>449</v>
      </c>
      <c r="L47" t="s">
        <v>80</v>
      </c>
      <c r="M47" t="s">
        <v>24</v>
      </c>
      <c r="N47" t="s">
        <v>67</v>
      </c>
      <c r="O47" t="s">
        <v>451</v>
      </c>
      <c r="P47" t="s">
        <v>428</v>
      </c>
      <c r="R47">
        <v>1</v>
      </c>
      <c r="S47">
        <v>18</v>
      </c>
    </row>
    <row r="48" spans="1:19">
      <c r="A48" s="38">
        <v>2019</v>
      </c>
      <c r="B48" s="2">
        <v>6.5</v>
      </c>
      <c r="C48" s="38">
        <v>4</v>
      </c>
      <c r="D48" t="s">
        <v>422</v>
      </c>
      <c r="E48" t="s">
        <v>423</v>
      </c>
      <c r="F48" t="s">
        <v>81</v>
      </c>
      <c r="G48" t="s">
        <v>82</v>
      </c>
      <c r="H48" t="s">
        <v>448</v>
      </c>
      <c r="I48" t="s">
        <v>449</v>
      </c>
      <c r="J48" t="s">
        <v>455</v>
      </c>
      <c r="K48" t="s">
        <v>449</v>
      </c>
      <c r="L48" t="s">
        <v>80</v>
      </c>
      <c r="M48" t="s">
        <v>24</v>
      </c>
      <c r="N48" t="s">
        <v>92</v>
      </c>
      <c r="O48" t="s">
        <v>458</v>
      </c>
      <c r="P48" t="s">
        <v>459</v>
      </c>
      <c r="R48">
        <v>1</v>
      </c>
      <c r="S48">
        <v>18</v>
      </c>
    </row>
    <row r="49" spans="1:19">
      <c r="A49" s="38">
        <v>2019</v>
      </c>
      <c r="B49" s="2">
        <v>0.1</v>
      </c>
      <c r="C49" s="38">
        <v>4</v>
      </c>
      <c r="D49" t="s">
        <v>422</v>
      </c>
      <c r="E49" t="s">
        <v>423</v>
      </c>
      <c r="F49" t="s">
        <v>84</v>
      </c>
      <c r="G49" t="s">
        <v>85</v>
      </c>
      <c r="H49" t="s">
        <v>448</v>
      </c>
      <c r="I49" t="s">
        <v>449</v>
      </c>
      <c r="J49" t="s">
        <v>455</v>
      </c>
      <c r="K49" t="s">
        <v>449</v>
      </c>
      <c r="L49" t="s">
        <v>80</v>
      </c>
      <c r="M49" t="s">
        <v>24</v>
      </c>
      <c r="N49" t="s">
        <v>92</v>
      </c>
      <c r="O49" t="s">
        <v>458</v>
      </c>
      <c r="P49" t="s">
        <v>428</v>
      </c>
      <c r="R49">
        <v>1</v>
      </c>
      <c r="S49">
        <v>18</v>
      </c>
    </row>
    <row r="50" spans="1:19">
      <c r="A50" s="38">
        <v>2024</v>
      </c>
      <c r="B50" s="2">
        <v>33.299999999999997</v>
      </c>
      <c r="C50" s="38">
        <v>4</v>
      </c>
      <c r="D50" t="s">
        <v>422</v>
      </c>
      <c r="E50" t="s">
        <v>423</v>
      </c>
      <c r="F50" t="s">
        <v>460</v>
      </c>
      <c r="G50" t="s">
        <v>461</v>
      </c>
      <c r="H50" t="s">
        <v>448</v>
      </c>
      <c r="I50" t="s">
        <v>449</v>
      </c>
      <c r="J50" t="s">
        <v>455</v>
      </c>
      <c r="K50" t="s">
        <v>449</v>
      </c>
      <c r="L50" t="s">
        <v>80</v>
      </c>
      <c r="M50" t="s">
        <v>24</v>
      </c>
      <c r="N50" t="s">
        <v>110</v>
      </c>
      <c r="O50" t="s">
        <v>462</v>
      </c>
      <c r="P50" t="s">
        <v>428</v>
      </c>
      <c r="R50">
        <v>1</v>
      </c>
      <c r="S50">
        <v>18</v>
      </c>
    </row>
    <row r="51" spans="1:19">
      <c r="A51" s="38">
        <v>2019</v>
      </c>
      <c r="B51" s="2">
        <v>17</v>
      </c>
      <c r="C51" s="38">
        <v>4</v>
      </c>
      <c r="D51" t="s">
        <v>422</v>
      </c>
      <c r="E51" t="s">
        <v>423</v>
      </c>
      <c r="F51" t="s">
        <v>101</v>
      </c>
      <c r="G51" t="s">
        <v>102</v>
      </c>
      <c r="H51" t="s">
        <v>448</v>
      </c>
      <c r="I51" t="s">
        <v>449</v>
      </c>
      <c r="J51" t="s">
        <v>455</v>
      </c>
      <c r="K51" t="s">
        <v>449</v>
      </c>
      <c r="L51" t="s">
        <v>80</v>
      </c>
      <c r="M51" t="s">
        <v>24</v>
      </c>
      <c r="N51" t="s">
        <v>439</v>
      </c>
      <c r="O51" t="s">
        <v>440</v>
      </c>
      <c r="P51" t="s">
        <v>441</v>
      </c>
      <c r="R51">
        <v>1</v>
      </c>
      <c r="S51">
        <v>18</v>
      </c>
    </row>
    <row r="52" spans="1:19">
      <c r="A52" s="38">
        <v>2016</v>
      </c>
      <c r="B52" s="2">
        <v>16</v>
      </c>
      <c r="C52" s="38">
        <v>4</v>
      </c>
      <c r="D52" t="s">
        <v>422</v>
      </c>
      <c r="E52" t="s">
        <v>423</v>
      </c>
      <c r="F52" t="s">
        <v>61</v>
      </c>
      <c r="G52" t="s">
        <v>62</v>
      </c>
      <c r="H52" t="s">
        <v>448</v>
      </c>
      <c r="I52" t="s">
        <v>449</v>
      </c>
      <c r="J52" t="s">
        <v>463</v>
      </c>
      <c r="K52" t="s">
        <v>449</v>
      </c>
      <c r="L52" t="s">
        <v>63</v>
      </c>
      <c r="M52" t="s">
        <v>24</v>
      </c>
      <c r="N52" t="s">
        <v>439</v>
      </c>
      <c r="O52" t="s">
        <v>440</v>
      </c>
      <c r="P52" t="s">
        <v>441</v>
      </c>
      <c r="R52">
        <v>1</v>
      </c>
      <c r="S52">
        <v>18</v>
      </c>
    </row>
    <row r="53" spans="1:19">
      <c r="A53" s="38">
        <v>2023</v>
      </c>
      <c r="B53" s="2">
        <v>30</v>
      </c>
      <c r="C53" s="38">
        <v>4</v>
      </c>
      <c r="D53" t="s">
        <v>422</v>
      </c>
      <c r="E53" t="s">
        <v>423</v>
      </c>
      <c r="F53" t="s">
        <v>68</v>
      </c>
      <c r="G53" t="s">
        <v>69</v>
      </c>
      <c r="H53" t="s">
        <v>448</v>
      </c>
      <c r="I53" t="s">
        <v>449</v>
      </c>
      <c r="J53" t="s">
        <v>463</v>
      </c>
      <c r="K53" t="s">
        <v>449</v>
      </c>
      <c r="L53" t="s">
        <v>63</v>
      </c>
      <c r="M53" t="s">
        <v>24</v>
      </c>
      <c r="N53" t="s">
        <v>67</v>
      </c>
      <c r="O53" t="s">
        <v>451</v>
      </c>
      <c r="P53" t="s">
        <v>428</v>
      </c>
      <c r="R53">
        <v>1</v>
      </c>
      <c r="S53">
        <v>18</v>
      </c>
    </row>
    <row r="54" spans="1:19">
      <c r="A54" s="38">
        <v>2019</v>
      </c>
      <c r="B54" s="2">
        <v>11</v>
      </c>
      <c r="C54" s="38">
        <v>4</v>
      </c>
      <c r="D54" t="s">
        <v>422</v>
      </c>
      <c r="E54" t="s">
        <v>423</v>
      </c>
      <c r="F54" t="s">
        <v>201</v>
      </c>
      <c r="G54" t="s">
        <v>202</v>
      </c>
      <c r="H54" t="s">
        <v>448</v>
      </c>
      <c r="I54" t="s">
        <v>449</v>
      </c>
      <c r="J54" t="s">
        <v>463</v>
      </c>
      <c r="K54" t="s">
        <v>449</v>
      </c>
      <c r="L54" t="s">
        <v>63</v>
      </c>
      <c r="M54" t="s">
        <v>24</v>
      </c>
      <c r="N54" t="s">
        <v>439</v>
      </c>
      <c r="O54" t="s">
        <v>440</v>
      </c>
      <c r="P54" t="s">
        <v>441</v>
      </c>
      <c r="R54">
        <v>1</v>
      </c>
      <c r="S54">
        <v>18</v>
      </c>
    </row>
    <row r="55" spans="1:19">
      <c r="A55" s="38">
        <v>2019</v>
      </c>
      <c r="B55" s="2">
        <v>13</v>
      </c>
      <c r="C55" s="38">
        <v>4</v>
      </c>
      <c r="D55" t="s">
        <v>422</v>
      </c>
      <c r="E55" t="s">
        <v>423</v>
      </c>
      <c r="F55" t="s">
        <v>70</v>
      </c>
      <c r="G55" t="s">
        <v>71</v>
      </c>
      <c r="H55" t="s">
        <v>448</v>
      </c>
      <c r="I55" t="s">
        <v>449</v>
      </c>
      <c r="J55" t="s">
        <v>463</v>
      </c>
      <c r="K55" t="s">
        <v>449</v>
      </c>
      <c r="L55" t="s">
        <v>63</v>
      </c>
      <c r="M55" t="s">
        <v>24</v>
      </c>
      <c r="N55" t="s">
        <v>439</v>
      </c>
      <c r="O55" t="s">
        <v>440</v>
      </c>
      <c r="P55" t="s">
        <v>441</v>
      </c>
      <c r="R55">
        <v>1</v>
      </c>
      <c r="S55">
        <v>18</v>
      </c>
    </row>
    <row r="56" spans="1:19">
      <c r="A56" s="38">
        <v>2022</v>
      </c>
      <c r="B56" s="2">
        <v>22.2</v>
      </c>
      <c r="C56" s="38">
        <v>4</v>
      </c>
      <c r="D56" t="s">
        <v>422</v>
      </c>
      <c r="E56" t="s">
        <v>423</v>
      </c>
      <c r="F56" t="s">
        <v>73</v>
      </c>
      <c r="G56" t="s">
        <v>74</v>
      </c>
      <c r="H56" t="s">
        <v>448</v>
      </c>
      <c r="I56" t="s">
        <v>449</v>
      </c>
      <c r="J56" t="s">
        <v>463</v>
      </c>
      <c r="K56" t="s">
        <v>449</v>
      </c>
      <c r="L56" t="s">
        <v>63</v>
      </c>
      <c r="M56" t="s">
        <v>24</v>
      </c>
      <c r="N56" t="s">
        <v>110</v>
      </c>
      <c r="O56" t="s">
        <v>462</v>
      </c>
      <c r="P56" t="s">
        <v>428</v>
      </c>
      <c r="R56">
        <v>1</v>
      </c>
      <c r="S56">
        <v>18</v>
      </c>
    </row>
    <row r="57" spans="1:19">
      <c r="A57" s="38">
        <v>2016</v>
      </c>
      <c r="B57" s="2">
        <v>28</v>
      </c>
      <c r="C57" s="38">
        <v>4</v>
      </c>
      <c r="D57" t="s">
        <v>422</v>
      </c>
      <c r="E57" t="s">
        <v>423</v>
      </c>
      <c r="F57" t="s">
        <v>464</v>
      </c>
      <c r="G57" t="s">
        <v>465</v>
      </c>
      <c r="H57" t="s">
        <v>448</v>
      </c>
      <c r="I57" t="s">
        <v>449</v>
      </c>
      <c r="J57" t="s">
        <v>463</v>
      </c>
      <c r="K57" t="s">
        <v>449</v>
      </c>
      <c r="L57" t="s">
        <v>63</v>
      </c>
      <c r="M57" t="s">
        <v>24</v>
      </c>
      <c r="N57" t="s">
        <v>439</v>
      </c>
      <c r="O57" t="s">
        <v>440</v>
      </c>
      <c r="P57" t="s">
        <v>441</v>
      </c>
      <c r="R57">
        <v>1</v>
      </c>
      <c r="S57">
        <v>18</v>
      </c>
    </row>
    <row r="58" spans="1:19">
      <c r="A58" s="38">
        <v>2019</v>
      </c>
      <c r="B58" s="2">
        <v>27</v>
      </c>
      <c r="C58" s="38">
        <v>4</v>
      </c>
      <c r="D58" t="s">
        <v>422</v>
      </c>
      <c r="E58" t="s">
        <v>423</v>
      </c>
      <c r="F58" t="s">
        <v>221</v>
      </c>
      <c r="G58" t="s">
        <v>222</v>
      </c>
      <c r="H58" t="s">
        <v>448</v>
      </c>
      <c r="I58" t="s">
        <v>449</v>
      </c>
      <c r="J58" t="s">
        <v>463</v>
      </c>
      <c r="K58" t="s">
        <v>449</v>
      </c>
      <c r="L58" t="s">
        <v>63</v>
      </c>
      <c r="M58" t="s">
        <v>24</v>
      </c>
      <c r="N58" t="s">
        <v>439</v>
      </c>
      <c r="O58" t="s">
        <v>440</v>
      </c>
      <c r="P58" t="s">
        <v>441</v>
      </c>
      <c r="R58">
        <v>1</v>
      </c>
      <c r="S58">
        <v>18</v>
      </c>
    </row>
    <row r="59" spans="1:19">
      <c r="A59" s="38">
        <v>2023</v>
      </c>
      <c r="B59" s="2">
        <v>2.7</v>
      </c>
      <c r="C59" s="38">
        <v>4</v>
      </c>
      <c r="D59" t="s">
        <v>422</v>
      </c>
      <c r="E59" t="s">
        <v>423</v>
      </c>
      <c r="F59" t="s">
        <v>94</v>
      </c>
      <c r="G59" t="s">
        <v>95</v>
      </c>
      <c r="H59" t="s">
        <v>448</v>
      </c>
      <c r="I59" t="s">
        <v>449</v>
      </c>
      <c r="J59" t="s">
        <v>463</v>
      </c>
      <c r="K59" t="s">
        <v>449</v>
      </c>
      <c r="L59" t="s">
        <v>63</v>
      </c>
      <c r="M59" t="s">
        <v>24</v>
      </c>
      <c r="N59" t="s">
        <v>110</v>
      </c>
      <c r="O59" t="s">
        <v>462</v>
      </c>
      <c r="P59" t="s">
        <v>428</v>
      </c>
      <c r="R59">
        <v>1</v>
      </c>
      <c r="S59">
        <v>18</v>
      </c>
    </row>
    <row r="60" spans="1:19">
      <c r="A60" s="38">
        <v>2019</v>
      </c>
      <c r="B60" s="2">
        <v>7.5</v>
      </c>
      <c r="C60" s="38">
        <v>4</v>
      </c>
      <c r="D60" t="s">
        <v>422</v>
      </c>
      <c r="E60" t="s">
        <v>423</v>
      </c>
      <c r="F60" t="s">
        <v>97</v>
      </c>
      <c r="G60" t="s">
        <v>98</v>
      </c>
      <c r="H60" t="s">
        <v>448</v>
      </c>
      <c r="I60" t="s">
        <v>449</v>
      </c>
      <c r="J60" t="s">
        <v>463</v>
      </c>
      <c r="K60" t="s">
        <v>449</v>
      </c>
      <c r="L60" t="s">
        <v>63</v>
      </c>
      <c r="M60" t="s">
        <v>24</v>
      </c>
      <c r="N60" t="s">
        <v>67</v>
      </c>
      <c r="O60" t="s">
        <v>451</v>
      </c>
      <c r="P60" t="s">
        <v>428</v>
      </c>
      <c r="R60">
        <v>1</v>
      </c>
      <c r="S60">
        <v>18</v>
      </c>
    </row>
    <row r="61" spans="1:19">
      <c r="A61" s="38">
        <v>2016</v>
      </c>
      <c r="B61" s="2">
        <v>22</v>
      </c>
      <c r="C61" s="38">
        <v>4</v>
      </c>
      <c r="D61" t="s">
        <v>422</v>
      </c>
      <c r="E61" t="s">
        <v>423</v>
      </c>
      <c r="F61" t="s">
        <v>466</v>
      </c>
      <c r="G61" t="s">
        <v>467</v>
      </c>
      <c r="H61" t="s">
        <v>448</v>
      </c>
      <c r="I61" t="s">
        <v>449</v>
      </c>
      <c r="J61" t="s">
        <v>463</v>
      </c>
      <c r="K61" t="s">
        <v>449</v>
      </c>
      <c r="L61" t="s">
        <v>63</v>
      </c>
      <c r="M61" t="s">
        <v>24</v>
      </c>
      <c r="N61" t="s">
        <v>439</v>
      </c>
      <c r="O61" t="s">
        <v>440</v>
      </c>
      <c r="P61" t="s">
        <v>441</v>
      </c>
      <c r="R61">
        <v>1</v>
      </c>
      <c r="S61">
        <v>18</v>
      </c>
    </row>
    <row r="62" spans="1:19">
      <c r="A62" s="49">
        <v>2019</v>
      </c>
      <c r="B62" s="174">
        <v>50</v>
      </c>
      <c r="C62" s="38">
        <v>4</v>
      </c>
      <c r="D62" s="48" t="s">
        <v>422</v>
      </c>
      <c r="E62" s="48" t="s">
        <v>423</v>
      </c>
      <c r="F62" s="48" t="s">
        <v>468</v>
      </c>
      <c r="G62" s="48" t="s">
        <v>469</v>
      </c>
      <c r="H62" s="48" t="s">
        <v>448</v>
      </c>
      <c r="I62" s="48" t="s">
        <v>449</v>
      </c>
      <c r="J62" s="48" t="s">
        <v>463</v>
      </c>
      <c r="K62" s="48" t="s">
        <v>449</v>
      </c>
      <c r="L62" s="48" t="s">
        <v>63</v>
      </c>
      <c r="M62" s="48" t="s">
        <v>24</v>
      </c>
      <c r="N62" s="48" t="s">
        <v>439</v>
      </c>
      <c r="O62" s="48" t="s">
        <v>440</v>
      </c>
      <c r="P62" s="48" t="s">
        <v>441</v>
      </c>
      <c r="Q62" s="48"/>
      <c r="R62">
        <v>1</v>
      </c>
      <c r="S62" s="49">
        <f>MEDIAN(B38:B62)</f>
        <v>18</v>
      </c>
    </row>
    <row r="63" spans="1:19">
      <c r="A63" s="51">
        <v>2016</v>
      </c>
      <c r="B63" s="175">
        <v>4</v>
      </c>
      <c r="C63" s="38">
        <v>5</v>
      </c>
      <c r="D63" s="50" t="s">
        <v>422</v>
      </c>
      <c r="E63" s="50" t="s">
        <v>423</v>
      </c>
      <c r="F63" s="50" t="s">
        <v>146</v>
      </c>
      <c r="G63" s="50" t="s">
        <v>147</v>
      </c>
      <c r="H63" s="50" t="s">
        <v>470</v>
      </c>
      <c r="I63" s="50" t="s">
        <v>471</v>
      </c>
      <c r="J63" s="50" t="s">
        <v>428</v>
      </c>
      <c r="K63" s="50" t="s">
        <v>471</v>
      </c>
      <c r="L63" s="50" t="s">
        <v>148</v>
      </c>
      <c r="M63" s="50" t="s">
        <v>7</v>
      </c>
      <c r="N63" s="50" t="s">
        <v>439</v>
      </c>
      <c r="O63" s="50" t="s">
        <v>440</v>
      </c>
      <c r="P63" s="50" t="s">
        <v>441</v>
      </c>
      <c r="Q63" s="50" t="s">
        <v>148</v>
      </c>
      <c r="R63">
        <v>1</v>
      </c>
      <c r="S63" s="50">
        <v>21</v>
      </c>
    </row>
    <row r="64" spans="1:19">
      <c r="A64" s="38">
        <v>2016</v>
      </c>
      <c r="B64" s="2">
        <v>45</v>
      </c>
      <c r="C64" s="38">
        <v>7</v>
      </c>
      <c r="D64" t="s">
        <v>422</v>
      </c>
      <c r="E64" t="s">
        <v>423</v>
      </c>
      <c r="F64" t="s">
        <v>400</v>
      </c>
      <c r="G64" t="s">
        <v>472</v>
      </c>
      <c r="H64" t="s">
        <v>473</v>
      </c>
      <c r="I64" t="s">
        <v>474</v>
      </c>
      <c r="J64" t="s">
        <v>475</v>
      </c>
      <c r="K64" t="s">
        <v>474</v>
      </c>
      <c r="L64" t="s">
        <v>182</v>
      </c>
      <c r="M64" t="s">
        <v>23</v>
      </c>
      <c r="N64" t="s">
        <v>439</v>
      </c>
      <c r="O64" t="s">
        <v>440</v>
      </c>
      <c r="P64" t="s">
        <v>441</v>
      </c>
      <c r="Q64" t="s">
        <v>8</v>
      </c>
      <c r="R64">
        <v>1</v>
      </c>
      <c r="S64">
        <v>24</v>
      </c>
    </row>
    <row r="65" spans="1:19">
      <c r="A65" s="38">
        <v>2018</v>
      </c>
      <c r="B65" s="2">
        <v>27</v>
      </c>
      <c r="C65" s="38">
        <v>7</v>
      </c>
      <c r="D65" t="s">
        <v>422</v>
      </c>
      <c r="E65" t="s">
        <v>423</v>
      </c>
      <c r="F65" t="s">
        <v>234</v>
      </c>
      <c r="G65" t="s">
        <v>235</v>
      </c>
      <c r="H65" t="s">
        <v>473</v>
      </c>
      <c r="I65" t="s">
        <v>474</v>
      </c>
      <c r="J65" t="s">
        <v>475</v>
      </c>
      <c r="K65" t="s">
        <v>474</v>
      </c>
      <c r="L65" t="s">
        <v>182</v>
      </c>
      <c r="M65" t="s">
        <v>23</v>
      </c>
      <c r="N65" t="s">
        <v>439</v>
      </c>
      <c r="O65" t="s">
        <v>440</v>
      </c>
      <c r="P65" t="s">
        <v>441</v>
      </c>
      <c r="R65">
        <v>1</v>
      </c>
      <c r="S65">
        <v>24</v>
      </c>
    </row>
    <row r="66" spans="1:19">
      <c r="A66" s="38">
        <v>2018</v>
      </c>
      <c r="B66" s="2">
        <v>35</v>
      </c>
      <c r="C66" s="38">
        <v>7</v>
      </c>
      <c r="D66" t="s">
        <v>422</v>
      </c>
      <c r="E66" t="s">
        <v>423</v>
      </c>
      <c r="F66" t="s">
        <v>476</v>
      </c>
      <c r="G66" t="s">
        <v>477</v>
      </c>
      <c r="H66" t="s">
        <v>473</v>
      </c>
      <c r="I66" t="s">
        <v>474</v>
      </c>
      <c r="J66" t="s">
        <v>475</v>
      </c>
      <c r="K66" t="s">
        <v>474</v>
      </c>
      <c r="L66" t="s">
        <v>182</v>
      </c>
      <c r="M66" t="s">
        <v>23</v>
      </c>
      <c r="N66" t="s">
        <v>439</v>
      </c>
      <c r="O66" t="s">
        <v>440</v>
      </c>
      <c r="P66" t="s">
        <v>441</v>
      </c>
      <c r="R66">
        <v>1</v>
      </c>
      <c r="S66">
        <v>24</v>
      </c>
    </row>
    <row r="67" spans="1:19">
      <c r="A67" s="38">
        <v>2017</v>
      </c>
      <c r="B67" s="2">
        <v>5</v>
      </c>
      <c r="C67" s="38">
        <v>7</v>
      </c>
      <c r="D67" t="s">
        <v>422</v>
      </c>
      <c r="E67" t="s">
        <v>423</v>
      </c>
      <c r="F67" t="s">
        <v>401</v>
      </c>
      <c r="G67" t="s">
        <v>478</v>
      </c>
      <c r="H67" t="s">
        <v>473</v>
      </c>
      <c r="I67" t="s">
        <v>474</v>
      </c>
      <c r="J67" t="s">
        <v>475</v>
      </c>
      <c r="K67" t="s">
        <v>474</v>
      </c>
      <c r="L67" t="s">
        <v>182</v>
      </c>
      <c r="M67" t="s">
        <v>23</v>
      </c>
      <c r="N67" t="s">
        <v>439</v>
      </c>
      <c r="O67" t="s">
        <v>440</v>
      </c>
      <c r="P67" t="s">
        <v>441</v>
      </c>
      <c r="R67">
        <v>1</v>
      </c>
      <c r="S67">
        <v>24</v>
      </c>
    </row>
    <row r="68" spans="1:19">
      <c r="A68" s="38">
        <v>2016</v>
      </c>
      <c r="B68" s="2">
        <v>28</v>
      </c>
      <c r="C68" s="38">
        <v>7</v>
      </c>
      <c r="D68" t="s">
        <v>422</v>
      </c>
      <c r="E68" t="s">
        <v>423</v>
      </c>
      <c r="F68" t="s">
        <v>240</v>
      </c>
      <c r="G68" t="s">
        <v>241</v>
      </c>
      <c r="H68" t="s">
        <v>473</v>
      </c>
      <c r="I68" t="s">
        <v>474</v>
      </c>
      <c r="J68" t="s">
        <v>475</v>
      </c>
      <c r="K68" t="s">
        <v>474</v>
      </c>
      <c r="L68" t="s">
        <v>182</v>
      </c>
      <c r="M68" t="s">
        <v>23</v>
      </c>
      <c r="N68" t="s">
        <v>439</v>
      </c>
      <c r="O68" t="s">
        <v>440</v>
      </c>
      <c r="P68" t="s">
        <v>441</v>
      </c>
      <c r="R68">
        <v>1</v>
      </c>
      <c r="S68">
        <v>24</v>
      </c>
    </row>
    <row r="69" spans="1:19">
      <c r="A69" s="38">
        <v>2017</v>
      </c>
      <c r="B69" s="2">
        <v>18</v>
      </c>
      <c r="C69" s="38">
        <v>7</v>
      </c>
      <c r="D69" t="s">
        <v>422</v>
      </c>
      <c r="E69" t="s">
        <v>423</v>
      </c>
      <c r="F69" t="s">
        <v>479</v>
      </c>
      <c r="G69" t="s">
        <v>480</v>
      </c>
      <c r="H69" t="s">
        <v>473</v>
      </c>
      <c r="I69" t="s">
        <v>474</v>
      </c>
      <c r="J69" t="s">
        <v>475</v>
      </c>
      <c r="K69" t="s">
        <v>474</v>
      </c>
      <c r="L69" t="s">
        <v>182</v>
      </c>
      <c r="M69" t="s">
        <v>23</v>
      </c>
      <c r="N69" t="s">
        <v>439</v>
      </c>
      <c r="O69" t="s">
        <v>440</v>
      </c>
      <c r="P69" t="s">
        <v>441</v>
      </c>
      <c r="R69">
        <v>1</v>
      </c>
      <c r="S69">
        <v>24</v>
      </c>
    </row>
    <row r="70" spans="1:19">
      <c r="A70" s="38">
        <v>2017</v>
      </c>
      <c r="B70" s="2">
        <v>16</v>
      </c>
      <c r="C70" s="38">
        <v>7</v>
      </c>
      <c r="D70" t="s">
        <v>422</v>
      </c>
      <c r="E70" t="s">
        <v>423</v>
      </c>
      <c r="F70" t="s">
        <v>180</v>
      </c>
      <c r="G70" t="s">
        <v>181</v>
      </c>
      <c r="H70" t="s">
        <v>473</v>
      </c>
      <c r="I70" t="s">
        <v>474</v>
      </c>
      <c r="J70" t="s">
        <v>475</v>
      </c>
      <c r="K70" t="s">
        <v>474</v>
      </c>
      <c r="L70" t="s">
        <v>182</v>
      </c>
      <c r="M70" t="s">
        <v>23</v>
      </c>
      <c r="N70" t="s">
        <v>92</v>
      </c>
      <c r="O70" t="s">
        <v>458</v>
      </c>
      <c r="P70" t="s">
        <v>481</v>
      </c>
      <c r="R70">
        <v>1</v>
      </c>
      <c r="S70">
        <v>24</v>
      </c>
    </row>
    <row r="71" spans="1:19" s="48" customFormat="1">
      <c r="A71" s="38">
        <v>2017</v>
      </c>
      <c r="B71" s="2">
        <v>18</v>
      </c>
      <c r="C71" s="38">
        <v>7</v>
      </c>
      <c r="D71" t="s">
        <v>422</v>
      </c>
      <c r="E71" t="s">
        <v>423</v>
      </c>
      <c r="F71" t="s">
        <v>482</v>
      </c>
      <c r="G71" t="s">
        <v>483</v>
      </c>
      <c r="H71" t="s">
        <v>473</v>
      </c>
      <c r="I71" t="s">
        <v>474</v>
      </c>
      <c r="J71" t="s">
        <v>475</v>
      </c>
      <c r="K71" t="s">
        <v>474</v>
      </c>
      <c r="L71" t="s">
        <v>182</v>
      </c>
      <c r="M71" t="s">
        <v>23</v>
      </c>
      <c r="N71" t="s">
        <v>439</v>
      </c>
      <c r="O71" t="s">
        <v>440</v>
      </c>
      <c r="P71" t="s">
        <v>441</v>
      </c>
      <c r="Q71"/>
      <c r="R71">
        <v>1</v>
      </c>
      <c r="S71">
        <v>24</v>
      </c>
    </row>
    <row r="72" spans="1:19">
      <c r="A72" s="38">
        <v>2017</v>
      </c>
      <c r="B72" s="2">
        <v>25</v>
      </c>
      <c r="C72" s="38">
        <v>7</v>
      </c>
      <c r="D72" t="s">
        <v>422</v>
      </c>
      <c r="E72" t="s">
        <v>423</v>
      </c>
      <c r="F72" t="s">
        <v>267</v>
      </c>
      <c r="G72" t="s">
        <v>268</v>
      </c>
      <c r="H72" t="s">
        <v>473</v>
      </c>
      <c r="I72" t="s">
        <v>474</v>
      </c>
      <c r="J72" t="s">
        <v>475</v>
      </c>
      <c r="K72" t="s">
        <v>474</v>
      </c>
      <c r="L72" t="s">
        <v>182</v>
      </c>
      <c r="M72" t="s">
        <v>23</v>
      </c>
      <c r="N72" t="s">
        <v>439</v>
      </c>
      <c r="O72" t="s">
        <v>440</v>
      </c>
      <c r="P72" t="s">
        <v>441</v>
      </c>
      <c r="R72">
        <v>1</v>
      </c>
      <c r="S72">
        <v>24</v>
      </c>
    </row>
    <row r="73" spans="1:19">
      <c r="A73" s="38">
        <v>2018</v>
      </c>
      <c r="B73" s="2">
        <v>48</v>
      </c>
      <c r="C73" s="38">
        <v>7</v>
      </c>
      <c r="D73" t="s">
        <v>422</v>
      </c>
      <c r="E73" t="s">
        <v>423</v>
      </c>
      <c r="F73" t="s">
        <v>207</v>
      </c>
      <c r="G73" t="s">
        <v>208</v>
      </c>
      <c r="H73" t="s">
        <v>473</v>
      </c>
      <c r="I73" t="s">
        <v>474</v>
      </c>
      <c r="J73" t="s">
        <v>484</v>
      </c>
      <c r="K73" t="s">
        <v>474</v>
      </c>
      <c r="L73" t="s">
        <v>206</v>
      </c>
      <c r="M73" t="s">
        <v>23</v>
      </c>
      <c r="N73" t="s">
        <v>439</v>
      </c>
      <c r="O73" t="s">
        <v>440</v>
      </c>
      <c r="P73" t="s">
        <v>441</v>
      </c>
      <c r="R73">
        <v>1</v>
      </c>
      <c r="S73">
        <v>24</v>
      </c>
    </row>
    <row r="74" spans="1:19">
      <c r="A74" s="38">
        <v>2018</v>
      </c>
      <c r="B74" s="2">
        <v>80</v>
      </c>
      <c r="C74" s="38">
        <v>7</v>
      </c>
      <c r="D74" t="s">
        <v>422</v>
      </c>
      <c r="E74" t="s">
        <v>423</v>
      </c>
      <c r="F74" t="s">
        <v>209</v>
      </c>
      <c r="G74" t="s">
        <v>210</v>
      </c>
      <c r="H74" t="s">
        <v>473</v>
      </c>
      <c r="I74" t="s">
        <v>474</v>
      </c>
      <c r="J74" t="s">
        <v>484</v>
      </c>
      <c r="K74" t="s">
        <v>474</v>
      </c>
      <c r="L74" t="s">
        <v>206</v>
      </c>
      <c r="M74" t="s">
        <v>23</v>
      </c>
      <c r="N74" t="s">
        <v>439</v>
      </c>
      <c r="O74" t="s">
        <v>440</v>
      </c>
      <c r="P74" t="s">
        <v>441</v>
      </c>
      <c r="R74">
        <v>1</v>
      </c>
      <c r="S74">
        <v>24</v>
      </c>
    </row>
    <row r="75" spans="1:19">
      <c r="A75" s="38">
        <v>2017</v>
      </c>
      <c r="B75" s="2">
        <v>35</v>
      </c>
      <c r="C75" s="38">
        <v>7</v>
      </c>
      <c r="D75" t="s">
        <v>422</v>
      </c>
      <c r="E75" t="s">
        <v>423</v>
      </c>
      <c r="F75" t="s">
        <v>485</v>
      </c>
      <c r="G75" t="s">
        <v>486</v>
      </c>
      <c r="H75" t="s">
        <v>473</v>
      </c>
      <c r="I75" t="s">
        <v>474</v>
      </c>
      <c r="J75" t="s">
        <v>484</v>
      </c>
      <c r="K75" t="s">
        <v>474</v>
      </c>
      <c r="L75" t="s">
        <v>206</v>
      </c>
      <c r="M75" t="s">
        <v>23</v>
      </c>
      <c r="N75" t="s">
        <v>439</v>
      </c>
      <c r="O75" t="s">
        <v>440</v>
      </c>
      <c r="P75" t="s">
        <v>441</v>
      </c>
      <c r="R75">
        <v>1</v>
      </c>
      <c r="S75">
        <v>24</v>
      </c>
    </row>
    <row r="76" spans="1:19">
      <c r="A76" s="38">
        <v>2018</v>
      </c>
      <c r="B76" s="2">
        <v>16</v>
      </c>
      <c r="C76" s="38">
        <v>7</v>
      </c>
      <c r="D76" t="s">
        <v>422</v>
      </c>
      <c r="E76" t="s">
        <v>423</v>
      </c>
      <c r="F76" t="s">
        <v>487</v>
      </c>
      <c r="G76" t="s">
        <v>488</v>
      </c>
      <c r="H76" t="s">
        <v>473</v>
      </c>
      <c r="I76" t="s">
        <v>474</v>
      </c>
      <c r="J76" t="s">
        <v>484</v>
      </c>
      <c r="K76" t="s">
        <v>474</v>
      </c>
      <c r="L76" t="s">
        <v>206</v>
      </c>
      <c r="M76" t="s">
        <v>23</v>
      </c>
      <c r="N76" t="s">
        <v>439</v>
      </c>
      <c r="O76" t="s">
        <v>440</v>
      </c>
      <c r="P76" t="s">
        <v>441</v>
      </c>
      <c r="R76">
        <v>1</v>
      </c>
      <c r="S76">
        <v>24</v>
      </c>
    </row>
    <row r="77" spans="1:19">
      <c r="A77" s="38">
        <v>2017</v>
      </c>
      <c r="B77" s="2">
        <v>7</v>
      </c>
      <c r="C77" s="38">
        <v>7</v>
      </c>
      <c r="D77" t="s">
        <v>422</v>
      </c>
      <c r="E77" t="s">
        <v>423</v>
      </c>
      <c r="F77" t="s">
        <v>489</v>
      </c>
      <c r="G77" t="s">
        <v>490</v>
      </c>
      <c r="H77" t="s">
        <v>473</v>
      </c>
      <c r="I77" t="s">
        <v>474</v>
      </c>
      <c r="J77" t="s">
        <v>491</v>
      </c>
      <c r="K77" t="s">
        <v>474</v>
      </c>
      <c r="L77" t="s">
        <v>187</v>
      </c>
      <c r="M77" t="s">
        <v>23</v>
      </c>
      <c r="N77" t="s">
        <v>439</v>
      </c>
      <c r="O77" t="s">
        <v>440</v>
      </c>
      <c r="P77" t="s">
        <v>441</v>
      </c>
      <c r="R77">
        <v>1</v>
      </c>
      <c r="S77">
        <v>24</v>
      </c>
    </row>
    <row r="78" spans="1:19">
      <c r="A78" s="38">
        <v>2017</v>
      </c>
      <c r="B78" s="2">
        <v>14</v>
      </c>
      <c r="C78" s="38">
        <v>7</v>
      </c>
      <c r="D78" t="s">
        <v>422</v>
      </c>
      <c r="E78" t="s">
        <v>423</v>
      </c>
      <c r="F78" t="s">
        <v>228</v>
      </c>
      <c r="G78" t="s">
        <v>229</v>
      </c>
      <c r="H78" t="s">
        <v>473</v>
      </c>
      <c r="I78" t="s">
        <v>474</v>
      </c>
      <c r="J78" t="s">
        <v>491</v>
      </c>
      <c r="K78" t="s">
        <v>474</v>
      </c>
      <c r="L78" t="s">
        <v>187</v>
      </c>
      <c r="M78" t="s">
        <v>23</v>
      </c>
      <c r="N78" t="s">
        <v>439</v>
      </c>
      <c r="O78" t="s">
        <v>440</v>
      </c>
      <c r="P78" t="s">
        <v>441</v>
      </c>
      <c r="R78">
        <v>1</v>
      </c>
      <c r="S78">
        <v>24</v>
      </c>
    </row>
    <row r="79" spans="1:19">
      <c r="A79" s="38">
        <v>2017</v>
      </c>
      <c r="B79" s="2">
        <v>11</v>
      </c>
      <c r="C79" s="38">
        <v>7</v>
      </c>
      <c r="D79" t="s">
        <v>422</v>
      </c>
      <c r="E79" t="s">
        <v>423</v>
      </c>
      <c r="F79" t="s">
        <v>492</v>
      </c>
      <c r="G79" t="s">
        <v>493</v>
      </c>
      <c r="H79" t="s">
        <v>473</v>
      </c>
      <c r="I79" t="s">
        <v>474</v>
      </c>
      <c r="J79" t="s">
        <v>491</v>
      </c>
      <c r="K79" t="s">
        <v>474</v>
      </c>
      <c r="L79" t="s">
        <v>187</v>
      </c>
      <c r="M79" t="s">
        <v>23</v>
      </c>
      <c r="N79" t="s">
        <v>439</v>
      </c>
      <c r="O79" t="s">
        <v>440</v>
      </c>
      <c r="P79" t="s">
        <v>441</v>
      </c>
      <c r="R79">
        <v>1</v>
      </c>
      <c r="S79">
        <v>24</v>
      </c>
    </row>
    <row r="80" spans="1:19">
      <c r="A80" s="38">
        <v>2018</v>
      </c>
      <c r="B80" s="2">
        <v>17</v>
      </c>
      <c r="C80" s="38">
        <v>7</v>
      </c>
      <c r="D80" t="s">
        <v>422</v>
      </c>
      <c r="E80" t="s">
        <v>423</v>
      </c>
      <c r="F80" t="s">
        <v>249</v>
      </c>
      <c r="G80" t="s">
        <v>250</v>
      </c>
      <c r="H80" t="s">
        <v>473</v>
      </c>
      <c r="I80" t="s">
        <v>474</v>
      </c>
      <c r="J80" t="s">
        <v>491</v>
      </c>
      <c r="K80" t="s">
        <v>474</v>
      </c>
      <c r="L80" t="s">
        <v>187</v>
      </c>
      <c r="M80" t="s">
        <v>23</v>
      </c>
      <c r="N80" t="s">
        <v>439</v>
      </c>
      <c r="O80" t="s">
        <v>440</v>
      </c>
      <c r="P80" t="s">
        <v>441</v>
      </c>
      <c r="R80">
        <v>1</v>
      </c>
      <c r="S80">
        <v>24</v>
      </c>
    </row>
    <row r="81" spans="1:19">
      <c r="A81" s="38">
        <v>2019</v>
      </c>
      <c r="B81" s="2">
        <v>18</v>
      </c>
      <c r="C81" s="38">
        <v>7</v>
      </c>
      <c r="D81" t="s">
        <v>422</v>
      </c>
      <c r="E81" t="s">
        <v>423</v>
      </c>
      <c r="F81" t="s">
        <v>185</v>
      </c>
      <c r="G81" t="s">
        <v>186</v>
      </c>
      <c r="H81" t="s">
        <v>473</v>
      </c>
      <c r="I81" t="s">
        <v>474</v>
      </c>
      <c r="J81" t="s">
        <v>491</v>
      </c>
      <c r="K81" t="s">
        <v>474</v>
      </c>
      <c r="L81" t="s">
        <v>187</v>
      </c>
      <c r="M81" t="s">
        <v>23</v>
      </c>
      <c r="N81" t="s">
        <v>439</v>
      </c>
      <c r="O81" t="s">
        <v>440</v>
      </c>
      <c r="P81" t="s">
        <v>428</v>
      </c>
      <c r="R81">
        <v>1</v>
      </c>
      <c r="S81">
        <v>24</v>
      </c>
    </row>
    <row r="82" spans="1:19">
      <c r="A82" s="38">
        <v>2016</v>
      </c>
      <c r="B82" s="2">
        <v>27</v>
      </c>
      <c r="C82" s="38">
        <v>7</v>
      </c>
      <c r="D82" t="s">
        <v>422</v>
      </c>
      <c r="E82" t="s">
        <v>423</v>
      </c>
      <c r="F82" t="s">
        <v>195</v>
      </c>
      <c r="G82" t="s">
        <v>196</v>
      </c>
      <c r="H82" t="s">
        <v>473</v>
      </c>
      <c r="I82" t="s">
        <v>474</v>
      </c>
      <c r="J82" t="s">
        <v>494</v>
      </c>
      <c r="K82" t="s">
        <v>474</v>
      </c>
      <c r="L82" t="s">
        <v>174</v>
      </c>
      <c r="M82" t="s">
        <v>23</v>
      </c>
      <c r="N82" t="s">
        <v>439</v>
      </c>
      <c r="O82" t="s">
        <v>440</v>
      </c>
      <c r="P82" t="s">
        <v>441</v>
      </c>
      <c r="R82">
        <v>1</v>
      </c>
      <c r="S82">
        <v>24</v>
      </c>
    </row>
    <row r="83" spans="1:19">
      <c r="A83" s="38">
        <v>2017</v>
      </c>
      <c r="B83" s="2">
        <v>16</v>
      </c>
      <c r="C83" s="38">
        <v>7</v>
      </c>
      <c r="D83" t="s">
        <v>422</v>
      </c>
      <c r="E83" t="s">
        <v>423</v>
      </c>
      <c r="F83" t="s">
        <v>495</v>
      </c>
      <c r="G83" t="s">
        <v>496</v>
      </c>
      <c r="H83" t="s">
        <v>473</v>
      </c>
      <c r="I83" t="s">
        <v>474</v>
      </c>
      <c r="J83" t="s">
        <v>494</v>
      </c>
      <c r="K83" t="s">
        <v>474</v>
      </c>
      <c r="L83" t="s">
        <v>174</v>
      </c>
      <c r="M83" t="s">
        <v>23</v>
      </c>
      <c r="N83" t="s">
        <v>439</v>
      </c>
      <c r="O83" t="s">
        <v>440</v>
      </c>
      <c r="P83" t="s">
        <v>441</v>
      </c>
      <c r="R83">
        <v>1</v>
      </c>
      <c r="S83">
        <v>24</v>
      </c>
    </row>
    <row r="84" spans="1:19">
      <c r="A84" s="38">
        <v>2016</v>
      </c>
      <c r="B84" s="2">
        <v>34</v>
      </c>
      <c r="C84" s="38">
        <v>7</v>
      </c>
      <c r="D84" t="s">
        <v>422</v>
      </c>
      <c r="E84" t="s">
        <v>423</v>
      </c>
      <c r="F84" t="s">
        <v>497</v>
      </c>
      <c r="G84" t="s">
        <v>498</v>
      </c>
      <c r="H84" t="s">
        <v>473</v>
      </c>
      <c r="I84" t="s">
        <v>474</v>
      </c>
      <c r="J84" t="s">
        <v>494</v>
      </c>
      <c r="K84" t="s">
        <v>474</v>
      </c>
      <c r="L84" t="s">
        <v>174</v>
      </c>
      <c r="M84" t="s">
        <v>23</v>
      </c>
      <c r="N84" t="s">
        <v>439</v>
      </c>
      <c r="O84" t="s">
        <v>440</v>
      </c>
      <c r="P84" t="s">
        <v>441</v>
      </c>
      <c r="R84">
        <v>1</v>
      </c>
      <c r="S84">
        <v>24</v>
      </c>
    </row>
    <row r="85" spans="1:19">
      <c r="A85" s="38">
        <v>2019</v>
      </c>
      <c r="B85" s="2">
        <v>8</v>
      </c>
      <c r="C85" s="38">
        <v>7</v>
      </c>
      <c r="D85" t="s">
        <v>422</v>
      </c>
      <c r="E85" t="s">
        <v>423</v>
      </c>
      <c r="F85" t="s">
        <v>172</v>
      </c>
      <c r="G85" t="s">
        <v>173</v>
      </c>
      <c r="H85" t="s">
        <v>473</v>
      </c>
      <c r="I85" t="s">
        <v>474</v>
      </c>
      <c r="J85" t="s">
        <v>494</v>
      </c>
      <c r="K85" t="s">
        <v>474</v>
      </c>
      <c r="L85" t="s">
        <v>174</v>
      </c>
      <c r="M85" t="s">
        <v>23</v>
      </c>
      <c r="N85" t="s">
        <v>439</v>
      </c>
      <c r="O85" t="s">
        <v>440</v>
      </c>
      <c r="P85" t="s">
        <v>441</v>
      </c>
      <c r="R85">
        <v>1</v>
      </c>
      <c r="S85">
        <v>24</v>
      </c>
    </row>
    <row r="86" spans="1:19">
      <c r="A86" s="38">
        <v>2021</v>
      </c>
      <c r="B86" s="2">
        <v>26.7</v>
      </c>
      <c r="C86" s="38">
        <v>7</v>
      </c>
      <c r="D86" t="s">
        <v>422</v>
      </c>
      <c r="E86" t="s">
        <v>423</v>
      </c>
      <c r="F86" t="s">
        <v>499</v>
      </c>
      <c r="G86" t="s">
        <v>500</v>
      </c>
      <c r="H86" t="s">
        <v>473</v>
      </c>
      <c r="I86" t="s">
        <v>474</v>
      </c>
      <c r="J86" t="s">
        <v>494</v>
      </c>
      <c r="K86" t="s">
        <v>474</v>
      </c>
      <c r="L86" t="s">
        <v>174</v>
      </c>
      <c r="M86" t="s">
        <v>23</v>
      </c>
      <c r="N86" t="s">
        <v>501</v>
      </c>
      <c r="O86" t="s">
        <v>502</v>
      </c>
      <c r="P86" t="s">
        <v>428</v>
      </c>
      <c r="R86">
        <v>1</v>
      </c>
      <c r="S86">
        <v>24</v>
      </c>
    </row>
    <row r="87" spans="1:19">
      <c r="A87" s="38">
        <v>2017</v>
      </c>
      <c r="B87" s="2">
        <v>42</v>
      </c>
      <c r="C87" s="38">
        <v>7</v>
      </c>
      <c r="D87" t="s">
        <v>422</v>
      </c>
      <c r="E87" t="s">
        <v>423</v>
      </c>
      <c r="F87" t="s">
        <v>503</v>
      </c>
      <c r="G87" t="s">
        <v>504</v>
      </c>
      <c r="H87" t="s">
        <v>473</v>
      </c>
      <c r="I87" t="s">
        <v>474</v>
      </c>
      <c r="J87" t="s">
        <v>494</v>
      </c>
      <c r="K87" t="s">
        <v>474</v>
      </c>
      <c r="L87" t="s">
        <v>174</v>
      </c>
      <c r="M87" t="s">
        <v>23</v>
      </c>
      <c r="N87" t="s">
        <v>439</v>
      </c>
      <c r="O87" t="s">
        <v>440</v>
      </c>
      <c r="P87" t="s">
        <v>441</v>
      </c>
      <c r="R87">
        <v>1</v>
      </c>
      <c r="S87">
        <v>24</v>
      </c>
    </row>
    <row r="88" spans="1:19">
      <c r="A88" s="38">
        <v>2020</v>
      </c>
      <c r="B88" s="2">
        <v>7.2</v>
      </c>
      <c r="C88" s="38">
        <v>7</v>
      </c>
      <c r="D88" t="s">
        <v>422</v>
      </c>
      <c r="E88" t="s">
        <v>423</v>
      </c>
      <c r="F88" t="s">
        <v>505</v>
      </c>
      <c r="G88" t="s">
        <v>506</v>
      </c>
      <c r="H88" t="s">
        <v>473</v>
      </c>
      <c r="I88" t="s">
        <v>474</v>
      </c>
      <c r="J88" t="s">
        <v>494</v>
      </c>
      <c r="K88" t="s">
        <v>474</v>
      </c>
      <c r="L88" t="s">
        <v>174</v>
      </c>
      <c r="M88" t="s">
        <v>23</v>
      </c>
      <c r="N88" t="s">
        <v>110</v>
      </c>
      <c r="O88" t="s">
        <v>462</v>
      </c>
      <c r="P88" t="s">
        <v>428</v>
      </c>
      <c r="R88">
        <v>1</v>
      </c>
      <c r="S88">
        <v>24</v>
      </c>
    </row>
    <row r="89" spans="1:19">
      <c r="A89" s="38">
        <v>2018</v>
      </c>
      <c r="B89" s="2">
        <v>53</v>
      </c>
      <c r="C89" s="38">
        <v>7</v>
      </c>
      <c r="D89" t="s">
        <v>422</v>
      </c>
      <c r="E89" t="s">
        <v>423</v>
      </c>
      <c r="F89" t="s">
        <v>507</v>
      </c>
      <c r="G89" t="s">
        <v>508</v>
      </c>
      <c r="H89" t="s">
        <v>473</v>
      </c>
      <c r="I89" t="s">
        <v>474</v>
      </c>
      <c r="J89" t="s">
        <v>494</v>
      </c>
      <c r="K89" t="s">
        <v>474</v>
      </c>
      <c r="L89" t="s">
        <v>174</v>
      </c>
      <c r="M89" t="s">
        <v>23</v>
      </c>
      <c r="N89" t="s">
        <v>439</v>
      </c>
      <c r="O89" t="s">
        <v>440</v>
      </c>
      <c r="P89" t="s">
        <v>441</v>
      </c>
      <c r="R89">
        <v>1</v>
      </c>
      <c r="S89">
        <v>24</v>
      </c>
    </row>
    <row r="90" spans="1:19">
      <c r="A90" s="38">
        <v>2017</v>
      </c>
      <c r="B90" s="2">
        <v>21</v>
      </c>
      <c r="C90" s="38">
        <v>7</v>
      </c>
      <c r="D90" t="s">
        <v>422</v>
      </c>
      <c r="E90" t="s">
        <v>423</v>
      </c>
      <c r="F90" t="s">
        <v>509</v>
      </c>
      <c r="G90" t="s">
        <v>510</v>
      </c>
      <c r="H90" t="s">
        <v>473</v>
      </c>
      <c r="I90" t="s">
        <v>474</v>
      </c>
      <c r="J90" t="s">
        <v>494</v>
      </c>
      <c r="K90" t="s">
        <v>474</v>
      </c>
      <c r="L90" t="s">
        <v>174</v>
      </c>
      <c r="M90" t="s">
        <v>23</v>
      </c>
      <c r="N90" t="s">
        <v>439</v>
      </c>
      <c r="O90" t="s">
        <v>440</v>
      </c>
      <c r="P90" t="s">
        <v>441</v>
      </c>
      <c r="R90">
        <v>1</v>
      </c>
      <c r="S90">
        <v>24</v>
      </c>
    </row>
    <row r="91" spans="1:19">
      <c r="A91" s="38">
        <v>2018</v>
      </c>
      <c r="B91" s="2">
        <v>23</v>
      </c>
      <c r="C91" s="38">
        <v>7</v>
      </c>
      <c r="D91" t="s">
        <v>422</v>
      </c>
      <c r="E91" t="s">
        <v>423</v>
      </c>
      <c r="F91" t="s">
        <v>511</v>
      </c>
      <c r="G91" t="s">
        <v>512</v>
      </c>
      <c r="H91" t="s">
        <v>473</v>
      </c>
      <c r="I91" t="s">
        <v>474</v>
      </c>
      <c r="J91" t="s">
        <v>494</v>
      </c>
      <c r="K91" t="s">
        <v>474</v>
      </c>
      <c r="L91" t="s">
        <v>174</v>
      </c>
      <c r="M91" t="s">
        <v>23</v>
      </c>
      <c r="N91" t="s">
        <v>439</v>
      </c>
      <c r="O91" t="s">
        <v>440</v>
      </c>
      <c r="P91" t="s">
        <v>441</v>
      </c>
      <c r="R91">
        <v>1</v>
      </c>
      <c r="S91">
        <v>24</v>
      </c>
    </row>
    <row r="92" spans="1:19">
      <c r="A92" s="38">
        <v>2023</v>
      </c>
      <c r="B92" s="2">
        <v>26.77</v>
      </c>
      <c r="C92" s="38">
        <v>7</v>
      </c>
      <c r="D92" t="s">
        <v>422</v>
      </c>
      <c r="E92" t="s">
        <v>423</v>
      </c>
      <c r="F92" t="s">
        <v>176</v>
      </c>
      <c r="G92" t="s">
        <v>177</v>
      </c>
      <c r="H92" t="s">
        <v>473</v>
      </c>
      <c r="I92" t="s">
        <v>474</v>
      </c>
      <c r="J92" t="s">
        <v>494</v>
      </c>
      <c r="K92" t="s">
        <v>474</v>
      </c>
      <c r="L92" t="s">
        <v>174</v>
      </c>
      <c r="M92" t="s">
        <v>23</v>
      </c>
      <c r="N92" t="s">
        <v>178</v>
      </c>
      <c r="O92" t="s">
        <v>513</v>
      </c>
      <c r="P92" t="s">
        <v>514</v>
      </c>
      <c r="R92">
        <v>1</v>
      </c>
      <c r="S92">
        <v>24</v>
      </c>
    </row>
    <row r="93" spans="1:19">
      <c r="A93" s="38">
        <v>2017</v>
      </c>
      <c r="B93" s="2">
        <v>15</v>
      </c>
      <c r="C93" s="38">
        <v>7</v>
      </c>
      <c r="D93" t="s">
        <v>422</v>
      </c>
      <c r="E93" t="s">
        <v>423</v>
      </c>
      <c r="F93" t="s">
        <v>515</v>
      </c>
      <c r="G93" t="s">
        <v>516</v>
      </c>
      <c r="H93" t="s">
        <v>473</v>
      </c>
      <c r="I93" t="s">
        <v>474</v>
      </c>
      <c r="J93" t="s">
        <v>494</v>
      </c>
      <c r="K93" t="s">
        <v>474</v>
      </c>
      <c r="L93" t="s">
        <v>174</v>
      </c>
      <c r="M93" t="s">
        <v>23</v>
      </c>
      <c r="N93" t="s">
        <v>439</v>
      </c>
      <c r="O93" t="s">
        <v>440</v>
      </c>
      <c r="P93" t="s">
        <v>441</v>
      </c>
      <c r="R93">
        <v>1</v>
      </c>
      <c r="S93">
        <v>24</v>
      </c>
    </row>
    <row r="94" spans="1:19">
      <c r="A94" s="38">
        <v>2018</v>
      </c>
      <c r="B94" s="2">
        <v>52</v>
      </c>
      <c r="C94" s="38">
        <v>7</v>
      </c>
      <c r="D94" t="s">
        <v>422</v>
      </c>
      <c r="E94" t="s">
        <v>423</v>
      </c>
      <c r="F94" t="s">
        <v>517</v>
      </c>
      <c r="G94" t="s">
        <v>518</v>
      </c>
      <c r="H94" t="s">
        <v>473</v>
      </c>
      <c r="I94" t="s">
        <v>474</v>
      </c>
      <c r="J94" t="s">
        <v>494</v>
      </c>
      <c r="K94" t="s">
        <v>474</v>
      </c>
      <c r="L94" t="s">
        <v>174</v>
      </c>
      <c r="M94" t="s">
        <v>23</v>
      </c>
      <c r="N94" t="s">
        <v>439</v>
      </c>
      <c r="O94" t="s">
        <v>440</v>
      </c>
      <c r="P94" t="s">
        <v>441</v>
      </c>
      <c r="R94">
        <v>1</v>
      </c>
      <c r="S94">
        <v>24</v>
      </c>
    </row>
    <row r="95" spans="1:19">
      <c r="A95" s="49">
        <v>2017</v>
      </c>
      <c r="B95" s="174">
        <v>32</v>
      </c>
      <c r="C95" s="38">
        <v>7</v>
      </c>
      <c r="D95" s="48" t="s">
        <v>422</v>
      </c>
      <c r="E95" s="48" t="s">
        <v>423</v>
      </c>
      <c r="F95" s="48" t="s">
        <v>402</v>
      </c>
      <c r="G95" s="48" t="s">
        <v>519</v>
      </c>
      <c r="H95" s="48" t="s">
        <v>473</v>
      </c>
      <c r="I95" s="48" t="s">
        <v>474</v>
      </c>
      <c r="J95" s="48" t="s">
        <v>494</v>
      </c>
      <c r="K95" s="48" t="s">
        <v>474</v>
      </c>
      <c r="L95" s="48" t="s">
        <v>174</v>
      </c>
      <c r="M95" s="48" t="s">
        <v>23</v>
      </c>
      <c r="N95" s="48" t="s">
        <v>439</v>
      </c>
      <c r="O95" s="48" t="s">
        <v>440</v>
      </c>
      <c r="P95" s="48" t="s">
        <v>441</v>
      </c>
      <c r="Q95" s="48"/>
      <c r="R95">
        <v>1</v>
      </c>
      <c r="S95" s="49">
        <f>MEDIAN(B64:B95)</f>
        <v>24</v>
      </c>
    </row>
    <row r="96" spans="1:19">
      <c r="A96" s="38">
        <v>2021</v>
      </c>
      <c r="B96" s="2">
        <v>19</v>
      </c>
      <c r="C96" s="38">
        <v>1</v>
      </c>
      <c r="D96" t="s">
        <v>422</v>
      </c>
      <c r="E96" t="s">
        <v>423</v>
      </c>
      <c r="F96" t="s">
        <v>380</v>
      </c>
      <c r="G96" t="s">
        <v>520</v>
      </c>
      <c r="H96" t="s">
        <v>521</v>
      </c>
      <c r="I96" t="s">
        <v>522</v>
      </c>
      <c r="J96" t="s">
        <v>428</v>
      </c>
      <c r="K96" t="s">
        <v>523</v>
      </c>
      <c r="L96" t="s">
        <v>135</v>
      </c>
      <c r="M96" t="s">
        <v>26</v>
      </c>
      <c r="N96" t="s">
        <v>439</v>
      </c>
      <c r="O96" t="s">
        <v>440</v>
      </c>
      <c r="P96" t="s">
        <v>428</v>
      </c>
      <c r="Q96" t="s">
        <v>4</v>
      </c>
      <c r="R96">
        <v>1</v>
      </c>
      <c r="S96">
        <v>9</v>
      </c>
    </row>
    <row r="97" spans="1:19">
      <c r="A97" s="38">
        <v>2016</v>
      </c>
      <c r="B97" s="2">
        <v>14.52</v>
      </c>
      <c r="C97" s="38">
        <v>1</v>
      </c>
      <c r="D97" t="s">
        <v>422</v>
      </c>
      <c r="E97" t="s">
        <v>423</v>
      </c>
      <c r="F97" t="s">
        <v>198</v>
      </c>
      <c r="G97" t="s">
        <v>199</v>
      </c>
      <c r="H97" t="s">
        <v>521</v>
      </c>
      <c r="I97" t="s">
        <v>522</v>
      </c>
      <c r="J97" t="s">
        <v>428</v>
      </c>
      <c r="K97" t="s">
        <v>523</v>
      </c>
      <c r="L97" t="s">
        <v>135</v>
      </c>
      <c r="M97" t="s">
        <v>26</v>
      </c>
      <c r="N97" t="s">
        <v>430</v>
      </c>
      <c r="O97" t="s">
        <v>431</v>
      </c>
      <c r="P97" t="s">
        <v>432</v>
      </c>
      <c r="R97">
        <v>1</v>
      </c>
      <c r="S97">
        <v>9</v>
      </c>
    </row>
    <row r="98" spans="1:19">
      <c r="A98" s="38">
        <v>2021</v>
      </c>
      <c r="B98" s="2">
        <v>11</v>
      </c>
      <c r="C98" s="38">
        <v>1</v>
      </c>
      <c r="D98" t="s">
        <v>422</v>
      </c>
      <c r="E98" t="s">
        <v>423</v>
      </c>
      <c r="F98" t="s">
        <v>524</v>
      </c>
      <c r="G98" t="s">
        <v>298</v>
      </c>
      <c r="H98" t="s">
        <v>521</v>
      </c>
      <c r="I98" t="s">
        <v>522</v>
      </c>
      <c r="J98" t="s">
        <v>428</v>
      </c>
      <c r="K98" t="s">
        <v>523</v>
      </c>
      <c r="L98" t="s">
        <v>135</v>
      </c>
      <c r="M98" t="s">
        <v>26</v>
      </c>
      <c r="N98" t="s">
        <v>439</v>
      </c>
      <c r="O98" t="s">
        <v>440</v>
      </c>
      <c r="P98" t="s">
        <v>428</v>
      </c>
      <c r="R98">
        <v>1</v>
      </c>
      <c r="S98">
        <v>9</v>
      </c>
    </row>
    <row r="99" spans="1:19">
      <c r="A99" s="38">
        <v>2021</v>
      </c>
      <c r="B99" s="2">
        <v>17</v>
      </c>
      <c r="C99" s="38">
        <v>1</v>
      </c>
      <c r="D99" t="s">
        <v>422</v>
      </c>
      <c r="E99" t="s">
        <v>423</v>
      </c>
      <c r="F99" t="s">
        <v>384</v>
      </c>
      <c r="G99" t="s">
        <v>525</v>
      </c>
      <c r="H99" t="s">
        <v>521</v>
      </c>
      <c r="I99" t="s">
        <v>522</v>
      </c>
      <c r="J99" t="s">
        <v>428</v>
      </c>
      <c r="K99" t="s">
        <v>523</v>
      </c>
      <c r="L99" t="s">
        <v>135</v>
      </c>
      <c r="M99" t="s">
        <v>26</v>
      </c>
      <c r="N99" t="s">
        <v>439</v>
      </c>
      <c r="O99" t="s">
        <v>440</v>
      </c>
      <c r="P99" t="s">
        <v>428</v>
      </c>
      <c r="R99">
        <v>1</v>
      </c>
      <c r="S99">
        <v>9</v>
      </c>
    </row>
    <row r="100" spans="1:19">
      <c r="A100" s="38">
        <v>2016</v>
      </c>
      <c r="B100" s="2">
        <v>30.492000000000001</v>
      </c>
      <c r="C100" s="38">
        <v>1</v>
      </c>
      <c r="D100" t="s">
        <v>422</v>
      </c>
      <c r="E100" t="s">
        <v>423</v>
      </c>
      <c r="F100" t="s">
        <v>386</v>
      </c>
      <c r="G100" t="s">
        <v>526</v>
      </c>
      <c r="H100" t="s">
        <v>521</v>
      </c>
      <c r="I100" t="s">
        <v>522</v>
      </c>
      <c r="J100" t="s">
        <v>428</v>
      </c>
      <c r="K100" t="s">
        <v>523</v>
      </c>
      <c r="L100" t="s">
        <v>135</v>
      </c>
      <c r="M100" t="s">
        <v>26</v>
      </c>
      <c r="N100" t="s">
        <v>430</v>
      </c>
      <c r="O100" t="s">
        <v>431</v>
      </c>
      <c r="P100" t="s">
        <v>432</v>
      </c>
      <c r="R100">
        <v>1</v>
      </c>
      <c r="S100">
        <v>9</v>
      </c>
    </row>
    <row r="101" spans="1:19">
      <c r="A101" s="38">
        <v>2021</v>
      </c>
      <c r="B101" s="2">
        <v>10</v>
      </c>
      <c r="C101" s="38">
        <v>1</v>
      </c>
      <c r="D101" t="s">
        <v>422</v>
      </c>
      <c r="E101" t="s">
        <v>423</v>
      </c>
      <c r="F101" t="s">
        <v>133</v>
      </c>
      <c r="G101" t="s">
        <v>134</v>
      </c>
      <c r="H101" t="s">
        <v>521</v>
      </c>
      <c r="I101" t="s">
        <v>522</v>
      </c>
      <c r="J101" t="s">
        <v>428</v>
      </c>
      <c r="K101" t="s">
        <v>523</v>
      </c>
      <c r="L101" t="s">
        <v>135</v>
      </c>
      <c r="M101" t="s">
        <v>26</v>
      </c>
      <c r="N101" t="s">
        <v>439</v>
      </c>
      <c r="O101" t="s">
        <v>440</v>
      </c>
      <c r="P101" t="s">
        <v>428</v>
      </c>
      <c r="R101">
        <v>1</v>
      </c>
      <c r="S101">
        <v>9</v>
      </c>
    </row>
    <row r="102" spans="1:19">
      <c r="A102" s="38">
        <v>2021</v>
      </c>
      <c r="B102" s="2">
        <v>20</v>
      </c>
      <c r="C102" s="38">
        <v>1</v>
      </c>
      <c r="D102" t="s">
        <v>422</v>
      </c>
      <c r="E102" t="s">
        <v>423</v>
      </c>
      <c r="F102" t="s">
        <v>387</v>
      </c>
      <c r="G102" t="s">
        <v>527</v>
      </c>
      <c r="H102" t="s">
        <v>521</v>
      </c>
      <c r="I102" t="s">
        <v>522</v>
      </c>
      <c r="J102" t="s">
        <v>428</v>
      </c>
      <c r="K102" t="s">
        <v>523</v>
      </c>
      <c r="L102" t="s">
        <v>135</v>
      </c>
      <c r="M102" t="s">
        <v>26</v>
      </c>
      <c r="N102" t="s">
        <v>439</v>
      </c>
      <c r="O102" t="s">
        <v>440</v>
      </c>
      <c r="P102" t="s">
        <v>428</v>
      </c>
      <c r="R102">
        <v>1</v>
      </c>
      <c r="S102">
        <v>9</v>
      </c>
    </row>
    <row r="103" spans="1:19">
      <c r="A103" s="38">
        <v>2016</v>
      </c>
      <c r="B103" s="2">
        <v>24.684000000000001</v>
      </c>
      <c r="C103" s="38">
        <v>1</v>
      </c>
      <c r="D103" t="s">
        <v>422</v>
      </c>
      <c r="E103" t="s">
        <v>423</v>
      </c>
      <c r="F103" t="s">
        <v>528</v>
      </c>
      <c r="G103" t="s">
        <v>300</v>
      </c>
      <c r="H103" t="s">
        <v>521</v>
      </c>
      <c r="I103" t="s">
        <v>522</v>
      </c>
      <c r="J103" t="s">
        <v>428</v>
      </c>
      <c r="K103" t="s">
        <v>523</v>
      </c>
      <c r="L103" t="s">
        <v>135</v>
      </c>
      <c r="M103" t="s">
        <v>26</v>
      </c>
      <c r="N103" t="s">
        <v>430</v>
      </c>
      <c r="O103" t="s">
        <v>431</v>
      </c>
      <c r="P103" t="s">
        <v>432</v>
      </c>
      <c r="R103">
        <v>1</v>
      </c>
      <c r="S103">
        <v>9</v>
      </c>
    </row>
    <row r="104" spans="1:19">
      <c r="A104" s="38">
        <v>2021</v>
      </c>
      <c r="B104" s="2">
        <v>11</v>
      </c>
      <c r="C104" s="38">
        <v>1</v>
      </c>
      <c r="D104" t="s">
        <v>422</v>
      </c>
      <c r="E104" t="s">
        <v>423</v>
      </c>
      <c r="F104" t="s">
        <v>529</v>
      </c>
      <c r="G104" t="s">
        <v>530</v>
      </c>
      <c r="H104" t="s">
        <v>521</v>
      </c>
      <c r="I104" t="s">
        <v>522</v>
      </c>
      <c r="J104" t="s">
        <v>428</v>
      </c>
      <c r="K104" t="s">
        <v>523</v>
      </c>
      <c r="L104" t="s">
        <v>135</v>
      </c>
      <c r="M104" t="s">
        <v>26</v>
      </c>
      <c r="N104" t="s">
        <v>439</v>
      </c>
      <c r="O104" t="s">
        <v>440</v>
      </c>
      <c r="P104" t="s">
        <v>428</v>
      </c>
      <c r="R104">
        <v>1</v>
      </c>
      <c r="S104">
        <v>9</v>
      </c>
    </row>
    <row r="105" spans="1:19">
      <c r="A105" s="38">
        <v>2016</v>
      </c>
      <c r="B105" s="2">
        <v>27.588000000000001</v>
      </c>
      <c r="C105" s="38">
        <v>1</v>
      </c>
      <c r="D105" t="s">
        <v>422</v>
      </c>
      <c r="E105" t="s">
        <v>423</v>
      </c>
      <c r="F105" t="s">
        <v>531</v>
      </c>
      <c r="G105" t="s">
        <v>532</v>
      </c>
      <c r="H105" t="s">
        <v>521</v>
      </c>
      <c r="I105" t="s">
        <v>522</v>
      </c>
      <c r="J105" t="s">
        <v>428</v>
      </c>
      <c r="K105" t="s">
        <v>523</v>
      </c>
      <c r="L105" t="s">
        <v>135</v>
      </c>
      <c r="M105" t="s">
        <v>26</v>
      </c>
      <c r="N105" t="s">
        <v>430</v>
      </c>
      <c r="O105" t="s">
        <v>431</v>
      </c>
      <c r="P105" t="s">
        <v>432</v>
      </c>
      <c r="R105">
        <v>1</v>
      </c>
      <c r="S105">
        <v>9</v>
      </c>
    </row>
    <row r="106" spans="1:19">
      <c r="A106" s="38">
        <v>2021</v>
      </c>
      <c r="B106" s="2">
        <v>1</v>
      </c>
      <c r="C106" s="38">
        <v>1</v>
      </c>
      <c r="D106" t="s">
        <v>422</v>
      </c>
      <c r="E106" t="s">
        <v>423</v>
      </c>
      <c r="F106" t="s">
        <v>533</v>
      </c>
      <c r="G106" t="s">
        <v>534</v>
      </c>
      <c r="H106" t="s">
        <v>521</v>
      </c>
      <c r="I106" t="s">
        <v>535</v>
      </c>
      <c r="J106" t="s">
        <v>428</v>
      </c>
      <c r="K106" t="s">
        <v>523</v>
      </c>
      <c r="L106" t="s">
        <v>119</v>
      </c>
      <c r="M106" t="s">
        <v>26</v>
      </c>
      <c r="N106" t="s">
        <v>439</v>
      </c>
      <c r="O106" t="s">
        <v>440</v>
      </c>
      <c r="P106" t="s">
        <v>428</v>
      </c>
      <c r="R106">
        <v>1</v>
      </c>
      <c r="S106">
        <v>9</v>
      </c>
    </row>
    <row r="107" spans="1:19">
      <c r="A107" s="38">
        <v>2021</v>
      </c>
      <c r="B107" s="2">
        <v>1</v>
      </c>
      <c r="C107" s="38">
        <v>1</v>
      </c>
      <c r="D107" t="s">
        <v>422</v>
      </c>
      <c r="E107" t="s">
        <v>423</v>
      </c>
      <c r="F107" t="s">
        <v>117</v>
      </c>
      <c r="G107" t="s">
        <v>118</v>
      </c>
      <c r="H107" t="s">
        <v>521</v>
      </c>
      <c r="I107" t="s">
        <v>535</v>
      </c>
      <c r="J107" t="s">
        <v>428</v>
      </c>
      <c r="K107" t="s">
        <v>523</v>
      </c>
      <c r="L107" t="s">
        <v>119</v>
      </c>
      <c r="M107" t="s">
        <v>26</v>
      </c>
      <c r="N107" t="s">
        <v>67</v>
      </c>
      <c r="O107" t="s">
        <v>451</v>
      </c>
      <c r="P107" t="s">
        <v>428</v>
      </c>
      <c r="R107">
        <v>1</v>
      </c>
      <c r="S107">
        <v>9</v>
      </c>
    </row>
    <row r="108" spans="1:19" s="48" customFormat="1">
      <c r="A108" s="38">
        <v>2021</v>
      </c>
      <c r="B108" s="2">
        <v>1</v>
      </c>
      <c r="C108" s="38">
        <v>1</v>
      </c>
      <c r="D108" t="s">
        <v>422</v>
      </c>
      <c r="E108" t="s">
        <v>423</v>
      </c>
      <c r="F108" t="s">
        <v>273</v>
      </c>
      <c r="G108" t="s">
        <v>274</v>
      </c>
      <c r="H108" t="s">
        <v>521</v>
      </c>
      <c r="I108" t="s">
        <v>535</v>
      </c>
      <c r="J108" t="s">
        <v>428</v>
      </c>
      <c r="K108" t="s">
        <v>523</v>
      </c>
      <c r="L108" t="s">
        <v>119</v>
      </c>
      <c r="M108" t="s">
        <v>26</v>
      </c>
      <c r="N108" t="s">
        <v>439</v>
      </c>
      <c r="O108" t="s">
        <v>440</v>
      </c>
      <c r="P108" t="s">
        <v>428</v>
      </c>
      <c r="Q108"/>
      <c r="R108">
        <v>1</v>
      </c>
      <c r="S108">
        <v>9</v>
      </c>
    </row>
    <row r="109" spans="1:19">
      <c r="A109" s="38">
        <v>2021</v>
      </c>
      <c r="B109" s="2">
        <v>5</v>
      </c>
      <c r="C109" s="38">
        <v>1</v>
      </c>
      <c r="D109" t="s">
        <v>422</v>
      </c>
      <c r="E109" t="s">
        <v>423</v>
      </c>
      <c r="F109" t="s">
        <v>128</v>
      </c>
      <c r="G109" t="s">
        <v>129</v>
      </c>
      <c r="H109" t="s">
        <v>521</v>
      </c>
      <c r="I109" t="s">
        <v>535</v>
      </c>
      <c r="J109" t="s">
        <v>428</v>
      </c>
      <c r="K109" t="s">
        <v>523</v>
      </c>
      <c r="L109" t="s">
        <v>119</v>
      </c>
      <c r="M109" t="s">
        <v>26</v>
      </c>
      <c r="N109" t="s">
        <v>439</v>
      </c>
      <c r="O109" t="s">
        <v>440</v>
      </c>
      <c r="P109" t="s">
        <v>428</v>
      </c>
      <c r="R109">
        <v>1</v>
      </c>
      <c r="S109">
        <v>9</v>
      </c>
    </row>
    <row r="110" spans="1:19">
      <c r="A110" s="38">
        <v>2021</v>
      </c>
      <c r="B110" s="2">
        <v>10.1</v>
      </c>
      <c r="C110" s="38">
        <v>1</v>
      </c>
      <c r="D110" t="s">
        <v>422</v>
      </c>
      <c r="E110" t="s">
        <v>423</v>
      </c>
      <c r="F110" t="s">
        <v>385</v>
      </c>
      <c r="G110" t="s">
        <v>536</v>
      </c>
      <c r="H110" t="s">
        <v>521</v>
      </c>
      <c r="I110" t="s">
        <v>535</v>
      </c>
      <c r="J110" t="s">
        <v>428</v>
      </c>
      <c r="K110" t="s">
        <v>523</v>
      </c>
      <c r="L110" t="s">
        <v>119</v>
      </c>
      <c r="M110" t="s">
        <v>26</v>
      </c>
      <c r="N110" t="s">
        <v>110</v>
      </c>
      <c r="O110" t="s">
        <v>462</v>
      </c>
      <c r="P110" t="s">
        <v>428</v>
      </c>
      <c r="R110">
        <v>1</v>
      </c>
      <c r="S110">
        <v>9</v>
      </c>
    </row>
    <row r="111" spans="1:19">
      <c r="A111" s="38">
        <v>2021</v>
      </c>
      <c r="B111" s="2">
        <v>9</v>
      </c>
      <c r="C111" s="38">
        <v>1</v>
      </c>
      <c r="D111" t="s">
        <v>422</v>
      </c>
      <c r="E111" t="s">
        <v>423</v>
      </c>
      <c r="F111" t="s">
        <v>232</v>
      </c>
      <c r="G111" t="s">
        <v>233</v>
      </c>
      <c r="H111" t="s">
        <v>521</v>
      </c>
      <c r="I111" t="s">
        <v>535</v>
      </c>
      <c r="J111" t="s">
        <v>428</v>
      </c>
      <c r="K111" t="s">
        <v>523</v>
      </c>
      <c r="L111" t="s">
        <v>119</v>
      </c>
      <c r="M111" t="s">
        <v>26</v>
      </c>
      <c r="N111" t="s">
        <v>439</v>
      </c>
      <c r="O111" t="s">
        <v>440</v>
      </c>
      <c r="P111" t="s">
        <v>428</v>
      </c>
      <c r="R111">
        <v>1</v>
      </c>
      <c r="S111">
        <v>9</v>
      </c>
    </row>
    <row r="112" spans="1:19">
      <c r="A112" s="38">
        <v>2021</v>
      </c>
      <c r="B112" s="2">
        <v>1</v>
      </c>
      <c r="C112" s="38">
        <v>1</v>
      </c>
      <c r="D112" t="s">
        <v>422</v>
      </c>
      <c r="E112" t="s">
        <v>423</v>
      </c>
      <c r="F112" t="s">
        <v>141</v>
      </c>
      <c r="G112" t="s">
        <v>142</v>
      </c>
      <c r="H112" t="s">
        <v>521</v>
      </c>
      <c r="I112" t="s">
        <v>535</v>
      </c>
      <c r="J112" t="s">
        <v>428</v>
      </c>
      <c r="K112" t="s">
        <v>523</v>
      </c>
      <c r="L112" t="s">
        <v>119</v>
      </c>
      <c r="M112" t="s">
        <v>26</v>
      </c>
      <c r="N112" t="s">
        <v>439</v>
      </c>
      <c r="O112" t="s">
        <v>440</v>
      </c>
      <c r="P112" t="s">
        <v>428</v>
      </c>
      <c r="R112">
        <v>1</v>
      </c>
      <c r="S112">
        <v>9</v>
      </c>
    </row>
    <row r="113" spans="1:19">
      <c r="A113" s="38">
        <v>2016</v>
      </c>
      <c r="B113" s="2">
        <v>22.78</v>
      </c>
      <c r="C113" s="38">
        <v>1</v>
      </c>
      <c r="D113" t="s">
        <v>422</v>
      </c>
      <c r="E113" t="s">
        <v>423</v>
      </c>
      <c r="F113" t="s">
        <v>376</v>
      </c>
      <c r="G113" t="s">
        <v>537</v>
      </c>
      <c r="H113" t="s">
        <v>521</v>
      </c>
      <c r="I113" t="s">
        <v>538</v>
      </c>
      <c r="J113" t="s">
        <v>428</v>
      </c>
      <c r="K113" t="s">
        <v>523</v>
      </c>
      <c r="L113" t="s">
        <v>132</v>
      </c>
      <c r="M113" t="s">
        <v>26</v>
      </c>
      <c r="N113" t="s">
        <v>430</v>
      </c>
      <c r="O113" t="s">
        <v>431</v>
      </c>
      <c r="P113" t="s">
        <v>432</v>
      </c>
      <c r="R113">
        <v>1</v>
      </c>
      <c r="S113">
        <v>9</v>
      </c>
    </row>
    <row r="114" spans="1:19">
      <c r="A114" s="38">
        <v>2015</v>
      </c>
      <c r="B114" s="2">
        <v>24.2</v>
      </c>
      <c r="C114" s="38">
        <v>1</v>
      </c>
      <c r="D114" t="s">
        <v>422</v>
      </c>
      <c r="E114" t="s">
        <v>423</v>
      </c>
      <c r="F114" t="s">
        <v>539</v>
      </c>
      <c r="G114" t="s">
        <v>540</v>
      </c>
      <c r="H114" t="s">
        <v>521</v>
      </c>
      <c r="I114" t="s">
        <v>538</v>
      </c>
      <c r="J114" t="s">
        <v>428</v>
      </c>
      <c r="K114" t="s">
        <v>523</v>
      </c>
      <c r="L114" t="s">
        <v>132</v>
      </c>
      <c r="M114" t="s">
        <v>26</v>
      </c>
      <c r="N114" t="s">
        <v>430</v>
      </c>
      <c r="O114" t="s">
        <v>431</v>
      </c>
      <c r="P114" t="s">
        <v>432</v>
      </c>
      <c r="R114">
        <v>1</v>
      </c>
      <c r="S114">
        <v>9</v>
      </c>
    </row>
    <row r="115" spans="1:19">
      <c r="A115" s="38">
        <v>2021</v>
      </c>
      <c r="B115" s="2">
        <v>2</v>
      </c>
      <c r="C115" s="38">
        <v>1</v>
      </c>
      <c r="D115" t="s">
        <v>422</v>
      </c>
      <c r="E115" t="s">
        <v>423</v>
      </c>
      <c r="F115" t="s">
        <v>381</v>
      </c>
      <c r="G115" t="s">
        <v>541</v>
      </c>
      <c r="H115" t="s">
        <v>521</v>
      </c>
      <c r="I115" t="s">
        <v>538</v>
      </c>
      <c r="J115" t="s">
        <v>428</v>
      </c>
      <c r="K115" t="s">
        <v>523</v>
      </c>
      <c r="L115" t="s">
        <v>132</v>
      </c>
      <c r="M115" t="s">
        <v>26</v>
      </c>
      <c r="N115" t="s">
        <v>439</v>
      </c>
      <c r="O115" t="s">
        <v>440</v>
      </c>
      <c r="P115" t="s">
        <v>428</v>
      </c>
      <c r="R115">
        <v>1</v>
      </c>
      <c r="S115">
        <v>9</v>
      </c>
    </row>
    <row r="116" spans="1:19">
      <c r="A116" s="38">
        <v>2021</v>
      </c>
      <c r="B116" s="2">
        <v>9</v>
      </c>
      <c r="C116" s="38">
        <v>1</v>
      </c>
      <c r="D116" t="s">
        <v>422</v>
      </c>
      <c r="E116" t="s">
        <v>423</v>
      </c>
      <c r="F116" t="s">
        <v>383</v>
      </c>
      <c r="G116" t="s">
        <v>542</v>
      </c>
      <c r="H116" t="s">
        <v>521</v>
      </c>
      <c r="I116" t="s">
        <v>538</v>
      </c>
      <c r="J116" t="s">
        <v>428</v>
      </c>
      <c r="K116" t="s">
        <v>523</v>
      </c>
      <c r="L116" t="s">
        <v>132</v>
      </c>
      <c r="M116" t="s">
        <v>26</v>
      </c>
      <c r="N116" t="s">
        <v>439</v>
      </c>
      <c r="O116" t="s">
        <v>440</v>
      </c>
      <c r="P116" t="s">
        <v>428</v>
      </c>
      <c r="R116">
        <v>1</v>
      </c>
      <c r="S116">
        <v>9</v>
      </c>
    </row>
    <row r="117" spans="1:19">
      <c r="A117" s="38">
        <v>2021</v>
      </c>
      <c r="B117" s="2">
        <v>14</v>
      </c>
      <c r="C117" s="38">
        <v>1</v>
      </c>
      <c r="D117" t="s">
        <v>422</v>
      </c>
      <c r="E117" t="s">
        <v>423</v>
      </c>
      <c r="F117" t="s">
        <v>282</v>
      </c>
      <c r="G117" t="s">
        <v>283</v>
      </c>
      <c r="H117" t="s">
        <v>521</v>
      </c>
      <c r="I117" t="s">
        <v>538</v>
      </c>
      <c r="J117" t="s">
        <v>428</v>
      </c>
      <c r="K117" t="s">
        <v>523</v>
      </c>
      <c r="L117" t="s">
        <v>132</v>
      </c>
      <c r="M117" t="s">
        <v>26</v>
      </c>
      <c r="N117" t="s">
        <v>439</v>
      </c>
      <c r="O117" t="s">
        <v>440</v>
      </c>
      <c r="P117" t="s">
        <v>428</v>
      </c>
      <c r="R117">
        <v>1</v>
      </c>
      <c r="S117">
        <v>9</v>
      </c>
    </row>
    <row r="118" spans="1:19" s="48" customFormat="1">
      <c r="A118" s="38">
        <v>2023</v>
      </c>
      <c r="B118" s="2">
        <v>0.5</v>
      </c>
      <c r="C118" s="38">
        <v>1</v>
      </c>
      <c r="D118" t="s">
        <v>422</v>
      </c>
      <c r="E118" t="s">
        <v>423</v>
      </c>
      <c r="F118" t="s">
        <v>130</v>
      </c>
      <c r="G118" t="s">
        <v>131</v>
      </c>
      <c r="H118" t="s">
        <v>521</v>
      </c>
      <c r="I118" t="s">
        <v>538</v>
      </c>
      <c r="J118" t="s">
        <v>428</v>
      </c>
      <c r="K118" t="s">
        <v>523</v>
      </c>
      <c r="L118" t="s">
        <v>132</v>
      </c>
      <c r="M118" t="s">
        <v>26</v>
      </c>
      <c r="N118" t="s">
        <v>110</v>
      </c>
      <c r="O118" t="s">
        <v>462</v>
      </c>
      <c r="P118" t="s">
        <v>428</v>
      </c>
      <c r="Q118"/>
      <c r="R118">
        <v>1</v>
      </c>
      <c r="S118">
        <v>9</v>
      </c>
    </row>
    <row r="119" spans="1:19">
      <c r="A119" s="38">
        <v>2015</v>
      </c>
      <c r="B119" s="2">
        <v>6.42</v>
      </c>
      <c r="C119" s="38">
        <v>1</v>
      </c>
      <c r="D119" t="s">
        <v>422</v>
      </c>
      <c r="E119" t="s">
        <v>423</v>
      </c>
      <c r="F119" t="s">
        <v>543</v>
      </c>
      <c r="G119" t="s">
        <v>544</v>
      </c>
      <c r="H119" t="s">
        <v>521</v>
      </c>
      <c r="I119" t="s">
        <v>538</v>
      </c>
      <c r="J119" t="s">
        <v>428</v>
      </c>
      <c r="K119" t="s">
        <v>523</v>
      </c>
      <c r="L119" t="s">
        <v>132</v>
      </c>
      <c r="M119" t="s">
        <v>26</v>
      </c>
      <c r="N119" t="s">
        <v>430</v>
      </c>
      <c r="O119" t="s">
        <v>431</v>
      </c>
      <c r="P119" t="s">
        <v>432</v>
      </c>
      <c r="R119">
        <v>1</v>
      </c>
      <c r="S119">
        <v>9</v>
      </c>
    </row>
    <row r="120" spans="1:19">
      <c r="A120" s="38">
        <v>2021</v>
      </c>
      <c r="B120" s="2">
        <v>4</v>
      </c>
      <c r="C120" s="38">
        <v>1</v>
      </c>
      <c r="D120" t="s">
        <v>422</v>
      </c>
      <c r="E120" t="s">
        <v>423</v>
      </c>
      <c r="F120" t="s">
        <v>545</v>
      </c>
      <c r="G120" t="s">
        <v>546</v>
      </c>
      <c r="H120" t="s">
        <v>521</v>
      </c>
      <c r="I120" t="s">
        <v>538</v>
      </c>
      <c r="J120" t="s">
        <v>428</v>
      </c>
      <c r="K120" t="s">
        <v>523</v>
      </c>
      <c r="L120" t="s">
        <v>132</v>
      </c>
      <c r="M120" t="s">
        <v>26</v>
      </c>
      <c r="N120" t="s">
        <v>439</v>
      </c>
      <c r="O120" t="s">
        <v>440</v>
      </c>
      <c r="P120" t="s">
        <v>428</v>
      </c>
      <c r="R120">
        <v>1</v>
      </c>
      <c r="S120">
        <v>9</v>
      </c>
    </row>
    <row r="121" spans="1:19">
      <c r="A121" s="38">
        <v>2015</v>
      </c>
      <c r="B121" s="2">
        <v>12.08</v>
      </c>
      <c r="C121" s="38">
        <v>1</v>
      </c>
      <c r="D121" t="s">
        <v>422</v>
      </c>
      <c r="E121" t="s">
        <v>423</v>
      </c>
      <c r="F121" t="s">
        <v>236</v>
      </c>
      <c r="G121" t="s">
        <v>237</v>
      </c>
      <c r="H121" t="s">
        <v>521</v>
      </c>
      <c r="I121" t="s">
        <v>538</v>
      </c>
      <c r="J121" t="s">
        <v>428</v>
      </c>
      <c r="K121" t="s">
        <v>523</v>
      </c>
      <c r="L121" t="s">
        <v>132</v>
      </c>
      <c r="M121" t="s">
        <v>26</v>
      </c>
      <c r="N121" t="s">
        <v>430</v>
      </c>
      <c r="O121" t="s">
        <v>431</v>
      </c>
      <c r="P121" t="s">
        <v>432</v>
      </c>
      <c r="R121">
        <v>1</v>
      </c>
      <c r="S121">
        <v>9</v>
      </c>
    </row>
    <row r="122" spans="1:19">
      <c r="A122" s="38">
        <v>2021</v>
      </c>
      <c r="B122" s="2">
        <v>3</v>
      </c>
      <c r="C122" s="38">
        <v>1</v>
      </c>
      <c r="D122" t="s">
        <v>422</v>
      </c>
      <c r="E122" t="s">
        <v>423</v>
      </c>
      <c r="F122" t="s">
        <v>137</v>
      </c>
      <c r="G122" t="s">
        <v>138</v>
      </c>
      <c r="H122" t="s">
        <v>521</v>
      </c>
      <c r="I122" t="s">
        <v>538</v>
      </c>
      <c r="J122" t="s">
        <v>428</v>
      </c>
      <c r="K122" t="s">
        <v>523</v>
      </c>
      <c r="L122" t="s">
        <v>132</v>
      </c>
      <c r="M122" t="s">
        <v>26</v>
      </c>
      <c r="N122" t="s">
        <v>439</v>
      </c>
      <c r="O122" t="s">
        <v>440</v>
      </c>
      <c r="P122" t="s">
        <v>428</v>
      </c>
      <c r="R122">
        <v>1</v>
      </c>
      <c r="S122">
        <v>9</v>
      </c>
    </row>
    <row r="123" spans="1:19">
      <c r="A123" s="38">
        <v>2015</v>
      </c>
      <c r="B123" s="2">
        <v>15.906000000000001</v>
      </c>
      <c r="C123" s="38">
        <v>1</v>
      </c>
      <c r="D123" t="s">
        <v>422</v>
      </c>
      <c r="E123" t="s">
        <v>423</v>
      </c>
      <c r="F123" t="s">
        <v>547</v>
      </c>
      <c r="G123" t="s">
        <v>548</v>
      </c>
      <c r="H123" t="s">
        <v>521</v>
      </c>
      <c r="I123" t="s">
        <v>538</v>
      </c>
      <c r="J123" t="s">
        <v>428</v>
      </c>
      <c r="K123" t="s">
        <v>523</v>
      </c>
      <c r="L123" t="s">
        <v>132</v>
      </c>
      <c r="M123" t="s">
        <v>26</v>
      </c>
      <c r="N123" t="s">
        <v>430</v>
      </c>
      <c r="O123" t="s">
        <v>431</v>
      </c>
      <c r="P123" t="s">
        <v>432</v>
      </c>
      <c r="R123">
        <v>1</v>
      </c>
      <c r="S123">
        <v>9</v>
      </c>
    </row>
    <row r="124" spans="1:19">
      <c r="A124" s="38">
        <v>2021</v>
      </c>
      <c r="B124" s="2">
        <v>4</v>
      </c>
      <c r="C124" s="38">
        <v>1</v>
      </c>
      <c r="D124" t="s">
        <v>422</v>
      </c>
      <c r="E124" t="s">
        <v>423</v>
      </c>
      <c r="F124" t="s">
        <v>139</v>
      </c>
      <c r="G124" t="s">
        <v>140</v>
      </c>
      <c r="H124" t="s">
        <v>521</v>
      </c>
      <c r="I124" t="s">
        <v>538</v>
      </c>
      <c r="J124" t="s">
        <v>428</v>
      </c>
      <c r="K124" t="s">
        <v>523</v>
      </c>
      <c r="L124" t="s">
        <v>132</v>
      </c>
      <c r="M124" t="s">
        <v>26</v>
      </c>
      <c r="N124" t="s">
        <v>439</v>
      </c>
      <c r="O124" t="s">
        <v>440</v>
      </c>
      <c r="P124" t="s">
        <v>428</v>
      </c>
      <c r="R124">
        <v>1</v>
      </c>
      <c r="S124">
        <v>9</v>
      </c>
    </row>
    <row r="125" spans="1:19">
      <c r="A125" s="38">
        <v>2015</v>
      </c>
      <c r="B125" s="2">
        <v>9.16</v>
      </c>
      <c r="C125" s="38">
        <v>1</v>
      </c>
      <c r="D125" t="s">
        <v>422</v>
      </c>
      <c r="E125" t="s">
        <v>423</v>
      </c>
      <c r="F125" t="s">
        <v>549</v>
      </c>
      <c r="G125" t="s">
        <v>550</v>
      </c>
      <c r="H125" t="s">
        <v>521</v>
      </c>
      <c r="I125" t="s">
        <v>538</v>
      </c>
      <c r="J125" t="s">
        <v>428</v>
      </c>
      <c r="K125" t="s">
        <v>523</v>
      </c>
      <c r="L125" t="s">
        <v>132</v>
      </c>
      <c r="M125" t="s">
        <v>26</v>
      </c>
      <c r="N125" t="s">
        <v>430</v>
      </c>
      <c r="O125" t="s">
        <v>431</v>
      </c>
      <c r="P125" t="s">
        <v>432</v>
      </c>
      <c r="R125">
        <v>1</v>
      </c>
      <c r="S125">
        <v>9</v>
      </c>
    </row>
    <row r="126" spans="1:19">
      <c r="A126" s="38">
        <v>2021</v>
      </c>
      <c r="B126" s="2">
        <v>9</v>
      </c>
      <c r="C126" s="38">
        <v>1</v>
      </c>
      <c r="D126" t="s">
        <v>422</v>
      </c>
      <c r="E126" t="s">
        <v>423</v>
      </c>
      <c r="F126" t="s">
        <v>551</v>
      </c>
      <c r="G126" t="s">
        <v>552</v>
      </c>
      <c r="H126" t="s">
        <v>521</v>
      </c>
      <c r="I126" t="s">
        <v>553</v>
      </c>
      <c r="J126" t="s">
        <v>428</v>
      </c>
      <c r="K126" t="s">
        <v>523</v>
      </c>
      <c r="L126" t="s">
        <v>114</v>
      </c>
      <c r="M126" t="s">
        <v>26</v>
      </c>
      <c r="N126" t="s">
        <v>439</v>
      </c>
      <c r="O126" t="s">
        <v>440</v>
      </c>
      <c r="P126" t="s">
        <v>428</v>
      </c>
      <c r="R126">
        <v>1</v>
      </c>
      <c r="S126">
        <v>9</v>
      </c>
    </row>
    <row r="127" spans="1:19">
      <c r="A127" s="38">
        <v>2021</v>
      </c>
      <c r="B127" s="2">
        <v>10</v>
      </c>
      <c r="C127" s="38">
        <v>1</v>
      </c>
      <c r="D127" t="s">
        <v>422</v>
      </c>
      <c r="E127" t="s">
        <v>423</v>
      </c>
      <c r="F127" t="s">
        <v>193</v>
      </c>
      <c r="G127" t="s">
        <v>194</v>
      </c>
      <c r="H127" t="s">
        <v>521</v>
      </c>
      <c r="I127" t="s">
        <v>553</v>
      </c>
      <c r="J127" t="s">
        <v>428</v>
      </c>
      <c r="K127" t="s">
        <v>523</v>
      </c>
      <c r="L127" t="s">
        <v>114</v>
      </c>
      <c r="M127" t="s">
        <v>26</v>
      </c>
      <c r="N127" t="s">
        <v>439</v>
      </c>
      <c r="O127" t="s">
        <v>440</v>
      </c>
      <c r="P127" t="s">
        <v>428</v>
      </c>
      <c r="R127">
        <v>1</v>
      </c>
      <c r="S127">
        <v>9</v>
      </c>
    </row>
    <row r="128" spans="1:19">
      <c r="A128" s="38">
        <v>2021</v>
      </c>
      <c r="B128" s="2">
        <v>0.7</v>
      </c>
      <c r="C128" s="38">
        <v>1</v>
      </c>
      <c r="D128" t="s">
        <v>422</v>
      </c>
      <c r="E128" t="s">
        <v>423</v>
      </c>
      <c r="F128" t="s">
        <v>112</v>
      </c>
      <c r="G128" t="s">
        <v>113</v>
      </c>
      <c r="H128" t="s">
        <v>521</v>
      </c>
      <c r="I128" t="s">
        <v>553</v>
      </c>
      <c r="J128" t="s">
        <v>428</v>
      </c>
      <c r="K128" t="s">
        <v>523</v>
      </c>
      <c r="L128" t="s">
        <v>114</v>
      </c>
      <c r="M128" t="s">
        <v>26</v>
      </c>
      <c r="N128" t="s">
        <v>67</v>
      </c>
      <c r="O128" t="s">
        <v>451</v>
      </c>
      <c r="P128" t="s">
        <v>428</v>
      </c>
      <c r="R128">
        <v>1</v>
      </c>
      <c r="S128">
        <v>9</v>
      </c>
    </row>
    <row r="129" spans="1:19">
      <c r="A129" s="38">
        <v>2021</v>
      </c>
      <c r="B129" s="2">
        <v>3</v>
      </c>
      <c r="C129" s="38">
        <v>1</v>
      </c>
      <c r="D129" t="s">
        <v>422</v>
      </c>
      <c r="E129" t="s">
        <v>423</v>
      </c>
      <c r="F129" t="s">
        <v>115</v>
      </c>
      <c r="G129" t="s">
        <v>116</v>
      </c>
      <c r="H129" t="s">
        <v>521</v>
      </c>
      <c r="I129" t="s">
        <v>553</v>
      </c>
      <c r="J129" t="s">
        <v>428</v>
      </c>
      <c r="K129" t="s">
        <v>523</v>
      </c>
      <c r="L129" t="s">
        <v>114</v>
      </c>
      <c r="M129" t="s">
        <v>26</v>
      </c>
      <c r="N129" t="s">
        <v>439</v>
      </c>
      <c r="O129" t="s">
        <v>440</v>
      </c>
      <c r="P129" t="s">
        <v>428</v>
      </c>
      <c r="R129">
        <v>1</v>
      </c>
      <c r="S129">
        <v>9</v>
      </c>
    </row>
    <row r="130" spans="1:19">
      <c r="A130" s="38">
        <v>2021</v>
      </c>
      <c r="B130" s="2">
        <v>5</v>
      </c>
      <c r="C130" s="38">
        <v>1</v>
      </c>
      <c r="D130" t="s">
        <v>422</v>
      </c>
      <c r="E130" t="s">
        <v>423</v>
      </c>
      <c r="F130" t="s">
        <v>120</v>
      </c>
      <c r="G130" t="s">
        <v>121</v>
      </c>
      <c r="H130" t="s">
        <v>521</v>
      </c>
      <c r="I130" t="s">
        <v>553</v>
      </c>
      <c r="J130" t="s">
        <v>428</v>
      </c>
      <c r="K130" t="s">
        <v>523</v>
      </c>
      <c r="L130" t="s">
        <v>114</v>
      </c>
      <c r="M130" t="s">
        <v>26</v>
      </c>
      <c r="N130" t="s">
        <v>439</v>
      </c>
      <c r="O130" t="s">
        <v>440</v>
      </c>
      <c r="P130" t="s">
        <v>428</v>
      </c>
      <c r="R130">
        <v>1</v>
      </c>
      <c r="S130">
        <v>9</v>
      </c>
    </row>
    <row r="131" spans="1:19">
      <c r="A131" s="38">
        <v>2021</v>
      </c>
      <c r="B131" s="2">
        <v>2</v>
      </c>
      <c r="C131" s="38">
        <v>1</v>
      </c>
      <c r="D131" t="s">
        <v>422</v>
      </c>
      <c r="E131" t="s">
        <v>423</v>
      </c>
      <c r="F131" t="s">
        <v>230</v>
      </c>
      <c r="G131" t="s">
        <v>231</v>
      </c>
      <c r="H131" t="s">
        <v>521</v>
      </c>
      <c r="I131" t="s">
        <v>553</v>
      </c>
      <c r="J131" t="s">
        <v>428</v>
      </c>
      <c r="K131" t="s">
        <v>523</v>
      </c>
      <c r="L131" t="s">
        <v>114</v>
      </c>
      <c r="M131" t="s">
        <v>26</v>
      </c>
      <c r="N131" t="s">
        <v>439</v>
      </c>
      <c r="O131" t="s">
        <v>440</v>
      </c>
      <c r="P131" t="s">
        <v>428</v>
      </c>
      <c r="R131">
        <v>1</v>
      </c>
      <c r="S131">
        <v>9</v>
      </c>
    </row>
    <row r="132" spans="1:19">
      <c r="A132" s="49">
        <v>2021</v>
      </c>
      <c r="B132" s="174">
        <v>2</v>
      </c>
      <c r="C132" s="38">
        <v>1</v>
      </c>
      <c r="D132" s="48" t="s">
        <v>422</v>
      </c>
      <c r="E132" s="48" t="s">
        <v>423</v>
      </c>
      <c r="F132" s="48" t="s">
        <v>554</v>
      </c>
      <c r="G132" s="48" t="s">
        <v>555</v>
      </c>
      <c r="H132" s="48" t="s">
        <v>521</v>
      </c>
      <c r="I132" s="48" t="s">
        <v>553</v>
      </c>
      <c r="J132" s="48" t="s">
        <v>428</v>
      </c>
      <c r="K132" s="48" t="s">
        <v>523</v>
      </c>
      <c r="L132" s="48" t="s">
        <v>114</v>
      </c>
      <c r="M132" s="48" t="s">
        <v>26</v>
      </c>
      <c r="N132" s="48" t="s">
        <v>439</v>
      </c>
      <c r="O132" s="48" t="s">
        <v>440</v>
      </c>
      <c r="P132" s="48" t="s">
        <v>428</v>
      </c>
      <c r="Q132" s="48"/>
      <c r="R132">
        <v>1</v>
      </c>
      <c r="S132">
        <v>9</v>
      </c>
    </row>
    <row r="133" spans="1:19">
      <c r="A133" s="38">
        <v>2016</v>
      </c>
      <c r="B133" s="2">
        <v>2</v>
      </c>
      <c r="C133" s="38">
        <v>2</v>
      </c>
      <c r="D133" t="s">
        <v>422</v>
      </c>
      <c r="E133" t="s">
        <v>423</v>
      </c>
      <c r="F133" t="s">
        <v>556</v>
      </c>
      <c r="G133" t="s">
        <v>557</v>
      </c>
      <c r="H133" t="s">
        <v>426</v>
      </c>
      <c r="I133" t="s">
        <v>558</v>
      </c>
      <c r="J133" t="s">
        <v>428</v>
      </c>
      <c r="K133" t="s">
        <v>559</v>
      </c>
      <c r="L133" t="s">
        <v>165</v>
      </c>
      <c r="M133" t="s">
        <v>25</v>
      </c>
      <c r="N133" t="s">
        <v>439</v>
      </c>
      <c r="O133" t="s">
        <v>440</v>
      </c>
      <c r="P133" t="s">
        <v>441</v>
      </c>
      <c r="Q133" t="s">
        <v>3</v>
      </c>
      <c r="R133">
        <v>1</v>
      </c>
      <c r="S133">
        <v>16</v>
      </c>
    </row>
    <row r="134" spans="1:19">
      <c r="A134" s="38">
        <v>2020</v>
      </c>
      <c r="B134" s="2">
        <v>2</v>
      </c>
      <c r="C134" s="38">
        <v>2</v>
      </c>
      <c r="D134" t="s">
        <v>422</v>
      </c>
      <c r="E134" t="s">
        <v>423</v>
      </c>
      <c r="F134" t="s">
        <v>560</v>
      </c>
      <c r="G134" t="s">
        <v>561</v>
      </c>
      <c r="H134" t="s">
        <v>426</v>
      </c>
      <c r="I134" t="s">
        <v>558</v>
      </c>
      <c r="J134" t="s">
        <v>428</v>
      </c>
      <c r="K134" t="s">
        <v>559</v>
      </c>
      <c r="L134" t="s">
        <v>165</v>
      </c>
      <c r="M134" t="s">
        <v>25</v>
      </c>
      <c r="N134" t="s">
        <v>439</v>
      </c>
      <c r="O134" t="s">
        <v>440</v>
      </c>
      <c r="P134" t="s">
        <v>441</v>
      </c>
      <c r="R134">
        <v>1</v>
      </c>
      <c r="S134">
        <v>16</v>
      </c>
    </row>
    <row r="135" spans="1:19">
      <c r="A135" s="38">
        <v>2020</v>
      </c>
      <c r="B135" s="2">
        <v>22</v>
      </c>
      <c r="C135" s="38">
        <v>2</v>
      </c>
      <c r="D135" t="s">
        <v>422</v>
      </c>
      <c r="E135" t="s">
        <v>423</v>
      </c>
      <c r="F135" t="s">
        <v>238</v>
      </c>
      <c r="G135" t="s">
        <v>239</v>
      </c>
      <c r="H135" t="s">
        <v>426</v>
      </c>
      <c r="I135" t="s">
        <v>558</v>
      </c>
      <c r="J135" t="s">
        <v>428</v>
      </c>
      <c r="K135" t="s">
        <v>559</v>
      </c>
      <c r="L135" t="s">
        <v>165</v>
      </c>
      <c r="M135" t="s">
        <v>25</v>
      </c>
      <c r="N135" t="s">
        <v>439</v>
      </c>
      <c r="O135" t="s">
        <v>440</v>
      </c>
      <c r="P135" t="s">
        <v>441</v>
      </c>
      <c r="R135">
        <v>1</v>
      </c>
      <c r="S135">
        <v>16</v>
      </c>
    </row>
    <row r="136" spans="1:19">
      <c r="A136" s="38">
        <v>2023</v>
      </c>
      <c r="B136" s="2">
        <v>16.3295332</v>
      </c>
      <c r="C136" s="38">
        <v>2</v>
      </c>
      <c r="D136" t="s">
        <v>422</v>
      </c>
      <c r="E136" t="s">
        <v>423</v>
      </c>
      <c r="F136" t="s">
        <v>151</v>
      </c>
      <c r="G136" t="s">
        <v>152</v>
      </c>
      <c r="H136" t="s">
        <v>426</v>
      </c>
      <c r="I136" t="s">
        <v>564</v>
      </c>
      <c r="J136" t="s">
        <v>428</v>
      </c>
      <c r="K136" t="s">
        <v>559</v>
      </c>
      <c r="L136" t="s">
        <v>153</v>
      </c>
      <c r="M136" t="s">
        <v>25</v>
      </c>
      <c r="N136" t="s">
        <v>67</v>
      </c>
      <c r="O136" t="s">
        <v>451</v>
      </c>
      <c r="P136" t="s">
        <v>565</v>
      </c>
      <c r="R136">
        <v>1</v>
      </c>
      <c r="S136">
        <v>16</v>
      </c>
    </row>
    <row r="137" spans="1:19">
      <c r="A137" s="38">
        <v>2020</v>
      </c>
      <c r="B137" s="2">
        <v>37</v>
      </c>
      <c r="C137" s="38">
        <v>2</v>
      </c>
      <c r="D137" t="s">
        <v>422</v>
      </c>
      <c r="E137" t="s">
        <v>423</v>
      </c>
      <c r="F137" t="s">
        <v>566</v>
      </c>
      <c r="G137" t="s">
        <v>567</v>
      </c>
      <c r="H137" t="s">
        <v>426</v>
      </c>
      <c r="I137" t="s">
        <v>564</v>
      </c>
      <c r="J137" t="s">
        <v>428</v>
      </c>
      <c r="K137" t="s">
        <v>559</v>
      </c>
      <c r="L137" t="s">
        <v>153</v>
      </c>
      <c r="M137" t="s">
        <v>25</v>
      </c>
      <c r="N137" t="s">
        <v>439</v>
      </c>
      <c r="O137" t="s">
        <v>440</v>
      </c>
      <c r="P137" t="s">
        <v>441</v>
      </c>
      <c r="R137">
        <v>1</v>
      </c>
      <c r="S137">
        <v>16</v>
      </c>
    </row>
    <row r="138" spans="1:19">
      <c r="A138" s="38">
        <v>2020</v>
      </c>
      <c r="B138" s="2">
        <v>20</v>
      </c>
      <c r="C138" s="38">
        <v>2</v>
      </c>
      <c r="D138" t="s">
        <v>422</v>
      </c>
      <c r="E138" t="s">
        <v>423</v>
      </c>
      <c r="F138" t="s">
        <v>568</v>
      </c>
      <c r="G138" t="s">
        <v>569</v>
      </c>
      <c r="H138" t="s">
        <v>426</v>
      </c>
      <c r="I138" t="s">
        <v>564</v>
      </c>
      <c r="J138" t="s">
        <v>428</v>
      </c>
      <c r="K138" t="s">
        <v>559</v>
      </c>
      <c r="L138" t="s">
        <v>153</v>
      </c>
      <c r="M138" t="s">
        <v>25</v>
      </c>
      <c r="N138" t="s">
        <v>439</v>
      </c>
      <c r="O138" t="s">
        <v>440</v>
      </c>
      <c r="P138" t="s">
        <v>441</v>
      </c>
      <c r="R138">
        <v>1</v>
      </c>
      <c r="S138">
        <v>16</v>
      </c>
    </row>
    <row r="139" spans="1:19">
      <c r="A139" s="38">
        <v>2020</v>
      </c>
      <c r="B139" s="2">
        <v>13</v>
      </c>
      <c r="C139" s="38">
        <v>2</v>
      </c>
      <c r="D139" t="s">
        <v>422</v>
      </c>
      <c r="E139" t="s">
        <v>423</v>
      </c>
      <c r="F139" t="s">
        <v>570</v>
      </c>
      <c r="G139" t="s">
        <v>571</v>
      </c>
      <c r="H139" t="s">
        <v>426</v>
      </c>
      <c r="I139" t="s">
        <v>564</v>
      </c>
      <c r="J139" t="s">
        <v>428</v>
      </c>
      <c r="K139" t="s">
        <v>559</v>
      </c>
      <c r="L139" t="s">
        <v>153</v>
      </c>
      <c r="M139" t="s">
        <v>25</v>
      </c>
      <c r="N139" t="s">
        <v>439</v>
      </c>
      <c r="O139" t="s">
        <v>440</v>
      </c>
      <c r="P139" t="s">
        <v>441</v>
      </c>
      <c r="R139">
        <v>1</v>
      </c>
      <c r="S139">
        <v>16</v>
      </c>
    </row>
    <row r="140" spans="1:19">
      <c r="A140" s="38">
        <v>2019</v>
      </c>
      <c r="B140" s="2">
        <v>5.5</v>
      </c>
      <c r="C140" s="38">
        <v>2</v>
      </c>
      <c r="D140" t="s">
        <v>422</v>
      </c>
      <c r="E140" t="s">
        <v>423</v>
      </c>
      <c r="F140" t="s">
        <v>572</v>
      </c>
      <c r="G140" t="s">
        <v>573</v>
      </c>
      <c r="H140" t="s">
        <v>426</v>
      </c>
      <c r="I140" t="s">
        <v>564</v>
      </c>
      <c r="J140" t="s">
        <v>428</v>
      </c>
      <c r="K140" t="s">
        <v>559</v>
      </c>
      <c r="L140" t="s">
        <v>153</v>
      </c>
      <c r="M140" t="s">
        <v>25</v>
      </c>
      <c r="N140" t="s">
        <v>574</v>
      </c>
      <c r="O140" t="s">
        <v>575</v>
      </c>
      <c r="P140" t="s">
        <v>459</v>
      </c>
      <c r="R140">
        <v>1</v>
      </c>
      <c r="S140">
        <v>16</v>
      </c>
    </row>
    <row r="141" spans="1:19">
      <c r="A141" s="38">
        <v>2020</v>
      </c>
      <c r="B141" s="2">
        <v>24</v>
      </c>
      <c r="C141" s="38">
        <v>2</v>
      </c>
      <c r="D141" t="s">
        <v>422</v>
      </c>
      <c r="E141" t="s">
        <v>423</v>
      </c>
      <c r="F141" t="s">
        <v>170</v>
      </c>
      <c r="G141" t="s">
        <v>171</v>
      </c>
      <c r="H141" t="s">
        <v>426</v>
      </c>
      <c r="I141" t="s">
        <v>564</v>
      </c>
      <c r="J141" t="s">
        <v>428</v>
      </c>
      <c r="K141" t="s">
        <v>559</v>
      </c>
      <c r="L141" t="s">
        <v>153</v>
      </c>
      <c r="M141" t="s">
        <v>25</v>
      </c>
      <c r="N141" t="s">
        <v>439</v>
      </c>
      <c r="O141" t="s">
        <v>440</v>
      </c>
      <c r="P141" t="s">
        <v>441</v>
      </c>
      <c r="R141">
        <v>1</v>
      </c>
      <c r="S141">
        <v>16</v>
      </c>
    </row>
    <row r="142" spans="1:19">
      <c r="A142" s="49">
        <v>2019</v>
      </c>
      <c r="B142" s="174">
        <v>15</v>
      </c>
      <c r="C142" s="38">
        <v>2</v>
      </c>
      <c r="D142" s="48" t="s">
        <v>422</v>
      </c>
      <c r="E142" s="48" t="s">
        <v>423</v>
      </c>
      <c r="F142" s="48" t="s">
        <v>263</v>
      </c>
      <c r="G142" s="48" t="s">
        <v>264</v>
      </c>
      <c r="H142" s="48" t="s">
        <v>426</v>
      </c>
      <c r="I142" s="48" t="s">
        <v>564</v>
      </c>
      <c r="J142" s="48" t="s">
        <v>428</v>
      </c>
      <c r="K142" s="48" t="s">
        <v>559</v>
      </c>
      <c r="L142" s="48" t="s">
        <v>153</v>
      </c>
      <c r="M142" s="48" t="s">
        <v>25</v>
      </c>
      <c r="N142" s="48" t="s">
        <v>439</v>
      </c>
      <c r="O142" s="48" t="s">
        <v>440</v>
      </c>
      <c r="P142" s="48" t="s">
        <v>441</v>
      </c>
      <c r="Q142" s="48"/>
      <c r="R142">
        <v>1</v>
      </c>
      <c r="S142">
        <v>16</v>
      </c>
    </row>
    <row r="143" spans="1:19">
      <c r="A143" s="38">
        <v>2015</v>
      </c>
      <c r="B143" s="2">
        <v>14</v>
      </c>
      <c r="C143" s="38">
        <v>3</v>
      </c>
      <c r="D143" t="s">
        <v>422</v>
      </c>
      <c r="E143" t="s">
        <v>423</v>
      </c>
      <c r="F143" t="s">
        <v>576</v>
      </c>
      <c r="G143" t="s">
        <v>577</v>
      </c>
      <c r="H143" t="s">
        <v>473</v>
      </c>
      <c r="I143" t="s">
        <v>578</v>
      </c>
      <c r="J143" t="s">
        <v>428</v>
      </c>
      <c r="K143" t="s">
        <v>579</v>
      </c>
      <c r="L143" t="s">
        <v>260</v>
      </c>
      <c r="M143" t="s">
        <v>23</v>
      </c>
      <c r="N143" t="s">
        <v>439</v>
      </c>
      <c r="O143" t="s">
        <v>440</v>
      </c>
      <c r="P143" t="s">
        <v>441</v>
      </c>
      <c r="Q143" t="s">
        <v>6</v>
      </c>
      <c r="R143">
        <v>1</v>
      </c>
      <c r="S143">
        <v>18</v>
      </c>
    </row>
    <row r="144" spans="1:19">
      <c r="A144" s="38">
        <v>2015</v>
      </c>
      <c r="B144" s="2">
        <v>50</v>
      </c>
      <c r="C144" s="38">
        <v>3</v>
      </c>
      <c r="D144" t="s">
        <v>422</v>
      </c>
      <c r="E144" t="s">
        <v>423</v>
      </c>
      <c r="F144" t="s">
        <v>580</v>
      </c>
      <c r="G144" t="s">
        <v>581</v>
      </c>
      <c r="H144" t="s">
        <v>473</v>
      </c>
      <c r="I144" t="s">
        <v>578</v>
      </c>
      <c r="J144" t="s">
        <v>428</v>
      </c>
      <c r="K144" t="s">
        <v>579</v>
      </c>
      <c r="L144" t="s">
        <v>260</v>
      </c>
      <c r="M144" t="s">
        <v>23</v>
      </c>
      <c r="N144" t="s">
        <v>439</v>
      </c>
      <c r="O144" t="s">
        <v>440</v>
      </c>
      <c r="P144" t="s">
        <v>441</v>
      </c>
      <c r="R144">
        <v>1</v>
      </c>
      <c r="S144">
        <v>18</v>
      </c>
    </row>
    <row r="145" spans="1:19">
      <c r="A145" s="38">
        <v>2018</v>
      </c>
      <c r="B145" s="2">
        <v>31</v>
      </c>
      <c r="C145" s="38">
        <v>3</v>
      </c>
      <c r="D145" t="s">
        <v>422</v>
      </c>
      <c r="E145" t="s">
        <v>423</v>
      </c>
      <c r="F145" t="s">
        <v>397</v>
      </c>
      <c r="G145" t="s">
        <v>582</v>
      </c>
      <c r="H145" t="s">
        <v>473</v>
      </c>
      <c r="I145" t="s">
        <v>578</v>
      </c>
      <c r="J145" t="s">
        <v>428</v>
      </c>
      <c r="K145" t="s">
        <v>579</v>
      </c>
      <c r="L145" t="s">
        <v>260</v>
      </c>
      <c r="M145" t="s">
        <v>23</v>
      </c>
      <c r="N145" t="s">
        <v>439</v>
      </c>
      <c r="O145" t="s">
        <v>440</v>
      </c>
      <c r="P145" t="s">
        <v>441</v>
      </c>
      <c r="R145">
        <v>1</v>
      </c>
      <c r="S145">
        <v>18</v>
      </c>
    </row>
    <row r="146" spans="1:19">
      <c r="A146" s="38">
        <v>2018</v>
      </c>
      <c r="B146" s="2">
        <v>24</v>
      </c>
      <c r="C146" s="38">
        <v>3</v>
      </c>
      <c r="D146" t="s">
        <v>422</v>
      </c>
      <c r="E146" t="s">
        <v>423</v>
      </c>
      <c r="F146" t="s">
        <v>583</v>
      </c>
      <c r="G146" t="s">
        <v>584</v>
      </c>
      <c r="H146" t="s">
        <v>473</v>
      </c>
      <c r="I146" t="s">
        <v>578</v>
      </c>
      <c r="J146" t="s">
        <v>428</v>
      </c>
      <c r="K146" t="s">
        <v>579</v>
      </c>
      <c r="L146" t="s">
        <v>260</v>
      </c>
      <c r="M146" t="s">
        <v>23</v>
      </c>
      <c r="N146" t="s">
        <v>439</v>
      </c>
      <c r="O146" t="s">
        <v>440</v>
      </c>
      <c r="P146" t="s">
        <v>441</v>
      </c>
      <c r="R146">
        <v>1</v>
      </c>
      <c r="S146">
        <v>18</v>
      </c>
    </row>
    <row r="147" spans="1:19">
      <c r="A147" s="38">
        <v>2018</v>
      </c>
      <c r="B147" s="2">
        <v>18</v>
      </c>
      <c r="C147" s="38">
        <v>3</v>
      </c>
      <c r="D147" t="s">
        <v>422</v>
      </c>
      <c r="E147" t="s">
        <v>423</v>
      </c>
      <c r="F147" t="s">
        <v>258</v>
      </c>
      <c r="G147" t="s">
        <v>259</v>
      </c>
      <c r="H147" t="s">
        <v>473</v>
      </c>
      <c r="I147" t="s">
        <v>578</v>
      </c>
      <c r="J147" t="s">
        <v>428</v>
      </c>
      <c r="K147" t="s">
        <v>579</v>
      </c>
      <c r="L147" t="s">
        <v>260</v>
      </c>
      <c r="M147" t="s">
        <v>23</v>
      </c>
      <c r="N147" t="s">
        <v>439</v>
      </c>
      <c r="O147" t="s">
        <v>440</v>
      </c>
      <c r="P147" t="s">
        <v>441</v>
      </c>
      <c r="R147">
        <v>1</v>
      </c>
      <c r="S147">
        <v>18</v>
      </c>
    </row>
    <row r="148" spans="1:19">
      <c r="A148" s="38">
        <v>2015</v>
      </c>
      <c r="B148" s="2">
        <v>17.423999999999999</v>
      </c>
      <c r="C148" s="38">
        <v>3</v>
      </c>
      <c r="D148" t="s">
        <v>422</v>
      </c>
      <c r="E148" t="s">
        <v>423</v>
      </c>
      <c r="F148" t="s">
        <v>393</v>
      </c>
      <c r="G148" t="s">
        <v>585</v>
      </c>
      <c r="H148" t="s">
        <v>426</v>
      </c>
      <c r="I148" t="s">
        <v>586</v>
      </c>
      <c r="J148" t="s">
        <v>428</v>
      </c>
      <c r="K148" t="s">
        <v>579</v>
      </c>
      <c r="L148" t="s">
        <v>157</v>
      </c>
      <c r="M148" t="s">
        <v>25</v>
      </c>
      <c r="N148" t="s">
        <v>430</v>
      </c>
      <c r="O148" t="s">
        <v>431</v>
      </c>
      <c r="P148" t="s">
        <v>432</v>
      </c>
      <c r="R148">
        <v>1</v>
      </c>
      <c r="S148">
        <v>18</v>
      </c>
    </row>
    <row r="149" spans="1:19">
      <c r="A149" s="38">
        <v>2016</v>
      </c>
      <c r="B149" s="2">
        <v>27.588000000000001</v>
      </c>
      <c r="C149" s="38">
        <v>3</v>
      </c>
      <c r="D149" t="s">
        <v>422</v>
      </c>
      <c r="E149" t="s">
        <v>423</v>
      </c>
      <c r="F149" t="s">
        <v>395</v>
      </c>
      <c r="G149" t="s">
        <v>297</v>
      </c>
      <c r="H149" t="s">
        <v>426</v>
      </c>
      <c r="I149" t="s">
        <v>586</v>
      </c>
      <c r="J149" t="s">
        <v>428</v>
      </c>
      <c r="K149" t="s">
        <v>579</v>
      </c>
      <c r="L149" t="s">
        <v>157</v>
      </c>
      <c r="M149" t="s">
        <v>25</v>
      </c>
      <c r="N149" t="s">
        <v>430</v>
      </c>
      <c r="O149" t="s">
        <v>431</v>
      </c>
      <c r="P149" t="s">
        <v>432</v>
      </c>
      <c r="R149">
        <v>1</v>
      </c>
      <c r="S149">
        <v>18</v>
      </c>
    </row>
    <row r="150" spans="1:19">
      <c r="A150" s="38">
        <v>2021</v>
      </c>
      <c r="B150" s="2">
        <v>4</v>
      </c>
      <c r="C150" s="38">
        <v>3</v>
      </c>
      <c r="D150" t="s">
        <v>422</v>
      </c>
      <c r="E150" t="s">
        <v>423</v>
      </c>
      <c r="F150" t="s">
        <v>396</v>
      </c>
      <c r="G150" t="s">
        <v>587</v>
      </c>
      <c r="H150" t="s">
        <v>426</v>
      </c>
      <c r="I150" t="s">
        <v>586</v>
      </c>
      <c r="J150" t="s">
        <v>428</v>
      </c>
      <c r="K150" t="s">
        <v>579</v>
      </c>
      <c r="L150" t="s">
        <v>157</v>
      </c>
      <c r="M150" t="s">
        <v>25</v>
      </c>
      <c r="N150" t="s">
        <v>439</v>
      </c>
      <c r="O150" t="s">
        <v>440</v>
      </c>
      <c r="P150" t="s">
        <v>428</v>
      </c>
      <c r="R150">
        <v>1</v>
      </c>
      <c r="S150">
        <v>18</v>
      </c>
    </row>
    <row r="151" spans="1:19">
      <c r="A151" s="38">
        <v>2016</v>
      </c>
      <c r="B151" s="2">
        <v>5.0819999999999999</v>
      </c>
      <c r="C151" s="38">
        <v>3</v>
      </c>
      <c r="D151" t="s">
        <v>422</v>
      </c>
      <c r="E151" t="s">
        <v>423</v>
      </c>
      <c r="F151" t="s">
        <v>219</v>
      </c>
      <c r="G151" t="s">
        <v>220</v>
      </c>
      <c r="H151" t="s">
        <v>426</v>
      </c>
      <c r="I151" t="s">
        <v>586</v>
      </c>
      <c r="J151" t="s">
        <v>428</v>
      </c>
      <c r="K151" t="s">
        <v>579</v>
      </c>
      <c r="L151" t="s">
        <v>157</v>
      </c>
      <c r="M151" t="s">
        <v>25</v>
      </c>
      <c r="N151" t="s">
        <v>430</v>
      </c>
      <c r="O151" t="s">
        <v>431</v>
      </c>
      <c r="P151" t="s">
        <v>432</v>
      </c>
      <c r="R151">
        <v>1</v>
      </c>
      <c r="S151">
        <v>18</v>
      </c>
    </row>
    <row r="152" spans="1:19">
      <c r="A152" s="38">
        <v>2019</v>
      </c>
      <c r="B152" s="2">
        <v>4</v>
      </c>
      <c r="C152" s="38">
        <v>3</v>
      </c>
      <c r="D152" t="s">
        <v>422</v>
      </c>
      <c r="E152" t="s">
        <v>423</v>
      </c>
      <c r="F152" t="s">
        <v>588</v>
      </c>
      <c r="G152" t="s">
        <v>589</v>
      </c>
      <c r="H152" t="s">
        <v>426</v>
      </c>
      <c r="I152" t="s">
        <v>586</v>
      </c>
      <c r="J152" t="s">
        <v>428</v>
      </c>
      <c r="K152" t="s">
        <v>579</v>
      </c>
      <c r="L152" t="s">
        <v>157</v>
      </c>
      <c r="M152" t="s">
        <v>25</v>
      </c>
      <c r="N152" t="s">
        <v>439</v>
      </c>
      <c r="O152" t="s">
        <v>440</v>
      </c>
      <c r="P152" t="s">
        <v>441</v>
      </c>
      <c r="R152">
        <v>1</v>
      </c>
      <c r="S152">
        <v>18</v>
      </c>
    </row>
    <row r="153" spans="1:19">
      <c r="A153" s="38">
        <v>2019</v>
      </c>
      <c r="B153" s="2">
        <v>41</v>
      </c>
      <c r="C153" s="38">
        <v>3</v>
      </c>
      <c r="D153" t="s">
        <v>422</v>
      </c>
      <c r="E153" t="s">
        <v>423</v>
      </c>
      <c r="F153" t="s">
        <v>590</v>
      </c>
      <c r="G153" t="s">
        <v>591</v>
      </c>
      <c r="H153" t="s">
        <v>426</v>
      </c>
      <c r="I153" t="s">
        <v>586</v>
      </c>
      <c r="J153" t="s">
        <v>428</v>
      </c>
      <c r="K153" t="s">
        <v>579</v>
      </c>
      <c r="L153" t="s">
        <v>157</v>
      </c>
      <c r="M153" t="s">
        <v>25</v>
      </c>
      <c r="N153" t="s">
        <v>439</v>
      </c>
      <c r="O153" t="s">
        <v>440</v>
      </c>
      <c r="P153" t="s">
        <v>441</v>
      </c>
      <c r="R153">
        <v>1</v>
      </c>
      <c r="S153">
        <v>18</v>
      </c>
    </row>
    <row r="154" spans="1:19">
      <c r="A154" s="38">
        <v>2019</v>
      </c>
      <c r="B154" s="2">
        <v>17</v>
      </c>
      <c r="C154" s="38">
        <v>3</v>
      </c>
      <c r="D154" t="s">
        <v>422</v>
      </c>
      <c r="E154" t="s">
        <v>423</v>
      </c>
      <c r="F154" t="s">
        <v>166</v>
      </c>
      <c r="G154" t="s">
        <v>167</v>
      </c>
      <c r="H154" t="s">
        <v>426</v>
      </c>
      <c r="I154" t="s">
        <v>586</v>
      </c>
      <c r="J154" t="s">
        <v>428</v>
      </c>
      <c r="K154" t="s">
        <v>579</v>
      </c>
      <c r="L154" t="s">
        <v>157</v>
      </c>
      <c r="M154" t="s">
        <v>25</v>
      </c>
      <c r="N154" t="s">
        <v>439</v>
      </c>
      <c r="O154" t="s">
        <v>440</v>
      </c>
      <c r="P154" t="s">
        <v>441</v>
      </c>
      <c r="R154">
        <v>1</v>
      </c>
      <c r="S154">
        <v>18</v>
      </c>
    </row>
    <row r="155" spans="1:19">
      <c r="A155" s="38">
        <v>2016</v>
      </c>
      <c r="B155" s="2">
        <v>13.068</v>
      </c>
      <c r="C155" s="38">
        <v>3</v>
      </c>
      <c r="D155" t="s">
        <v>422</v>
      </c>
      <c r="E155" t="s">
        <v>423</v>
      </c>
      <c r="F155" t="s">
        <v>592</v>
      </c>
      <c r="G155" t="s">
        <v>301</v>
      </c>
      <c r="H155" t="s">
        <v>426</v>
      </c>
      <c r="I155" t="s">
        <v>586</v>
      </c>
      <c r="J155" t="s">
        <v>428</v>
      </c>
      <c r="K155" t="s">
        <v>579</v>
      </c>
      <c r="L155" t="s">
        <v>157</v>
      </c>
      <c r="M155" t="s">
        <v>25</v>
      </c>
      <c r="N155" t="s">
        <v>430</v>
      </c>
      <c r="O155" t="s">
        <v>431</v>
      </c>
      <c r="P155" t="s">
        <v>432</v>
      </c>
      <c r="R155">
        <v>1</v>
      </c>
      <c r="S155">
        <v>18</v>
      </c>
    </row>
    <row r="156" spans="1:19">
      <c r="A156" s="38">
        <v>2021</v>
      </c>
      <c r="B156" s="2">
        <v>61</v>
      </c>
      <c r="C156" s="38">
        <v>5</v>
      </c>
      <c r="D156" t="s">
        <v>422</v>
      </c>
      <c r="E156" t="s">
        <v>423</v>
      </c>
      <c r="F156" t="s">
        <v>593</v>
      </c>
      <c r="G156" t="s">
        <v>594</v>
      </c>
      <c r="H156" t="s">
        <v>470</v>
      </c>
      <c r="I156" t="s">
        <v>595</v>
      </c>
      <c r="J156" t="s">
        <v>428</v>
      </c>
      <c r="K156" t="s">
        <v>596</v>
      </c>
      <c r="L156" t="s">
        <v>227</v>
      </c>
      <c r="M156" t="s">
        <v>7</v>
      </c>
      <c r="N156" t="s">
        <v>439</v>
      </c>
      <c r="O156" t="s">
        <v>440</v>
      </c>
      <c r="P156" t="s">
        <v>441</v>
      </c>
      <c r="Q156" t="s">
        <v>597</v>
      </c>
      <c r="R156">
        <v>1</v>
      </c>
      <c r="S156">
        <v>21</v>
      </c>
    </row>
    <row r="157" spans="1:19">
      <c r="A157" s="38">
        <v>2021</v>
      </c>
      <c r="B157" s="2">
        <v>64</v>
      </c>
      <c r="C157" s="38">
        <v>5</v>
      </c>
      <c r="D157" t="s">
        <v>422</v>
      </c>
      <c r="E157" t="s">
        <v>423</v>
      </c>
      <c r="F157" t="s">
        <v>225</v>
      </c>
      <c r="G157" t="s">
        <v>226</v>
      </c>
      <c r="H157" t="s">
        <v>470</v>
      </c>
      <c r="I157" t="s">
        <v>595</v>
      </c>
      <c r="J157" t="s">
        <v>428</v>
      </c>
      <c r="K157" t="s">
        <v>596</v>
      </c>
      <c r="L157" t="s">
        <v>227</v>
      </c>
      <c r="M157" t="s">
        <v>7</v>
      </c>
      <c r="N157" t="s">
        <v>439</v>
      </c>
      <c r="O157" t="s">
        <v>440</v>
      </c>
      <c r="P157" t="s">
        <v>441</v>
      </c>
      <c r="R157">
        <v>1</v>
      </c>
      <c r="S157">
        <v>21</v>
      </c>
    </row>
    <row r="158" spans="1:19">
      <c r="A158" s="38">
        <v>2021</v>
      </c>
      <c r="B158" s="2">
        <v>5</v>
      </c>
      <c r="C158" s="38">
        <v>5</v>
      </c>
      <c r="D158" t="s">
        <v>422</v>
      </c>
      <c r="E158" t="s">
        <v>423</v>
      </c>
      <c r="F158" t="s">
        <v>215</v>
      </c>
      <c r="G158" t="s">
        <v>216</v>
      </c>
      <c r="H158" t="s">
        <v>470</v>
      </c>
      <c r="I158" t="s">
        <v>598</v>
      </c>
      <c r="J158" t="s">
        <v>428</v>
      </c>
      <c r="K158" t="s">
        <v>596</v>
      </c>
      <c r="L158" t="s">
        <v>217</v>
      </c>
      <c r="M158" t="s">
        <v>7</v>
      </c>
      <c r="N158" t="s">
        <v>439</v>
      </c>
      <c r="O158" t="s">
        <v>440</v>
      </c>
      <c r="P158" t="s">
        <v>441</v>
      </c>
      <c r="R158">
        <v>1</v>
      </c>
      <c r="S158">
        <v>21</v>
      </c>
    </row>
    <row r="159" spans="1:19">
      <c r="A159" s="38">
        <v>2021</v>
      </c>
      <c r="B159" s="2">
        <v>31</v>
      </c>
      <c r="C159" s="38">
        <v>5</v>
      </c>
      <c r="D159" t="s">
        <v>422</v>
      </c>
      <c r="E159" t="s">
        <v>423</v>
      </c>
      <c r="F159" t="s">
        <v>599</v>
      </c>
      <c r="G159" t="s">
        <v>600</v>
      </c>
      <c r="H159" t="s">
        <v>470</v>
      </c>
      <c r="I159" t="s">
        <v>598</v>
      </c>
      <c r="J159" t="s">
        <v>428</v>
      </c>
      <c r="K159" t="s">
        <v>596</v>
      </c>
      <c r="L159" t="s">
        <v>217</v>
      </c>
      <c r="M159" t="s">
        <v>7</v>
      </c>
      <c r="N159" t="s">
        <v>439</v>
      </c>
      <c r="O159" t="s">
        <v>440</v>
      </c>
      <c r="P159" t="s">
        <v>441</v>
      </c>
      <c r="R159">
        <v>1</v>
      </c>
      <c r="S159">
        <v>21</v>
      </c>
    </row>
    <row r="160" spans="1:19">
      <c r="A160" s="38">
        <v>2021</v>
      </c>
      <c r="B160" s="2">
        <v>54</v>
      </c>
      <c r="C160" s="38">
        <v>5</v>
      </c>
      <c r="D160" t="s">
        <v>422</v>
      </c>
      <c r="E160" t="s">
        <v>423</v>
      </c>
      <c r="F160" t="s">
        <v>601</v>
      </c>
      <c r="G160" t="s">
        <v>602</v>
      </c>
      <c r="H160" t="s">
        <v>470</v>
      </c>
      <c r="I160" t="s">
        <v>598</v>
      </c>
      <c r="J160" t="s">
        <v>428</v>
      </c>
      <c r="K160" t="s">
        <v>596</v>
      </c>
      <c r="L160" t="s">
        <v>217</v>
      </c>
      <c r="M160" t="s">
        <v>7</v>
      </c>
      <c r="N160" t="s">
        <v>439</v>
      </c>
      <c r="O160" t="s">
        <v>440</v>
      </c>
      <c r="P160" t="s">
        <v>441</v>
      </c>
      <c r="R160">
        <v>1</v>
      </c>
      <c r="S160">
        <v>21</v>
      </c>
    </row>
    <row r="161" spans="1:19">
      <c r="A161" s="38">
        <v>2021</v>
      </c>
      <c r="B161" s="2">
        <v>21</v>
      </c>
      <c r="C161" s="38">
        <v>5</v>
      </c>
      <c r="D161" t="s">
        <v>422</v>
      </c>
      <c r="E161" t="s">
        <v>423</v>
      </c>
      <c r="F161" t="s">
        <v>603</v>
      </c>
      <c r="G161" t="s">
        <v>604</v>
      </c>
      <c r="H161" t="s">
        <v>470</v>
      </c>
      <c r="I161" t="s">
        <v>598</v>
      </c>
      <c r="J161" t="s">
        <v>428</v>
      </c>
      <c r="K161" t="s">
        <v>596</v>
      </c>
      <c r="L161" t="s">
        <v>217</v>
      </c>
      <c r="M161" t="s">
        <v>7</v>
      </c>
      <c r="N161" t="s">
        <v>439</v>
      </c>
      <c r="O161" t="s">
        <v>440</v>
      </c>
      <c r="P161" t="s">
        <v>441</v>
      </c>
      <c r="R161">
        <v>1</v>
      </c>
      <c r="S161">
        <v>21</v>
      </c>
    </row>
    <row r="162" spans="1:19">
      <c r="A162" s="38">
        <v>2021</v>
      </c>
      <c r="B162" s="2">
        <v>21</v>
      </c>
      <c r="C162" s="38">
        <v>5</v>
      </c>
      <c r="D162" t="s">
        <v>422</v>
      </c>
      <c r="E162" t="s">
        <v>423</v>
      </c>
      <c r="F162" t="s">
        <v>605</v>
      </c>
      <c r="G162" t="s">
        <v>606</v>
      </c>
      <c r="H162" t="s">
        <v>470</v>
      </c>
      <c r="I162" t="s">
        <v>598</v>
      </c>
      <c r="J162" t="s">
        <v>428</v>
      </c>
      <c r="K162" t="s">
        <v>596</v>
      </c>
      <c r="L162" t="s">
        <v>217</v>
      </c>
      <c r="M162" t="s">
        <v>7</v>
      </c>
      <c r="N162" t="s">
        <v>439</v>
      </c>
      <c r="O162" t="s">
        <v>440</v>
      </c>
      <c r="P162" t="s">
        <v>441</v>
      </c>
      <c r="R162">
        <v>1</v>
      </c>
      <c r="S162">
        <v>21</v>
      </c>
    </row>
    <row r="163" spans="1:19">
      <c r="A163" s="38">
        <v>2021</v>
      </c>
      <c r="B163" s="2">
        <v>11</v>
      </c>
      <c r="C163" s="38">
        <v>5</v>
      </c>
      <c r="D163" t="s">
        <v>422</v>
      </c>
      <c r="E163" t="s">
        <v>423</v>
      </c>
      <c r="F163" t="s">
        <v>607</v>
      </c>
      <c r="G163" t="s">
        <v>608</v>
      </c>
      <c r="H163" t="s">
        <v>470</v>
      </c>
      <c r="I163" t="s">
        <v>609</v>
      </c>
      <c r="J163" t="s">
        <v>428</v>
      </c>
      <c r="K163" t="s">
        <v>596</v>
      </c>
      <c r="L163" t="s">
        <v>257</v>
      </c>
      <c r="M163" t="s">
        <v>7</v>
      </c>
      <c r="N163" t="s">
        <v>439</v>
      </c>
      <c r="O163" t="s">
        <v>440</v>
      </c>
      <c r="P163" t="s">
        <v>441</v>
      </c>
      <c r="R163">
        <v>1</v>
      </c>
      <c r="S163">
        <v>21</v>
      </c>
    </row>
    <row r="164" spans="1:19">
      <c r="A164" s="38">
        <v>2021</v>
      </c>
      <c r="B164" s="2">
        <v>38</v>
      </c>
      <c r="C164" s="38">
        <v>5</v>
      </c>
      <c r="D164" t="s">
        <v>422</v>
      </c>
      <c r="E164" t="s">
        <v>423</v>
      </c>
      <c r="F164" t="s">
        <v>255</v>
      </c>
      <c r="G164" t="s">
        <v>256</v>
      </c>
      <c r="H164" t="s">
        <v>470</v>
      </c>
      <c r="I164" t="s">
        <v>609</v>
      </c>
      <c r="J164" t="s">
        <v>428</v>
      </c>
      <c r="K164" t="s">
        <v>596</v>
      </c>
      <c r="L164" t="s">
        <v>257</v>
      </c>
      <c r="M164" t="s">
        <v>7</v>
      </c>
      <c r="N164" t="s">
        <v>439</v>
      </c>
      <c r="O164" t="s">
        <v>440</v>
      </c>
      <c r="P164" t="s">
        <v>441</v>
      </c>
      <c r="R164">
        <v>1</v>
      </c>
      <c r="S164">
        <v>21</v>
      </c>
    </row>
    <row r="165" spans="1:19">
      <c r="A165" s="38">
        <v>2021</v>
      </c>
      <c r="B165" s="2">
        <v>17</v>
      </c>
      <c r="C165" s="38">
        <v>5</v>
      </c>
      <c r="D165" t="s">
        <v>422</v>
      </c>
      <c r="E165" t="s">
        <v>423</v>
      </c>
      <c r="F165" t="s">
        <v>265</v>
      </c>
      <c r="G165" t="s">
        <v>266</v>
      </c>
      <c r="H165" t="s">
        <v>470</v>
      </c>
      <c r="I165" t="s">
        <v>609</v>
      </c>
      <c r="J165" t="s">
        <v>428</v>
      </c>
      <c r="K165" t="s">
        <v>596</v>
      </c>
      <c r="L165" t="s">
        <v>257</v>
      </c>
      <c r="M165" t="s">
        <v>7</v>
      </c>
      <c r="N165" t="s">
        <v>439</v>
      </c>
      <c r="O165" t="s">
        <v>440</v>
      </c>
      <c r="P165" t="s">
        <v>441</v>
      </c>
      <c r="R165">
        <v>1</v>
      </c>
      <c r="S165" s="38">
        <f>MEDIAN(B63,B156:B165)</f>
        <v>21</v>
      </c>
    </row>
    <row r="166" spans="1:19">
      <c r="A166" t="s">
        <v>76</v>
      </c>
      <c r="B166" s="47">
        <f>MEDIAN(B28:B165)</f>
        <v>17</v>
      </c>
      <c r="C166" s="47"/>
    </row>
    <row r="167" spans="1:19">
      <c r="A167" t="s">
        <v>610</v>
      </c>
      <c r="B167" s="47">
        <f>AVERAGE(B28:B165)</f>
        <v>19.502619805797103</v>
      </c>
      <c r="C167" s="47"/>
    </row>
    <row r="175" spans="1:19">
      <c r="J175" s="170"/>
    </row>
  </sheetData>
  <conditionalFormatting sqref="B28:B165">
    <cfRule type="colorScale" priority="1">
      <colorScale>
        <cfvo type="min"/>
        <cfvo type="percentile" val="50"/>
        <cfvo type="max"/>
        <color rgb="FF63BE7B"/>
        <color rgb="FFFFEB84"/>
        <color rgb="FFF8696B"/>
      </colorScale>
    </cfRule>
  </conditionalFormatting>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80E00-3A95-40C7-B66C-A4C885350EEA}">
  <dimension ref="A2:AB81"/>
  <sheetViews>
    <sheetView topLeftCell="M1" workbookViewId="0">
      <selection activeCell="AC53" sqref="AC53"/>
    </sheetView>
  </sheetViews>
  <sheetFormatPr defaultColWidth="11.42578125" defaultRowHeight="15"/>
  <cols>
    <col min="1" max="12" width="0" hidden="1" customWidth="1"/>
    <col min="14" max="14" width="19.5703125" customWidth="1"/>
    <col min="15" max="15" width="30" customWidth="1"/>
    <col min="16" max="16" width="28.42578125" customWidth="1"/>
  </cols>
  <sheetData>
    <row r="2" spans="1:27">
      <c r="A2" s="52"/>
      <c r="B2" s="52"/>
      <c r="C2" s="52"/>
      <c r="D2" s="52"/>
      <c r="E2" s="52"/>
      <c r="F2" s="52"/>
      <c r="G2" s="52"/>
      <c r="H2" s="52"/>
      <c r="I2" s="52"/>
      <c r="J2" s="52"/>
      <c r="K2" s="52"/>
      <c r="L2" s="52"/>
      <c r="M2" s="182" t="s">
        <v>1298</v>
      </c>
      <c r="N2" s="245"/>
      <c r="O2" s="245"/>
      <c r="P2" s="245"/>
      <c r="Q2" s="245"/>
      <c r="R2" s="245"/>
      <c r="S2" s="245"/>
      <c r="T2" s="245"/>
      <c r="U2" s="245"/>
      <c r="V2" s="245"/>
      <c r="W2" s="245"/>
      <c r="X2" s="245"/>
      <c r="Y2" s="245"/>
      <c r="Z2" s="245"/>
      <c r="AA2" s="182"/>
    </row>
    <row r="3" spans="1:27">
      <c r="A3" s="52"/>
      <c r="B3" s="53" t="s">
        <v>7</v>
      </c>
      <c r="C3" s="53" t="s">
        <v>8</v>
      </c>
      <c r="D3" s="53" t="s">
        <v>28</v>
      </c>
      <c r="E3" s="53" t="s">
        <v>294</v>
      </c>
      <c r="F3" s="53" t="s">
        <v>5</v>
      </c>
      <c r="G3" s="53" t="s">
        <v>293</v>
      </c>
      <c r="H3" s="53" t="s">
        <v>4</v>
      </c>
      <c r="I3" s="52"/>
      <c r="J3" s="52"/>
      <c r="K3" s="52"/>
      <c r="L3" s="52"/>
    </row>
    <row r="4" spans="1:27">
      <c r="A4" s="52"/>
      <c r="B4" s="52">
        <v>11</v>
      </c>
      <c r="C4" s="52">
        <v>32</v>
      </c>
      <c r="D4" s="52">
        <v>10</v>
      </c>
      <c r="E4" s="52">
        <v>13</v>
      </c>
      <c r="F4" s="52">
        <v>24</v>
      </c>
      <c r="G4" s="52">
        <v>11</v>
      </c>
      <c r="H4" s="52">
        <v>37</v>
      </c>
      <c r="I4" s="52"/>
      <c r="J4" s="52"/>
      <c r="K4" s="52"/>
      <c r="L4" s="52"/>
    </row>
    <row r="5" spans="1:27">
      <c r="A5" s="52"/>
      <c r="B5" s="52"/>
      <c r="C5" s="52"/>
      <c r="D5" s="52"/>
      <c r="E5" s="52"/>
      <c r="F5" s="52"/>
      <c r="G5" s="52"/>
      <c r="H5" s="52"/>
      <c r="I5" s="52"/>
      <c r="J5" s="52"/>
      <c r="K5" s="52"/>
      <c r="L5" s="52"/>
    </row>
    <row r="6" spans="1:27">
      <c r="A6" s="52"/>
      <c r="B6" s="52" t="s">
        <v>622</v>
      </c>
      <c r="C6" s="52" t="s">
        <v>623</v>
      </c>
      <c r="D6" s="52" t="s">
        <v>624</v>
      </c>
      <c r="E6" s="52" t="s">
        <v>625</v>
      </c>
      <c r="F6" s="52" t="s">
        <v>626</v>
      </c>
      <c r="G6" s="52" t="s">
        <v>627</v>
      </c>
      <c r="H6" s="52" t="s">
        <v>628</v>
      </c>
      <c r="I6" s="52"/>
      <c r="J6" s="52"/>
      <c r="K6" s="52"/>
      <c r="L6" s="52"/>
    </row>
    <row r="7" spans="1:27">
      <c r="A7" s="52"/>
      <c r="B7" s="52">
        <v>0.04</v>
      </c>
      <c r="C7" s="52">
        <v>0.27</v>
      </c>
      <c r="D7" s="52">
        <v>0.24</v>
      </c>
      <c r="E7" s="52">
        <v>0.14000000000000001</v>
      </c>
      <c r="F7" s="52">
        <v>0.16</v>
      </c>
      <c r="G7" s="52">
        <v>0.37</v>
      </c>
      <c r="H7" s="52">
        <v>0.2278</v>
      </c>
      <c r="I7" s="52"/>
      <c r="J7" s="52"/>
      <c r="K7" s="52"/>
      <c r="L7" s="52"/>
    </row>
    <row r="8" spans="1:27">
      <c r="A8" s="52"/>
      <c r="B8" s="52">
        <v>0.05</v>
      </c>
      <c r="C8" s="52">
        <v>7.0000000000000007E-2</v>
      </c>
      <c r="D8" s="52">
        <v>0.39</v>
      </c>
      <c r="E8" s="52">
        <v>0.17424000000000001</v>
      </c>
      <c r="F8" s="52">
        <v>0.2</v>
      </c>
      <c r="G8" s="52">
        <v>0.02</v>
      </c>
      <c r="H8" s="52">
        <v>0.09</v>
      </c>
      <c r="I8" s="52"/>
      <c r="J8" s="52"/>
      <c r="K8" s="52"/>
      <c r="L8" s="52"/>
    </row>
    <row r="9" spans="1:27">
      <c r="A9" s="52"/>
      <c r="B9" s="52">
        <v>0.11</v>
      </c>
      <c r="C9" s="52">
        <v>0.16</v>
      </c>
      <c r="D9" s="52">
        <v>0.21054</v>
      </c>
      <c r="E9" s="52">
        <v>0.27588000000000001</v>
      </c>
      <c r="F9" s="52">
        <v>0.09</v>
      </c>
      <c r="G9" s="52">
        <v>0.17</v>
      </c>
      <c r="H9" s="52">
        <v>0.1452</v>
      </c>
      <c r="I9" s="52"/>
      <c r="J9" s="52"/>
      <c r="K9" s="52"/>
      <c r="L9" s="52"/>
    </row>
    <row r="10" spans="1:27">
      <c r="A10" s="52"/>
      <c r="B10" s="52">
        <v>0.64</v>
      </c>
      <c r="C10" s="52">
        <v>0.08</v>
      </c>
      <c r="D10" s="52">
        <v>0.27588000000000001</v>
      </c>
      <c r="E10" s="52">
        <v>0.04</v>
      </c>
      <c r="F10" s="52">
        <v>0.28000000000000003</v>
      </c>
      <c r="G10" s="52">
        <v>0.3</v>
      </c>
      <c r="H10" s="52">
        <v>0.1</v>
      </c>
      <c r="I10" s="52"/>
      <c r="J10" s="52"/>
      <c r="K10" s="52"/>
      <c r="L10" s="52"/>
    </row>
    <row r="11" spans="1:27">
      <c r="A11" s="52"/>
      <c r="B11" s="52">
        <v>0.61</v>
      </c>
      <c r="C11" s="52">
        <v>0.48</v>
      </c>
      <c r="D11" s="52">
        <v>0.02</v>
      </c>
      <c r="E11" s="52">
        <v>0.5</v>
      </c>
      <c r="F11" s="52">
        <v>0.11</v>
      </c>
      <c r="G11" s="52">
        <v>0.02</v>
      </c>
      <c r="H11" s="52">
        <v>0.24199999999999999</v>
      </c>
      <c r="I11" s="52"/>
      <c r="J11" s="52"/>
      <c r="K11" s="52"/>
      <c r="L11" s="52"/>
    </row>
    <row r="12" spans="1:27">
      <c r="A12" s="52"/>
      <c r="B12" s="52">
        <v>0.31</v>
      </c>
      <c r="C12" s="52">
        <v>0.34</v>
      </c>
      <c r="D12" s="52">
        <v>0.12</v>
      </c>
      <c r="E12" s="52">
        <v>5.0819999999999997E-2</v>
      </c>
      <c r="F12" s="52">
        <v>0.13</v>
      </c>
      <c r="G12" s="52">
        <v>0.13</v>
      </c>
      <c r="H12" s="52">
        <v>0.19</v>
      </c>
      <c r="I12" s="52"/>
      <c r="J12" s="52"/>
      <c r="K12" s="52"/>
      <c r="L12" s="52"/>
    </row>
    <row r="13" spans="1:27">
      <c r="A13" s="52"/>
      <c r="B13" s="52">
        <v>0.54</v>
      </c>
      <c r="C13" s="52">
        <v>0.8</v>
      </c>
      <c r="D13" s="52">
        <v>0.4</v>
      </c>
      <c r="E13" s="52">
        <v>0.04</v>
      </c>
      <c r="F13" s="52">
        <v>0.308</v>
      </c>
      <c r="G13" s="52">
        <v>0.22</v>
      </c>
      <c r="H13" s="52">
        <v>0.14000000000000001</v>
      </c>
      <c r="I13" s="52"/>
      <c r="J13" s="52"/>
      <c r="K13" s="52"/>
      <c r="L13" s="52"/>
    </row>
    <row r="14" spans="1:27">
      <c r="A14" s="52"/>
      <c r="B14" s="52">
        <v>0.17</v>
      </c>
      <c r="C14" s="52">
        <v>0.17</v>
      </c>
      <c r="D14" s="52">
        <v>0.16</v>
      </c>
      <c r="E14" s="52">
        <v>0.41</v>
      </c>
      <c r="F14" s="52">
        <v>7.0000000000000007E-2</v>
      </c>
      <c r="G14" s="52">
        <v>0.2</v>
      </c>
      <c r="H14" s="52">
        <v>0.11</v>
      </c>
      <c r="I14" s="52"/>
      <c r="J14" s="52"/>
      <c r="K14" s="52"/>
      <c r="L14" s="52"/>
    </row>
    <row r="15" spans="1:27">
      <c r="A15" s="52"/>
      <c r="B15" s="52">
        <v>0.21</v>
      </c>
      <c r="C15" s="52">
        <v>0.35</v>
      </c>
      <c r="D15" s="52">
        <v>0.36299999999999999</v>
      </c>
      <c r="E15" s="52">
        <v>0.31</v>
      </c>
      <c r="F15" s="52">
        <v>4.0300000000000002E-2</v>
      </c>
      <c r="G15" s="52">
        <v>5.5E-2</v>
      </c>
      <c r="H15" s="52">
        <v>0.01</v>
      </c>
      <c r="I15" s="52"/>
      <c r="J15" s="52"/>
      <c r="K15" s="52"/>
      <c r="L15" s="52"/>
    </row>
    <row r="16" spans="1:27">
      <c r="A16" s="52"/>
      <c r="B16" s="52">
        <v>0.38</v>
      </c>
      <c r="C16" s="52">
        <v>7.1999999999999995E-2</v>
      </c>
      <c r="D16" s="52">
        <v>0.13067999999999999</v>
      </c>
      <c r="E16" s="52">
        <v>0.17</v>
      </c>
      <c r="F16" s="52">
        <v>0.28000000000000003</v>
      </c>
      <c r="G16" s="52">
        <v>0.24</v>
      </c>
      <c r="H16" s="52">
        <v>0.01</v>
      </c>
      <c r="I16" s="52"/>
      <c r="J16" s="52"/>
      <c r="K16" s="52"/>
      <c r="L16" s="52"/>
    </row>
    <row r="17" spans="1:28">
      <c r="A17" s="52"/>
      <c r="B17" s="52">
        <v>0.21</v>
      </c>
      <c r="C17" s="52">
        <v>0.26700000000000002</v>
      </c>
      <c r="D17" s="52"/>
      <c r="E17" s="52">
        <v>0.24</v>
      </c>
      <c r="F17" s="52">
        <v>0.14000000000000001</v>
      </c>
      <c r="G17" s="52">
        <v>0.15</v>
      </c>
      <c r="H17" s="52">
        <v>0.01</v>
      </c>
      <c r="I17" s="52"/>
      <c r="J17" s="52"/>
      <c r="K17" s="52"/>
      <c r="L17" s="52"/>
    </row>
    <row r="18" spans="1:28">
      <c r="A18" s="52"/>
      <c r="B18" s="52"/>
      <c r="C18" s="52">
        <v>0.42</v>
      </c>
      <c r="D18" s="52"/>
      <c r="E18" s="52">
        <v>0.18</v>
      </c>
      <c r="F18" s="52">
        <v>0.25</v>
      </c>
      <c r="G18" s="52"/>
      <c r="H18" s="52">
        <v>0.05</v>
      </c>
      <c r="I18" s="52"/>
      <c r="J18" s="52"/>
      <c r="K18" s="52"/>
      <c r="L18" s="52"/>
    </row>
    <row r="19" spans="1:28">
      <c r="A19" s="52"/>
      <c r="B19" s="52"/>
      <c r="C19" s="52">
        <v>0.45</v>
      </c>
      <c r="D19" s="52"/>
      <c r="E19" s="52">
        <v>0.13067999999999999</v>
      </c>
      <c r="F19" s="52">
        <v>0.27</v>
      </c>
      <c r="G19" s="52"/>
      <c r="H19" s="52">
        <v>0.03</v>
      </c>
      <c r="I19" s="52"/>
      <c r="J19" s="52"/>
      <c r="K19" s="52"/>
      <c r="L19" s="52"/>
    </row>
    <row r="20" spans="1:28">
      <c r="A20" s="52"/>
      <c r="B20" s="52"/>
      <c r="C20" s="52">
        <v>0.14000000000000001</v>
      </c>
      <c r="D20" s="52"/>
      <c r="E20" s="52"/>
      <c r="F20" s="52">
        <v>0.28000000000000003</v>
      </c>
      <c r="G20" s="52"/>
      <c r="H20" s="52">
        <v>0.09</v>
      </c>
      <c r="I20" s="52"/>
      <c r="J20" s="52"/>
      <c r="K20" s="52"/>
      <c r="L20" s="52"/>
    </row>
    <row r="21" spans="1:28">
      <c r="A21" s="52"/>
      <c r="B21" s="52"/>
      <c r="C21" s="52">
        <v>0.53</v>
      </c>
      <c r="D21" s="52"/>
      <c r="E21" s="52"/>
      <c r="F21" s="52">
        <v>6.5000000000000002E-2</v>
      </c>
      <c r="G21" s="52"/>
      <c r="H21" s="52">
        <v>0.17</v>
      </c>
      <c r="I21" s="52"/>
      <c r="J21" s="52"/>
      <c r="K21" s="52"/>
      <c r="L21" s="52"/>
    </row>
    <row r="22" spans="1:28">
      <c r="A22" s="52"/>
      <c r="B22" s="52"/>
      <c r="C22" s="52">
        <v>0.27</v>
      </c>
      <c r="D22" s="52"/>
      <c r="E22" s="52"/>
      <c r="F22" s="52">
        <v>0.14699999999999999</v>
      </c>
      <c r="G22" s="52"/>
      <c r="H22" s="52">
        <v>0.05</v>
      </c>
      <c r="I22" s="52"/>
      <c r="J22" s="52"/>
      <c r="K22" s="52"/>
      <c r="L22" s="52"/>
    </row>
    <row r="23" spans="1:28">
      <c r="A23" s="52"/>
      <c r="B23" s="52"/>
      <c r="C23" s="52">
        <v>0.28000000000000003</v>
      </c>
      <c r="D23" s="52"/>
      <c r="E23" s="52"/>
      <c r="F23" s="52">
        <v>0.3</v>
      </c>
      <c r="G23" s="52"/>
      <c r="H23" s="52">
        <v>0.03</v>
      </c>
      <c r="I23" s="52"/>
      <c r="J23" s="52"/>
      <c r="K23" s="52"/>
      <c r="L23" s="52"/>
    </row>
    <row r="24" spans="1:28">
      <c r="A24" s="52"/>
      <c r="B24" s="52"/>
      <c r="C24" s="52">
        <v>0.21</v>
      </c>
      <c r="D24" s="52"/>
      <c r="E24" s="52"/>
      <c r="F24" s="52">
        <v>0.18</v>
      </c>
      <c r="G24" s="52"/>
      <c r="H24" s="52">
        <v>9.1600000000000001E-2</v>
      </c>
      <c r="I24" s="52"/>
      <c r="J24" s="52"/>
      <c r="K24" s="52"/>
      <c r="L24" s="52"/>
    </row>
    <row r="25" spans="1:28">
      <c r="A25" s="52"/>
      <c r="B25" s="52"/>
      <c r="C25" s="52">
        <v>0.05</v>
      </c>
      <c r="D25" s="52"/>
      <c r="E25" s="52"/>
      <c r="F25" s="52">
        <v>7.4999999999999997E-2</v>
      </c>
      <c r="G25" s="52"/>
      <c r="H25" s="52">
        <v>0.09</v>
      </c>
      <c r="I25" s="52"/>
      <c r="J25" s="52"/>
      <c r="K25" s="52"/>
      <c r="L25" s="52"/>
    </row>
    <row r="26" spans="1:28">
      <c r="A26" s="52"/>
      <c r="B26" s="52"/>
      <c r="C26" s="52">
        <v>0.35</v>
      </c>
      <c r="D26" s="52"/>
      <c r="E26" s="52"/>
      <c r="F26" s="52">
        <v>2.8076E-2</v>
      </c>
      <c r="G26" s="52"/>
      <c r="H26" s="52">
        <v>0.10100000000000001</v>
      </c>
      <c r="I26" s="52"/>
      <c r="J26" s="52"/>
      <c r="K26" s="52"/>
      <c r="L26" s="52"/>
    </row>
    <row r="27" spans="1:28">
      <c r="A27" s="52"/>
      <c r="B27" s="52"/>
      <c r="C27" s="52">
        <v>0.11</v>
      </c>
      <c r="D27" s="52"/>
      <c r="E27" s="52"/>
      <c r="F27" s="52">
        <v>1E-3</v>
      </c>
      <c r="G27" s="52"/>
      <c r="H27" s="52">
        <v>0.02</v>
      </c>
      <c r="I27" s="52"/>
      <c r="J27" s="52"/>
      <c r="K27" s="52"/>
      <c r="L27" s="52"/>
    </row>
    <row r="28" spans="1:28">
      <c r="A28" s="52"/>
      <c r="B28" s="52"/>
      <c r="C28" s="52">
        <v>0.23</v>
      </c>
      <c r="D28" s="52"/>
      <c r="E28" s="52"/>
      <c r="F28" s="52">
        <v>0.17</v>
      </c>
      <c r="G28" s="52"/>
      <c r="H28" s="52">
        <v>0.04</v>
      </c>
      <c r="I28" s="52"/>
      <c r="J28" s="52"/>
      <c r="K28" s="52"/>
      <c r="L28" s="52"/>
    </row>
    <row r="29" spans="1:28">
      <c r="A29" s="52"/>
      <c r="B29" s="52"/>
      <c r="C29" s="52">
        <v>0.30199999999999999</v>
      </c>
      <c r="D29" s="52"/>
      <c r="E29" s="52"/>
      <c r="F29" s="52">
        <v>0.22</v>
      </c>
      <c r="G29" s="52"/>
      <c r="H29" s="52">
        <v>0.1208</v>
      </c>
      <c r="I29" s="52"/>
      <c r="J29" s="52"/>
      <c r="K29" s="52"/>
      <c r="L29" s="52"/>
      <c r="M29" s="207"/>
      <c r="N29" s="243" t="s">
        <v>611</v>
      </c>
      <c r="O29" s="243" t="str">
        <f>N35</f>
        <v xml:space="preserve">Low income </v>
      </c>
      <c r="P29" s="243" t="str">
        <f>R35</f>
        <v xml:space="preserve">Lower middle income </v>
      </c>
      <c r="Q29" s="243" t="str">
        <f>V35</f>
        <v xml:space="preserve">Upper middle income </v>
      </c>
      <c r="R29" s="243" t="str">
        <f>Z35</f>
        <v>High income (39 countries)</v>
      </c>
      <c r="S29" s="210"/>
      <c r="T29" s="207"/>
      <c r="U29" s="207"/>
      <c r="V29" s="207"/>
      <c r="W29" s="207"/>
      <c r="X29" s="207"/>
      <c r="Y29" s="207"/>
      <c r="Z29" s="207"/>
      <c r="AA29" s="207"/>
      <c r="AB29" s="207"/>
    </row>
    <row r="30" spans="1:28">
      <c r="A30" s="52"/>
      <c r="B30" s="52"/>
      <c r="C30" s="52">
        <v>0.16</v>
      </c>
      <c r="D30" s="52"/>
      <c r="E30" s="52"/>
      <c r="F30" s="52">
        <v>0.5</v>
      </c>
      <c r="G30" s="52"/>
      <c r="H30" s="52">
        <v>0.02</v>
      </c>
      <c r="I30" s="52"/>
      <c r="J30" s="52"/>
      <c r="K30" s="52"/>
      <c r="L30" s="52"/>
      <c r="M30" s="207"/>
      <c r="N30" s="182" t="s">
        <v>77</v>
      </c>
      <c r="O30" s="182">
        <f>MAX(N36:N52)</f>
        <v>80</v>
      </c>
      <c r="P30" s="182">
        <f>MAX(R36:R81)</f>
        <v>64</v>
      </c>
      <c r="Q30" s="182">
        <f>MAX(V36:V74)</f>
        <v>50</v>
      </c>
      <c r="R30" s="249">
        <f>MAX(Z36:Z74)</f>
        <v>33.299999999999997</v>
      </c>
      <c r="S30" s="182"/>
      <c r="T30" s="207"/>
      <c r="U30" s="207"/>
      <c r="V30" s="207"/>
      <c r="W30" s="207"/>
      <c r="X30" s="207"/>
      <c r="Y30" s="207"/>
      <c r="Z30" s="207"/>
      <c r="AA30" s="207"/>
      <c r="AB30" s="207"/>
    </row>
    <row r="31" spans="1:28">
      <c r="A31" s="52"/>
      <c r="B31" s="52"/>
      <c r="C31" s="52">
        <v>0.15</v>
      </c>
      <c r="D31" s="52"/>
      <c r="E31" s="52"/>
      <c r="F31" s="52"/>
      <c r="G31" s="52"/>
      <c r="H31" s="52">
        <v>6.4199999999999993E-2</v>
      </c>
      <c r="I31" s="52"/>
      <c r="J31" s="52"/>
      <c r="K31" s="52"/>
      <c r="L31" s="52"/>
      <c r="M31" s="207"/>
      <c r="N31" s="182" t="s">
        <v>203</v>
      </c>
      <c r="O31" s="182">
        <f>MEDIAN(N36:N52)</f>
        <v>27</v>
      </c>
      <c r="P31" s="182">
        <f>MEDIAN(R36:R78)</f>
        <v>24</v>
      </c>
      <c r="Q31" s="182">
        <f>MEDIAN(V36:V74)</f>
        <v>15.906000000000001</v>
      </c>
      <c r="R31" s="249">
        <f>MEDIAN(Z36:Z74)</f>
        <v>9</v>
      </c>
      <c r="S31" s="182"/>
      <c r="T31" s="207"/>
      <c r="U31" s="207"/>
      <c r="V31" s="207"/>
      <c r="W31" s="207"/>
      <c r="X31" s="207"/>
      <c r="Y31" s="207"/>
      <c r="Z31" s="207"/>
      <c r="AA31" s="207"/>
      <c r="AB31" s="207"/>
    </row>
    <row r="32" spans="1:28">
      <c r="A32" s="52"/>
      <c r="B32" s="52"/>
      <c r="C32" s="52">
        <v>0.52</v>
      </c>
      <c r="D32" s="52"/>
      <c r="E32" s="52"/>
      <c r="F32" s="52"/>
      <c r="G32" s="52"/>
      <c r="H32" s="52">
        <v>0.1</v>
      </c>
      <c r="I32" s="52"/>
      <c r="J32" s="52"/>
      <c r="K32" s="52"/>
      <c r="L32" s="52"/>
      <c r="M32" s="242"/>
      <c r="N32" s="244" t="s">
        <v>618</v>
      </c>
      <c r="O32" s="244"/>
      <c r="P32" s="244"/>
      <c r="Q32" s="244"/>
      <c r="R32" s="244" t="s">
        <v>619</v>
      </c>
      <c r="S32" s="244"/>
      <c r="T32" s="244"/>
      <c r="U32" s="244"/>
      <c r="V32" s="244" t="s">
        <v>620</v>
      </c>
      <c r="W32" s="244"/>
      <c r="X32" s="244"/>
      <c r="Y32" s="244"/>
      <c r="Z32" s="244" t="s">
        <v>621</v>
      </c>
      <c r="AA32" s="207"/>
      <c r="AB32" s="207"/>
    </row>
    <row r="33" spans="1:28">
      <c r="A33" s="52"/>
      <c r="B33" s="52"/>
      <c r="C33" s="52">
        <v>0.18</v>
      </c>
      <c r="D33" s="52"/>
      <c r="E33" s="52"/>
      <c r="F33" s="52"/>
      <c r="G33" s="52"/>
      <c r="H33" s="52">
        <v>0.03</v>
      </c>
      <c r="I33" s="52"/>
      <c r="J33" s="52"/>
      <c r="K33" s="52"/>
      <c r="L33" s="52"/>
      <c r="M33" s="242"/>
      <c r="N33" s="245">
        <v>17</v>
      </c>
      <c r="O33" s="245"/>
      <c r="P33" s="245"/>
      <c r="Q33" s="245"/>
      <c r="R33" s="245">
        <v>43</v>
      </c>
      <c r="S33" s="245"/>
      <c r="T33" s="245"/>
      <c r="U33" s="245"/>
      <c r="V33" s="245">
        <v>39</v>
      </c>
      <c r="W33" s="245"/>
      <c r="X33" s="245"/>
      <c r="Y33" s="245"/>
      <c r="Z33" s="245">
        <v>39</v>
      </c>
      <c r="AA33" s="207"/>
      <c r="AB33" s="207"/>
    </row>
    <row r="34" spans="1:28">
      <c r="A34" s="52"/>
      <c r="B34" s="52"/>
      <c r="C34" s="52">
        <v>0.32</v>
      </c>
      <c r="D34" s="52"/>
      <c r="E34" s="52"/>
      <c r="F34" s="52"/>
      <c r="G34" s="52"/>
      <c r="H34" s="52">
        <v>0.30492000000000002</v>
      </c>
      <c r="I34" s="52"/>
      <c r="J34" s="52"/>
      <c r="K34" s="52"/>
      <c r="L34" s="52"/>
      <c r="M34" s="242"/>
      <c r="N34" s="245"/>
      <c r="O34" s="245"/>
      <c r="P34" s="245"/>
      <c r="Q34" s="245"/>
      <c r="R34" s="245"/>
      <c r="S34" s="245"/>
      <c r="T34" s="245"/>
      <c r="U34" s="245"/>
      <c r="V34" s="245"/>
      <c r="W34" s="245"/>
      <c r="X34" s="245"/>
      <c r="Y34" s="245"/>
      <c r="Z34" s="245"/>
      <c r="AA34" s="207"/>
      <c r="AB34" s="207"/>
    </row>
    <row r="35" spans="1:28">
      <c r="A35" s="52"/>
      <c r="B35" s="52"/>
      <c r="C35" s="52">
        <v>0.16</v>
      </c>
      <c r="D35" s="52"/>
      <c r="E35" s="52"/>
      <c r="F35" s="52"/>
      <c r="G35" s="52"/>
      <c r="H35" s="52">
        <v>0.2</v>
      </c>
      <c r="I35" s="52"/>
      <c r="J35" s="52"/>
      <c r="K35" s="52"/>
      <c r="L35" s="52"/>
      <c r="M35" s="242"/>
      <c r="N35" s="243" t="s">
        <v>1301</v>
      </c>
      <c r="O35" s="243"/>
      <c r="P35" s="243"/>
      <c r="Q35" s="243"/>
      <c r="R35" s="243" t="s">
        <v>1299</v>
      </c>
      <c r="S35" s="243"/>
      <c r="T35" s="243"/>
      <c r="U35" s="243"/>
      <c r="V35" s="243" t="s">
        <v>1300</v>
      </c>
      <c r="W35" s="243"/>
      <c r="X35" s="243"/>
      <c r="Y35" s="243"/>
      <c r="Z35" s="243" t="s">
        <v>1251</v>
      </c>
      <c r="AA35" s="243"/>
      <c r="AB35" s="210"/>
    </row>
    <row r="36" spans="1:28">
      <c r="A36" s="52"/>
      <c r="B36" s="52"/>
      <c r="C36" s="52">
        <v>0.18</v>
      </c>
      <c r="D36" s="52"/>
      <c r="E36" s="52"/>
      <c r="F36" s="52"/>
      <c r="G36" s="52"/>
      <c r="H36" s="52">
        <v>0.24684</v>
      </c>
      <c r="I36" s="52"/>
      <c r="J36" s="52"/>
      <c r="K36" s="52"/>
      <c r="L36" s="52"/>
      <c r="M36" s="242"/>
      <c r="N36" s="182">
        <v>7.2</v>
      </c>
      <c r="O36" s="250" t="s">
        <v>506</v>
      </c>
      <c r="P36" s="182">
        <v>2020</v>
      </c>
      <c r="Q36" s="242"/>
      <c r="R36" s="182">
        <v>5.0819999999999999</v>
      </c>
      <c r="S36" s="245" t="s">
        <v>220</v>
      </c>
      <c r="T36" s="182">
        <v>2016</v>
      </c>
      <c r="U36" s="242"/>
      <c r="V36" s="182">
        <v>0.1</v>
      </c>
      <c r="W36" s="182" t="s">
        <v>85</v>
      </c>
      <c r="X36" s="182">
        <v>2019</v>
      </c>
      <c r="Y36" s="242"/>
      <c r="Z36" s="251">
        <v>0.5</v>
      </c>
      <c r="AA36" s="182" t="s">
        <v>131</v>
      </c>
      <c r="AB36" s="182">
        <v>2023</v>
      </c>
    </row>
    <row r="37" spans="1:28">
      <c r="A37" s="52"/>
      <c r="B37" s="52"/>
      <c r="C37" s="52">
        <v>0.18</v>
      </c>
      <c r="D37" s="52"/>
      <c r="E37" s="52"/>
      <c r="F37" s="52"/>
      <c r="G37" s="52"/>
      <c r="H37" s="52">
        <v>0.15906000000000001</v>
      </c>
      <c r="I37" s="52"/>
      <c r="J37" s="52"/>
      <c r="K37" s="52"/>
      <c r="L37" s="52"/>
      <c r="M37" s="242"/>
      <c r="N37" s="182">
        <v>15</v>
      </c>
      <c r="O37" s="245" t="s">
        <v>516</v>
      </c>
      <c r="P37" s="182">
        <v>2017</v>
      </c>
      <c r="Q37" s="242"/>
      <c r="R37" s="182">
        <v>5.5</v>
      </c>
      <c r="S37" s="245" t="s">
        <v>573</v>
      </c>
      <c r="T37" s="182">
        <v>2019</v>
      </c>
      <c r="U37" s="242"/>
      <c r="V37" s="182">
        <v>2</v>
      </c>
      <c r="W37" s="182" t="s">
        <v>445</v>
      </c>
      <c r="X37" s="182">
        <v>2020</v>
      </c>
      <c r="Y37" s="242"/>
      <c r="Z37" s="251">
        <v>0.7</v>
      </c>
      <c r="AA37" s="182" t="s">
        <v>113</v>
      </c>
      <c r="AB37" s="182">
        <v>2021</v>
      </c>
    </row>
    <row r="38" spans="1:28">
      <c r="A38" s="52"/>
      <c r="B38" s="52"/>
      <c r="C38" s="52">
        <v>0.25</v>
      </c>
      <c r="D38" s="52"/>
      <c r="E38" s="52"/>
      <c r="F38" s="52"/>
      <c r="G38" s="52"/>
      <c r="H38" s="52">
        <v>0.11</v>
      </c>
      <c r="I38" s="52"/>
      <c r="J38" s="52"/>
      <c r="K38" s="52"/>
      <c r="L38" s="52"/>
      <c r="M38" s="242"/>
      <c r="N38" s="182">
        <v>16</v>
      </c>
      <c r="O38" s="245" t="s">
        <v>181</v>
      </c>
      <c r="P38" s="182">
        <v>2017</v>
      </c>
      <c r="Q38" s="242"/>
      <c r="R38" s="182">
        <v>8</v>
      </c>
      <c r="S38" s="245" t="s">
        <v>173</v>
      </c>
      <c r="T38" s="182">
        <v>2019</v>
      </c>
      <c r="U38" s="242"/>
      <c r="V38" s="182">
        <v>2.7</v>
      </c>
      <c r="W38" s="182" t="s">
        <v>95</v>
      </c>
      <c r="X38" s="182">
        <v>2023</v>
      </c>
      <c r="Y38" s="242"/>
      <c r="Z38" s="251">
        <v>1</v>
      </c>
      <c r="AA38" s="182" t="s">
        <v>534</v>
      </c>
      <c r="AB38" s="182">
        <v>2021</v>
      </c>
    </row>
    <row r="39" spans="1:28">
      <c r="A39" s="52"/>
      <c r="B39" s="52"/>
      <c r="C39" s="52"/>
      <c r="D39" s="52"/>
      <c r="E39" s="52"/>
      <c r="F39" s="52"/>
      <c r="G39" s="52"/>
      <c r="H39" s="52">
        <v>0.04</v>
      </c>
      <c r="I39" s="52"/>
      <c r="J39" s="52"/>
      <c r="K39" s="52"/>
      <c r="L39" s="52"/>
      <c r="M39" s="242"/>
      <c r="N39" s="182">
        <v>16</v>
      </c>
      <c r="O39" s="245" t="s">
        <v>496</v>
      </c>
      <c r="P39" s="182">
        <v>2017</v>
      </c>
      <c r="Q39" s="242"/>
      <c r="R39" s="182">
        <v>9.16</v>
      </c>
      <c r="S39" s="245" t="s">
        <v>550</v>
      </c>
      <c r="T39" s="182">
        <v>2015</v>
      </c>
      <c r="U39" s="242"/>
      <c r="V39" s="182">
        <v>4</v>
      </c>
      <c r="W39" s="182" t="s">
        <v>589</v>
      </c>
      <c r="X39" s="182">
        <v>2019</v>
      </c>
      <c r="Y39" s="242"/>
      <c r="Z39" s="251">
        <v>1</v>
      </c>
      <c r="AA39" s="182" t="s">
        <v>118</v>
      </c>
      <c r="AB39" s="182">
        <v>2021</v>
      </c>
    </row>
    <row r="40" spans="1:28">
      <c r="A40" s="52"/>
      <c r="B40" s="52"/>
      <c r="C40" s="52"/>
      <c r="D40" s="52"/>
      <c r="E40" s="52"/>
      <c r="F40" s="52"/>
      <c r="G40" s="52"/>
      <c r="H40" s="52">
        <v>0.02</v>
      </c>
      <c r="I40" s="52"/>
      <c r="J40" s="52"/>
      <c r="K40" s="52"/>
      <c r="L40" s="52"/>
      <c r="M40" s="242"/>
      <c r="N40" s="182">
        <v>18</v>
      </c>
      <c r="O40" s="245" t="s">
        <v>480</v>
      </c>
      <c r="P40" s="182">
        <v>2017</v>
      </c>
      <c r="Q40" s="242"/>
      <c r="R40" s="182">
        <v>12</v>
      </c>
      <c r="S40" s="245" t="s">
        <v>447</v>
      </c>
      <c r="T40" s="182">
        <v>2020</v>
      </c>
      <c r="U40" s="242"/>
      <c r="V40" s="182">
        <v>5</v>
      </c>
      <c r="W40" s="182" t="s">
        <v>478</v>
      </c>
      <c r="X40" s="182">
        <v>2017</v>
      </c>
      <c r="Y40" s="242"/>
      <c r="Z40" s="251">
        <v>1</v>
      </c>
      <c r="AA40" s="182" t="s">
        <v>274</v>
      </c>
      <c r="AB40" s="182">
        <v>2021</v>
      </c>
    </row>
    <row r="41" spans="1:28">
      <c r="A41" s="52"/>
      <c r="B41" s="52"/>
      <c r="C41" s="52"/>
      <c r="D41" s="52"/>
      <c r="E41" s="52"/>
      <c r="F41" s="52"/>
      <c r="G41" s="52"/>
      <c r="H41" s="52">
        <v>0.01</v>
      </c>
      <c r="I41" s="52"/>
      <c r="J41" s="52"/>
      <c r="K41" s="52"/>
      <c r="L41" s="52"/>
      <c r="M41" s="242"/>
      <c r="N41" s="182">
        <v>21</v>
      </c>
      <c r="O41" s="245" t="s">
        <v>510</v>
      </c>
      <c r="P41" s="182">
        <v>2017</v>
      </c>
      <c r="Q41" s="242"/>
      <c r="R41" s="182">
        <v>13.068</v>
      </c>
      <c r="S41" s="245" t="s">
        <v>302</v>
      </c>
      <c r="T41" s="182">
        <v>2016</v>
      </c>
      <c r="U41" s="242"/>
      <c r="V41" s="182">
        <v>5</v>
      </c>
      <c r="W41" s="182" t="s">
        <v>216</v>
      </c>
      <c r="X41" s="182">
        <v>2021</v>
      </c>
      <c r="Y41" s="242"/>
      <c r="Z41" s="251">
        <v>1</v>
      </c>
      <c r="AA41" s="182" t="s">
        <v>142</v>
      </c>
      <c r="AB41" s="182">
        <v>2021</v>
      </c>
    </row>
    <row r="42" spans="1:28">
      <c r="A42" s="52"/>
      <c r="B42" s="52"/>
      <c r="C42" s="52"/>
      <c r="D42" s="52"/>
      <c r="E42" s="52"/>
      <c r="F42" s="52"/>
      <c r="G42" s="52"/>
      <c r="H42" s="52">
        <v>7.0000000000000001E-3</v>
      </c>
      <c r="I42" s="52"/>
      <c r="J42" s="52"/>
      <c r="K42" s="52"/>
      <c r="L42" s="52"/>
      <c r="M42" s="242"/>
      <c r="N42" s="182">
        <v>23</v>
      </c>
      <c r="O42" s="245" t="s">
        <v>512</v>
      </c>
      <c r="P42" s="182">
        <v>2018</v>
      </c>
      <c r="Q42" s="242"/>
      <c r="R42" s="182">
        <v>14</v>
      </c>
      <c r="S42" s="245" t="s">
        <v>100</v>
      </c>
      <c r="T42" s="182">
        <v>2019</v>
      </c>
      <c r="U42" s="242"/>
      <c r="V42" s="182">
        <v>6.42</v>
      </c>
      <c r="W42" s="182" t="s">
        <v>544</v>
      </c>
      <c r="X42" s="182">
        <v>2015</v>
      </c>
      <c r="Y42" s="242"/>
      <c r="Z42" s="251">
        <v>2</v>
      </c>
      <c r="AA42" s="182" t="s">
        <v>541</v>
      </c>
      <c r="AB42" s="182">
        <v>2021</v>
      </c>
    </row>
    <row r="43" spans="1:28">
      <c r="A43" s="52"/>
      <c r="B43" s="52"/>
      <c r="C43" s="52"/>
      <c r="D43" s="52"/>
      <c r="E43" s="52"/>
      <c r="F43" s="52"/>
      <c r="G43" s="52"/>
      <c r="H43" s="52">
        <v>0.27588000000000001</v>
      </c>
      <c r="I43" s="52"/>
      <c r="J43" s="52"/>
      <c r="K43" s="52"/>
      <c r="L43" s="52"/>
      <c r="M43" s="242"/>
      <c r="N43" s="182">
        <v>25</v>
      </c>
      <c r="O43" s="245" t="s">
        <v>268</v>
      </c>
      <c r="P43" s="182">
        <v>2017</v>
      </c>
      <c r="Q43" s="242"/>
      <c r="R43" s="182">
        <v>14</v>
      </c>
      <c r="S43" s="245" t="s">
        <v>229</v>
      </c>
      <c r="T43" s="182">
        <v>2017</v>
      </c>
      <c r="U43" s="242"/>
      <c r="V43" s="182">
        <v>6.5</v>
      </c>
      <c r="W43" s="182" t="s">
        <v>82</v>
      </c>
      <c r="X43" s="182">
        <v>2019</v>
      </c>
      <c r="Y43" s="242"/>
      <c r="Z43" s="251">
        <v>2</v>
      </c>
      <c r="AA43" s="182" t="s">
        <v>231</v>
      </c>
      <c r="AB43" s="182">
        <v>2021</v>
      </c>
    </row>
    <row r="44" spans="1:28">
      <c r="A44" s="52"/>
      <c r="B44" s="52"/>
      <c r="C44" s="52"/>
      <c r="D44" s="52"/>
      <c r="E44" s="52"/>
      <c r="F44" s="52"/>
      <c r="G44" s="52"/>
      <c r="H44" s="52"/>
      <c r="I44" s="52"/>
      <c r="J44" s="52"/>
      <c r="K44" s="52"/>
      <c r="L44" s="52"/>
      <c r="M44" s="242"/>
      <c r="N44" s="182">
        <v>27</v>
      </c>
      <c r="O44" s="245" t="s">
        <v>235</v>
      </c>
      <c r="P44" s="182">
        <v>2018</v>
      </c>
      <c r="Q44" s="242"/>
      <c r="R44" s="182">
        <v>15</v>
      </c>
      <c r="S44" s="245" t="s">
        <v>264</v>
      </c>
      <c r="T44" s="182">
        <v>2019</v>
      </c>
      <c r="U44" s="242"/>
      <c r="V44" s="182">
        <v>7</v>
      </c>
      <c r="W44" s="182" t="s">
        <v>319</v>
      </c>
      <c r="X44" s="182">
        <v>2019</v>
      </c>
      <c r="Y44" s="242"/>
      <c r="Z44" s="251">
        <v>2</v>
      </c>
      <c r="AA44" s="182" t="s">
        <v>555</v>
      </c>
      <c r="AB44" s="182">
        <v>2021</v>
      </c>
    </row>
    <row r="45" spans="1:28">
      <c r="A45" s="52"/>
      <c r="B45" s="52"/>
      <c r="C45" s="52"/>
      <c r="D45" s="52"/>
      <c r="E45" s="52"/>
      <c r="F45" s="52"/>
      <c r="G45" s="52"/>
      <c r="H45" s="52"/>
      <c r="I45" s="52"/>
      <c r="J45" s="52"/>
      <c r="K45" s="52"/>
      <c r="L45" s="52"/>
      <c r="M45" s="242"/>
      <c r="N45" s="182">
        <v>27</v>
      </c>
      <c r="O45" s="245" t="s">
        <v>196</v>
      </c>
      <c r="P45" s="182">
        <v>2016</v>
      </c>
      <c r="Q45" s="242"/>
      <c r="R45" s="182">
        <v>16</v>
      </c>
      <c r="S45" s="245" t="s">
        <v>329</v>
      </c>
      <c r="T45" s="182">
        <v>2019</v>
      </c>
      <c r="U45" s="242"/>
      <c r="V45" s="182">
        <v>7</v>
      </c>
      <c r="W45" s="182" t="s">
        <v>490</v>
      </c>
      <c r="X45" s="182">
        <v>2017</v>
      </c>
      <c r="Y45" s="242"/>
      <c r="Z45" s="251">
        <v>2</v>
      </c>
      <c r="AA45" s="182" t="s">
        <v>557</v>
      </c>
      <c r="AB45" s="182">
        <v>2016</v>
      </c>
    </row>
    <row r="46" spans="1:28">
      <c r="A46" s="52"/>
      <c r="B46" s="52"/>
      <c r="C46" s="52"/>
      <c r="D46" s="52"/>
      <c r="E46" s="52"/>
      <c r="F46" s="52"/>
      <c r="G46" s="52"/>
      <c r="H46" s="52"/>
      <c r="I46" s="52"/>
      <c r="J46" s="52"/>
      <c r="K46" s="52"/>
      <c r="L46" s="52"/>
      <c r="M46" s="242"/>
      <c r="N46" s="182">
        <v>28</v>
      </c>
      <c r="O46" s="245" t="s">
        <v>241</v>
      </c>
      <c r="P46" s="182">
        <v>2016</v>
      </c>
      <c r="Q46" s="242"/>
      <c r="R46" s="182">
        <v>16</v>
      </c>
      <c r="S46" s="245" t="s">
        <v>488</v>
      </c>
      <c r="T46" s="182">
        <v>2018</v>
      </c>
      <c r="U46" s="242"/>
      <c r="V46" s="182">
        <v>7.5</v>
      </c>
      <c r="W46" s="182" t="s">
        <v>98</v>
      </c>
      <c r="X46" s="182">
        <v>2019</v>
      </c>
      <c r="Y46" s="242"/>
      <c r="Z46" s="251">
        <v>2</v>
      </c>
      <c r="AA46" s="182" t="s">
        <v>561</v>
      </c>
      <c r="AB46" s="182">
        <v>2020</v>
      </c>
    </row>
    <row r="47" spans="1:28">
      <c r="A47" s="52"/>
      <c r="B47" s="52"/>
      <c r="C47" s="52"/>
      <c r="D47" s="52"/>
      <c r="E47" s="52"/>
      <c r="F47" s="52"/>
      <c r="G47" s="52"/>
      <c r="H47" s="52"/>
      <c r="I47" s="52"/>
      <c r="J47" s="52"/>
      <c r="K47" s="52"/>
      <c r="L47" s="52"/>
      <c r="M47" s="242"/>
      <c r="N47" s="182">
        <v>32</v>
      </c>
      <c r="O47" s="245" t="s">
        <v>519</v>
      </c>
      <c r="P47" s="182">
        <v>2017</v>
      </c>
      <c r="Q47" s="242"/>
      <c r="R47" s="182">
        <v>17</v>
      </c>
      <c r="S47" s="245" t="s">
        <v>250</v>
      </c>
      <c r="T47" s="182">
        <v>2018</v>
      </c>
      <c r="U47" s="242"/>
      <c r="V47" s="182">
        <v>11</v>
      </c>
      <c r="W47" s="182" t="s">
        <v>202</v>
      </c>
      <c r="X47" s="182">
        <v>2019</v>
      </c>
      <c r="Y47" s="242"/>
      <c r="Z47" s="251">
        <v>3</v>
      </c>
      <c r="AA47" s="182" t="s">
        <v>138</v>
      </c>
      <c r="AB47" s="182">
        <v>2021</v>
      </c>
    </row>
    <row r="48" spans="1:28">
      <c r="A48" s="52"/>
      <c r="B48" s="52"/>
      <c r="C48" s="52"/>
      <c r="D48" s="52"/>
      <c r="E48" s="52"/>
      <c r="F48" s="52"/>
      <c r="G48" s="52"/>
      <c r="H48" s="52"/>
      <c r="I48" s="52"/>
      <c r="J48" s="52"/>
      <c r="K48" s="52"/>
      <c r="L48" s="52"/>
      <c r="M48" s="242"/>
      <c r="N48" s="182">
        <v>35</v>
      </c>
      <c r="O48" s="245" t="s">
        <v>477</v>
      </c>
      <c r="P48" s="182">
        <v>2018</v>
      </c>
      <c r="Q48" s="242"/>
      <c r="R48" s="182">
        <v>17</v>
      </c>
      <c r="S48" s="245" t="s">
        <v>167</v>
      </c>
      <c r="T48" s="182">
        <v>2019</v>
      </c>
      <c r="U48" s="242"/>
      <c r="V48" s="182">
        <v>11</v>
      </c>
      <c r="W48" s="182" t="s">
        <v>493</v>
      </c>
      <c r="X48" s="182">
        <v>2017</v>
      </c>
      <c r="Y48" s="242"/>
      <c r="Z48" s="251">
        <v>3</v>
      </c>
      <c r="AA48" s="182" t="s">
        <v>116</v>
      </c>
      <c r="AB48" s="182">
        <v>2021</v>
      </c>
    </row>
    <row r="49" spans="1:28">
      <c r="A49" s="52"/>
      <c r="B49" s="52"/>
      <c r="C49" s="52"/>
      <c r="D49" s="52"/>
      <c r="E49" s="52"/>
      <c r="F49" s="52"/>
      <c r="G49" s="52"/>
      <c r="H49" s="52"/>
      <c r="I49" s="52"/>
      <c r="J49" s="52"/>
      <c r="K49" s="52"/>
      <c r="L49" s="52"/>
      <c r="M49" s="242"/>
      <c r="N49" s="182">
        <v>42</v>
      </c>
      <c r="O49" s="245" t="s">
        <v>504</v>
      </c>
      <c r="P49" s="182">
        <v>2017</v>
      </c>
      <c r="Q49" s="242"/>
      <c r="R49" s="182">
        <v>17</v>
      </c>
      <c r="S49" s="245" t="s">
        <v>266</v>
      </c>
      <c r="T49" s="182">
        <v>2021</v>
      </c>
      <c r="U49" s="242"/>
      <c r="V49" s="182">
        <v>12.08</v>
      </c>
      <c r="W49" s="182" t="s">
        <v>237</v>
      </c>
      <c r="X49" s="182">
        <v>2015</v>
      </c>
      <c r="Y49" s="242"/>
      <c r="Z49" s="251">
        <v>4</v>
      </c>
      <c r="AA49" s="182" t="s">
        <v>147</v>
      </c>
      <c r="AB49" s="182">
        <v>2016</v>
      </c>
    </row>
    <row r="50" spans="1:28">
      <c r="A50" s="52"/>
      <c r="B50" s="52"/>
      <c r="C50" s="52"/>
      <c r="D50" s="52"/>
      <c r="E50" s="52"/>
      <c r="F50" s="52"/>
      <c r="G50" s="52"/>
      <c r="H50" s="52"/>
      <c r="I50" s="52"/>
      <c r="J50" s="52"/>
      <c r="K50" s="52"/>
      <c r="L50" s="52"/>
      <c r="M50" s="242"/>
      <c r="N50" s="182">
        <v>52</v>
      </c>
      <c r="O50" s="245" t="s">
        <v>518</v>
      </c>
      <c r="P50" s="182">
        <v>2018</v>
      </c>
      <c r="Q50" s="242"/>
      <c r="R50" s="182">
        <v>17.423999999999999</v>
      </c>
      <c r="S50" s="245" t="s">
        <v>585</v>
      </c>
      <c r="T50" s="182">
        <v>2015</v>
      </c>
      <c r="U50" s="242"/>
      <c r="V50" s="182">
        <v>13</v>
      </c>
      <c r="W50" s="182" t="s">
        <v>571</v>
      </c>
      <c r="X50" s="182">
        <v>2020</v>
      </c>
      <c r="Y50" s="242"/>
      <c r="Z50" s="251">
        <v>4</v>
      </c>
      <c r="AA50" s="182" t="s">
        <v>546</v>
      </c>
      <c r="AB50" s="182">
        <v>2021</v>
      </c>
    </row>
    <row r="51" spans="1:28">
      <c r="A51" s="52"/>
      <c r="B51" s="52"/>
      <c r="C51" s="52"/>
      <c r="D51" s="52"/>
      <c r="E51" s="52"/>
      <c r="F51" s="52"/>
      <c r="G51" s="52"/>
      <c r="H51" s="52"/>
      <c r="I51" s="52"/>
      <c r="J51" s="52"/>
      <c r="K51" s="52"/>
      <c r="L51" s="52"/>
      <c r="M51" s="242"/>
      <c r="N51" s="182">
        <v>53</v>
      </c>
      <c r="O51" s="182" t="s">
        <v>508</v>
      </c>
      <c r="P51" s="182">
        <v>2018</v>
      </c>
      <c r="Q51" s="242"/>
      <c r="R51" s="182">
        <v>18</v>
      </c>
      <c r="S51" s="245" t="s">
        <v>483</v>
      </c>
      <c r="T51" s="182">
        <v>2017</v>
      </c>
      <c r="U51" s="242"/>
      <c r="V51" s="182">
        <v>13.068</v>
      </c>
      <c r="W51" s="182" t="s">
        <v>301</v>
      </c>
      <c r="X51" s="182">
        <v>2016</v>
      </c>
      <c r="Y51" s="242"/>
      <c r="Z51" s="251">
        <v>4</v>
      </c>
      <c r="AA51" s="182" t="s">
        <v>140</v>
      </c>
      <c r="AB51" s="182">
        <v>2021</v>
      </c>
    </row>
    <row r="52" spans="1:28">
      <c r="A52" s="52"/>
      <c r="B52" s="52"/>
      <c r="C52" s="52"/>
      <c r="D52" s="52"/>
      <c r="E52" s="52"/>
      <c r="F52" s="52"/>
      <c r="G52" s="52"/>
      <c r="H52" s="52"/>
      <c r="I52" s="52"/>
      <c r="J52" s="52"/>
      <c r="K52" s="52"/>
      <c r="L52" s="52"/>
      <c r="M52" s="242"/>
      <c r="N52" s="182">
        <v>80</v>
      </c>
      <c r="O52" s="182" t="s">
        <v>210</v>
      </c>
      <c r="P52" s="182">
        <v>2018</v>
      </c>
      <c r="Q52" s="242"/>
      <c r="R52" s="182">
        <v>18</v>
      </c>
      <c r="S52" s="245" t="s">
        <v>259</v>
      </c>
      <c r="T52" s="182">
        <v>2018</v>
      </c>
      <c r="U52" s="242"/>
      <c r="V52" s="182">
        <v>13.96</v>
      </c>
      <c r="W52" s="182" t="s">
        <v>87</v>
      </c>
      <c r="X52" s="182">
        <v>2023</v>
      </c>
      <c r="Y52" s="242"/>
      <c r="Z52" s="251">
        <v>4</v>
      </c>
      <c r="AA52" s="182" t="s">
        <v>587</v>
      </c>
      <c r="AB52" s="182">
        <v>2021</v>
      </c>
    </row>
    <row r="53" spans="1:28">
      <c r="M53" s="242"/>
      <c r="N53" s="245"/>
      <c r="O53" s="245"/>
      <c r="P53" s="245"/>
      <c r="Q53" s="242"/>
      <c r="R53" s="182">
        <v>20</v>
      </c>
      <c r="S53" s="245" t="s">
        <v>569</v>
      </c>
      <c r="T53" s="182">
        <v>2020</v>
      </c>
      <c r="U53" s="242"/>
      <c r="V53" s="182">
        <v>14</v>
      </c>
      <c r="W53" s="182" t="s">
        <v>577</v>
      </c>
      <c r="X53" s="182">
        <v>2015</v>
      </c>
      <c r="Y53" s="242"/>
      <c r="Z53" s="251">
        <v>5</v>
      </c>
      <c r="AA53" s="182" t="s">
        <v>129</v>
      </c>
      <c r="AB53" s="182">
        <v>2021</v>
      </c>
    </row>
    <row r="54" spans="1:28">
      <c r="M54" s="242"/>
      <c r="N54" s="245"/>
      <c r="O54" s="245"/>
      <c r="P54" s="245"/>
      <c r="Q54" s="242"/>
      <c r="R54" s="182">
        <v>21</v>
      </c>
      <c r="S54" s="245" t="s">
        <v>604</v>
      </c>
      <c r="T54" s="182">
        <v>2021</v>
      </c>
      <c r="U54" s="242"/>
      <c r="V54" s="182">
        <v>14.52</v>
      </c>
      <c r="W54" s="182" t="s">
        <v>199</v>
      </c>
      <c r="X54" s="182">
        <v>2016</v>
      </c>
      <c r="Y54" s="242"/>
      <c r="Z54" s="251">
        <v>5</v>
      </c>
      <c r="AA54" s="182" t="s">
        <v>121</v>
      </c>
      <c r="AB54" s="182">
        <v>2021</v>
      </c>
    </row>
    <row r="55" spans="1:28">
      <c r="M55" s="242"/>
      <c r="N55" s="245"/>
      <c r="O55" s="245"/>
      <c r="P55" s="245"/>
      <c r="Q55" s="242"/>
      <c r="R55" s="182">
        <v>21</v>
      </c>
      <c r="S55" s="245" t="s">
        <v>606</v>
      </c>
      <c r="T55" s="182">
        <v>2021</v>
      </c>
      <c r="U55" s="242"/>
      <c r="V55" s="182">
        <v>15.906000000000001</v>
      </c>
      <c r="W55" s="182" t="s">
        <v>548</v>
      </c>
      <c r="X55" s="182">
        <v>2015</v>
      </c>
      <c r="Y55" s="242"/>
      <c r="Z55" s="251">
        <v>9</v>
      </c>
      <c r="AA55" s="182" t="s">
        <v>457</v>
      </c>
      <c r="AB55" s="182">
        <v>2019</v>
      </c>
    </row>
    <row r="56" spans="1:28">
      <c r="M56" s="242"/>
      <c r="N56" s="245"/>
      <c r="O56" s="245"/>
      <c r="P56" s="245"/>
      <c r="Q56" s="242"/>
      <c r="R56" s="182">
        <v>22</v>
      </c>
      <c r="S56" s="245" t="s">
        <v>239</v>
      </c>
      <c r="T56" s="182">
        <v>2020</v>
      </c>
      <c r="U56" s="242"/>
      <c r="V56" s="182">
        <v>16</v>
      </c>
      <c r="W56" s="182" t="s">
        <v>62</v>
      </c>
      <c r="X56" s="182">
        <v>2016</v>
      </c>
      <c r="Y56" s="242"/>
      <c r="Z56" s="251">
        <v>9</v>
      </c>
      <c r="AA56" s="182" t="s">
        <v>233</v>
      </c>
      <c r="AB56" s="182">
        <v>2021</v>
      </c>
    </row>
    <row r="57" spans="1:28">
      <c r="M57" s="242"/>
      <c r="N57" s="245"/>
      <c r="O57" s="245"/>
      <c r="P57" s="245"/>
      <c r="Q57" s="242"/>
      <c r="R57" s="182">
        <v>24</v>
      </c>
      <c r="S57" s="245" t="s">
        <v>437</v>
      </c>
      <c r="T57" s="182">
        <v>2020</v>
      </c>
      <c r="U57" s="242"/>
      <c r="V57" s="182">
        <v>16.3295332</v>
      </c>
      <c r="W57" s="182" t="s">
        <v>152</v>
      </c>
      <c r="X57" s="182">
        <v>2023</v>
      </c>
      <c r="Y57" s="242"/>
      <c r="Z57" s="251">
        <v>9</v>
      </c>
      <c r="AA57" s="182" t="s">
        <v>542</v>
      </c>
      <c r="AB57" s="182">
        <v>2021</v>
      </c>
    </row>
    <row r="58" spans="1:28">
      <c r="M58" s="242"/>
      <c r="N58" s="245"/>
      <c r="O58" s="245"/>
      <c r="P58" s="245"/>
      <c r="Q58" s="242"/>
      <c r="R58" s="182">
        <v>24</v>
      </c>
      <c r="S58" s="245" t="s">
        <v>584</v>
      </c>
      <c r="T58" s="182">
        <v>2018</v>
      </c>
      <c r="U58" s="242"/>
      <c r="V58" s="182">
        <v>18</v>
      </c>
      <c r="W58" s="182" t="s">
        <v>186</v>
      </c>
      <c r="X58" s="182">
        <v>2019</v>
      </c>
      <c r="Y58" s="242"/>
      <c r="Z58" s="251">
        <v>9</v>
      </c>
      <c r="AA58" s="182" t="s">
        <v>552</v>
      </c>
      <c r="AB58" s="182">
        <v>2021</v>
      </c>
    </row>
    <row r="59" spans="1:28">
      <c r="M59" s="242"/>
      <c r="N59" s="245"/>
      <c r="O59" s="245"/>
      <c r="P59" s="245"/>
      <c r="Q59" s="242"/>
      <c r="R59" s="182">
        <v>26.7</v>
      </c>
      <c r="S59" s="245" t="s">
        <v>500</v>
      </c>
      <c r="T59" s="182">
        <v>2021</v>
      </c>
      <c r="U59" s="242"/>
      <c r="V59" s="182">
        <v>19</v>
      </c>
      <c r="W59" s="182" t="s">
        <v>520</v>
      </c>
      <c r="X59" s="182">
        <v>2021</v>
      </c>
      <c r="Y59" s="242"/>
      <c r="Z59" s="251">
        <v>10</v>
      </c>
      <c r="AA59" s="182" t="s">
        <v>134</v>
      </c>
      <c r="AB59" s="182">
        <v>2021</v>
      </c>
    </row>
    <row r="60" spans="1:28">
      <c r="M60" s="242"/>
      <c r="N60" s="245"/>
      <c r="O60" s="245"/>
      <c r="P60" s="245"/>
      <c r="Q60" s="242"/>
      <c r="R60" s="182">
        <v>26.77</v>
      </c>
      <c r="S60" s="245" t="s">
        <v>177</v>
      </c>
      <c r="T60" s="182">
        <v>2023</v>
      </c>
      <c r="U60" s="242"/>
      <c r="V60" s="182">
        <v>21.053999999999998</v>
      </c>
      <c r="W60" s="182" t="s">
        <v>425</v>
      </c>
      <c r="X60" s="182">
        <v>2016</v>
      </c>
      <c r="Y60" s="242"/>
      <c r="Z60" s="251">
        <v>10</v>
      </c>
      <c r="AA60" s="182" t="s">
        <v>194</v>
      </c>
      <c r="AB60" s="182">
        <v>2021</v>
      </c>
    </row>
    <row r="61" spans="1:28">
      <c r="M61" s="242"/>
      <c r="N61" s="245"/>
      <c r="O61" s="245"/>
      <c r="P61" s="245"/>
      <c r="Q61" s="242"/>
      <c r="R61" s="182">
        <v>27.588000000000001</v>
      </c>
      <c r="S61" s="245" t="s">
        <v>160</v>
      </c>
      <c r="T61" s="182">
        <v>2016</v>
      </c>
      <c r="U61" s="242"/>
      <c r="V61" s="182">
        <v>22.2</v>
      </c>
      <c r="W61" s="182" t="s">
        <v>74</v>
      </c>
      <c r="X61" s="182">
        <v>2022</v>
      </c>
      <c r="Y61" s="242"/>
      <c r="Z61" s="251">
        <v>10.1</v>
      </c>
      <c r="AA61" s="182" t="s">
        <v>536</v>
      </c>
      <c r="AB61" s="182">
        <v>2021</v>
      </c>
    </row>
    <row r="62" spans="1:28">
      <c r="M62" s="242"/>
      <c r="N62" s="245"/>
      <c r="O62" s="245"/>
      <c r="P62" s="245"/>
      <c r="Q62" s="242"/>
      <c r="R62" s="182">
        <v>27.588000000000001</v>
      </c>
      <c r="S62" s="245" t="s">
        <v>532</v>
      </c>
      <c r="T62" s="182">
        <v>2016</v>
      </c>
      <c r="U62" s="242"/>
      <c r="V62" s="182">
        <v>22.78</v>
      </c>
      <c r="W62" s="182" t="s">
        <v>537</v>
      </c>
      <c r="X62" s="182">
        <v>2016</v>
      </c>
      <c r="Y62" s="242"/>
      <c r="Z62" s="251">
        <v>11</v>
      </c>
      <c r="AA62" s="182" t="s">
        <v>298</v>
      </c>
      <c r="AB62" s="182">
        <v>2021</v>
      </c>
    </row>
    <row r="63" spans="1:28">
      <c r="M63" s="242"/>
      <c r="N63" s="245"/>
      <c r="O63" s="245"/>
      <c r="P63" s="245"/>
      <c r="Q63" s="242"/>
      <c r="R63" s="182">
        <v>28</v>
      </c>
      <c r="S63" s="245" t="s">
        <v>224</v>
      </c>
      <c r="T63" s="182">
        <v>2019</v>
      </c>
      <c r="U63" s="242"/>
      <c r="V63" s="182">
        <v>24</v>
      </c>
      <c r="W63" s="182" t="s">
        <v>171</v>
      </c>
      <c r="X63" s="182">
        <v>2020</v>
      </c>
      <c r="Y63" s="242"/>
      <c r="Z63" s="251">
        <v>11</v>
      </c>
      <c r="AA63" s="182" t="s">
        <v>530</v>
      </c>
      <c r="AB63" s="182">
        <v>2021</v>
      </c>
    </row>
    <row r="64" spans="1:28">
      <c r="M64" s="242"/>
      <c r="N64" s="245"/>
      <c r="O64" s="245"/>
      <c r="P64" s="245"/>
      <c r="Q64" s="242"/>
      <c r="R64" s="182">
        <v>30</v>
      </c>
      <c r="S64" s="245" t="s">
        <v>453</v>
      </c>
      <c r="T64" s="182">
        <v>2016</v>
      </c>
      <c r="U64" s="242"/>
      <c r="V64" s="182">
        <v>24.2</v>
      </c>
      <c r="W64" s="182" t="s">
        <v>540</v>
      </c>
      <c r="X64" s="182">
        <v>2015</v>
      </c>
      <c r="Y64" s="242"/>
      <c r="Z64" s="251">
        <v>11</v>
      </c>
      <c r="AA64" s="182" t="s">
        <v>608</v>
      </c>
      <c r="AB64" s="182">
        <v>2021</v>
      </c>
    </row>
    <row r="65" spans="13:28">
      <c r="M65" s="242"/>
      <c r="N65" s="245"/>
      <c r="O65" s="245"/>
      <c r="P65" s="245"/>
      <c r="Q65" s="242"/>
      <c r="R65" s="182">
        <v>30</v>
      </c>
      <c r="S65" s="245" t="s">
        <v>69</v>
      </c>
      <c r="T65" s="182">
        <v>2023</v>
      </c>
      <c r="U65" s="242"/>
      <c r="V65" s="182">
        <v>24.684000000000001</v>
      </c>
      <c r="W65" s="182" t="s">
        <v>300</v>
      </c>
      <c r="X65" s="182">
        <v>2016</v>
      </c>
      <c r="Y65" s="242"/>
      <c r="Z65" s="251">
        <v>13</v>
      </c>
      <c r="AA65" s="182" t="s">
        <v>71</v>
      </c>
      <c r="AB65" s="182">
        <v>2019</v>
      </c>
    </row>
    <row r="66" spans="13:28">
      <c r="M66" s="242"/>
      <c r="N66" s="245"/>
      <c r="O66" s="245"/>
      <c r="P66" s="245"/>
      <c r="Q66" s="242"/>
      <c r="R66" s="182">
        <v>30.492000000000001</v>
      </c>
      <c r="S66" s="245" t="s">
        <v>526</v>
      </c>
      <c r="T66" s="182">
        <v>2016</v>
      </c>
      <c r="U66" s="242"/>
      <c r="V66" s="182">
        <v>25</v>
      </c>
      <c r="W66" s="182" t="s">
        <v>276</v>
      </c>
      <c r="X66" s="182">
        <v>2019</v>
      </c>
      <c r="Y66" s="242"/>
      <c r="Z66" s="251">
        <v>14</v>
      </c>
      <c r="AA66" s="182" t="s">
        <v>283</v>
      </c>
      <c r="AB66" s="182">
        <v>2021</v>
      </c>
    </row>
    <row r="67" spans="13:28">
      <c r="M67" s="242"/>
      <c r="N67" s="245"/>
      <c r="O67" s="245"/>
      <c r="P67" s="245"/>
      <c r="Q67" s="242"/>
      <c r="R67" s="182">
        <v>31</v>
      </c>
      <c r="S67" s="245" t="s">
        <v>582</v>
      </c>
      <c r="T67" s="182">
        <v>2018</v>
      </c>
      <c r="U67" s="242"/>
      <c r="V67" s="182">
        <v>27</v>
      </c>
      <c r="W67" s="182" t="s">
        <v>222</v>
      </c>
      <c r="X67" s="182">
        <v>2019</v>
      </c>
      <c r="Y67" s="242"/>
      <c r="Z67" s="251">
        <v>17</v>
      </c>
      <c r="AA67" s="182" t="s">
        <v>102</v>
      </c>
      <c r="AB67" s="182">
        <v>2019</v>
      </c>
    </row>
    <row r="68" spans="13:28">
      <c r="M68" s="242"/>
      <c r="N68" s="245"/>
      <c r="O68" s="245"/>
      <c r="P68" s="245"/>
      <c r="Q68" s="242"/>
      <c r="R68" s="182">
        <v>34</v>
      </c>
      <c r="S68" s="245" t="s">
        <v>498</v>
      </c>
      <c r="T68" s="182">
        <v>2016</v>
      </c>
      <c r="U68" s="242"/>
      <c r="V68" s="182">
        <v>27.588000000000001</v>
      </c>
      <c r="W68" s="182" t="s">
        <v>297</v>
      </c>
      <c r="X68" s="182">
        <v>2016</v>
      </c>
      <c r="Y68" s="242"/>
      <c r="Z68" s="251">
        <v>17</v>
      </c>
      <c r="AA68" s="182" t="s">
        <v>525</v>
      </c>
      <c r="AB68" s="182">
        <v>2021</v>
      </c>
    </row>
    <row r="69" spans="13:28">
      <c r="M69" s="242"/>
      <c r="N69" s="245"/>
      <c r="O69" s="245"/>
      <c r="P69" s="245"/>
      <c r="Q69" s="242"/>
      <c r="R69" s="182">
        <v>36.299999999999997</v>
      </c>
      <c r="S69" s="245" t="s">
        <v>434</v>
      </c>
      <c r="T69" s="182">
        <v>2016</v>
      </c>
      <c r="U69" s="242"/>
      <c r="V69" s="182">
        <v>28</v>
      </c>
      <c r="W69" s="182" t="s">
        <v>465</v>
      </c>
      <c r="X69" s="182">
        <v>2016</v>
      </c>
      <c r="Y69" s="242"/>
      <c r="Z69" s="251">
        <v>18</v>
      </c>
      <c r="AA69" s="182" t="s">
        <v>91</v>
      </c>
      <c r="AB69" s="182">
        <v>2019</v>
      </c>
    </row>
    <row r="70" spans="13:28">
      <c r="M70" s="242"/>
      <c r="N70" s="245"/>
      <c r="O70" s="245"/>
      <c r="P70" s="245"/>
      <c r="Q70" s="242"/>
      <c r="R70" s="182">
        <v>37</v>
      </c>
      <c r="S70" s="245" t="s">
        <v>567</v>
      </c>
      <c r="T70" s="182">
        <v>2020</v>
      </c>
      <c r="U70" s="242"/>
      <c r="V70" s="182">
        <v>35</v>
      </c>
      <c r="W70" s="182" t="s">
        <v>486</v>
      </c>
      <c r="X70" s="182">
        <v>2017</v>
      </c>
      <c r="Y70" s="242"/>
      <c r="Z70" s="251">
        <v>20</v>
      </c>
      <c r="AA70" s="182" t="s">
        <v>454</v>
      </c>
      <c r="AB70" s="182">
        <v>2019</v>
      </c>
    </row>
    <row r="71" spans="13:28">
      <c r="M71" s="242"/>
      <c r="N71" s="245"/>
      <c r="O71" s="245"/>
      <c r="P71" s="245"/>
      <c r="Q71" s="242"/>
      <c r="R71" s="182">
        <v>39</v>
      </c>
      <c r="S71" s="245" t="s">
        <v>443</v>
      </c>
      <c r="T71" s="182">
        <v>2020</v>
      </c>
      <c r="U71" s="242"/>
      <c r="V71" s="182">
        <v>38</v>
      </c>
      <c r="W71" s="182" t="s">
        <v>256</v>
      </c>
      <c r="X71" s="182">
        <v>2021</v>
      </c>
      <c r="Y71" s="242"/>
      <c r="Z71" s="251">
        <v>20</v>
      </c>
      <c r="AA71" s="182" t="s">
        <v>527</v>
      </c>
      <c r="AB71" s="182">
        <v>2021</v>
      </c>
    </row>
    <row r="72" spans="13:28">
      <c r="M72" s="242"/>
      <c r="N72" s="245"/>
      <c r="O72" s="245"/>
      <c r="P72" s="245"/>
      <c r="Q72" s="242"/>
      <c r="R72" s="182">
        <v>40</v>
      </c>
      <c r="S72" s="245" t="s">
        <v>245</v>
      </c>
      <c r="T72" s="182">
        <v>2016</v>
      </c>
      <c r="U72" s="242"/>
      <c r="V72" s="182">
        <v>40.299999999999997</v>
      </c>
      <c r="W72" s="182" t="s">
        <v>79</v>
      </c>
      <c r="X72" s="182">
        <v>2022</v>
      </c>
      <c r="Y72" s="242"/>
      <c r="Z72" s="251">
        <v>22</v>
      </c>
      <c r="AA72" s="182" t="s">
        <v>467</v>
      </c>
      <c r="AB72" s="182">
        <v>2016</v>
      </c>
    </row>
    <row r="73" spans="13:28">
      <c r="M73" s="242"/>
      <c r="N73" s="245"/>
      <c r="O73" s="245"/>
      <c r="P73" s="245"/>
      <c r="Q73" s="242"/>
      <c r="R73" s="182">
        <v>45</v>
      </c>
      <c r="S73" s="245" t="s">
        <v>472</v>
      </c>
      <c r="T73" s="182">
        <v>2016</v>
      </c>
      <c r="U73" s="242"/>
      <c r="V73" s="182">
        <v>41</v>
      </c>
      <c r="W73" s="182" t="s">
        <v>591</v>
      </c>
      <c r="X73" s="182">
        <v>2019</v>
      </c>
      <c r="Y73" s="242"/>
      <c r="Z73" s="251">
        <v>31</v>
      </c>
      <c r="AA73" s="182" t="s">
        <v>600</v>
      </c>
      <c r="AB73" s="182">
        <v>2021</v>
      </c>
    </row>
    <row r="74" spans="13:28">
      <c r="M74" s="242"/>
      <c r="N74" s="245"/>
      <c r="O74" s="245"/>
      <c r="P74" s="245"/>
      <c r="Q74" s="242"/>
      <c r="R74" s="182">
        <v>48</v>
      </c>
      <c r="S74" s="245" t="s">
        <v>208</v>
      </c>
      <c r="T74" s="182">
        <v>2018</v>
      </c>
      <c r="U74" s="242"/>
      <c r="V74" s="182">
        <v>50</v>
      </c>
      <c r="W74" s="182" t="s">
        <v>469</v>
      </c>
      <c r="X74" s="182">
        <v>2019</v>
      </c>
      <c r="Y74" s="242"/>
      <c r="Z74" s="251">
        <v>33.299999999999997</v>
      </c>
      <c r="AA74" s="182" t="s">
        <v>461</v>
      </c>
      <c r="AB74" s="182">
        <v>2024</v>
      </c>
    </row>
    <row r="75" spans="13:28">
      <c r="M75" s="242"/>
      <c r="N75" s="245"/>
      <c r="O75" s="245"/>
      <c r="P75" s="245"/>
      <c r="Q75" s="242"/>
      <c r="R75" s="182">
        <v>50</v>
      </c>
      <c r="S75" s="245" t="s">
        <v>581</v>
      </c>
      <c r="T75" s="182">
        <v>2015</v>
      </c>
      <c r="U75" s="242"/>
      <c r="V75" s="182"/>
      <c r="W75" s="245"/>
      <c r="X75" s="245"/>
      <c r="Y75" s="207"/>
      <c r="Z75" s="182"/>
      <c r="AA75" s="182"/>
      <c r="AB75" s="182"/>
    </row>
    <row r="76" spans="13:28">
      <c r="M76" s="242"/>
      <c r="N76" s="245"/>
      <c r="O76" s="245"/>
      <c r="P76" s="245"/>
      <c r="Q76" s="242"/>
      <c r="R76" s="182">
        <v>54</v>
      </c>
      <c r="S76" s="245" t="s">
        <v>602</v>
      </c>
      <c r="T76" s="182">
        <v>2021</v>
      </c>
      <c r="U76" s="242"/>
      <c r="V76" s="245"/>
      <c r="W76" s="245"/>
      <c r="X76" s="245"/>
      <c r="Y76" s="242"/>
      <c r="Z76" s="245"/>
      <c r="AA76" s="182"/>
      <c r="AB76" s="182"/>
    </row>
    <row r="77" spans="13:28">
      <c r="M77" s="242"/>
      <c r="N77" s="245"/>
      <c r="O77" s="245"/>
      <c r="P77" s="245"/>
      <c r="Q77" s="242"/>
      <c r="R77" s="182">
        <v>61</v>
      </c>
      <c r="S77" s="245" t="s">
        <v>594</v>
      </c>
      <c r="T77" s="182">
        <v>2021</v>
      </c>
      <c r="U77" s="242"/>
      <c r="V77" s="245"/>
      <c r="W77" s="245"/>
      <c r="X77" s="245"/>
      <c r="Y77" s="242"/>
      <c r="Z77" s="245"/>
      <c r="AA77" s="182"/>
      <c r="AB77" s="182"/>
    </row>
    <row r="78" spans="13:28">
      <c r="M78" s="242"/>
      <c r="N78" s="245"/>
      <c r="O78" s="245"/>
      <c r="P78" s="245"/>
      <c r="Q78" s="242"/>
      <c r="R78" s="182">
        <v>64</v>
      </c>
      <c r="S78" s="245" t="s">
        <v>226</v>
      </c>
      <c r="T78" s="182">
        <v>2021</v>
      </c>
      <c r="U78" s="242"/>
      <c r="V78" s="245"/>
      <c r="W78" s="245"/>
      <c r="X78" s="245"/>
      <c r="Y78" s="242"/>
      <c r="Z78" s="245"/>
      <c r="AA78" s="182"/>
      <c r="AB78" s="182"/>
    </row>
    <row r="79" spans="13:28">
      <c r="M79" s="52"/>
      <c r="N79" s="52"/>
      <c r="O79" s="52"/>
      <c r="P79" s="52"/>
      <c r="Q79" s="52"/>
      <c r="R79" s="52"/>
      <c r="S79" s="52"/>
      <c r="T79" s="52"/>
      <c r="U79" s="52"/>
      <c r="V79" s="52"/>
      <c r="W79" s="52"/>
      <c r="X79" s="52"/>
      <c r="Y79" s="52"/>
      <c r="Z79" s="52"/>
    </row>
    <row r="80" spans="13:28">
      <c r="M80" s="52"/>
      <c r="N80" s="52"/>
      <c r="O80" s="52"/>
      <c r="P80" s="52"/>
      <c r="Q80" s="52"/>
      <c r="R80" s="52"/>
      <c r="S80" s="52"/>
      <c r="T80" s="52"/>
      <c r="U80" s="52"/>
      <c r="V80" s="52"/>
      <c r="W80" s="52"/>
      <c r="X80" s="52"/>
      <c r="Y80" s="52"/>
      <c r="Z80" s="52"/>
    </row>
    <row r="81" spans="13:26">
      <c r="M81" s="52"/>
      <c r="N81" s="52"/>
      <c r="O81" s="52"/>
      <c r="P81" s="52"/>
      <c r="Q81" s="52"/>
      <c r="R81" s="52"/>
      <c r="S81" s="52"/>
      <c r="T81" s="52"/>
      <c r="U81" s="52"/>
      <c r="V81" s="52"/>
      <c r="W81" s="52"/>
      <c r="X81" s="52"/>
      <c r="Y81" s="52"/>
      <c r="Z81" s="5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1DE29-ECB0-4A0C-A7D0-FFFD0DFB41C1}">
  <dimension ref="A2:AA146"/>
  <sheetViews>
    <sheetView workbookViewId="0">
      <selection activeCell="K23" sqref="K23"/>
    </sheetView>
  </sheetViews>
  <sheetFormatPr defaultColWidth="11.42578125" defaultRowHeight="15"/>
  <sheetData>
    <row r="2" spans="1:16">
      <c r="A2" s="252" t="s">
        <v>1303</v>
      </c>
      <c r="B2" s="182"/>
      <c r="C2" s="182"/>
      <c r="D2" s="182"/>
      <c r="E2" s="182"/>
      <c r="F2" s="182"/>
      <c r="G2" s="182"/>
      <c r="H2" s="182"/>
    </row>
    <row r="3" spans="1:16">
      <c r="A3" s="252" t="s">
        <v>1304</v>
      </c>
      <c r="B3" s="182"/>
      <c r="C3" s="182"/>
      <c r="D3" s="182"/>
      <c r="E3" s="182"/>
      <c r="F3" s="182"/>
      <c r="G3" s="182"/>
      <c r="H3" s="182"/>
    </row>
    <row r="4" spans="1:16" ht="15.75">
      <c r="J4" s="329" t="s">
        <v>716</v>
      </c>
      <c r="K4" s="330"/>
      <c r="L4" s="331"/>
      <c r="M4" s="68" t="s">
        <v>40</v>
      </c>
      <c r="N4" s="67" t="s">
        <v>76</v>
      </c>
      <c r="O4" s="66" t="s">
        <v>421</v>
      </c>
      <c r="P4" s="66" t="s">
        <v>657</v>
      </c>
    </row>
    <row r="5" spans="1:16" ht="15.75">
      <c r="J5" s="326" t="s">
        <v>717</v>
      </c>
      <c r="K5" s="327"/>
      <c r="L5" s="328"/>
      <c r="M5" s="65">
        <v>56.11</v>
      </c>
      <c r="N5" s="59">
        <v>15.755000000000001</v>
      </c>
      <c r="O5" s="61">
        <v>28</v>
      </c>
      <c r="P5" s="61">
        <v>1</v>
      </c>
    </row>
    <row r="6" spans="1:16" ht="15.75">
      <c r="J6" s="332" t="s">
        <v>1239</v>
      </c>
      <c r="K6" s="333"/>
      <c r="L6" s="334"/>
      <c r="M6" s="54">
        <v>40.29</v>
      </c>
      <c r="N6" s="64">
        <v>15.094999999999999</v>
      </c>
      <c r="O6" s="63">
        <v>10</v>
      </c>
      <c r="P6" s="63">
        <v>2</v>
      </c>
    </row>
    <row r="7" spans="1:16" ht="15.75">
      <c r="J7" s="335" t="s">
        <v>718</v>
      </c>
      <c r="K7" s="336"/>
      <c r="L7" s="337"/>
      <c r="M7" s="62">
        <v>31.41</v>
      </c>
      <c r="N7" s="61">
        <v>11.59</v>
      </c>
      <c r="O7" s="60">
        <v>9</v>
      </c>
      <c r="P7" s="60">
        <v>3</v>
      </c>
    </row>
    <row r="8" spans="1:16" ht="15.75">
      <c r="J8" s="326" t="s">
        <v>1240</v>
      </c>
      <c r="K8" s="327"/>
      <c r="L8" s="328"/>
      <c r="M8" s="55">
        <v>50.47</v>
      </c>
      <c r="N8" s="59">
        <v>11.479230769230769</v>
      </c>
      <c r="O8" s="58">
        <v>13</v>
      </c>
      <c r="P8" s="58">
        <v>4</v>
      </c>
    </row>
    <row r="9" spans="1:16" ht="15.75">
      <c r="J9" s="326" t="s">
        <v>719</v>
      </c>
      <c r="K9" s="327"/>
      <c r="L9" s="328"/>
      <c r="M9" s="55">
        <v>16.079999999999998</v>
      </c>
      <c r="N9" s="59">
        <v>7.04</v>
      </c>
      <c r="O9" s="58">
        <v>16</v>
      </c>
      <c r="P9" s="58">
        <v>5</v>
      </c>
    </row>
    <row r="10" spans="1:16" ht="15.75">
      <c r="J10" s="326" t="s">
        <v>720</v>
      </c>
      <c r="K10" s="327"/>
      <c r="L10" s="328"/>
      <c r="M10" s="55">
        <v>37.369999999999997</v>
      </c>
      <c r="N10" s="59">
        <v>2.8149999999999999</v>
      </c>
      <c r="O10" s="58">
        <v>36</v>
      </c>
      <c r="P10" s="58">
        <v>6</v>
      </c>
    </row>
    <row r="27" spans="1:27">
      <c r="A27" s="54" t="s">
        <v>637</v>
      </c>
      <c r="B27" s="54" t="s">
        <v>638</v>
      </c>
      <c r="C27" s="54" t="s">
        <v>639</v>
      </c>
      <c r="D27" s="54" t="s">
        <v>640</v>
      </c>
      <c r="E27" s="54" t="s">
        <v>641</v>
      </c>
      <c r="F27" s="54" t="s">
        <v>642</v>
      </c>
      <c r="G27" s="54" t="s">
        <v>643</v>
      </c>
      <c r="H27" s="54" t="s">
        <v>644</v>
      </c>
      <c r="I27" s="57" t="s">
        <v>645</v>
      </c>
      <c r="J27" s="54" t="s">
        <v>646</v>
      </c>
      <c r="K27" s="54" t="s">
        <v>647</v>
      </c>
      <c r="L27" s="54" t="s">
        <v>648</v>
      </c>
      <c r="M27" s="54" t="s">
        <v>649</v>
      </c>
      <c r="N27" s="54" t="s">
        <v>650</v>
      </c>
      <c r="O27" s="54" t="s">
        <v>651</v>
      </c>
      <c r="P27" s="54" t="s">
        <v>652</v>
      </c>
      <c r="Q27" s="54" t="s">
        <v>653</v>
      </c>
      <c r="R27" s="54" t="s">
        <v>47</v>
      </c>
      <c r="S27" s="54" t="s">
        <v>415</v>
      </c>
      <c r="T27" s="56" t="s">
        <v>416</v>
      </c>
      <c r="U27" s="54" t="s">
        <v>417</v>
      </c>
      <c r="V27" s="54" t="s">
        <v>48</v>
      </c>
      <c r="W27" s="54" t="s">
        <v>654</v>
      </c>
      <c r="X27" s="54" t="s">
        <v>75</v>
      </c>
      <c r="Y27" s="54" t="s">
        <v>655</v>
      </c>
      <c r="Z27" s="54" t="s">
        <v>656</v>
      </c>
      <c r="AA27" s="54" t="s">
        <v>657</v>
      </c>
    </row>
    <row r="28" spans="1:27">
      <c r="A28" s="54">
        <v>16</v>
      </c>
      <c r="B28" s="54" t="s">
        <v>658</v>
      </c>
      <c r="C28" s="54" t="s">
        <v>659</v>
      </c>
      <c r="D28" s="54" t="s">
        <v>660</v>
      </c>
      <c r="E28" s="54" t="s">
        <v>661</v>
      </c>
      <c r="F28" s="54">
        <v>204</v>
      </c>
      <c r="G28" s="54" t="s">
        <v>196</v>
      </c>
      <c r="H28" s="54">
        <v>2016</v>
      </c>
      <c r="I28" s="57">
        <v>14.55</v>
      </c>
      <c r="J28" s="54" t="s">
        <v>662</v>
      </c>
      <c r="K28" s="54" t="s">
        <v>663</v>
      </c>
      <c r="L28" s="54"/>
      <c r="M28" s="54"/>
      <c r="N28" s="54" t="s">
        <v>664</v>
      </c>
      <c r="O28" s="54" t="s">
        <v>665</v>
      </c>
      <c r="P28" s="54" t="s">
        <v>666</v>
      </c>
      <c r="Q28" s="54" t="s">
        <v>292</v>
      </c>
      <c r="R28" s="54" t="s">
        <v>195</v>
      </c>
      <c r="S28" s="54" t="s">
        <v>473</v>
      </c>
      <c r="T28" s="56" t="s">
        <v>474</v>
      </c>
      <c r="U28" s="54" t="s">
        <v>494</v>
      </c>
      <c r="V28" s="54" t="s">
        <v>196</v>
      </c>
      <c r="W28" s="54" t="s">
        <v>667</v>
      </c>
      <c r="X28" s="54" t="s">
        <v>23</v>
      </c>
      <c r="Y28" s="54" t="s">
        <v>668</v>
      </c>
      <c r="Z28" s="54" t="s">
        <v>174</v>
      </c>
      <c r="AA28" s="54">
        <v>1</v>
      </c>
    </row>
    <row r="29" spans="1:27">
      <c r="A29" s="54">
        <v>16</v>
      </c>
      <c r="B29" s="54" t="s">
        <v>658</v>
      </c>
      <c r="C29" s="54" t="s">
        <v>659</v>
      </c>
      <c r="D29" s="54" t="s">
        <v>660</v>
      </c>
      <c r="E29" s="54" t="s">
        <v>661</v>
      </c>
      <c r="F29" s="54">
        <v>72</v>
      </c>
      <c r="G29" s="54" t="s">
        <v>490</v>
      </c>
      <c r="H29" s="54">
        <v>2023</v>
      </c>
      <c r="I29" s="57">
        <v>6.14</v>
      </c>
      <c r="J29" s="54" t="s">
        <v>669</v>
      </c>
      <c r="K29" s="54" t="s">
        <v>663</v>
      </c>
      <c r="L29" s="54"/>
      <c r="M29" s="54"/>
      <c r="N29" s="54" t="s">
        <v>664</v>
      </c>
      <c r="O29" s="54" t="s">
        <v>665</v>
      </c>
      <c r="P29" s="54" t="s">
        <v>666</v>
      </c>
      <c r="Q29" s="54" t="s">
        <v>670</v>
      </c>
      <c r="R29" s="54" t="s">
        <v>489</v>
      </c>
      <c r="S29" s="54" t="s">
        <v>473</v>
      </c>
      <c r="T29" s="56" t="s">
        <v>474</v>
      </c>
      <c r="U29" s="54" t="s">
        <v>491</v>
      </c>
      <c r="V29" s="54" t="s">
        <v>490</v>
      </c>
      <c r="W29" s="54" t="s">
        <v>671</v>
      </c>
      <c r="X29" s="54" t="s">
        <v>23</v>
      </c>
      <c r="Y29" s="54" t="s">
        <v>668</v>
      </c>
      <c r="Z29" s="54" t="s">
        <v>187</v>
      </c>
      <c r="AA29" s="54">
        <v>1</v>
      </c>
    </row>
    <row r="30" spans="1:27">
      <c r="A30" s="54">
        <v>16</v>
      </c>
      <c r="B30" s="54" t="s">
        <v>658</v>
      </c>
      <c r="C30" s="54" t="s">
        <v>659</v>
      </c>
      <c r="D30" s="54" t="s">
        <v>660</v>
      </c>
      <c r="E30" s="54" t="s">
        <v>661</v>
      </c>
      <c r="F30" s="54">
        <v>132</v>
      </c>
      <c r="G30" s="54" t="s">
        <v>173</v>
      </c>
      <c r="H30" s="54">
        <v>2024</v>
      </c>
      <c r="I30" s="57">
        <v>1.39</v>
      </c>
      <c r="J30" s="54" t="s">
        <v>672</v>
      </c>
      <c r="K30" s="54" t="s">
        <v>663</v>
      </c>
      <c r="L30" s="54"/>
      <c r="M30" s="54"/>
      <c r="N30" s="54" t="s">
        <v>664</v>
      </c>
      <c r="O30" s="54" t="s">
        <v>665</v>
      </c>
      <c r="P30" s="54" t="s">
        <v>666</v>
      </c>
      <c r="Q30" s="54" t="s">
        <v>670</v>
      </c>
      <c r="R30" s="54" t="s">
        <v>172</v>
      </c>
      <c r="S30" s="54" t="s">
        <v>473</v>
      </c>
      <c r="T30" s="56" t="s">
        <v>474</v>
      </c>
      <c r="U30" s="54" t="s">
        <v>494</v>
      </c>
      <c r="V30" s="54" t="s">
        <v>173</v>
      </c>
      <c r="W30" s="54" t="s">
        <v>671</v>
      </c>
      <c r="X30" s="54" t="s">
        <v>23</v>
      </c>
      <c r="Y30" s="54" t="s">
        <v>668</v>
      </c>
      <c r="Z30" s="54" t="s">
        <v>174</v>
      </c>
      <c r="AA30" s="54">
        <v>1</v>
      </c>
    </row>
    <row r="31" spans="1:27">
      <c r="A31" s="54">
        <v>16</v>
      </c>
      <c r="B31" s="54" t="s">
        <v>658</v>
      </c>
      <c r="C31" s="54" t="s">
        <v>659</v>
      </c>
      <c r="D31" s="54" t="s">
        <v>660</v>
      </c>
      <c r="E31" s="54" t="s">
        <v>661</v>
      </c>
      <c r="F31" s="54">
        <v>120</v>
      </c>
      <c r="G31" s="54" t="s">
        <v>208</v>
      </c>
      <c r="H31" s="54">
        <v>2016</v>
      </c>
      <c r="I31" s="57">
        <v>26.69</v>
      </c>
      <c r="J31" s="54" t="s">
        <v>662</v>
      </c>
      <c r="K31" s="54" t="s">
        <v>663</v>
      </c>
      <c r="L31" s="54"/>
      <c r="M31" s="54"/>
      <c r="N31" s="54" t="s">
        <v>664</v>
      </c>
      <c r="O31" s="54" t="s">
        <v>665</v>
      </c>
      <c r="P31" s="54" t="s">
        <v>666</v>
      </c>
      <c r="Q31" s="54" t="s">
        <v>292</v>
      </c>
      <c r="R31" s="54" t="s">
        <v>207</v>
      </c>
      <c r="S31" s="54" t="s">
        <v>473</v>
      </c>
      <c r="T31" s="56" t="s">
        <v>474</v>
      </c>
      <c r="U31" s="54" t="s">
        <v>484</v>
      </c>
      <c r="V31" s="54" t="s">
        <v>208</v>
      </c>
      <c r="W31" s="54" t="s">
        <v>673</v>
      </c>
      <c r="X31" s="54" t="s">
        <v>23</v>
      </c>
      <c r="Y31" s="54" t="s">
        <v>668</v>
      </c>
      <c r="Z31" s="54" t="s">
        <v>206</v>
      </c>
      <c r="AA31" s="54">
        <v>1</v>
      </c>
    </row>
    <row r="32" spans="1:27">
      <c r="A32" s="54">
        <v>16</v>
      </c>
      <c r="B32" s="54" t="s">
        <v>658</v>
      </c>
      <c r="C32" s="54" t="s">
        <v>659</v>
      </c>
      <c r="D32" s="54" t="s">
        <v>660</v>
      </c>
      <c r="E32" s="54" t="s">
        <v>661</v>
      </c>
      <c r="F32" s="54">
        <v>140</v>
      </c>
      <c r="G32" s="54" t="s">
        <v>205</v>
      </c>
      <c r="H32" s="54">
        <v>2023</v>
      </c>
      <c r="I32" s="57">
        <v>22.64</v>
      </c>
      <c r="J32" s="54" t="s">
        <v>669</v>
      </c>
      <c r="K32" s="54" t="s">
        <v>663</v>
      </c>
      <c r="L32" s="54"/>
      <c r="M32" s="54"/>
      <c r="N32" s="54" t="s">
        <v>664</v>
      </c>
      <c r="O32" s="54" t="s">
        <v>665</v>
      </c>
      <c r="P32" s="54" t="s">
        <v>666</v>
      </c>
      <c r="Q32" s="54" t="s">
        <v>670</v>
      </c>
      <c r="R32" s="54" t="s">
        <v>204</v>
      </c>
      <c r="S32" s="54" t="s">
        <v>473</v>
      </c>
      <c r="T32" s="56" t="s">
        <v>474</v>
      </c>
      <c r="U32" s="54" t="s">
        <v>484</v>
      </c>
      <c r="V32" s="54" t="s">
        <v>205</v>
      </c>
      <c r="W32" s="54" t="s">
        <v>667</v>
      </c>
      <c r="X32" s="54" t="s">
        <v>23</v>
      </c>
      <c r="Y32" s="54" t="s">
        <v>668</v>
      </c>
      <c r="Z32" s="54" t="s">
        <v>206</v>
      </c>
      <c r="AA32" s="54">
        <v>1</v>
      </c>
    </row>
    <row r="33" spans="1:27">
      <c r="A33" s="54">
        <v>16</v>
      </c>
      <c r="B33" s="54" t="s">
        <v>658</v>
      </c>
      <c r="C33" s="54" t="s">
        <v>659</v>
      </c>
      <c r="D33" s="54" t="s">
        <v>660</v>
      </c>
      <c r="E33" s="54" t="s">
        <v>661</v>
      </c>
      <c r="F33" s="54">
        <v>148</v>
      </c>
      <c r="G33" s="54" t="s">
        <v>254</v>
      </c>
      <c r="H33" s="54">
        <v>2023</v>
      </c>
      <c r="I33" s="57">
        <v>34.270000000000003</v>
      </c>
      <c r="J33" s="54" t="s">
        <v>669</v>
      </c>
      <c r="K33" s="54" t="s">
        <v>663</v>
      </c>
      <c r="L33" s="54"/>
      <c r="M33" s="54"/>
      <c r="N33" s="54" t="s">
        <v>664</v>
      </c>
      <c r="O33" s="54" t="s">
        <v>665</v>
      </c>
      <c r="P33" s="54" t="s">
        <v>666</v>
      </c>
      <c r="Q33" s="54" t="s">
        <v>670</v>
      </c>
      <c r="R33" s="54" t="s">
        <v>253</v>
      </c>
      <c r="S33" s="54" t="s">
        <v>473</v>
      </c>
      <c r="T33" s="56" t="s">
        <v>474</v>
      </c>
      <c r="U33" s="54" t="s">
        <v>484</v>
      </c>
      <c r="V33" s="54" t="s">
        <v>254</v>
      </c>
      <c r="W33" s="54" t="s">
        <v>667</v>
      </c>
      <c r="X33" s="54" t="s">
        <v>23</v>
      </c>
      <c r="Y33" s="54" t="s">
        <v>668</v>
      </c>
      <c r="Z33" s="54" t="s">
        <v>206</v>
      </c>
      <c r="AA33" s="54">
        <v>1</v>
      </c>
    </row>
    <row r="34" spans="1:27">
      <c r="A34" s="54">
        <v>16</v>
      </c>
      <c r="B34" s="54" t="s">
        <v>658</v>
      </c>
      <c r="C34" s="54" t="s">
        <v>659</v>
      </c>
      <c r="D34" s="54" t="s">
        <v>660</v>
      </c>
      <c r="E34" s="54" t="s">
        <v>661</v>
      </c>
      <c r="F34" s="54">
        <v>178</v>
      </c>
      <c r="G34" s="54" t="s">
        <v>674</v>
      </c>
      <c r="H34" s="54">
        <v>2024</v>
      </c>
      <c r="I34" s="57">
        <v>27.33</v>
      </c>
      <c r="J34" s="54" t="s">
        <v>672</v>
      </c>
      <c r="K34" s="54" t="s">
        <v>663</v>
      </c>
      <c r="L34" s="54"/>
      <c r="M34" s="54"/>
      <c r="N34" s="54" t="s">
        <v>664</v>
      </c>
      <c r="O34" s="54" t="s">
        <v>665</v>
      </c>
      <c r="P34" s="54" t="s">
        <v>666</v>
      </c>
      <c r="Q34" s="54" t="s">
        <v>670</v>
      </c>
      <c r="R34" s="54" t="s">
        <v>675</v>
      </c>
      <c r="S34" s="54" t="s">
        <v>473</v>
      </c>
      <c r="T34" s="56" t="s">
        <v>474</v>
      </c>
      <c r="U34" s="54" t="s">
        <v>484</v>
      </c>
      <c r="V34" s="54" t="s">
        <v>676</v>
      </c>
      <c r="W34" s="54" t="s">
        <v>673</v>
      </c>
      <c r="X34" s="54" t="s">
        <v>23</v>
      </c>
      <c r="Y34" s="54" t="s">
        <v>668</v>
      </c>
      <c r="Z34" s="54" t="s">
        <v>206</v>
      </c>
      <c r="AA34" s="54">
        <v>1</v>
      </c>
    </row>
    <row r="35" spans="1:27">
      <c r="A35" s="54">
        <v>16</v>
      </c>
      <c r="B35" s="54" t="s">
        <v>658</v>
      </c>
      <c r="C35" s="54" t="s">
        <v>659</v>
      </c>
      <c r="D35" s="54" t="s">
        <v>660</v>
      </c>
      <c r="E35" s="54" t="s">
        <v>661</v>
      </c>
      <c r="F35" s="54">
        <v>384</v>
      </c>
      <c r="G35" s="54" t="s">
        <v>498</v>
      </c>
      <c r="H35" s="54">
        <v>2023</v>
      </c>
      <c r="I35" s="57">
        <v>19.850000000000001</v>
      </c>
      <c r="J35" s="54" t="s">
        <v>669</v>
      </c>
      <c r="K35" s="54" t="s">
        <v>663</v>
      </c>
      <c r="L35" s="54"/>
      <c r="M35" s="54"/>
      <c r="N35" s="54" t="s">
        <v>664</v>
      </c>
      <c r="O35" s="54" t="s">
        <v>665</v>
      </c>
      <c r="P35" s="54" t="s">
        <v>666</v>
      </c>
      <c r="Q35" s="54" t="s">
        <v>670</v>
      </c>
      <c r="R35" s="54" t="s">
        <v>497</v>
      </c>
      <c r="S35" s="54" t="s">
        <v>473</v>
      </c>
      <c r="T35" s="56" t="s">
        <v>474</v>
      </c>
      <c r="U35" s="54" t="s">
        <v>494</v>
      </c>
      <c r="V35" s="54" t="s">
        <v>498</v>
      </c>
      <c r="W35" s="54" t="s">
        <v>673</v>
      </c>
      <c r="X35" s="54" t="s">
        <v>23</v>
      </c>
      <c r="Y35" s="54" t="s">
        <v>668</v>
      </c>
      <c r="Z35" s="54" t="s">
        <v>174</v>
      </c>
      <c r="AA35" s="54">
        <v>1</v>
      </c>
    </row>
    <row r="36" spans="1:27">
      <c r="A36" s="54">
        <v>16</v>
      </c>
      <c r="B36" s="54" t="s">
        <v>658</v>
      </c>
      <c r="C36" s="54" t="s">
        <v>659</v>
      </c>
      <c r="D36" s="54" t="s">
        <v>660</v>
      </c>
      <c r="E36" s="54" t="s">
        <v>661</v>
      </c>
      <c r="F36" s="54">
        <v>748</v>
      </c>
      <c r="G36" s="54" t="s">
        <v>250</v>
      </c>
      <c r="H36" s="54">
        <v>2024</v>
      </c>
      <c r="I36" s="57">
        <v>7.59</v>
      </c>
      <c r="J36" s="54" t="s">
        <v>672</v>
      </c>
      <c r="K36" s="54" t="s">
        <v>663</v>
      </c>
      <c r="L36" s="54"/>
      <c r="M36" s="54"/>
      <c r="N36" s="54" t="s">
        <v>664</v>
      </c>
      <c r="O36" s="54" t="s">
        <v>665</v>
      </c>
      <c r="P36" s="54" t="s">
        <v>666</v>
      </c>
      <c r="Q36" s="54" t="s">
        <v>670</v>
      </c>
      <c r="R36" s="54" t="s">
        <v>249</v>
      </c>
      <c r="S36" s="54" t="s">
        <v>473</v>
      </c>
      <c r="T36" s="56" t="s">
        <v>474</v>
      </c>
      <c r="U36" s="54" t="s">
        <v>491</v>
      </c>
      <c r="V36" s="54" t="s">
        <v>250</v>
      </c>
      <c r="W36" s="54" t="s">
        <v>673</v>
      </c>
      <c r="X36" s="54" t="s">
        <v>23</v>
      </c>
      <c r="Y36" s="54" t="s">
        <v>668</v>
      </c>
      <c r="Z36" s="54"/>
      <c r="AA36" s="54">
        <v>1</v>
      </c>
    </row>
    <row r="37" spans="1:27">
      <c r="A37" s="54">
        <v>16</v>
      </c>
      <c r="B37" s="54" t="s">
        <v>658</v>
      </c>
      <c r="C37" s="54" t="s">
        <v>659</v>
      </c>
      <c r="D37" s="54" t="s">
        <v>660</v>
      </c>
      <c r="E37" s="54" t="s">
        <v>661</v>
      </c>
      <c r="F37" s="54">
        <v>270</v>
      </c>
      <c r="G37" s="54" t="s">
        <v>506</v>
      </c>
      <c r="H37" s="54">
        <v>2023</v>
      </c>
      <c r="I37" s="54">
        <v>20.100000000000001</v>
      </c>
      <c r="J37" s="54" t="s">
        <v>669</v>
      </c>
      <c r="K37" s="54" t="s">
        <v>663</v>
      </c>
      <c r="L37" s="54"/>
      <c r="M37" s="54"/>
      <c r="N37" s="54" t="s">
        <v>664</v>
      </c>
      <c r="O37" s="54" t="s">
        <v>665</v>
      </c>
      <c r="P37" s="54" t="s">
        <v>666</v>
      </c>
      <c r="Q37" s="54" t="s">
        <v>670</v>
      </c>
      <c r="R37" s="54" t="s">
        <v>505</v>
      </c>
      <c r="S37" s="54" t="s">
        <v>473</v>
      </c>
      <c r="T37" s="56" t="s">
        <v>474</v>
      </c>
      <c r="U37" s="54" t="s">
        <v>494</v>
      </c>
      <c r="V37" s="54" t="s">
        <v>677</v>
      </c>
      <c r="W37" s="54" t="s">
        <v>667</v>
      </c>
      <c r="X37" s="54" t="s">
        <v>23</v>
      </c>
      <c r="Y37" s="54" t="s">
        <v>668</v>
      </c>
      <c r="Z37" s="54" t="s">
        <v>174</v>
      </c>
      <c r="AA37" s="54">
        <v>1</v>
      </c>
    </row>
    <row r="38" spans="1:27">
      <c r="A38" s="54">
        <v>16</v>
      </c>
      <c r="B38" s="54" t="s">
        <v>658</v>
      </c>
      <c r="C38" s="54" t="s">
        <v>659</v>
      </c>
      <c r="D38" s="54" t="s">
        <v>660</v>
      </c>
      <c r="E38" s="54" t="s">
        <v>661</v>
      </c>
      <c r="F38" s="54">
        <v>288</v>
      </c>
      <c r="G38" s="54" t="s">
        <v>500</v>
      </c>
      <c r="H38" s="54">
        <v>2023</v>
      </c>
      <c r="I38" s="57">
        <v>16.96</v>
      </c>
      <c r="J38" s="54" t="s">
        <v>669</v>
      </c>
      <c r="K38" s="54" t="s">
        <v>663</v>
      </c>
      <c r="L38" s="54"/>
      <c r="M38" s="54"/>
      <c r="N38" s="54" t="s">
        <v>664</v>
      </c>
      <c r="O38" s="54" t="s">
        <v>665</v>
      </c>
      <c r="P38" s="54" t="s">
        <v>666</v>
      </c>
      <c r="Q38" s="54" t="s">
        <v>670</v>
      </c>
      <c r="R38" s="54" t="s">
        <v>499</v>
      </c>
      <c r="S38" s="54" t="s">
        <v>473</v>
      </c>
      <c r="T38" s="56" t="s">
        <v>474</v>
      </c>
      <c r="U38" s="54" t="s">
        <v>494</v>
      </c>
      <c r="V38" s="54" t="s">
        <v>500</v>
      </c>
      <c r="W38" s="54" t="s">
        <v>673</v>
      </c>
      <c r="X38" s="54" t="s">
        <v>23</v>
      </c>
      <c r="Y38" s="54" t="s">
        <v>668</v>
      </c>
      <c r="Z38" s="54" t="s">
        <v>174</v>
      </c>
      <c r="AA38" s="54">
        <v>1</v>
      </c>
    </row>
    <row r="39" spans="1:27">
      <c r="A39" s="54">
        <v>16</v>
      </c>
      <c r="B39" s="54" t="s">
        <v>658</v>
      </c>
      <c r="C39" s="54" t="s">
        <v>659</v>
      </c>
      <c r="D39" s="54" t="s">
        <v>660</v>
      </c>
      <c r="E39" s="54" t="s">
        <v>661</v>
      </c>
      <c r="F39" s="54">
        <v>324</v>
      </c>
      <c r="G39" s="54" t="s">
        <v>504</v>
      </c>
      <c r="H39" s="54">
        <v>2016</v>
      </c>
      <c r="I39" s="57">
        <v>7.93</v>
      </c>
      <c r="J39" s="54" t="s">
        <v>662</v>
      </c>
      <c r="K39" s="54" t="s">
        <v>663</v>
      </c>
      <c r="L39" s="54"/>
      <c r="M39" s="54"/>
      <c r="N39" s="54" t="s">
        <v>664</v>
      </c>
      <c r="O39" s="54" t="s">
        <v>665</v>
      </c>
      <c r="P39" s="54" t="s">
        <v>666</v>
      </c>
      <c r="Q39" s="54" t="s">
        <v>292</v>
      </c>
      <c r="R39" s="54" t="s">
        <v>503</v>
      </c>
      <c r="S39" s="54" t="s">
        <v>473</v>
      </c>
      <c r="T39" s="56" t="s">
        <v>474</v>
      </c>
      <c r="U39" s="54" t="s">
        <v>494</v>
      </c>
      <c r="V39" s="54" t="s">
        <v>504</v>
      </c>
      <c r="W39" s="54" t="s">
        <v>667</v>
      </c>
      <c r="X39" s="54" t="s">
        <v>23</v>
      </c>
      <c r="Y39" s="54" t="s">
        <v>668</v>
      </c>
      <c r="Z39" s="54" t="s">
        <v>174</v>
      </c>
      <c r="AA39" s="54">
        <v>1</v>
      </c>
    </row>
    <row r="40" spans="1:27">
      <c r="A40" s="54">
        <v>16</v>
      </c>
      <c r="B40" s="54" t="s">
        <v>658</v>
      </c>
      <c r="C40" s="54" t="s">
        <v>659</v>
      </c>
      <c r="D40" s="54" t="s">
        <v>660</v>
      </c>
      <c r="E40" s="54" t="s">
        <v>661</v>
      </c>
      <c r="F40" s="54">
        <v>404</v>
      </c>
      <c r="G40" s="54" t="s">
        <v>472</v>
      </c>
      <c r="H40" s="54">
        <v>2018</v>
      </c>
      <c r="I40" s="57">
        <v>23.86</v>
      </c>
      <c r="J40" s="54" t="s">
        <v>678</v>
      </c>
      <c r="K40" s="54" t="s">
        <v>663</v>
      </c>
      <c r="L40" s="54"/>
      <c r="M40" s="54"/>
      <c r="N40" s="54" t="s">
        <v>664</v>
      </c>
      <c r="O40" s="54" t="s">
        <v>665</v>
      </c>
      <c r="P40" s="54" t="s">
        <v>666</v>
      </c>
      <c r="Q40" s="54" t="s">
        <v>292</v>
      </c>
      <c r="R40" s="54" t="s">
        <v>400</v>
      </c>
      <c r="S40" s="54" t="s">
        <v>473</v>
      </c>
      <c r="T40" s="56" t="s">
        <v>474</v>
      </c>
      <c r="U40" s="54" t="s">
        <v>475</v>
      </c>
      <c r="V40" s="54" t="s">
        <v>472</v>
      </c>
      <c r="W40" s="54" t="s">
        <v>673</v>
      </c>
      <c r="X40" s="54" t="s">
        <v>23</v>
      </c>
      <c r="Y40" s="54" t="s">
        <v>668</v>
      </c>
      <c r="Z40" s="54" t="s">
        <v>182</v>
      </c>
      <c r="AA40" s="54">
        <v>1</v>
      </c>
    </row>
    <row r="41" spans="1:27">
      <c r="A41" s="54">
        <v>16</v>
      </c>
      <c r="B41" s="54" t="s">
        <v>658</v>
      </c>
      <c r="C41" s="54" t="s">
        <v>659</v>
      </c>
      <c r="D41" s="54" t="s">
        <v>660</v>
      </c>
      <c r="E41" s="54" t="s">
        <v>661</v>
      </c>
      <c r="F41" s="54">
        <v>426</v>
      </c>
      <c r="G41" s="54" t="s">
        <v>229</v>
      </c>
      <c r="H41" s="54">
        <v>2023</v>
      </c>
      <c r="I41" s="57">
        <v>7.27</v>
      </c>
      <c r="J41" s="54" t="s">
        <v>669</v>
      </c>
      <c r="K41" s="54" t="s">
        <v>663</v>
      </c>
      <c r="L41" s="54"/>
      <c r="M41" s="54"/>
      <c r="N41" s="54" t="s">
        <v>664</v>
      </c>
      <c r="O41" s="54" t="s">
        <v>665</v>
      </c>
      <c r="P41" s="54" t="s">
        <v>666</v>
      </c>
      <c r="Q41" s="54" t="s">
        <v>670</v>
      </c>
      <c r="R41" s="54" t="s">
        <v>228</v>
      </c>
      <c r="S41" s="54" t="s">
        <v>473</v>
      </c>
      <c r="T41" s="56" t="s">
        <v>474</v>
      </c>
      <c r="U41" s="54" t="s">
        <v>491</v>
      </c>
      <c r="V41" s="54" t="s">
        <v>229</v>
      </c>
      <c r="W41" s="54" t="s">
        <v>673</v>
      </c>
      <c r="X41" s="54" t="s">
        <v>23</v>
      </c>
      <c r="Y41" s="54" t="s">
        <v>668</v>
      </c>
      <c r="Z41" s="54"/>
      <c r="AA41" s="54">
        <v>1</v>
      </c>
    </row>
    <row r="42" spans="1:27">
      <c r="A42" s="54">
        <v>16</v>
      </c>
      <c r="B42" s="54" t="s">
        <v>658</v>
      </c>
      <c r="C42" s="54" t="s">
        <v>659</v>
      </c>
      <c r="D42" s="54" t="s">
        <v>660</v>
      </c>
      <c r="E42" s="54" t="s">
        <v>661</v>
      </c>
      <c r="F42" s="54">
        <v>430</v>
      </c>
      <c r="G42" s="54" t="s">
        <v>508</v>
      </c>
      <c r="H42" s="54">
        <v>2017</v>
      </c>
      <c r="I42" s="57">
        <v>56.11</v>
      </c>
      <c r="J42" s="54" t="s">
        <v>679</v>
      </c>
      <c r="K42" s="54" t="s">
        <v>663</v>
      </c>
      <c r="L42" s="54"/>
      <c r="M42" s="54"/>
      <c r="N42" s="54" t="s">
        <v>664</v>
      </c>
      <c r="O42" s="54" t="s">
        <v>665</v>
      </c>
      <c r="P42" s="54" t="s">
        <v>666</v>
      </c>
      <c r="Q42" s="54" t="s">
        <v>292</v>
      </c>
      <c r="R42" s="54" t="s">
        <v>507</v>
      </c>
      <c r="S42" s="54" t="s">
        <v>473</v>
      </c>
      <c r="T42" s="56" t="s">
        <v>474</v>
      </c>
      <c r="U42" s="54" t="s">
        <v>494</v>
      </c>
      <c r="V42" s="54" t="s">
        <v>508</v>
      </c>
      <c r="W42" s="54" t="s">
        <v>667</v>
      </c>
      <c r="X42" s="54" t="s">
        <v>23</v>
      </c>
      <c r="Y42" s="54" t="s">
        <v>668</v>
      </c>
      <c r="Z42" s="54" t="s">
        <v>174</v>
      </c>
      <c r="AA42" s="54">
        <v>1</v>
      </c>
    </row>
    <row r="43" spans="1:27">
      <c r="A43" s="54">
        <v>16</v>
      </c>
      <c r="B43" s="54" t="s">
        <v>658</v>
      </c>
      <c r="C43" s="54" t="s">
        <v>659</v>
      </c>
      <c r="D43" s="54" t="s">
        <v>660</v>
      </c>
      <c r="E43" s="54" t="s">
        <v>661</v>
      </c>
      <c r="F43" s="54">
        <v>450</v>
      </c>
      <c r="G43" s="54" t="s">
        <v>235</v>
      </c>
      <c r="H43" s="54">
        <v>2022</v>
      </c>
      <c r="I43" s="57">
        <v>19.190000000000001</v>
      </c>
      <c r="J43" s="54" t="s">
        <v>680</v>
      </c>
      <c r="K43" s="54" t="s">
        <v>663</v>
      </c>
      <c r="L43" s="54"/>
      <c r="M43" s="54"/>
      <c r="N43" s="54" t="s">
        <v>664</v>
      </c>
      <c r="O43" s="54" t="s">
        <v>665</v>
      </c>
      <c r="P43" s="54" t="s">
        <v>666</v>
      </c>
      <c r="Q43" s="54" t="s">
        <v>670</v>
      </c>
      <c r="R43" s="54" t="s">
        <v>234</v>
      </c>
      <c r="S43" s="54" t="s">
        <v>473</v>
      </c>
      <c r="T43" s="56" t="s">
        <v>474</v>
      </c>
      <c r="U43" s="54" t="s">
        <v>475</v>
      </c>
      <c r="V43" s="54" t="s">
        <v>235</v>
      </c>
      <c r="W43" s="54" t="s">
        <v>667</v>
      </c>
      <c r="X43" s="54" t="s">
        <v>23</v>
      </c>
      <c r="Y43" s="54" t="s">
        <v>668</v>
      </c>
      <c r="Z43" s="54" t="s">
        <v>182</v>
      </c>
      <c r="AA43" s="54">
        <v>1</v>
      </c>
    </row>
    <row r="44" spans="1:27">
      <c r="A44" s="54">
        <v>16</v>
      </c>
      <c r="B44" s="54" t="s">
        <v>658</v>
      </c>
      <c r="C44" s="54" t="s">
        <v>659</v>
      </c>
      <c r="D44" s="54" t="s">
        <v>660</v>
      </c>
      <c r="E44" s="54" t="s">
        <v>661</v>
      </c>
      <c r="F44" s="54">
        <v>466</v>
      </c>
      <c r="G44" s="54" t="s">
        <v>510</v>
      </c>
      <c r="H44" s="54">
        <v>2016</v>
      </c>
      <c r="I44" s="57">
        <v>33.69</v>
      </c>
      <c r="J44" s="54" t="s">
        <v>662</v>
      </c>
      <c r="K44" s="54" t="s">
        <v>663</v>
      </c>
      <c r="L44" s="54"/>
      <c r="M44" s="54"/>
      <c r="N44" s="54" t="s">
        <v>664</v>
      </c>
      <c r="O44" s="54" t="s">
        <v>665</v>
      </c>
      <c r="P44" s="54" t="s">
        <v>666</v>
      </c>
      <c r="Q44" s="54" t="s">
        <v>292</v>
      </c>
      <c r="R44" s="54" t="s">
        <v>509</v>
      </c>
      <c r="S44" s="54" t="s">
        <v>473</v>
      </c>
      <c r="T44" s="56" t="s">
        <v>474</v>
      </c>
      <c r="U44" s="54" t="s">
        <v>494</v>
      </c>
      <c r="V44" s="54" t="s">
        <v>510</v>
      </c>
      <c r="W44" s="54" t="s">
        <v>667</v>
      </c>
      <c r="X44" s="54" t="s">
        <v>23</v>
      </c>
      <c r="Y44" s="54" t="s">
        <v>668</v>
      </c>
      <c r="Z44" s="54" t="s">
        <v>174</v>
      </c>
      <c r="AA44" s="54">
        <v>1</v>
      </c>
    </row>
    <row r="45" spans="1:27">
      <c r="A45" s="54">
        <v>16</v>
      </c>
      <c r="B45" s="54" t="s">
        <v>658</v>
      </c>
      <c r="C45" s="54" t="s">
        <v>659</v>
      </c>
      <c r="D45" s="54" t="s">
        <v>660</v>
      </c>
      <c r="E45" s="54" t="s">
        <v>661</v>
      </c>
      <c r="F45" s="54">
        <v>480</v>
      </c>
      <c r="G45" s="54" t="s">
        <v>478</v>
      </c>
      <c r="H45" s="54">
        <v>2023</v>
      </c>
      <c r="I45" s="57">
        <v>5.73</v>
      </c>
      <c r="J45" s="54" t="s">
        <v>669</v>
      </c>
      <c r="K45" s="54" t="s">
        <v>663</v>
      </c>
      <c r="L45" s="54"/>
      <c r="M45" s="54"/>
      <c r="N45" s="54" t="s">
        <v>664</v>
      </c>
      <c r="O45" s="54" t="s">
        <v>665</v>
      </c>
      <c r="P45" s="54" t="s">
        <v>666</v>
      </c>
      <c r="Q45" s="54" t="s">
        <v>670</v>
      </c>
      <c r="R45" s="54" t="s">
        <v>401</v>
      </c>
      <c r="S45" s="54" t="s">
        <v>473</v>
      </c>
      <c r="T45" s="56" t="s">
        <v>474</v>
      </c>
      <c r="U45" s="54" t="s">
        <v>475</v>
      </c>
      <c r="V45" s="54" t="s">
        <v>478</v>
      </c>
      <c r="W45" s="54" t="s">
        <v>671</v>
      </c>
      <c r="X45" s="54" t="s">
        <v>23</v>
      </c>
      <c r="Y45" s="54" t="s">
        <v>668</v>
      </c>
      <c r="Z45" s="54" t="s">
        <v>182</v>
      </c>
      <c r="AA45" s="54">
        <v>1</v>
      </c>
    </row>
    <row r="46" spans="1:27">
      <c r="A46" s="54">
        <v>16</v>
      </c>
      <c r="B46" s="54" t="s">
        <v>658</v>
      </c>
      <c r="C46" s="54" t="s">
        <v>659</v>
      </c>
      <c r="D46" s="54" t="s">
        <v>660</v>
      </c>
      <c r="E46" s="54" t="s">
        <v>661</v>
      </c>
      <c r="F46" s="54">
        <v>508</v>
      </c>
      <c r="G46" s="54" t="s">
        <v>477</v>
      </c>
      <c r="H46" s="54">
        <v>2018</v>
      </c>
      <c r="I46" s="57">
        <v>21.06</v>
      </c>
      <c r="J46" s="54" t="s">
        <v>678</v>
      </c>
      <c r="K46" s="54" t="s">
        <v>663</v>
      </c>
      <c r="L46" s="54"/>
      <c r="M46" s="54"/>
      <c r="N46" s="54" t="s">
        <v>664</v>
      </c>
      <c r="O46" s="54" t="s">
        <v>665</v>
      </c>
      <c r="P46" s="54" t="s">
        <v>666</v>
      </c>
      <c r="Q46" s="54" t="s">
        <v>292</v>
      </c>
      <c r="R46" s="54" t="s">
        <v>476</v>
      </c>
      <c r="S46" s="54" t="s">
        <v>473</v>
      </c>
      <c r="T46" s="56" t="s">
        <v>474</v>
      </c>
      <c r="U46" s="54" t="s">
        <v>475</v>
      </c>
      <c r="V46" s="54" t="s">
        <v>477</v>
      </c>
      <c r="W46" s="54" t="s">
        <v>667</v>
      </c>
      <c r="X46" s="54" t="s">
        <v>23</v>
      </c>
      <c r="Y46" s="54" t="s">
        <v>668</v>
      </c>
      <c r="Z46" s="54" t="s">
        <v>182</v>
      </c>
      <c r="AA46" s="54">
        <v>1</v>
      </c>
    </row>
    <row r="47" spans="1:27">
      <c r="A47" s="54">
        <v>16</v>
      </c>
      <c r="B47" s="54" t="s">
        <v>658</v>
      </c>
      <c r="C47" s="54" t="s">
        <v>659</v>
      </c>
      <c r="D47" s="54" t="s">
        <v>660</v>
      </c>
      <c r="E47" s="54" t="s">
        <v>661</v>
      </c>
      <c r="F47" s="54">
        <v>562</v>
      </c>
      <c r="G47" s="54" t="s">
        <v>512</v>
      </c>
      <c r="H47" s="54">
        <v>2017</v>
      </c>
      <c r="I47" s="57">
        <v>7.8</v>
      </c>
      <c r="J47" s="54" t="s">
        <v>679</v>
      </c>
      <c r="K47" s="54" t="s">
        <v>663</v>
      </c>
      <c r="L47" s="54"/>
      <c r="M47" s="54"/>
      <c r="N47" s="54" t="s">
        <v>664</v>
      </c>
      <c r="O47" s="54" t="s">
        <v>665</v>
      </c>
      <c r="P47" s="54" t="s">
        <v>666</v>
      </c>
      <c r="Q47" s="54" t="s">
        <v>292</v>
      </c>
      <c r="R47" s="54" t="s">
        <v>511</v>
      </c>
      <c r="S47" s="54" t="s">
        <v>473</v>
      </c>
      <c r="T47" s="56" t="s">
        <v>474</v>
      </c>
      <c r="U47" s="54" t="s">
        <v>494</v>
      </c>
      <c r="V47" s="54" t="s">
        <v>512</v>
      </c>
      <c r="W47" s="54" t="s">
        <v>667</v>
      </c>
      <c r="X47" s="54" t="s">
        <v>23</v>
      </c>
      <c r="Y47" s="54" t="s">
        <v>668</v>
      </c>
      <c r="Z47" s="54" t="s">
        <v>174</v>
      </c>
      <c r="AA47" s="54">
        <v>1</v>
      </c>
    </row>
    <row r="48" spans="1:27">
      <c r="A48" s="54">
        <v>16</v>
      </c>
      <c r="B48" s="54" t="s">
        <v>658</v>
      </c>
      <c r="C48" s="54" t="s">
        <v>659</v>
      </c>
      <c r="D48" s="54" t="s">
        <v>660</v>
      </c>
      <c r="E48" s="54" t="s">
        <v>661</v>
      </c>
      <c r="F48" s="54">
        <v>646</v>
      </c>
      <c r="G48" s="54" t="s">
        <v>681</v>
      </c>
      <c r="H48" s="54">
        <v>2023</v>
      </c>
      <c r="I48" s="57">
        <v>12.32</v>
      </c>
      <c r="J48" s="54" t="s">
        <v>669</v>
      </c>
      <c r="K48" s="54" t="s">
        <v>663</v>
      </c>
      <c r="L48" s="54"/>
      <c r="M48" s="54"/>
      <c r="N48" s="54" t="s">
        <v>664</v>
      </c>
      <c r="O48" s="54" t="s">
        <v>665</v>
      </c>
      <c r="P48" s="54" t="s">
        <v>666</v>
      </c>
      <c r="Q48" s="54" t="s">
        <v>670</v>
      </c>
      <c r="R48" s="54" t="s">
        <v>682</v>
      </c>
      <c r="S48" s="54" t="s">
        <v>473</v>
      </c>
      <c r="T48" s="56" t="s">
        <v>474</v>
      </c>
      <c r="U48" s="54" t="s">
        <v>475</v>
      </c>
      <c r="V48" s="54" t="s">
        <v>681</v>
      </c>
      <c r="W48" s="54" t="s">
        <v>667</v>
      </c>
      <c r="X48" s="54" t="s">
        <v>23</v>
      </c>
      <c r="Y48" s="54" t="s">
        <v>668</v>
      </c>
      <c r="Z48" s="54" t="s">
        <v>182</v>
      </c>
      <c r="AA48" s="54">
        <v>1</v>
      </c>
    </row>
    <row r="49" spans="1:27">
      <c r="A49" s="54">
        <v>16</v>
      </c>
      <c r="B49" s="54" t="s">
        <v>658</v>
      </c>
      <c r="C49" s="54" t="s">
        <v>659</v>
      </c>
      <c r="D49" s="54" t="s">
        <v>660</v>
      </c>
      <c r="E49" s="54" t="s">
        <v>661</v>
      </c>
      <c r="F49" s="54">
        <v>690</v>
      </c>
      <c r="G49" s="54" t="s">
        <v>683</v>
      </c>
      <c r="H49" s="54">
        <v>2023</v>
      </c>
      <c r="I49" s="57">
        <v>6.88</v>
      </c>
      <c r="J49" s="54" t="s">
        <v>669</v>
      </c>
      <c r="K49" s="54" t="s">
        <v>663</v>
      </c>
      <c r="L49" s="54"/>
      <c r="M49" s="54"/>
      <c r="N49" s="54" t="s">
        <v>664</v>
      </c>
      <c r="O49" s="54" t="s">
        <v>665</v>
      </c>
      <c r="P49" s="54" t="s">
        <v>666</v>
      </c>
      <c r="Q49" s="54" t="s">
        <v>670</v>
      </c>
      <c r="R49" s="54" t="s">
        <v>684</v>
      </c>
      <c r="S49" s="54" t="s">
        <v>473</v>
      </c>
      <c r="T49" s="56" t="s">
        <v>474</v>
      </c>
      <c r="U49" s="54" t="s">
        <v>475</v>
      </c>
      <c r="V49" s="54" t="s">
        <v>683</v>
      </c>
      <c r="W49" s="54" t="s">
        <v>685</v>
      </c>
      <c r="X49" s="54" t="s">
        <v>23</v>
      </c>
      <c r="Y49" s="54" t="s">
        <v>668</v>
      </c>
      <c r="Z49" s="54" t="s">
        <v>182</v>
      </c>
      <c r="AA49" s="54">
        <v>1</v>
      </c>
    </row>
    <row r="50" spans="1:27">
      <c r="A50" s="54">
        <v>16</v>
      </c>
      <c r="B50" s="54" t="s">
        <v>658</v>
      </c>
      <c r="C50" s="54" t="s">
        <v>659</v>
      </c>
      <c r="D50" s="54" t="s">
        <v>660</v>
      </c>
      <c r="E50" s="54" t="s">
        <v>661</v>
      </c>
      <c r="F50" s="54">
        <v>694</v>
      </c>
      <c r="G50" s="54" t="s">
        <v>518</v>
      </c>
      <c r="H50" s="54">
        <v>2023</v>
      </c>
      <c r="I50" s="57">
        <v>17.96</v>
      </c>
      <c r="J50" s="54" t="s">
        <v>669</v>
      </c>
      <c r="K50" s="54" t="s">
        <v>663</v>
      </c>
      <c r="L50" s="54"/>
      <c r="M50" s="54"/>
      <c r="N50" s="54" t="s">
        <v>664</v>
      </c>
      <c r="O50" s="54" t="s">
        <v>665</v>
      </c>
      <c r="P50" s="54" t="s">
        <v>666</v>
      </c>
      <c r="Q50" s="54" t="s">
        <v>670</v>
      </c>
      <c r="R50" s="54" t="s">
        <v>517</v>
      </c>
      <c r="S50" s="54" t="s">
        <v>473</v>
      </c>
      <c r="T50" s="56" t="s">
        <v>474</v>
      </c>
      <c r="U50" s="54" t="s">
        <v>494</v>
      </c>
      <c r="V50" s="54" t="s">
        <v>518</v>
      </c>
      <c r="W50" s="54" t="s">
        <v>667</v>
      </c>
      <c r="X50" s="54" t="s">
        <v>23</v>
      </c>
      <c r="Y50" s="54" t="s">
        <v>668</v>
      </c>
      <c r="Z50" s="54" t="s">
        <v>174</v>
      </c>
      <c r="AA50" s="54">
        <v>1</v>
      </c>
    </row>
    <row r="51" spans="1:27">
      <c r="A51" s="54">
        <v>16</v>
      </c>
      <c r="B51" s="54" t="s">
        <v>658</v>
      </c>
      <c r="C51" s="54" t="s">
        <v>659</v>
      </c>
      <c r="D51" s="54" t="s">
        <v>660</v>
      </c>
      <c r="E51" s="54" t="s">
        <v>661</v>
      </c>
      <c r="F51" s="54">
        <v>710</v>
      </c>
      <c r="G51" s="54" t="s">
        <v>186</v>
      </c>
      <c r="H51" s="54">
        <v>2020</v>
      </c>
      <c r="I51" s="57">
        <v>1.54</v>
      </c>
      <c r="J51" s="54" t="s">
        <v>686</v>
      </c>
      <c r="K51" s="54" t="s">
        <v>663</v>
      </c>
      <c r="L51" s="54"/>
      <c r="M51" s="54"/>
      <c r="N51" s="54" t="s">
        <v>664</v>
      </c>
      <c r="O51" s="54" t="s">
        <v>665</v>
      </c>
      <c r="P51" s="54" t="s">
        <v>666</v>
      </c>
      <c r="Q51" s="54" t="s">
        <v>292</v>
      </c>
      <c r="R51" s="54" t="s">
        <v>185</v>
      </c>
      <c r="S51" s="54" t="s">
        <v>473</v>
      </c>
      <c r="T51" s="56" t="s">
        <v>474</v>
      </c>
      <c r="U51" s="54" t="s">
        <v>491</v>
      </c>
      <c r="V51" s="54" t="s">
        <v>186</v>
      </c>
      <c r="W51" s="54" t="s">
        <v>671</v>
      </c>
      <c r="X51" s="54" t="s">
        <v>23</v>
      </c>
      <c r="Y51" s="54" t="s">
        <v>668</v>
      </c>
      <c r="Z51" s="54"/>
      <c r="AA51" s="54">
        <v>1</v>
      </c>
    </row>
    <row r="52" spans="1:27">
      <c r="A52" s="54">
        <v>16</v>
      </c>
      <c r="B52" s="54" t="s">
        <v>658</v>
      </c>
      <c r="C52" s="54" t="s">
        <v>659</v>
      </c>
      <c r="D52" s="54" t="s">
        <v>660</v>
      </c>
      <c r="E52" s="54" t="s">
        <v>661</v>
      </c>
      <c r="F52" s="54">
        <v>834</v>
      </c>
      <c r="G52" s="54" t="s">
        <v>480</v>
      </c>
      <c r="H52" s="54">
        <v>2023</v>
      </c>
      <c r="I52" s="57">
        <v>6.89</v>
      </c>
      <c r="J52" s="54" t="s">
        <v>669</v>
      </c>
      <c r="K52" s="54" t="s">
        <v>663</v>
      </c>
      <c r="L52" s="54"/>
      <c r="M52" s="54"/>
      <c r="N52" s="54" t="s">
        <v>664</v>
      </c>
      <c r="O52" s="54" t="s">
        <v>665</v>
      </c>
      <c r="P52" s="54" t="s">
        <v>666</v>
      </c>
      <c r="Q52" s="54" t="s">
        <v>670</v>
      </c>
      <c r="R52" s="54" t="s">
        <v>479</v>
      </c>
      <c r="S52" s="54" t="s">
        <v>473</v>
      </c>
      <c r="T52" s="56" t="s">
        <v>474</v>
      </c>
      <c r="U52" s="54" t="s">
        <v>475</v>
      </c>
      <c r="V52" s="54" t="s">
        <v>687</v>
      </c>
      <c r="W52" s="54" t="s">
        <v>673</v>
      </c>
      <c r="X52" s="54" t="s">
        <v>23</v>
      </c>
      <c r="Y52" s="54" t="s">
        <v>668</v>
      </c>
      <c r="Z52" s="54" t="s">
        <v>182</v>
      </c>
      <c r="AA52" s="54">
        <v>1</v>
      </c>
    </row>
    <row r="53" spans="1:27">
      <c r="A53" s="54">
        <v>16</v>
      </c>
      <c r="B53" s="54" t="s">
        <v>658</v>
      </c>
      <c r="C53" s="54" t="s">
        <v>659</v>
      </c>
      <c r="D53" s="54" t="s">
        <v>660</v>
      </c>
      <c r="E53" s="54" t="s">
        <v>661</v>
      </c>
      <c r="F53" s="54">
        <v>768</v>
      </c>
      <c r="G53" s="54" t="s">
        <v>519</v>
      </c>
      <c r="H53" s="54">
        <v>2023</v>
      </c>
      <c r="I53" s="57">
        <v>1.98</v>
      </c>
      <c r="J53" s="54" t="s">
        <v>669</v>
      </c>
      <c r="K53" s="54" t="s">
        <v>663</v>
      </c>
      <c r="L53" s="54"/>
      <c r="M53" s="54"/>
      <c r="N53" s="54" t="s">
        <v>664</v>
      </c>
      <c r="O53" s="54" t="s">
        <v>665</v>
      </c>
      <c r="P53" s="54" t="s">
        <v>666</v>
      </c>
      <c r="Q53" s="54" t="s">
        <v>670</v>
      </c>
      <c r="R53" s="54" t="s">
        <v>402</v>
      </c>
      <c r="S53" s="54" t="s">
        <v>473</v>
      </c>
      <c r="T53" s="56" t="s">
        <v>474</v>
      </c>
      <c r="U53" s="54" t="s">
        <v>494</v>
      </c>
      <c r="V53" s="54" t="s">
        <v>519</v>
      </c>
      <c r="W53" s="54" t="s">
        <v>667</v>
      </c>
      <c r="X53" s="54" t="s">
        <v>23</v>
      </c>
      <c r="Y53" s="54" t="s">
        <v>668</v>
      </c>
      <c r="Z53" s="54" t="s">
        <v>174</v>
      </c>
      <c r="AA53" s="54">
        <v>1</v>
      </c>
    </row>
    <row r="54" spans="1:27">
      <c r="A54" s="54">
        <v>16</v>
      </c>
      <c r="B54" s="54" t="s">
        <v>658</v>
      </c>
      <c r="C54" s="54" t="s">
        <v>659</v>
      </c>
      <c r="D54" s="54" t="s">
        <v>660</v>
      </c>
      <c r="E54" s="54" t="s">
        <v>661</v>
      </c>
      <c r="F54" s="54">
        <v>894</v>
      </c>
      <c r="G54" s="54" t="s">
        <v>483</v>
      </c>
      <c r="H54" s="54">
        <v>2019</v>
      </c>
      <c r="I54" s="57">
        <v>9.59</v>
      </c>
      <c r="J54" s="54" t="s">
        <v>688</v>
      </c>
      <c r="K54" s="54" t="s">
        <v>663</v>
      </c>
      <c r="L54" s="54"/>
      <c r="M54" s="54"/>
      <c r="N54" s="54" t="s">
        <v>664</v>
      </c>
      <c r="O54" s="54" t="s">
        <v>665</v>
      </c>
      <c r="P54" s="54" t="s">
        <v>666</v>
      </c>
      <c r="Q54" s="54" t="s">
        <v>292</v>
      </c>
      <c r="R54" s="54" t="s">
        <v>482</v>
      </c>
      <c r="S54" s="54" t="s">
        <v>473</v>
      </c>
      <c r="T54" s="56" t="s">
        <v>474</v>
      </c>
      <c r="U54" s="54" t="s">
        <v>475</v>
      </c>
      <c r="V54" s="54" t="s">
        <v>483</v>
      </c>
      <c r="W54" s="54" t="s">
        <v>673</v>
      </c>
      <c r="X54" s="54" t="s">
        <v>23</v>
      </c>
      <c r="Y54" s="54" t="s">
        <v>668</v>
      </c>
      <c r="Z54" s="54" t="s">
        <v>182</v>
      </c>
      <c r="AA54" s="54">
        <v>1</v>
      </c>
    </row>
    <row r="55" spans="1:27">
      <c r="A55" s="54">
        <v>16</v>
      </c>
      <c r="B55" s="54" t="s">
        <v>658</v>
      </c>
      <c r="C55" s="54" t="s">
        <v>659</v>
      </c>
      <c r="D55" s="54" t="s">
        <v>660</v>
      </c>
      <c r="E55" s="54" t="s">
        <v>661</v>
      </c>
      <c r="F55" s="54">
        <v>716</v>
      </c>
      <c r="G55" s="54" t="s">
        <v>268</v>
      </c>
      <c r="H55" s="54">
        <v>2016</v>
      </c>
      <c r="I55" s="57">
        <v>17.48</v>
      </c>
      <c r="J55" s="54" t="s">
        <v>662</v>
      </c>
      <c r="K55" s="54" t="s">
        <v>663</v>
      </c>
      <c r="L55" s="54"/>
      <c r="M55" s="54"/>
      <c r="N55" s="54" t="s">
        <v>664</v>
      </c>
      <c r="O55" s="54" t="s">
        <v>665</v>
      </c>
      <c r="P55" s="54" t="s">
        <v>666</v>
      </c>
      <c r="Q55" s="54" t="s">
        <v>292</v>
      </c>
      <c r="R55" s="54" t="s">
        <v>267</v>
      </c>
      <c r="S55" s="54" t="s">
        <v>473</v>
      </c>
      <c r="T55" s="56" t="s">
        <v>474</v>
      </c>
      <c r="U55" s="54" t="s">
        <v>475</v>
      </c>
      <c r="V55" s="54" t="s">
        <v>268</v>
      </c>
      <c r="W55" s="54" t="s">
        <v>667</v>
      </c>
      <c r="X55" s="54" t="s">
        <v>23</v>
      </c>
      <c r="Y55" s="54" t="s">
        <v>668</v>
      </c>
      <c r="Z55" s="54" t="s">
        <v>182</v>
      </c>
      <c r="AA55" s="54">
        <v>1</v>
      </c>
    </row>
    <row r="56" spans="1:27">
      <c r="A56" s="54">
        <v>16</v>
      </c>
      <c r="B56" s="54" t="s">
        <v>658</v>
      </c>
      <c r="C56" s="54" t="s">
        <v>659</v>
      </c>
      <c r="D56" s="54" t="s">
        <v>660</v>
      </c>
      <c r="E56" s="54" t="s">
        <v>661</v>
      </c>
      <c r="F56" s="54">
        <v>344</v>
      </c>
      <c r="G56" s="54" t="s">
        <v>689</v>
      </c>
      <c r="H56" s="54">
        <v>2023</v>
      </c>
      <c r="I56" s="57">
        <v>2.56</v>
      </c>
      <c r="J56" s="54" t="s">
        <v>669</v>
      </c>
      <c r="K56" s="54" t="s">
        <v>663</v>
      </c>
      <c r="L56" s="54"/>
      <c r="M56" s="54"/>
      <c r="N56" s="54" t="s">
        <v>664</v>
      </c>
      <c r="O56" s="54" t="s">
        <v>665</v>
      </c>
      <c r="P56" s="54" t="s">
        <v>666</v>
      </c>
      <c r="Q56" s="54" t="s">
        <v>670</v>
      </c>
      <c r="R56" s="54" t="s">
        <v>556</v>
      </c>
      <c r="S56" s="54" t="s">
        <v>426</v>
      </c>
      <c r="T56" s="56" t="s">
        <v>558</v>
      </c>
      <c r="U56" s="54"/>
      <c r="V56" s="54" t="s">
        <v>690</v>
      </c>
      <c r="W56" s="54" t="s">
        <v>685</v>
      </c>
      <c r="X56" s="54" t="s">
        <v>25</v>
      </c>
      <c r="Y56" s="54" t="s">
        <v>165</v>
      </c>
      <c r="Z56" s="54"/>
      <c r="AA56" s="54">
        <v>2</v>
      </c>
    </row>
    <row r="57" spans="1:27">
      <c r="A57" s="54">
        <v>16</v>
      </c>
      <c r="B57" s="54" t="s">
        <v>658</v>
      </c>
      <c r="C57" s="54" t="s">
        <v>659</v>
      </c>
      <c r="D57" s="54" t="s">
        <v>660</v>
      </c>
      <c r="E57" s="54" t="s">
        <v>661</v>
      </c>
      <c r="F57" s="54">
        <v>496</v>
      </c>
      <c r="G57" s="54" t="s">
        <v>239</v>
      </c>
      <c r="H57" s="54">
        <v>2019</v>
      </c>
      <c r="I57" s="57">
        <v>24.69</v>
      </c>
      <c r="J57" s="54" t="s">
        <v>688</v>
      </c>
      <c r="K57" s="54" t="s">
        <v>663</v>
      </c>
      <c r="L57" s="54"/>
      <c r="M57" s="54"/>
      <c r="N57" s="54" t="s">
        <v>664</v>
      </c>
      <c r="O57" s="54" t="s">
        <v>665</v>
      </c>
      <c r="P57" s="54" t="s">
        <v>666</v>
      </c>
      <c r="Q57" s="54" t="s">
        <v>292</v>
      </c>
      <c r="R57" s="54" t="s">
        <v>238</v>
      </c>
      <c r="S57" s="54" t="s">
        <v>426</v>
      </c>
      <c r="T57" s="56" t="s">
        <v>558</v>
      </c>
      <c r="U57" s="54"/>
      <c r="V57" s="54" t="s">
        <v>239</v>
      </c>
      <c r="W57" s="54" t="s">
        <v>673</v>
      </c>
      <c r="X57" s="54" t="s">
        <v>25</v>
      </c>
      <c r="Y57" s="54" t="s">
        <v>165</v>
      </c>
      <c r="Z57" s="54"/>
      <c r="AA57" s="54">
        <v>2</v>
      </c>
    </row>
    <row r="58" spans="1:27">
      <c r="A58" s="54">
        <v>16</v>
      </c>
      <c r="B58" s="54" t="s">
        <v>658</v>
      </c>
      <c r="C58" s="54" t="s">
        <v>659</v>
      </c>
      <c r="D58" s="54" t="s">
        <v>660</v>
      </c>
      <c r="E58" s="54" t="s">
        <v>661</v>
      </c>
      <c r="F58" s="54">
        <v>116</v>
      </c>
      <c r="G58" s="54" t="s">
        <v>567</v>
      </c>
      <c r="H58" s="54">
        <v>2023</v>
      </c>
      <c r="I58" s="57">
        <v>27.09</v>
      </c>
      <c r="J58" s="54" t="s">
        <v>669</v>
      </c>
      <c r="K58" s="54" t="s">
        <v>663</v>
      </c>
      <c r="L58" s="54"/>
      <c r="M58" s="54"/>
      <c r="N58" s="54" t="s">
        <v>664</v>
      </c>
      <c r="O58" s="54" t="s">
        <v>665</v>
      </c>
      <c r="P58" s="54" t="s">
        <v>666</v>
      </c>
      <c r="Q58" s="54" t="s">
        <v>670</v>
      </c>
      <c r="R58" s="54" t="s">
        <v>566</v>
      </c>
      <c r="S58" s="54" t="s">
        <v>426</v>
      </c>
      <c r="T58" s="56" t="s">
        <v>564</v>
      </c>
      <c r="U58" s="54"/>
      <c r="V58" s="54" t="s">
        <v>567</v>
      </c>
      <c r="W58" s="54" t="s">
        <v>673</v>
      </c>
      <c r="X58" s="54" t="s">
        <v>25</v>
      </c>
      <c r="Y58" s="54" t="s">
        <v>691</v>
      </c>
      <c r="Z58" s="54"/>
      <c r="AA58" s="54">
        <v>2</v>
      </c>
    </row>
    <row r="59" spans="1:27">
      <c r="A59" s="54">
        <v>16</v>
      </c>
      <c r="B59" s="54" t="s">
        <v>658</v>
      </c>
      <c r="C59" s="54" t="s">
        <v>659</v>
      </c>
      <c r="D59" s="54" t="s">
        <v>660</v>
      </c>
      <c r="E59" s="54" t="s">
        <v>661</v>
      </c>
      <c r="F59" s="54">
        <v>360</v>
      </c>
      <c r="G59" s="54" t="s">
        <v>152</v>
      </c>
      <c r="H59" s="54">
        <v>2023</v>
      </c>
      <c r="I59" s="57">
        <v>20.34</v>
      </c>
      <c r="J59" s="54" t="s">
        <v>669</v>
      </c>
      <c r="K59" s="54" t="s">
        <v>663</v>
      </c>
      <c r="L59" s="54"/>
      <c r="M59" s="54"/>
      <c r="N59" s="54" t="s">
        <v>664</v>
      </c>
      <c r="O59" s="54" t="s">
        <v>665</v>
      </c>
      <c r="P59" s="54" t="s">
        <v>666</v>
      </c>
      <c r="Q59" s="54" t="s">
        <v>670</v>
      </c>
      <c r="R59" s="54" t="s">
        <v>151</v>
      </c>
      <c r="S59" s="54" t="s">
        <v>426</v>
      </c>
      <c r="T59" s="56" t="s">
        <v>564</v>
      </c>
      <c r="U59" s="54"/>
      <c r="V59" s="54" t="s">
        <v>152</v>
      </c>
      <c r="W59" s="54" t="s">
        <v>671</v>
      </c>
      <c r="X59" s="54" t="s">
        <v>25</v>
      </c>
      <c r="Y59" s="54" t="s">
        <v>691</v>
      </c>
      <c r="Z59" s="54"/>
      <c r="AA59" s="54">
        <v>2</v>
      </c>
    </row>
    <row r="60" spans="1:27">
      <c r="A60" s="54">
        <v>16</v>
      </c>
      <c r="B60" s="54" t="s">
        <v>658</v>
      </c>
      <c r="C60" s="54" t="s">
        <v>659</v>
      </c>
      <c r="D60" s="54" t="s">
        <v>660</v>
      </c>
      <c r="E60" s="54" t="s">
        <v>661</v>
      </c>
      <c r="F60" s="54">
        <v>418</v>
      </c>
      <c r="G60" s="54" t="s">
        <v>692</v>
      </c>
      <c r="H60" s="54">
        <v>2018</v>
      </c>
      <c r="I60" s="57">
        <v>40.29</v>
      </c>
      <c r="J60" s="54" t="s">
        <v>678</v>
      </c>
      <c r="K60" s="54" t="s">
        <v>663</v>
      </c>
      <c r="L60" s="54"/>
      <c r="M60" s="54"/>
      <c r="N60" s="54" t="s">
        <v>664</v>
      </c>
      <c r="O60" s="54" t="s">
        <v>665</v>
      </c>
      <c r="P60" s="54" t="s">
        <v>666</v>
      </c>
      <c r="Q60" s="54" t="s">
        <v>292</v>
      </c>
      <c r="R60" s="54" t="s">
        <v>693</v>
      </c>
      <c r="S60" s="54" t="s">
        <v>426</v>
      </c>
      <c r="T60" s="56" t="s">
        <v>564</v>
      </c>
      <c r="U60" s="54"/>
      <c r="V60" s="54" t="s">
        <v>694</v>
      </c>
      <c r="W60" s="54" t="s">
        <v>673</v>
      </c>
      <c r="X60" s="54" t="s">
        <v>25</v>
      </c>
      <c r="Y60" s="54" t="s">
        <v>691</v>
      </c>
      <c r="Z60" s="54"/>
      <c r="AA60" s="54">
        <v>2</v>
      </c>
    </row>
    <row r="61" spans="1:27">
      <c r="A61" s="54">
        <v>16</v>
      </c>
      <c r="B61" s="54" t="s">
        <v>658</v>
      </c>
      <c r="C61" s="54" t="s">
        <v>659</v>
      </c>
      <c r="D61" s="54" t="s">
        <v>660</v>
      </c>
      <c r="E61" s="54" t="s">
        <v>661</v>
      </c>
      <c r="F61" s="54">
        <v>458</v>
      </c>
      <c r="G61" s="54" t="s">
        <v>571</v>
      </c>
      <c r="H61" s="54">
        <v>2019</v>
      </c>
      <c r="I61" s="57">
        <v>0.43</v>
      </c>
      <c r="J61" s="54" t="s">
        <v>688</v>
      </c>
      <c r="K61" s="54" t="s">
        <v>663</v>
      </c>
      <c r="L61" s="54"/>
      <c r="M61" s="54"/>
      <c r="N61" s="54" t="s">
        <v>664</v>
      </c>
      <c r="O61" s="54" t="s">
        <v>665</v>
      </c>
      <c r="P61" s="54" t="s">
        <v>666</v>
      </c>
      <c r="Q61" s="54" t="s">
        <v>292</v>
      </c>
      <c r="R61" s="54" t="s">
        <v>570</v>
      </c>
      <c r="S61" s="54" t="s">
        <v>426</v>
      </c>
      <c r="T61" s="56" t="s">
        <v>564</v>
      </c>
      <c r="U61" s="54"/>
      <c r="V61" s="54" t="s">
        <v>571</v>
      </c>
      <c r="W61" s="54" t="s">
        <v>671</v>
      </c>
      <c r="X61" s="54" t="s">
        <v>25</v>
      </c>
      <c r="Y61" s="54" t="s">
        <v>691</v>
      </c>
      <c r="Z61" s="54"/>
      <c r="AA61" s="54">
        <v>2</v>
      </c>
    </row>
    <row r="62" spans="1:27">
      <c r="A62" s="54">
        <v>16</v>
      </c>
      <c r="B62" s="54" t="s">
        <v>658</v>
      </c>
      <c r="C62" s="54" t="s">
        <v>659</v>
      </c>
      <c r="D62" s="54" t="s">
        <v>660</v>
      </c>
      <c r="E62" s="54" t="s">
        <v>661</v>
      </c>
      <c r="F62" s="54">
        <v>104</v>
      </c>
      <c r="G62" s="54" t="s">
        <v>569</v>
      </c>
      <c r="H62" s="54">
        <v>2016</v>
      </c>
      <c r="I62" s="57">
        <v>29.33</v>
      </c>
      <c r="J62" s="54" t="s">
        <v>662</v>
      </c>
      <c r="K62" s="54" t="s">
        <v>663</v>
      </c>
      <c r="L62" s="54"/>
      <c r="M62" s="54"/>
      <c r="N62" s="54" t="s">
        <v>664</v>
      </c>
      <c r="O62" s="54" t="s">
        <v>665</v>
      </c>
      <c r="P62" s="54" t="s">
        <v>666</v>
      </c>
      <c r="Q62" s="54" t="s">
        <v>292</v>
      </c>
      <c r="R62" s="54" t="s">
        <v>568</v>
      </c>
      <c r="S62" s="54" t="s">
        <v>426</v>
      </c>
      <c r="T62" s="56" t="s">
        <v>564</v>
      </c>
      <c r="U62" s="54"/>
      <c r="V62" s="54" t="s">
        <v>569</v>
      </c>
      <c r="W62" s="54" t="s">
        <v>673</v>
      </c>
      <c r="X62" s="54" t="s">
        <v>25</v>
      </c>
      <c r="Y62" s="54" t="s">
        <v>691</v>
      </c>
      <c r="Z62" s="54"/>
      <c r="AA62" s="54">
        <v>2</v>
      </c>
    </row>
    <row r="63" spans="1:27">
      <c r="A63" s="54">
        <v>16</v>
      </c>
      <c r="B63" s="54" t="s">
        <v>658</v>
      </c>
      <c r="C63" s="54" t="s">
        <v>659</v>
      </c>
      <c r="D63" s="54" t="s">
        <v>660</v>
      </c>
      <c r="E63" s="54" t="s">
        <v>661</v>
      </c>
      <c r="F63" s="54">
        <v>608</v>
      </c>
      <c r="G63" s="54" t="s">
        <v>573</v>
      </c>
      <c r="H63" s="54">
        <v>2023</v>
      </c>
      <c r="I63" s="57">
        <v>8.33</v>
      </c>
      <c r="J63" s="54" t="s">
        <v>669</v>
      </c>
      <c r="K63" s="54" t="s">
        <v>663</v>
      </c>
      <c r="L63" s="54"/>
      <c r="M63" s="54"/>
      <c r="N63" s="54" t="s">
        <v>664</v>
      </c>
      <c r="O63" s="54" t="s">
        <v>665</v>
      </c>
      <c r="P63" s="54" t="s">
        <v>666</v>
      </c>
      <c r="Q63" s="54" t="s">
        <v>670</v>
      </c>
      <c r="R63" s="54" t="s">
        <v>572</v>
      </c>
      <c r="S63" s="54" t="s">
        <v>426</v>
      </c>
      <c r="T63" s="56" t="s">
        <v>564</v>
      </c>
      <c r="U63" s="54"/>
      <c r="V63" s="54" t="s">
        <v>573</v>
      </c>
      <c r="W63" s="54" t="s">
        <v>673</v>
      </c>
      <c r="X63" s="54" t="s">
        <v>25</v>
      </c>
      <c r="Y63" s="54" t="s">
        <v>691</v>
      </c>
      <c r="Z63" s="54"/>
      <c r="AA63" s="54">
        <v>2</v>
      </c>
    </row>
    <row r="64" spans="1:27">
      <c r="A64" s="54">
        <v>16</v>
      </c>
      <c r="B64" s="54" t="s">
        <v>658</v>
      </c>
      <c r="C64" s="54" t="s">
        <v>659</v>
      </c>
      <c r="D64" s="54" t="s">
        <v>660</v>
      </c>
      <c r="E64" s="54" t="s">
        <v>661</v>
      </c>
      <c r="F64" s="54">
        <v>702</v>
      </c>
      <c r="G64" s="54" t="s">
        <v>695</v>
      </c>
      <c r="H64" s="54">
        <v>2023</v>
      </c>
      <c r="I64" s="57">
        <v>0.57999999999999996</v>
      </c>
      <c r="J64" s="54" t="s">
        <v>669</v>
      </c>
      <c r="K64" s="54" t="s">
        <v>663</v>
      </c>
      <c r="L64" s="54"/>
      <c r="M64" s="54"/>
      <c r="N64" s="54" t="s">
        <v>664</v>
      </c>
      <c r="O64" s="54" t="s">
        <v>665</v>
      </c>
      <c r="P64" s="54" t="s">
        <v>666</v>
      </c>
      <c r="Q64" s="54" t="s">
        <v>670</v>
      </c>
      <c r="R64" s="54" t="s">
        <v>696</v>
      </c>
      <c r="S64" s="54" t="s">
        <v>426</v>
      </c>
      <c r="T64" s="56" t="s">
        <v>564</v>
      </c>
      <c r="U64" s="54"/>
      <c r="V64" s="54" t="s">
        <v>695</v>
      </c>
      <c r="W64" s="54" t="s">
        <v>685</v>
      </c>
      <c r="X64" s="54" t="s">
        <v>25</v>
      </c>
      <c r="Y64" s="54" t="s">
        <v>691</v>
      </c>
      <c r="Z64" s="54"/>
      <c r="AA64" s="54">
        <v>2</v>
      </c>
    </row>
    <row r="65" spans="1:27">
      <c r="A65" s="54">
        <v>16</v>
      </c>
      <c r="B65" s="54" t="s">
        <v>658</v>
      </c>
      <c r="C65" s="54" t="s">
        <v>659</v>
      </c>
      <c r="D65" s="54" t="s">
        <v>660</v>
      </c>
      <c r="E65" s="54" t="s">
        <v>661</v>
      </c>
      <c r="F65" s="54">
        <v>764</v>
      </c>
      <c r="G65" s="54" t="s">
        <v>171</v>
      </c>
      <c r="H65" s="54">
        <v>2016</v>
      </c>
      <c r="I65" s="57">
        <v>9.85</v>
      </c>
      <c r="J65" s="54" t="s">
        <v>662</v>
      </c>
      <c r="K65" s="54" t="s">
        <v>663</v>
      </c>
      <c r="L65" s="54"/>
      <c r="M65" s="54"/>
      <c r="N65" s="54" t="s">
        <v>664</v>
      </c>
      <c r="O65" s="54" t="s">
        <v>665</v>
      </c>
      <c r="P65" s="54" t="s">
        <v>666</v>
      </c>
      <c r="Q65" s="54" t="s">
        <v>292</v>
      </c>
      <c r="R65" s="54" t="s">
        <v>170</v>
      </c>
      <c r="S65" s="54" t="s">
        <v>426</v>
      </c>
      <c r="T65" s="56" t="s">
        <v>564</v>
      </c>
      <c r="U65" s="54"/>
      <c r="V65" s="54" t="s">
        <v>171</v>
      </c>
      <c r="W65" s="54" t="s">
        <v>671</v>
      </c>
      <c r="X65" s="54" t="s">
        <v>25</v>
      </c>
      <c r="Y65" s="54" t="s">
        <v>691</v>
      </c>
      <c r="Z65" s="54"/>
      <c r="AA65" s="54">
        <v>2</v>
      </c>
    </row>
    <row r="66" spans="1:27">
      <c r="A66" s="54">
        <v>16</v>
      </c>
      <c r="B66" s="54" t="s">
        <v>658</v>
      </c>
      <c r="C66" s="54" t="s">
        <v>659</v>
      </c>
      <c r="D66" s="54" t="s">
        <v>660</v>
      </c>
      <c r="E66" s="54" t="s">
        <v>661</v>
      </c>
      <c r="F66" s="54">
        <v>626</v>
      </c>
      <c r="G66" s="54" t="s">
        <v>697</v>
      </c>
      <c r="H66" s="54">
        <v>2021</v>
      </c>
      <c r="I66" s="57">
        <v>9.85</v>
      </c>
      <c r="J66" s="54" t="s">
        <v>698</v>
      </c>
      <c r="K66" s="54" t="s">
        <v>663</v>
      </c>
      <c r="L66" s="54"/>
      <c r="M66" s="54"/>
      <c r="N66" s="54" t="s">
        <v>664</v>
      </c>
      <c r="O66" s="54" t="s">
        <v>665</v>
      </c>
      <c r="P66" s="54" t="s">
        <v>666</v>
      </c>
      <c r="Q66" s="54" t="s">
        <v>670</v>
      </c>
      <c r="R66" s="54" t="s">
        <v>699</v>
      </c>
      <c r="S66" s="54" t="s">
        <v>426</v>
      </c>
      <c r="T66" s="56" t="s">
        <v>564</v>
      </c>
      <c r="U66" s="54"/>
      <c r="V66" s="54" t="s">
        <v>697</v>
      </c>
      <c r="W66" s="54" t="s">
        <v>673</v>
      </c>
      <c r="X66" s="54" t="s">
        <v>25</v>
      </c>
      <c r="Y66" s="54" t="s">
        <v>691</v>
      </c>
      <c r="Z66" s="54"/>
      <c r="AA66" s="54">
        <v>2</v>
      </c>
    </row>
    <row r="67" spans="1:27">
      <c r="A67" s="54">
        <v>16</v>
      </c>
      <c r="B67" s="54" t="s">
        <v>658</v>
      </c>
      <c r="C67" s="54" t="s">
        <v>659</v>
      </c>
      <c r="D67" s="54" t="s">
        <v>660</v>
      </c>
      <c r="E67" s="54" t="s">
        <v>661</v>
      </c>
      <c r="F67" s="54">
        <v>704</v>
      </c>
      <c r="G67" s="54" t="s">
        <v>264</v>
      </c>
      <c r="H67" s="54">
        <v>2023</v>
      </c>
      <c r="I67" s="57">
        <v>31.07</v>
      </c>
      <c r="J67" s="54" t="s">
        <v>669</v>
      </c>
      <c r="K67" s="54" t="s">
        <v>663</v>
      </c>
      <c r="L67" s="54"/>
      <c r="M67" s="54"/>
      <c r="N67" s="54" t="s">
        <v>664</v>
      </c>
      <c r="O67" s="54" t="s">
        <v>665</v>
      </c>
      <c r="P67" s="54" t="s">
        <v>666</v>
      </c>
      <c r="Q67" s="54" t="s">
        <v>670</v>
      </c>
      <c r="R67" s="54" t="s">
        <v>263</v>
      </c>
      <c r="S67" s="54" t="s">
        <v>426</v>
      </c>
      <c r="T67" s="56" t="s">
        <v>564</v>
      </c>
      <c r="U67" s="54"/>
      <c r="V67" s="54" t="s">
        <v>264</v>
      </c>
      <c r="W67" s="54" t="s">
        <v>673</v>
      </c>
      <c r="X67" s="54" t="s">
        <v>25</v>
      </c>
      <c r="Y67" s="54" t="s">
        <v>691</v>
      </c>
      <c r="Z67" s="54"/>
      <c r="AA67" s="54">
        <v>2</v>
      </c>
    </row>
    <row r="68" spans="1:27">
      <c r="A68" s="54">
        <v>16</v>
      </c>
      <c r="B68" s="54" t="s">
        <v>658</v>
      </c>
      <c r="C68" s="54" t="s">
        <v>659</v>
      </c>
      <c r="D68" s="54" t="s">
        <v>660</v>
      </c>
      <c r="E68" s="54" t="s">
        <v>661</v>
      </c>
      <c r="F68" s="54">
        <v>398</v>
      </c>
      <c r="G68" s="54" t="s">
        <v>425</v>
      </c>
      <c r="H68" s="54">
        <v>2019</v>
      </c>
      <c r="I68" s="57">
        <v>11.59</v>
      </c>
      <c r="J68" s="54" t="s">
        <v>688</v>
      </c>
      <c r="K68" s="54" t="s">
        <v>663</v>
      </c>
      <c r="L68" s="54"/>
      <c r="M68" s="54"/>
      <c r="N68" s="54" t="s">
        <v>664</v>
      </c>
      <c r="O68" s="54" t="s">
        <v>665</v>
      </c>
      <c r="P68" s="54" t="s">
        <v>666</v>
      </c>
      <c r="Q68" s="54" t="s">
        <v>292</v>
      </c>
      <c r="R68" s="54" t="s">
        <v>424</v>
      </c>
      <c r="S68" s="54" t="s">
        <v>426</v>
      </c>
      <c r="T68" s="56" t="s">
        <v>427</v>
      </c>
      <c r="U68" s="54"/>
      <c r="V68" s="54" t="s">
        <v>425</v>
      </c>
      <c r="W68" s="54" t="s">
        <v>671</v>
      </c>
      <c r="X68" s="54" t="s">
        <v>25</v>
      </c>
      <c r="Y68" s="54" t="s">
        <v>161</v>
      </c>
      <c r="Z68" s="54"/>
      <c r="AA68" s="54">
        <v>3</v>
      </c>
    </row>
    <row r="69" spans="1:27">
      <c r="A69" s="54">
        <v>16</v>
      </c>
      <c r="B69" s="54" t="s">
        <v>658</v>
      </c>
      <c r="C69" s="54" t="s">
        <v>659</v>
      </c>
      <c r="D69" s="54" t="s">
        <v>660</v>
      </c>
      <c r="E69" s="54" t="s">
        <v>661</v>
      </c>
      <c r="F69" s="54">
        <v>417</v>
      </c>
      <c r="G69" s="54" t="s">
        <v>160</v>
      </c>
      <c r="H69" s="54">
        <v>2023</v>
      </c>
      <c r="I69" s="57">
        <v>31.41</v>
      </c>
      <c r="J69" s="54" t="s">
        <v>669</v>
      </c>
      <c r="K69" s="54" t="s">
        <v>663</v>
      </c>
      <c r="L69" s="54"/>
      <c r="M69" s="54"/>
      <c r="N69" s="54" t="s">
        <v>664</v>
      </c>
      <c r="O69" s="54" t="s">
        <v>665</v>
      </c>
      <c r="P69" s="54" t="s">
        <v>666</v>
      </c>
      <c r="Q69" s="54" t="s">
        <v>670</v>
      </c>
      <c r="R69" s="54" t="s">
        <v>159</v>
      </c>
      <c r="S69" s="54" t="s">
        <v>426</v>
      </c>
      <c r="T69" s="56" t="s">
        <v>427</v>
      </c>
      <c r="U69" s="54"/>
      <c r="V69" s="54" t="s">
        <v>160</v>
      </c>
      <c r="W69" s="54" t="s">
        <v>673</v>
      </c>
      <c r="X69" s="54" t="s">
        <v>25</v>
      </c>
      <c r="Y69" s="54" t="s">
        <v>161</v>
      </c>
      <c r="Z69" s="54"/>
      <c r="AA69" s="54">
        <v>3</v>
      </c>
    </row>
    <row r="70" spans="1:27">
      <c r="A70" s="54">
        <v>16</v>
      </c>
      <c r="B70" s="54" t="s">
        <v>658</v>
      </c>
      <c r="C70" s="54" t="s">
        <v>659</v>
      </c>
      <c r="D70" s="54" t="s">
        <v>660</v>
      </c>
      <c r="E70" s="54" t="s">
        <v>661</v>
      </c>
      <c r="F70" s="54">
        <v>762</v>
      </c>
      <c r="G70" s="54" t="s">
        <v>434</v>
      </c>
      <c r="H70" s="54">
        <v>2019</v>
      </c>
      <c r="I70" s="57">
        <v>11.07</v>
      </c>
      <c r="J70" s="54" t="s">
        <v>688</v>
      </c>
      <c r="K70" s="54" t="s">
        <v>663</v>
      </c>
      <c r="L70" s="54"/>
      <c r="M70" s="54"/>
      <c r="N70" s="54" t="s">
        <v>664</v>
      </c>
      <c r="O70" s="54" t="s">
        <v>665</v>
      </c>
      <c r="P70" s="54" t="s">
        <v>666</v>
      </c>
      <c r="Q70" s="54" t="s">
        <v>292</v>
      </c>
      <c r="R70" s="54" t="s">
        <v>433</v>
      </c>
      <c r="S70" s="54" t="s">
        <v>426</v>
      </c>
      <c r="T70" s="56" t="s">
        <v>427</v>
      </c>
      <c r="U70" s="54"/>
      <c r="V70" s="54" t="s">
        <v>434</v>
      </c>
      <c r="W70" s="54" t="s">
        <v>667</v>
      </c>
      <c r="X70" s="54" t="s">
        <v>25</v>
      </c>
      <c r="Y70" s="54" t="s">
        <v>161</v>
      </c>
      <c r="Z70" s="54"/>
      <c r="AA70" s="54">
        <v>3</v>
      </c>
    </row>
    <row r="71" spans="1:27">
      <c r="A71" s="54">
        <v>16</v>
      </c>
      <c r="B71" s="54" t="s">
        <v>658</v>
      </c>
      <c r="C71" s="54" t="s">
        <v>659</v>
      </c>
      <c r="D71" s="54" t="s">
        <v>660</v>
      </c>
      <c r="E71" s="54" t="s">
        <v>661</v>
      </c>
      <c r="F71" s="54">
        <v>860</v>
      </c>
      <c r="G71" s="54" t="s">
        <v>302</v>
      </c>
      <c r="H71" s="54">
        <v>2019</v>
      </c>
      <c r="I71" s="57">
        <v>5.94</v>
      </c>
      <c r="J71" s="54" t="s">
        <v>688</v>
      </c>
      <c r="K71" s="54" t="s">
        <v>663</v>
      </c>
      <c r="L71" s="54"/>
      <c r="M71" s="54"/>
      <c r="N71" s="54" t="s">
        <v>664</v>
      </c>
      <c r="O71" s="54" t="s">
        <v>665</v>
      </c>
      <c r="P71" s="54" t="s">
        <v>666</v>
      </c>
      <c r="Q71" s="54" t="s">
        <v>292</v>
      </c>
      <c r="R71" s="54" t="s">
        <v>435</v>
      </c>
      <c r="S71" s="54" t="s">
        <v>426</v>
      </c>
      <c r="T71" s="56" t="s">
        <v>427</v>
      </c>
      <c r="U71" s="54"/>
      <c r="V71" s="54" t="s">
        <v>302</v>
      </c>
      <c r="W71" s="54" t="s">
        <v>673</v>
      </c>
      <c r="X71" s="54" t="s">
        <v>25</v>
      </c>
      <c r="Y71" s="54" t="s">
        <v>161</v>
      </c>
      <c r="Z71" s="54"/>
      <c r="AA71" s="54">
        <v>3</v>
      </c>
    </row>
    <row r="72" spans="1:27">
      <c r="A72" s="54">
        <v>16</v>
      </c>
      <c r="B72" s="54" t="s">
        <v>658</v>
      </c>
      <c r="C72" s="54" t="s">
        <v>659</v>
      </c>
      <c r="D72" s="54" t="s">
        <v>660</v>
      </c>
      <c r="E72" s="54" t="s">
        <v>661</v>
      </c>
      <c r="F72" s="54">
        <v>50</v>
      </c>
      <c r="G72" s="54" t="s">
        <v>437</v>
      </c>
      <c r="H72" s="54">
        <v>2022</v>
      </c>
      <c r="I72" s="57">
        <v>22.99</v>
      </c>
      <c r="J72" s="54" t="s">
        <v>680</v>
      </c>
      <c r="K72" s="54" t="s">
        <v>663</v>
      </c>
      <c r="L72" s="54"/>
      <c r="M72" s="54"/>
      <c r="N72" s="54" t="s">
        <v>664</v>
      </c>
      <c r="O72" s="54" t="s">
        <v>665</v>
      </c>
      <c r="P72" s="54" t="s">
        <v>666</v>
      </c>
      <c r="Q72" s="54" t="s">
        <v>670</v>
      </c>
      <c r="R72" s="54" t="s">
        <v>436</v>
      </c>
      <c r="S72" s="54" t="s">
        <v>426</v>
      </c>
      <c r="T72" s="56" t="s">
        <v>438</v>
      </c>
      <c r="U72" s="54"/>
      <c r="V72" s="54" t="s">
        <v>437</v>
      </c>
      <c r="W72" s="54" t="s">
        <v>673</v>
      </c>
      <c r="X72" s="54" t="s">
        <v>25</v>
      </c>
      <c r="Y72" s="54" t="s">
        <v>246</v>
      </c>
      <c r="Z72" s="54"/>
      <c r="AA72" s="54">
        <v>3</v>
      </c>
    </row>
    <row r="73" spans="1:27">
      <c r="A73" s="54">
        <v>16</v>
      </c>
      <c r="B73" s="54" t="s">
        <v>658</v>
      </c>
      <c r="C73" s="54" t="s">
        <v>659</v>
      </c>
      <c r="D73" s="54" t="s">
        <v>660</v>
      </c>
      <c r="E73" s="54" t="s">
        <v>661</v>
      </c>
      <c r="F73" s="54">
        <v>64</v>
      </c>
      <c r="G73" s="54" t="s">
        <v>700</v>
      </c>
      <c r="H73" s="54">
        <v>2024</v>
      </c>
      <c r="I73" s="57">
        <v>0.3</v>
      </c>
      <c r="J73" s="54" t="s">
        <v>672</v>
      </c>
      <c r="K73" s="54" t="s">
        <v>663</v>
      </c>
      <c r="L73" s="54"/>
      <c r="M73" s="54"/>
      <c r="N73" s="54" t="s">
        <v>664</v>
      </c>
      <c r="O73" s="54" t="s">
        <v>665</v>
      </c>
      <c r="P73" s="54" t="s">
        <v>666</v>
      </c>
      <c r="Q73" s="54" t="s">
        <v>670</v>
      </c>
      <c r="R73" s="54" t="s">
        <v>701</v>
      </c>
      <c r="S73" s="54" t="s">
        <v>426</v>
      </c>
      <c r="T73" s="56" t="s">
        <v>438</v>
      </c>
      <c r="U73" s="54"/>
      <c r="V73" s="54" t="s">
        <v>700</v>
      </c>
      <c r="W73" s="54" t="s">
        <v>673</v>
      </c>
      <c r="X73" s="54" t="s">
        <v>25</v>
      </c>
      <c r="Y73" s="54" t="s">
        <v>246</v>
      </c>
      <c r="Z73" s="54"/>
      <c r="AA73" s="54">
        <v>3</v>
      </c>
    </row>
    <row r="74" spans="1:27">
      <c r="A74" s="54">
        <v>16</v>
      </c>
      <c r="B74" s="54" t="s">
        <v>658</v>
      </c>
      <c r="C74" s="54" t="s">
        <v>659</v>
      </c>
      <c r="D74" s="54" t="s">
        <v>660</v>
      </c>
      <c r="E74" s="54" t="s">
        <v>661</v>
      </c>
      <c r="F74" s="54">
        <v>356</v>
      </c>
      <c r="G74" s="54" t="s">
        <v>443</v>
      </c>
      <c r="H74" s="54">
        <v>2022</v>
      </c>
      <c r="I74" s="57">
        <v>27.23</v>
      </c>
      <c r="J74" s="54" t="s">
        <v>680</v>
      </c>
      <c r="K74" s="54" t="s">
        <v>663</v>
      </c>
      <c r="L74" s="54"/>
      <c r="M74" s="54"/>
      <c r="N74" s="54" t="s">
        <v>664</v>
      </c>
      <c r="O74" s="54" t="s">
        <v>665</v>
      </c>
      <c r="P74" s="54" t="s">
        <v>666</v>
      </c>
      <c r="Q74" s="54" t="s">
        <v>670</v>
      </c>
      <c r="R74" s="54" t="s">
        <v>442</v>
      </c>
      <c r="S74" s="54" t="s">
        <v>426</v>
      </c>
      <c r="T74" s="56" t="s">
        <v>438</v>
      </c>
      <c r="U74" s="54"/>
      <c r="V74" s="54" t="s">
        <v>443</v>
      </c>
      <c r="W74" s="54" t="s">
        <v>673</v>
      </c>
      <c r="X74" s="54" t="s">
        <v>25</v>
      </c>
      <c r="Y74" s="54" t="s">
        <v>246</v>
      </c>
      <c r="Z74" s="54"/>
      <c r="AA74" s="54">
        <v>3</v>
      </c>
    </row>
    <row r="75" spans="1:27">
      <c r="A75" s="54">
        <v>16</v>
      </c>
      <c r="B75" s="54" t="s">
        <v>658</v>
      </c>
      <c r="C75" s="54" t="s">
        <v>659</v>
      </c>
      <c r="D75" s="54" t="s">
        <v>660</v>
      </c>
      <c r="E75" s="54" t="s">
        <v>661</v>
      </c>
      <c r="F75" s="54">
        <v>524</v>
      </c>
      <c r="G75" s="54" t="s">
        <v>447</v>
      </c>
      <c r="H75" s="54">
        <v>2023</v>
      </c>
      <c r="I75" s="57">
        <v>6.17</v>
      </c>
      <c r="J75" s="54" t="s">
        <v>669</v>
      </c>
      <c r="K75" s="54" t="s">
        <v>663</v>
      </c>
      <c r="L75" s="54"/>
      <c r="M75" s="54"/>
      <c r="N75" s="54" t="s">
        <v>664</v>
      </c>
      <c r="O75" s="54" t="s">
        <v>665</v>
      </c>
      <c r="P75" s="54" t="s">
        <v>666</v>
      </c>
      <c r="Q75" s="54" t="s">
        <v>670</v>
      </c>
      <c r="R75" s="54" t="s">
        <v>446</v>
      </c>
      <c r="S75" s="54" t="s">
        <v>426</v>
      </c>
      <c r="T75" s="56" t="s">
        <v>438</v>
      </c>
      <c r="U75" s="54"/>
      <c r="V75" s="54" t="s">
        <v>447</v>
      </c>
      <c r="W75" s="54" t="s">
        <v>673</v>
      </c>
      <c r="X75" s="54" t="s">
        <v>25</v>
      </c>
      <c r="Y75" s="54" t="s">
        <v>246</v>
      </c>
      <c r="Z75" s="54"/>
      <c r="AA75" s="54">
        <v>3</v>
      </c>
    </row>
    <row r="76" spans="1:27">
      <c r="A76" s="54">
        <v>16</v>
      </c>
      <c r="B76" s="54" t="s">
        <v>658</v>
      </c>
      <c r="C76" s="54" t="s">
        <v>659</v>
      </c>
      <c r="D76" s="54" t="s">
        <v>660</v>
      </c>
      <c r="E76" s="54" t="s">
        <v>661</v>
      </c>
      <c r="F76" s="54">
        <v>586</v>
      </c>
      <c r="G76" s="54" t="s">
        <v>245</v>
      </c>
      <c r="H76" s="54">
        <v>2022</v>
      </c>
      <c r="I76" s="57">
        <v>15.9</v>
      </c>
      <c r="J76" s="54" t="s">
        <v>680</v>
      </c>
      <c r="K76" s="54" t="s">
        <v>663</v>
      </c>
      <c r="L76" s="54"/>
      <c r="M76" s="54"/>
      <c r="N76" s="54" t="s">
        <v>664</v>
      </c>
      <c r="O76" s="54" t="s">
        <v>665</v>
      </c>
      <c r="P76" s="54" t="s">
        <v>666</v>
      </c>
      <c r="Q76" s="54" t="s">
        <v>670</v>
      </c>
      <c r="R76" s="54" t="s">
        <v>244</v>
      </c>
      <c r="S76" s="54" t="s">
        <v>426</v>
      </c>
      <c r="T76" s="56" t="s">
        <v>438</v>
      </c>
      <c r="U76" s="54"/>
      <c r="V76" s="54" t="s">
        <v>245</v>
      </c>
      <c r="W76" s="54" t="s">
        <v>673</v>
      </c>
      <c r="X76" s="54" t="s">
        <v>25</v>
      </c>
      <c r="Y76" s="54" t="s">
        <v>246</v>
      </c>
      <c r="Z76" s="54"/>
      <c r="AA76" s="54">
        <v>3</v>
      </c>
    </row>
    <row r="77" spans="1:27">
      <c r="A77" s="54">
        <v>16</v>
      </c>
      <c r="B77" s="54" t="s">
        <v>658</v>
      </c>
      <c r="C77" s="54" t="s">
        <v>659</v>
      </c>
      <c r="D77" s="54" t="s">
        <v>660</v>
      </c>
      <c r="E77" s="54" t="s">
        <v>661</v>
      </c>
      <c r="F77" s="54">
        <v>818</v>
      </c>
      <c r="G77" s="54" t="s">
        <v>581</v>
      </c>
      <c r="H77" s="54">
        <v>2020</v>
      </c>
      <c r="I77" s="57">
        <v>4.93</v>
      </c>
      <c r="J77" s="54" t="s">
        <v>686</v>
      </c>
      <c r="K77" s="54" t="s">
        <v>663</v>
      </c>
      <c r="L77" s="54"/>
      <c r="M77" s="54"/>
      <c r="N77" s="54" t="s">
        <v>664</v>
      </c>
      <c r="O77" s="54" t="s">
        <v>665</v>
      </c>
      <c r="P77" s="54" t="s">
        <v>666</v>
      </c>
      <c r="Q77" s="54" t="s">
        <v>292</v>
      </c>
      <c r="R77" s="54" t="s">
        <v>580</v>
      </c>
      <c r="S77" s="54" t="s">
        <v>473</v>
      </c>
      <c r="T77" s="56" t="s">
        <v>578</v>
      </c>
      <c r="U77" s="54"/>
      <c r="V77" s="54" t="s">
        <v>702</v>
      </c>
      <c r="W77" s="54" t="s">
        <v>673</v>
      </c>
      <c r="X77" s="54" t="s">
        <v>23</v>
      </c>
      <c r="Y77" s="54" t="s">
        <v>260</v>
      </c>
      <c r="Z77" s="54"/>
      <c r="AA77" s="54">
        <v>4</v>
      </c>
    </row>
    <row r="78" spans="1:27">
      <c r="A78" s="54">
        <v>16</v>
      </c>
      <c r="B78" s="54" t="s">
        <v>658</v>
      </c>
      <c r="C78" s="54" t="s">
        <v>659</v>
      </c>
      <c r="D78" s="54" t="s">
        <v>660</v>
      </c>
      <c r="E78" s="54" t="s">
        <v>661</v>
      </c>
      <c r="F78" s="54">
        <v>504</v>
      </c>
      <c r="G78" s="54" t="s">
        <v>582</v>
      </c>
      <c r="H78" s="54">
        <v>2023</v>
      </c>
      <c r="I78" s="57">
        <v>29.62</v>
      </c>
      <c r="J78" s="54" t="s">
        <v>669</v>
      </c>
      <c r="K78" s="54" t="s">
        <v>663</v>
      </c>
      <c r="L78" s="54"/>
      <c r="M78" s="54"/>
      <c r="N78" s="54" t="s">
        <v>664</v>
      </c>
      <c r="O78" s="54" t="s">
        <v>665</v>
      </c>
      <c r="P78" s="54" t="s">
        <v>666</v>
      </c>
      <c r="Q78" s="54" t="s">
        <v>670</v>
      </c>
      <c r="R78" s="54" t="s">
        <v>397</v>
      </c>
      <c r="S78" s="54" t="s">
        <v>473</v>
      </c>
      <c r="T78" s="56" t="s">
        <v>578</v>
      </c>
      <c r="U78" s="54"/>
      <c r="V78" s="54" t="s">
        <v>582</v>
      </c>
      <c r="W78" s="54" t="s">
        <v>673</v>
      </c>
      <c r="X78" s="54" t="s">
        <v>23</v>
      </c>
      <c r="Y78" s="54" t="s">
        <v>260</v>
      </c>
      <c r="Z78" s="54"/>
      <c r="AA78" s="54">
        <v>4</v>
      </c>
    </row>
    <row r="79" spans="1:27">
      <c r="A79" s="54">
        <v>16</v>
      </c>
      <c r="B79" s="54" t="s">
        <v>658</v>
      </c>
      <c r="C79" s="54" t="s">
        <v>659</v>
      </c>
      <c r="D79" s="54" t="s">
        <v>660</v>
      </c>
      <c r="E79" s="54" t="s">
        <v>661</v>
      </c>
      <c r="F79" s="54">
        <v>788</v>
      </c>
      <c r="G79" s="54" t="s">
        <v>259</v>
      </c>
      <c r="H79" s="54">
        <v>2020</v>
      </c>
      <c r="I79" s="57">
        <v>11.91</v>
      </c>
      <c r="J79" s="54" t="s">
        <v>686</v>
      </c>
      <c r="K79" s="54" t="s">
        <v>663</v>
      </c>
      <c r="L79" s="54"/>
      <c r="M79" s="54"/>
      <c r="N79" s="54" t="s">
        <v>664</v>
      </c>
      <c r="O79" s="54" t="s">
        <v>665</v>
      </c>
      <c r="P79" s="54" t="s">
        <v>666</v>
      </c>
      <c r="Q79" s="54" t="s">
        <v>292</v>
      </c>
      <c r="R79" s="54" t="s">
        <v>258</v>
      </c>
      <c r="S79" s="54" t="s">
        <v>473</v>
      </c>
      <c r="T79" s="56" t="s">
        <v>578</v>
      </c>
      <c r="U79" s="54"/>
      <c r="V79" s="54" t="s">
        <v>259</v>
      </c>
      <c r="W79" s="54" t="s">
        <v>673</v>
      </c>
      <c r="X79" s="54" t="s">
        <v>23</v>
      </c>
      <c r="Y79" s="54" t="s">
        <v>260</v>
      </c>
      <c r="Z79" s="54"/>
      <c r="AA79" s="54">
        <v>4</v>
      </c>
    </row>
    <row r="80" spans="1:27">
      <c r="A80" s="54">
        <v>16</v>
      </c>
      <c r="B80" s="54" t="s">
        <v>658</v>
      </c>
      <c r="C80" s="54" t="s">
        <v>659</v>
      </c>
      <c r="D80" s="54" t="s">
        <v>660</v>
      </c>
      <c r="E80" s="54" t="s">
        <v>661</v>
      </c>
      <c r="F80" s="54">
        <v>51</v>
      </c>
      <c r="G80" s="54" t="s">
        <v>585</v>
      </c>
      <c r="H80" s="54">
        <v>2020</v>
      </c>
      <c r="I80" s="57">
        <v>1.45</v>
      </c>
      <c r="J80" s="54" t="s">
        <v>686</v>
      </c>
      <c r="K80" s="54" t="s">
        <v>663</v>
      </c>
      <c r="L80" s="54"/>
      <c r="M80" s="54"/>
      <c r="N80" s="54" t="s">
        <v>664</v>
      </c>
      <c r="O80" s="54" t="s">
        <v>665</v>
      </c>
      <c r="P80" s="54" t="s">
        <v>666</v>
      </c>
      <c r="Q80" s="54" t="s">
        <v>292</v>
      </c>
      <c r="R80" s="54" t="s">
        <v>393</v>
      </c>
      <c r="S80" s="54" t="s">
        <v>426</v>
      </c>
      <c r="T80" s="56" t="s">
        <v>586</v>
      </c>
      <c r="U80" s="54"/>
      <c r="V80" s="54" t="s">
        <v>585</v>
      </c>
      <c r="W80" s="54" t="s">
        <v>671</v>
      </c>
      <c r="X80" s="54" t="s">
        <v>25</v>
      </c>
      <c r="Y80" s="54" t="s">
        <v>157</v>
      </c>
      <c r="Z80" s="54"/>
      <c r="AA80" s="54">
        <v>4</v>
      </c>
    </row>
    <row r="81" spans="1:27">
      <c r="A81" s="54">
        <v>16</v>
      </c>
      <c r="B81" s="54" t="s">
        <v>658</v>
      </c>
      <c r="C81" s="54" t="s">
        <v>659</v>
      </c>
      <c r="D81" s="54" t="s">
        <v>660</v>
      </c>
      <c r="E81" s="54" t="s">
        <v>661</v>
      </c>
      <c r="F81" s="54">
        <v>31</v>
      </c>
      <c r="G81" s="54" t="s">
        <v>297</v>
      </c>
      <c r="H81" s="54">
        <v>2019</v>
      </c>
      <c r="I81" s="57">
        <v>12.06</v>
      </c>
      <c r="J81" s="54" t="s">
        <v>688</v>
      </c>
      <c r="K81" s="54" t="s">
        <v>663</v>
      </c>
      <c r="L81" s="54"/>
      <c r="M81" s="54"/>
      <c r="N81" s="54" t="s">
        <v>664</v>
      </c>
      <c r="O81" s="54" t="s">
        <v>665</v>
      </c>
      <c r="P81" s="54" t="s">
        <v>666</v>
      </c>
      <c r="Q81" s="54" t="s">
        <v>292</v>
      </c>
      <c r="R81" s="54" t="s">
        <v>395</v>
      </c>
      <c r="S81" s="54" t="s">
        <v>426</v>
      </c>
      <c r="T81" s="56" t="s">
        <v>586</v>
      </c>
      <c r="U81" s="54"/>
      <c r="V81" s="54" t="s">
        <v>297</v>
      </c>
      <c r="W81" s="54" t="s">
        <v>671</v>
      </c>
      <c r="X81" s="54" t="s">
        <v>25</v>
      </c>
      <c r="Y81" s="54" t="s">
        <v>157</v>
      </c>
      <c r="Z81" s="54"/>
      <c r="AA81" s="54">
        <v>4</v>
      </c>
    </row>
    <row r="82" spans="1:27">
      <c r="A82" s="54">
        <v>16</v>
      </c>
      <c r="B82" s="54" t="s">
        <v>658</v>
      </c>
      <c r="C82" s="54" t="s">
        <v>659</v>
      </c>
      <c r="D82" s="54" t="s">
        <v>660</v>
      </c>
      <c r="E82" s="54" t="s">
        <v>661</v>
      </c>
      <c r="F82" s="54">
        <v>196</v>
      </c>
      <c r="G82" s="54" t="s">
        <v>587</v>
      </c>
      <c r="H82" s="54">
        <v>2024</v>
      </c>
      <c r="I82" s="57">
        <v>6.53</v>
      </c>
      <c r="J82" s="54" t="s">
        <v>672</v>
      </c>
      <c r="K82" s="54" t="s">
        <v>663</v>
      </c>
      <c r="L82" s="54"/>
      <c r="M82" s="54"/>
      <c r="N82" s="54" t="s">
        <v>664</v>
      </c>
      <c r="O82" s="54" t="s">
        <v>665</v>
      </c>
      <c r="P82" s="54" t="s">
        <v>666</v>
      </c>
      <c r="Q82" s="54" t="s">
        <v>670</v>
      </c>
      <c r="R82" s="54" t="s">
        <v>396</v>
      </c>
      <c r="S82" s="54" t="s">
        <v>426</v>
      </c>
      <c r="T82" s="56" t="s">
        <v>586</v>
      </c>
      <c r="U82" s="54"/>
      <c r="V82" s="54" t="s">
        <v>587</v>
      </c>
      <c r="W82" s="54" t="s">
        <v>685</v>
      </c>
      <c r="X82" s="54" t="s">
        <v>25</v>
      </c>
      <c r="Y82" s="54" t="s">
        <v>157</v>
      </c>
      <c r="Z82" s="54"/>
      <c r="AA82" s="54">
        <v>4</v>
      </c>
    </row>
    <row r="83" spans="1:27">
      <c r="A83" s="54">
        <v>16</v>
      </c>
      <c r="B83" s="54" t="s">
        <v>658</v>
      </c>
      <c r="C83" s="54" t="s">
        <v>659</v>
      </c>
      <c r="D83" s="54" t="s">
        <v>660</v>
      </c>
      <c r="E83" s="54" t="s">
        <v>661</v>
      </c>
      <c r="F83" s="54">
        <v>268</v>
      </c>
      <c r="G83" s="54" t="s">
        <v>220</v>
      </c>
      <c r="H83" s="54">
        <v>2023</v>
      </c>
      <c r="I83" s="57">
        <v>1</v>
      </c>
      <c r="J83" s="54" t="s">
        <v>669</v>
      </c>
      <c r="K83" s="54" t="s">
        <v>663</v>
      </c>
      <c r="L83" s="54"/>
      <c r="M83" s="54"/>
      <c r="N83" s="54" t="s">
        <v>664</v>
      </c>
      <c r="O83" s="54" t="s">
        <v>665</v>
      </c>
      <c r="P83" s="54" t="s">
        <v>666</v>
      </c>
      <c r="Q83" s="54" t="s">
        <v>670</v>
      </c>
      <c r="R83" s="54" t="s">
        <v>219</v>
      </c>
      <c r="S83" s="54" t="s">
        <v>426</v>
      </c>
      <c r="T83" s="56" t="s">
        <v>586</v>
      </c>
      <c r="U83" s="54"/>
      <c r="V83" s="54" t="s">
        <v>220</v>
      </c>
      <c r="W83" s="54" t="s">
        <v>671</v>
      </c>
      <c r="X83" s="54" t="s">
        <v>25</v>
      </c>
      <c r="Y83" s="54" t="s">
        <v>157</v>
      </c>
      <c r="Z83" s="54"/>
      <c r="AA83" s="54">
        <v>4</v>
      </c>
    </row>
    <row r="84" spans="1:27">
      <c r="A84" s="54">
        <v>16</v>
      </c>
      <c r="B84" s="54" t="s">
        <v>658</v>
      </c>
      <c r="C84" s="54" t="s">
        <v>659</v>
      </c>
      <c r="D84" s="54" t="s">
        <v>660</v>
      </c>
      <c r="E84" s="54" t="s">
        <v>661</v>
      </c>
      <c r="F84" s="54">
        <v>368</v>
      </c>
      <c r="G84" s="54" t="s">
        <v>703</v>
      </c>
      <c r="H84" s="54">
        <v>2022</v>
      </c>
      <c r="I84" s="57">
        <v>50.47</v>
      </c>
      <c r="J84" s="54" t="s">
        <v>680</v>
      </c>
      <c r="K84" s="54" t="s">
        <v>663</v>
      </c>
      <c r="L84" s="54"/>
      <c r="M84" s="54"/>
      <c r="N84" s="54" t="s">
        <v>664</v>
      </c>
      <c r="O84" s="54" t="s">
        <v>665</v>
      </c>
      <c r="P84" s="54" t="s">
        <v>666</v>
      </c>
      <c r="Q84" s="54" t="s">
        <v>670</v>
      </c>
      <c r="R84" s="54" t="s">
        <v>704</v>
      </c>
      <c r="S84" s="54" t="s">
        <v>426</v>
      </c>
      <c r="T84" s="56" t="s">
        <v>586</v>
      </c>
      <c r="U84" s="54"/>
      <c r="V84" s="54" t="s">
        <v>703</v>
      </c>
      <c r="W84" s="54" t="s">
        <v>671</v>
      </c>
      <c r="X84" s="54" t="s">
        <v>25</v>
      </c>
      <c r="Y84" s="54" t="s">
        <v>157</v>
      </c>
      <c r="Z84" s="54"/>
      <c r="AA84" s="54">
        <v>4</v>
      </c>
    </row>
    <row r="85" spans="1:27">
      <c r="A85" s="54">
        <v>16</v>
      </c>
      <c r="B85" s="54" t="s">
        <v>658</v>
      </c>
      <c r="C85" s="54" t="s">
        <v>659</v>
      </c>
      <c r="D85" s="54" t="s">
        <v>660</v>
      </c>
      <c r="E85" s="54" t="s">
        <v>661</v>
      </c>
      <c r="F85" s="54">
        <v>400</v>
      </c>
      <c r="G85" s="54" t="s">
        <v>589</v>
      </c>
      <c r="H85" s="54">
        <v>2019</v>
      </c>
      <c r="I85" s="57">
        <v>2.5</v>
      </c>
      <c r="J85" s="54" t="s">
        <v>688</v>
      </c>
      <c r="K85" s="54" t="s">
        <v>663</v>
      </c>
      <c r="L85" s="54"/>
      <c r="M85" s="54"/>
      <c r="N85" s="54" t="s">
        <v>664</v>
      </c>
      <c r="O85" s="54" t="s">
        <v>665</v>
      </c>
      <c r="P85" s="54" t="s">
        <v>666</v>
      </c>
      <c r="Q85" s="54" t="s">
        <v>292</v>
      </c>
      <c r="R85" s="54" t="s">
        <v>588</v>
      </c>
      <c r="S85" s="54" t="s">
        <v>426</v>
      </c>
      <c r="T85" s="56" t="s">
        <v>586</v>
      </c>
      <c r="U85" s="54"/>
      <c r="V85" s="54" t="s">
        <v>589</v>
      </c>
      <c r="W85" s="54" t="s">
        <v>671</v>
      </c>
      <c r="X85" s="54" t="s">
        <v>25</v>
      </c>
      <c r="Y85" s="54" t="s">
        <v>157</v>
      </c>
      <c r="Z85" s="54"/>
      <c r="AA85" s="54">
        <v>4</v>
      </c>
    </row>
    <row r="86" spans="1:27">
      <c r="A86" s="54">
        <v>16</v>
      </c>
      <c r="B86" s="54" t="s">
        <v>658</v>
      </c>
      <c r="C86" s="54" t="s">
        <v>659</v>
      </c>
      <c r="D86" s="54" t="s">
        <v>660</v>
      </c>
      <c r="E86" s="54" t="s">
        <v>661</v>
      </c>
      <c r="F86" s="54">
        <v>422</v>
      </c>
      <c r="G86" s="54" t="s">
        <v>591</v>
      </c>
      <c r="H86" s="54">
        <v>2019</v>
      </c>
      <c r="I86" s="57">
        <v>21.79</v>
      </c>
      <c r="J86" s="54" t="s">
        <v>688</v>
      </c>
      <c r="K86" s="54" t="s">
        <v>663</v>
      </c>
      <c r="L86" s="54"/>
      <c r="M86" s="54"/>
      <c r="N86" s="54" t="s">
        <v>664</v>
      </c>
      <c r="O86" s="54" t="s">
        <v>665</v>
      </c>
      <c r="P86" s="54" t="s">
        <v>666</v>
      </c>
      <c r="Q86" s="54" t="s">
        <v>292</v>
      </c>
      <c r="R86" s="54" t="s">
        <v>590</v>
      </c>
      <c r="S86" s="54" t="s">
        <v>426</v>
      </c>
      <c r="T86" s="56" t="s">
        <v>586</v>
      </c>
      <c r="U86" s="54"/>
      <c r="V86" s="54" t="s">
        <v>591</v>
      </c>
      <c r="W86" s="54" t="s">
        <v>671</v>
      </c>
      <c r="X86" s="54" t="s">
        <v>25</v>
      </c>
      <c r="Y86" s="54" t="s">
        <v>157</v>
      </c>
      <c r="Z86" s="54"/>
      <c r="AA86" s="54">
        <v>4</v>
      </c>
    </row>
    <row r="87" spans="1:27">
      <c r="A87" s="54">
        <v>16</v>
      </c>
      <c r="B87" s="54" t="s">
        <v>658</v>
      </c>
      <c r="C87" s="54" t="s">
        <v>659</v>
      </c>
      <c r="D87" s="54" t="s">
        <v>660</v>
      </c>
      <c r="E87" s="54" t="s">
        <v>661</v>
      </c>
      <c r="F87" s="54">
        <v>682</v>
      </c>
      <c r="G87" s="54" t="s">
        <v>169</v>
      </c>
      <c r="H87" s="54">
        <v>2022</v>
      </c>
      <c r="I87" s="57">
        <v>4.54</v>
      </c>
      <c r="J87" s="54" t="s">
        <v>680</v>
      </c>
      <c r="K87" s="54" t="s">
        <v>663</v>
      </c>
      <c r="L87" s="54"/>
      <c r="M87" s="54"/>
      <c r="N87" s="54" t="s">
        <v>664</v>
      </c>
      <c r="O87" s="54" t="s">
        <v>665</v>
      </c>
      <c r="P87" s="54" t="s">
        <v>666</v>
      </c>
      <c r="Q87" s="54" t="s">
        <v>670</v>
      </c>
      <c r="R87" s="54" t="s">
        <v>168</v>
      </c>
      <c r="S87" s="54" t="s">
        <v>426</v>
      </c>
      <c r="T87" s="56" t="s">
        <v>586</v>
      </c>
      <c r="U87" s="54"/>
      <c r="V87" s="54" t="s">
        <v>169</v>
      </c>
      <c r="W87" s="54" t="s">
        <v>685</v>
      </c>
      <c r="X87" s="54" t="s">
        <v>25</v>
      </c>
      <c r="Y87" s="54" t="s">
        <v>157</v>
      </c>
      <c r="Z87" s="54"/>
      <c r="AA87" s="54">
        <v>4</v>
      </c>
    </row>
    <row r="88" spans="1:27">
      <c r="A88" s="54">
        <v>16</v>
      </c>
      <c r="B88" s="54" t="s">
        <v>658</v>
      </c>
      <c r="C88" s="54" t="s">
        <v>659</v>
      </c>
      <c r="D88" s="54" t="s">
        <v>660</v>
      </c>
      <c r="E88" s="54" t="s">
        <v>661</v>
      </c>
      <c r="F88" s="54">
        <v>792</v>
      </c>
      <c r="G88" s="54" t="s">
        <v>301</v>
      </c>
      <c r="H88" s="54">
        <v>2019</v>
      </c>
      <c r="I88" s="57">
        <v>1.36</v>
      </c>
      <c r="J88" s="54" t="s">
        <v>688</v>
      </c>
      <c r="K88" s="54" t="s">
        <v>663</v>
      </c>
      <c r="L88" s="54"/>
      <c r="M88" s="54"/>
      <c r="N88" s="54" t="s">
        <v>664</v>
      </c>
      <c r="O88" s="54" t="s">
        <v>665</v>
      </c>
      <c r="P88" s="54" t="s">
        <v>666</v>
      </c>
      <c r="Q88" s="54" t="s">
        <v>292</v>
      </c>
      <c r="R88" s="54" t="s">
        <v>592</v>
      </c>
      <c r="S88" s="54" t="s">
        <v>426</v>
      </c>
      <c r="T88" s="56" t="s">
        <v>586</v>
      </c>
      <c r="U88" s="54"/>
      <c r="V88" s="54" t="s">
        <v>301</v>
      </c>
      <c r="W88" s="54" t="s">
        <v>671</v>
      </c>
      <c r="X88" s="54" t="s">
        <v>25</v>
      </c>
      <c r="Y88" s="54" t="s">
        <v>157</v>
      </c>
      <c r="Z88" s="54"/>
      <c r="AA88" s="54">
        <v>4</v>
      </c>
    </row>
    <row r="89" spans="1:27">
      <c r="A89" s="54">
        <v>16</v>
      </c>
      <c r="B89" s="54" t="s">
        <v>658</v>
      </c>
      <c r="C89" s="54" t="s">
        <v>659</v>
      </c>
      <c r="D89" s="54" t="s">
        <v>660</v>
      </c>
      <c r="E89" s="54" t="s">
        <v>661</v>
      </c>
      <c r="F89" s="54">
        <v>275</v>
      </c>
      <c r="G89" s="54" t="s">
        <v>167</v>
      </c>
      <c r="H89" s="54">
        <v>2023</v>
      </c>
      <c r="I89" s="57">
        <v>1.07</v>
      </c>
      <c r="J89" s="54" t="s">
        <v>669</v>
      </c>
      <c r="K89" s="54" t="s">
        <v>663</v>
      </c>
      <c r="L89" s="54"/>
      <c r="M89" s="54"/>
      <c r="N89" s="54" t="s">
        <v>664</v>
      </c>
      <c r="O89" s="54" t="s">
        <v>665</v>
      </c>
      <c r="P89" s="54" t="s">
        <v>666</v>
      </c>
      <c r="Q89" s="54" t="s">
        <v>670</v>
      </c>
      <c r="R89" s="54" t="s">
        <v>166</v>
      </c>
      <c r="S89" s="54" t="s">
        <v>426</v>
      </c>
      <c r="T89" s="56" t="s">
        <v>586</v>
      </c>
      <c r="U89" s="54"/>
      <c r="V89" s="54" t="s">
        <v>705</v>
      </c>
      <c r="W89" s="54" t="s">
        <v>673</v>
      </c>
      <c r="X89" s="54" t="s">
        <v>25</v>
      </c>
      <c r="Y89" s="54" t="s">
        <v>157</v>
      </c>
      <c r="Z89" s="54"/>
      <c r="AA89" s="54">
        <v>4</v>
      </c>
    </row>
    <row r="90" spans="1:27">
      <c r="A90" s="54">
        <v>16</v>
      </c>
      <c r="B90" s="54" t="s">
        <v>658</v>
      </c>
      <c r="C90" s="54" t="s">
        <v>659</v>
      </c>
      <c r="D90" s="54" t="s">
        <v>660</v>
      </c>
      <c r="E90" s="54" t="s">
        <v>661</v>
      </c>
      <c r="F90" s="54">
        <v>32</v>
      </c>
      <c r="G90" s="54" t="s">
        <v>62</v>
      </c>
      <c r="H90" s="54">
        <v>2017</v>
      </c>
      <c r="I90" s="57">
        <v>9.27</v>
      </c>
      <c r="J90" s="54" t="s">
        <v>679</v>
      </c>
      <c r="K90" s="54" t="s">
        <v>663</v>
      </c>
      <c r="L90" s="54"/>
      <c r="M90" s="54"/>
      <c r="N90" s="54" t="s">
        <v>664</v>
      </c>
      <c r="O90" s="54" t="s">
        <v>665</v>
      </c>
      <c r="P90" s="54" t="s">
        <v>666</v>
      </c>
      <c r="Q90" s="54" t="s">
        <v>292</v>
      </c>
      <c r="R90" s="54" t="s">
        <v>61</v>
      </c>
      <c r="S90" s="54" t="s">
        <v>448</v>
      </c>
      <c r="T90" s="56" t="s">
        <v>449</v>
      </c>
      <c r="U90" s="54" t="s">
        <v>463</v>
      </c>
      <c r="V90" s="54" t="s">
        <v>62</v>
      </c>
      <c r="W90" s="54" t="s">
        <v>685</v>
      </c>
      <c r="X90" s="54" t="s">
        <v>24</v>
      </c>
      <c r="Y90" s="54" t="s">
        <v>706</v>
      </c>
      <c r="Z90" s="54" t="s">
        <v>63</v>
      </c>
      <c r="AA90" s="54">
        <v>5</v>
      </c>
    </row>
    <row r="91" spans="1:27">
      <c r="A91" s="54">
        <v>16</v>
      </c>
      <c r="B91" s="54" t="s">
        <v>658</v>
      </c>
      <c r="C91" s="54" t="s">
        <v>659</v>
      </c>
      <c r="D91" s="54" t="s">
        <v>660</v>
      </c>
      <c r="E91" s="54" t="s">
        <v>661</v>
      </c>
      <c r="F91" s="54">
        <v>52</v>
      </c>
      <c r="G91" s="54" t="s">
        <v>457</v>
      </c>
      <c r="H91" s="54">
        <v>2023</v>
      </c>
      <c r="I91" s="57">
        <v>0</v>
      </c>
      <c r="J91" s="54" t="s">
        <v>669</v>
      </c>
      <c r="K91" s="54" t="s">
        <v>663</v>
      </c>
      <c r="L91" s="54"/>
      <c r="M91" s="54"/>
      <c r="N91" s="54" t="s">
        <v>664</v>
      </c>
      <c r="O91" s="54" t="s">
        <v>665</v>
      </c>
      <c r="P91" s="54" t="s">
        <v>666</v>
      </c>
      <c r="Q91" s="54" t="s">
        <v>670</v>
      </c>
      <c r="R91" s="54" t="s">
        <v>456</v>
      </c>
      <c r="S91" s="54" t="s">
        <v>448</v>
      </c>
      <c r="T91" s="56" t="s">
        <v>449</v>
      </c>
      <c r="U91" s="54" t="s">
        <v>455</v>
      </c>
      <c r="V91" s="54" t="s">
        <v>457</v>
      </c>
      <c r="W91" s="54" t="s">
        <v>685</v>
      </c>
      <c r="X91" s="54" t="s">
        <v>24</v>
      </c>
      <c r="Y91" s="54" t="s">
        <v>706</v>
      </c>
      <c r="Z91" s="54" t="s">
        <v>80</v>
      </c>
      <c r="AA91" s="54">
        <v>5</v>
      </c>
    </row>
    <row r="92" spans="1:27">
      <c r="A92" s="54">
        <v>16</v>
      </c>
      <c r="B92" s="54" t="s">
        <v>658</v>
      </c>
      <c r="C92" s="54" t="s">
        <v>659</v>
      </c>
      <c r="D92" s="54" t="s">
        <v>660</v>
      </c>
      <c r="E92" s="54" t="s">
        <v>661</v>
      </c>
      <c r="F92" s="54">
        <v>68</v>
      </c>
      <c r="G92" s="54" t="s">
        <v>69</v>
      </c>
      <c r="H92" s="54">
        <v>2017</v>
      </c>
      <c r="I92" s="57">
        <v>9.1</v>
      </c>
      <c r="J92" s="54" t="s">
        <v>679</v>
      </c>
      <c r="K92" s="54" t="s">
        <v>663</v>
      </c>
      <c r="L92" s="54"/>
      <c r="M92" s="54"/>
      <c r="N92" s="54" t="s">
        <v>664</v>
      </c>
      <c r="O92" s="54" t="s">
        <v>665</v>
      </c>
      <c r="P92" s="54" t="s">
        <v>666</v>
      </c>
      <c r="Q92" s="54" t="s">
        <v>292</v>
      </c>
      <c r="R92" s="54" t="s">
        <v>68</v>
      </c>
      <c r="S92" s="54" t="s">
        <v>448</v>
      </c>
      <c r="T92" s="56" t="s">
        <v>449</v>
      </c>
      <c r="U92" s="54" t="s">
        <v>463</v>
      </c>
      <c r="V92" s="54" t="s">
        <v>707</v>
      </c>
      <c r="W92" s="54" t="s">
        <v>673</v>
      </c>
      <c r="X92" s="54" t="s">
        <v>24</v>
      </c>
      <c r="Y92" s="54" t="s">
        <v>706</v>
      </c>
      <c r="Z92" s="54" t="s">
        <v>63</v>
      </c>
      <c r="AA92" s="54">
        <v>5</v>
      </c>
    </row>
    <row r="93" spans="1:27">
      <c r="A93" s="54">
        <v>16</v>
      </c>
      <c r="B93" s="54" t="s">
        <v>658</v>
      </c>
      <c r="C93" s="54" t="s">
        <v>659</v>
      </c>
      <c r="D93" s="54" t="s">
        <v>660</v>
      </c>
      <c r="E93" s="54" t="s">
        <v>661</v>
      </c>
      <c r="F93" s="54">
        <v>170</v>
      </c>
      <c r="G93" s="54" t="s">
        <v>74</v>
      </c>
      <c r="H93" s="54">
        <v>2023</v>
      </c>
      <c r="I93" s="57">
        <v>2.75</v>
      </c>
      <c r="J93" s="54" t="s">
        <v>669</v>
      </c>
      <c r="K93" s="54" t="s">
        <v>663</v>
      </c>
      <c r="L93" s="54"/>
      <c r="M93" s="54"/>
      <c r="N93" s="54" t="s">
        <v>664</v>
      </c>
      <c r="O93" s="54" t="s">
        <v>665</v>
      </c>
      <c r="P93" s="54" t="s">
        <v>666</v>
      </c>
      <c r="Q93" s="54" t="s">
        <v>670</v>
      </c>
      <c r="R93" s="54" t="s">
        <v>73</v>
      </c>
      <c r="S93" s="54" t="s">
        <v>448</v>
      </c>
      <c r="T93" s="56" t="s">
        <v>449</v>
      </c>
      <c r="U93" s="54" t="s">
        <v>463</v>
      </c>
      <c r="V93" s="54" t="s">
        <v>74</v>
      </c>
      <c r="W93" s="54" t="s">
        <v>671</v>
      </c>
      <c r="X93" s="54" t="s">
        <v>24</v>
      </c>
      <c r="Y93" s="54" t="s">
        <v>706</v>
      </c>
      <c r="Z93" s="54" t="s">
        <v>63</v>
      </c>
      <c r="AA93" s="54">
        <v>5</v>
      </c>
    </row>
    <row r="94" spans="1:27">
      <c r="A94" s="54">
        <v>16</v>
      </c>
      <c r="B94" s="54" t="s">
        <v>658</v>
      </c>
      <c r="C94" s="54" t="s">
        <v>659</v>
      </c>
      <c r="D94" s="54" t="s">
        <v>660</v>
      </c>
      <c r="E94" s="54" t="s">
        <v>661</v>
      </c>
      <c r="F94" s="54">
        <v>188</v>
      </c>
      <c r="G94" s="54" t="s">
        <v>319</v>
      </c>
      <c r="H94" s="54">
        <v>2023</v>
      </c>
      <c r="I94" s="57">
        <v>5.6</v>
      </c>
      <c r="J94" s="54" t="s">
        <v>669</v>
      </c>
      <c r="K94" s="54" t="s">
        <v>663</v>
      </c>
      <c r="L94" s="54"/>
      <c r="M94" s="54"/>
      <c r="N94" s="54" t="s">
        <v>664</v>
      </c>
      <c r="O94" s="54" t="s">
        <v>665</v>
      </c>
      <c r="P94" s="54" t="s">
        <v>666</v>
      </c>
      <c r="Q94" s="54" t="s">
        <v>670</v>
      </c>
      <c r="R94" s="54" t="s">
        <v>318</v>
      </c>
      <c r="S94" s="54" t="s">
        <v>448</v>
      </c>
      <c r="T94" s="56" t="s">
        <v>449</v>
      </c>
      <c r="U94" s="54" t="s">
        <v>450</v>
      </c>
      <c r="V94" s="54" t="s">
        <v>319</v>
      </c>
      <c r="W94" s="54" t="s">
        <v>671</v>
      </c>
      <c r="X94" s="54" t="s">
        <v>24</v>
      </c>
      <c r="Y94" s="54" t="s">
        <v>706</v>
      </c>
      <c r="Z94" s="54" t="s">
        <v>88</v>
      </c>
      <c r="AA94" s="54">
        <v>5</v>
      </c>
    </row>
    <row r="95" spans="1:27">
      <c r="A95" s="54">
        <v>16</v>
      </c>
      <c r="B95" s="54" t="s">
        <v>658</v>
      </c>
      <c r="C95" s="54" t="s">
        <v>659</v>
      </c>
      <c r="D95" s="54" t="s">
        <v>660</v>
      </c>
      <c r="E95" s="54" t="s">
        <v>661</v>
      </c>
      <c r="F95" s="54">
        <v>214</v>
      </c>
      <c r="G95" s="54" t="s">
        <v>79</v>
      </c>
      <c r="H95" s="54">
        <v>2016</v>
      </c>
      <c r="I95" s="57">
        <v>12.34</v>
      </c>
      <c r="J95" s="54" t="s">
        <v>662</v>
      </c>
      <c r="K95" s="54" t="s">
        <v>663</v>
      </c>
      <c r="L95" s="54"/>
      <c r="M95" s="54"/>
      <c r="N95" s="54" t="s">
        <v>664</v>
      </c>
      <c r="O95" s="54" t="s">
        <v>665</v>
      </c>
      <c r="P95" s="54" t="s">
        <v>666</v>
      </c>
      <c r="Q95" s="54" t="s">
        <v>292</v>
      </c>
      <c r="R95" s="54" t="s">
        <v>78</v>
      </c>
      <c r="S95" s="54" t="s">
        <v>448</v>
      </c>
      <c r="T95" s="56" t="s">
        <v>449</v>
      </c>
      <c r="U95" s="54" t="s">
        <v>455</v>
      </c>
      <c r="V95" s="54" t="s">
        <v>79</v>
      </c>
      <c r="W95" s="54" t="s">
        <v>671</v>
      </c>
      <c r="X95" s="54" t="s">
        <v>24</v>
      </c>
      <c r="Y95" s="54" t="s">
        <v>706</v>
      </c>
      <c r="Z95" s="54" t="s">
        <v>80</v>
      </c>
      <c r="AA95" s="54">
        <v>5</v>
      </c>
    </row>
    <row r="96" spans="1:27">
      <c r="A96" s="54">
        <v>16</v>
      </c>
      <c r="B96" s="54" t="s">
        <v>658</v>
      </c>
      <c r="C96" s="54" t="s">
        <v>659</v>
      </c>
      <c r="D96" s="54" t="s">
        <v>660</v>
      </c>
      <c r="E96" s="54" t="s">
        <v>661</v>
      </c>
      <c r="F96" s="54">
        <v>218</v>
      </c>
      <c r="G96" s="54" t="s">
        <v>465</v>
      </c>
      <c r="H96" s="54">
        <v>2017</v>
      </c>
      <c r="I96" s="57">
        <v>5.94</v>
      </c>
      <c r="J96" s="54" t="s">
        <v>679</v>
      </c>
      <c r="K96" s="54" t="s">
        <v>663</v>
      </c>
      <c r="L96" s="54"/>
      <c r="M96" s="54"/>
      <c r="N96" s="54" t="s">
        <v>664</v>
      </c>
      <c r="O96" s="54" t="s">
        <v>665</v>
      </c>
      <c r="P96" s="54" t="s">
        <v>666</v>
      </c>
      <c r="Q96" s="54" t="s">
        <v>292</v>
      </c>
      <c r="R96" s="54" t="s">
        <v>464</v>
      </c>
      <c r="S96" s="54" t="s">
        <v>448</v>
      </c>
      <c r="T96" s="56" t="s">
        <v>449</v>
      </c>
      <c r="U96" s="54" t="s">
        <v>463</v>
      </c>
      <c r="V96" s="54" t="s">
        <v>465</v>
      </c>
      <c r="W96" s="54" t="s">
        <v>671</v>
      </c>
      <c r="X96" s="54" t="s">
        <v>24</v>
      </c>
      <c r="Y96" s="54" t="s">
        <v>706</v>
      </c>
      <c r="Z96" s="54" t="s">
        <v>63</v>
      </c>
      <c r="AA96" s="54">
        <v>5</v>
      </c>
    </row>
    <row r="97" spans="1:27">
      <c r="A97" s="54">
        <v>16</v>
      </c>
      <c r="B97" s="54" t="s">
        <v>658</v>
      </c>
      <c r="C97" s="54" t="s">
        <v>659</v>
      </c>
      <c r="D97" s="54" t="s">
        <v>660</v>
      </c>
      <c r="E97" s="54" t="s">
        <v>661</v>
      </c>
      <c r="F97" s="54">
        <v>222</v>
      </c>
      <c r="G97" s="54" t="s">
        <v>100</v>
      </c>
      <c r="H97" s="54">
        <v>2023</v>
      </c>
      <c r="I97" s="57">
        <v>3.12</v>
      </c>
      <c r="J97" s="54" t="s">
        <v>669</v>
      </c>
      <c r="K97" s="54" t="s">
        <v>663</v>
      </c>
      <c r="L97" s="54"/>
      <c r="M97" s="54"/>
      <c r="N97" s="54" t="s">
        <v>664</v>
      </c>
      <c r="O97" s="54" t="s">
        <v>665</v>
      </c>
      <c r="P97" s="54" t="s">
        <v>666</v>
      </c>
      <c r="Q97" s="54" t="s">
        <v>670</v>
      </c>
      <c r="R97" s="54" t="s">
        <v>99</v>
      </c>
      <c r="S97" s="54" t="s">
        <v>448</v>
      </c>
      <c r="T97" s="56" t="s">
        <v>449</v>
      </c>
      <c r="U97" s="54" t="s">
        <v>450</v>
      </c>
      <c r="V97" s="54" t="s">
        <v>100</v>
      </c>
      <c r="W97" s="54" t="s">
        <v>671</v>
      </c>
      <c r="X97" s="54" t="s">
        <v>24</v>
      </c>
      <c r="Y97" s="54" t="s">
        <v>706</v>
      </c>
      <c r="Z97" s="54" t="s">
        <v>88</v>
      </c>
      <c r="AA97" s="54">
        <v>5</v>
      </c>
    </row>
    <row r="98" spans="1:27">
      <c r="A98" s="54">
        <v>16</v>
      </c>
      <c r="B98" s="54" t="s">
        <v>658</v>
      </c>
      <c r="C98" s="54" t="s">
        <v>659</v>
      </c>
      <c r="D98" s="54" t="s">
        <v>660</v>
      </c>
      <c r="E98" s="54" t="s">
        <v>661</v>
      </c>
      <c r="F98" s="54">
        <v>320</v>
      </c>
      <c r="G98" s="54" t="s">
        <v>276</v>
      </c>
      <c r="H98" s="54">
        <v>2017</v>
      </c>
      <c r="I98" s="57">
        <v>2.84</v>
      </c>
      <c r="J98" s="54" t="s">
        <v>679</v>
      </c>
      <c r="K98" s="54" t="s">
        <v>663</v>
      </c>
      <c r="L98" s="54"/>
      <c r="M98" s="54"/>
      <c r="N98" s="54" t="s">
        <v>664</v>
      </c>
      <c r="O98" s="54" t="s">
        <v>665</v>
      </c>
      <c r="P98" s="54" t="s">
        <v>666</v>
      </c>
      <c r="Q98" s="54" t="s">
        <v>292</v>
      </c>
      <c r="R98" s="54" t="s">
        <v>275</v>
      </c>
      <c r="S98" s="54" t="s">
        <v>448</v>
      </c>
      <c r="T98" s="56" t="s">
        <v>449</v>
      </c>
      <c r="U98" s="54" t="s">
        <v>450</v>
      </c>
      <c r="V98" s="54" t="s">
        <v>276</v>
      </c>
      <c r="W98" s="54" t="s">
        <v>671</v>
      </c>
      <c r="X98" s="54" t="s">
        <v>24</v>
      </c>
      <c r="Y98" s="54" t="s">
        <v>706</v>
      </c>
      <c r="Z98" s="54" t="s">
        <v>88</v>
      </c>
      <c r="AA98" s="54">
        <v>5</v>
      </c>
    </row>
    <row r="99" spans="1:27">
      <c r="A99" s="54">
        <v>16</v>
      </c>
      <c r="B99" s="54" t="s">
        <v>658</v>
      </c>
      <c r="C99" s="54" t="s">
        <v>659</v>
      </c>
      <c r="D99" s="54" t="s">
        <v>660</v>
      </c>
      <c r="E99" s="54" t="s">
        <v>661</v>
      </c>
      <c r="F99" s="54">
        <v>340</v>
      </c>
      <c r="G99" s="54" t="s">
        <v>224</v>
      </c>
      <c r="H99" s="54">
        <v>2016</v>
      </c>
      <c r="I99" s="57">
        <v>8.75</v>
      </c>
      <c r="J99" s="54" t="s">
        <v>662</v>
      </c>
      <c r="K99" s="54" t="s">
        <v>663</v>
      </c>
      <c r="L99" s="54"/>
      <c r="M99" s="54"/>
      <c r="N99" s="54" t="s">
        <v>664</v>
      </c>
      <c r="O99" s="54" t="s">
        <v>665</v>
      </c>
      <c r="P99" s="54" t="s">
        <v>666</v>
      </c>
      <c r="Q99" s="54" t="s">
        <v>292</v>
      </c>
      <c r="R99" s="54" t="s">
        <v>223</v>
      </c>
      <c r="S99" s="54" t="s">
        <v>448</v>
      </c>
      <c r="T99" s="56" t="s">
        <v>449</v>
      </c>
      <c r="U99" s="54" t="s">
        <v>450</v>
      </c>
      <c r="V99" s="54" t="s">
        <v>224</v>
      </c>
      <c r="W99" s="54" t="s">
        <v>673</v>
      </c>
      <c r="X99" s="54" t="s">
        <v>24</v>
      </c>
      <c r="Y99" s="54" t="s">
        <v>706</v>
      </c>
      <c r="Z99" s="54" t="s">
        <v>88</v>
      </c>
      <c r="AA99" s="54">
        <v>5</v>
      </c>
    </row>
    <row r="100" spans="1:27">
      <c r="A100" s="54">
        <v>16</v>
      </c>
      <c r="B100" s="54" t="s">
        <v>658</v>
      </c>
      <c r="C100" s="54" t="s">
        <v>659</v>
      </c>
      <c r="D100" s="54" t="s">
        <v>660</v>
      </c>
      <c r="E100" s="54" t="s">
        <v>661</v>
      </c>
      <c r="F100" s="54">
        <v>484</v>
      </c>
      <c r="G100" s="54" t="s">
        <v>87</v>
      </c>
      <c r="H100" s="54">
        <v>2023</v>
      </c>
      <c r="I100" s="57">
        <v>15.82</v>
      </c>
      <c r="J100" s="54" t="s">
        <v>669</v>
      </c>
      <c r="K100" s="54" t="s">
        <v>663</v>
      </c>
      <c r="L100" s="54"/>
      <c r="M100" s="54"/>
      <c r="N100" s="54" t="s">
        <v>664</v>
      </c>
      <c r="O100" s="54" t="s">
        <v>665</v>
      </c>
      <c r="P100" s="54" t="s">
        <v>666</v>
      </c>
      <c r="Q100" s="54" t="s">
        <v>670</v>
      </c>
      <c r="R100" s="54" t="s">
        <v>86</v>
      </c>
      <c r="S100" s="54" t="s">
        <v>448</v>
      </c>
      <c r="T100" s="56" t="s">
        <v>449</v>
      </c>
      <c r="U100" s="54" t="s">
        <v>450</v>
      </c>
      <c r="V100" s="54" t="s">
        <v>87</v>
      </c>
      <c r="W100" s="54" t="s">
        <v>671</v>
      </c>
      <c r="X100" s="54" t="s">
        <v>24</v>
      </c>
      <c r="Y100" s="54" t="s">
        <v>706</v>
      </c>
      <c r="Z100" s="54" t="s">
        <v>88</v>
      </c>
      <c r="AA100" s="54">
        <v>5</v>
      </c>
    </row>
    <row r="101" spans="1:27">
      <c r="A101" s="54">
        <v>16</v>
      </c>
      <c r="B101" s="54" t="s">
        <v>658</v>
      </c>
      <c r="C101" s="54" t="s">
        <v>659</v>
      </c>
      <c r="D101" s="54" t="s">
        <v>660</v>
      </c>
      <c r="E101" s="54" t="s">
        <v>661</v>
      </c>
      <c r="F101" s="54">
        <v>558</v>
      </c>
      <c r="G101" s="54" t="s">
        <v>453</v>
      </c>
      <c r="H101" s="54">
        <v>2016</v>
      </c>
      <c r="I101" s="57">
        <v>6.48</v>
      </c>
      <c r="J101" s="54" t="s">
        <v>662</v>
      </c>
      <c r="K101" s="54" t="s">
        <v>663</v>
      </c>
      <c r="L101" s="54"/>
      <c r="M101" s="54"/>
      <c r="N101" s="54" t="s">
        <v>664</v>
      </c>
      <c r="O101" s="54" t="s">
        <v>665</v>
      </c>
      <c r="P101" s="54" t="s">
        <v>666</v>
      </c>
      <c r="Q101" s="54" t="s">
        <v>292</v>
      </c>
      <c r="R101" s="54" t="s">
        <v>392</v>
      </c>
      <c r="S101" s="54" t="s">
        <v>448</v>
      </c>
      <c r="T101" s="56" t="s">
        <v>449</v>
      </c>
      <c r="U101" s="54" t="s">
        <v>450</v>
      </c>
      <c r="V101" s="54" t="s">
        <v>453</v>
      </c>
      <c r="W101" s="54" t="s">
        <v>673</v>
      </c>
      <c r="X101" s="54" t="s">
        <v>24</v>
      </c>
      <c r="Y101" s="54" t="s">
        <v>706</v>
      </c>
      <c r="Z101" s="54" t="s">
        <v>88</v>
      </c>
      <c r="AA101" s="54">
        <v>5</v>
      </c>
    </row>
    <row r="102" spans="1:27">
      <c r="A102" s="54">
        <v>16</v>
      </c>
      <c r="B102" s="54" t="s">
        <v>658</v>
      </c>
      <c r="C102" s="54" t="s">
        <v>659</v>
      </c>
      <c r="D102" s="54" t="s">
        <v>660</v>
      </c>
      <c r="E102" s="54" t="s">
        <v>661</v>
      </c>
      <c r="F102" s="54">
        <v>600</v>
      </c>
      <c r="G102" s="54" t="s">
        <v>98</v>
      </c>
      <c r="H102" s="54">
        <v>2023</v>
      </c>
      <c r="I102" s="57">
        <v>16.079999999999998</v>
      </c>
      <c r="J102" s="54" t="s">
        <v>669</v>
      </c>
      <c r="K102" s="54" t="s">
        <v>663</v>
      </c>
      <c r="L102" s="54"/>
      <c r="M102" s="54"/>
      <c r="N102" s="54" t="s">
        <v>664</v>
      </c>
      <c r="O102" s="54" t="s">
        <v>665</v>
      </c>
      <c r="P102" s="54" t="s">
        <v>666</v>
      </c>
      <c r="Q102" s="54" t="s">
        <v>670</v>
      </c>
      <c r="R102" s="54" t="s">
        <v>97</v>
      </c>
      <c r="S102" s="54" t="s">
        <v>448</v>
      </c>
      <c r="T102" s="56" t="s">
        <v>449</v>
      </c>
      <c r="U102" s="54" t="s">
        <v>463</v>
      </c>
      <c r="V102" s="54" t="s">
        <v>98</v>
      </c>
      <c r="W102" s="54" t="s">
        <v>671</v>
      </c>
      <c r="X102" s="54" t="s">
        <v>24</v>
      </c>
      <c r="Y102" s="54" t="s">
        <v>706</v>
      </c>
      <c r="Z102" s="54" t="s">
        <v>63</v>
      </c>
      <c r="AA102" s="54">
        <v>5</v>
      </c>
    </row>
    <row r="103" spans="1:27">
      <c r="A103" s="54">
        <v>16</v>
      </c>
      <c r="B103" s="54" t="s">
        <v>658</v>
      </c>
      <c r="C103" s="54" t="s">
        <v>659</v>
      </c>
      <c r="D103" s="54" t="s">
        <v>660</v>
      </c>
      <c r="E103" s="54" t="s">
        <v>661</v>
      </c>
      <c r="F103" s="54">
        <v>604</v>
      </c>
      <c r="G103" s="54" t="s">
        <v>95</v>
      </c>
      <c r="H103" s="54">
        <v>2023</v>
      </c>
      <c r="I103" s="57">
        <v>7.6</v>
      </c>
      <c r="J103" s="54" t="s">
        <v>669</v>
      </c>
      <c r="K103" s="54" t="s">
        <v>663</v>
      </c>
      <c r="L103" s="54"/>
      <c r="M103" s="54"/>
      <c r="N103" s="54" t="s">
        <v>664</v>
      </c>
      <c r="O103" s="54" t="s">
        <v>665</v>
      </c>
      <c r="P103" s="54" t="s">
        <v>666</v>
      </c>
      <c r="Q103" s="54" t="s">
        <v>670</v>
      </c>
      <c r="R103" s="54" t="s">
        <v>94</v>
      </c>
      <c r="S103" s="54" t="s">
        <v>448</v>
      </c>
      <c r="T103" s="56" t="s">
        <v>449</v>
      </c>
      <c r="U103" s="54" t="s">
        <v>463</v>
      </c>
      <c r="V103" s="54" t="s">
        <v>95</v>
      </c>
      <c r="W103" s="54" t="s">
        <v>671</v>
      </c>
      <c r="X103" s="54" t="s">
        <v>24</v>
      </c>
      <c r="Y103" s="54" t="s">
        <v>706</v>
      </c>
      <c r="Z103" s="54" t="s">
        <v>63</v>
      </c>
      <c r="AA103" s="54">
        <v>5</v>
      </c>
    </row>
    <row r="104" spans="1:27">
      <c r="A104" s="54">
        <v>16</v>
      </c>
      <c r="B104" s="54" t="s">
        <v>658</v>
      </c>
      <c r="C104" s="54" t="s">
        <v>659</v>
      </c>
      <c r="D104" s="54" t="s">
        <v>660</v>
      </c>
      <c r="E104" s="54" t="s">
        <v>661</v>
      </c>
      <c r="F104" s="54">
        <v>740</v>
      </c>
      <c r="G104" s="54" t="s">
        <v>248</v>
      </c>
      <c r="H104" s="54">
        <v>2018</v>
      </c>
      <c r="I104" s="57">
        <v>12.65</v>
      </c>
      <c r="J104" s="54" t="s">
        <v>678</v>
      </c>
      <c r="K104" s="54" t="s">
        <v>663</v>
      </c>
      <c r="L104" s="54"/>
      <c r="M104" s="54"/>
      <c r="N104" s="54" t="s">
        <v>664</v>
      </c>
      <c r="O104" s="54" t="s">
        <v>665</v>
      </c>
      <c r="P104" s="54" t="s">
        <v>666</v>
      </c>
      <c r="Q104" s="54" t="s">
        <v>292</v>
      </c>
      <c r="R104" s="54" t="s">
        <v>247</v>
      </c>
      <c r="S104" s="54" t="s">
        <v>448</v>
      </c>
      <c r="T104" s="56" t="s">
        <v>449</v>
      </c>
      <c r="U104" s="54" t="s">
        <v>463</v>
      </c>
      <c r="V104" s="54" t="s">
        <v>248</v>
      </c>
      <c r="W104" s="54" t="s">
        <v>671</v>
      </c>
      <c r="X104" s="54" t="s">
        <v>24</v>
      </c>
      <c r="Y104" s="54" t="s">
        <v>706</v>
      </c>
      <c r="Z104" s="54" t="s">
        <v>63</v>
      </c>
      <c r="AA104" s="54">
        <v>5</v>
      </c>
    </row>
    <row r="105" spans="1:27">
      <c r="A105" s="54">
        <v>16</v>
      </c>
      <c r="B105" s="54" t="s">
        <v>658</v>
      </c>
      <c r="C105" s="54" t="s">
        <v>659</v>
      </c>
      <c r="D105" s="54" t="s">
        <v>660</v>
      </c>
      <c r="E105" s="54" t="s">
        <v>661</v>
      </c>
      <c r="F105" s="54">
        <v>858</v>
      </c>
      <c r="G105" s="54" t="s">
        <v>467</v>
      </c>
      <c r="H105" s="54">
        <v>2017</v>
      </c>
      <c r="I105" s="57">
        <v>2.35</v>
      </c>
      <c r="J105" s="54" t="s">
        <v>679</v>
      </c>
      <c r="K105" s="54" t="s">
        <v>663</v>
      </c>
      <c r="L105" s="54"/>
      <c r="M105" s="54"/>
      <c r="N105" s="54" t="s">
        <v>664</v>
      </c>
      <c r="O105" s="54" t="s">
        <v>665</v>
      </c>
      <c r="P105" s="54" t="s">
        <v>666</v>
      </c>
      <c r="Q105" s="54" t="s">
        <v>292</v>
      </c>
      <c r="R105" s="54" t="s">
        <v>466</v>
      </c>
      <c r="S105" s="54" t="s">
        <v>448</v>
      </c>
      <c r="T105" s="56" t="s">
        <v>449</v>
      </c>
      <c r="U105" s="54" t="s">
        <v>463</v>
      </c>
      <c r="V105" s="54" t="s">
        <v>467</v>
      </c>
      <c r="W105" s="54" t="s">
        <v>685</v>
      </c>
      <c r="X105" s="54" t="s">
        <v>24</v>
      </c>
      <c r="Y105" s="54" t="s">
        <v>706</v>
      </c>
      <c r="Z105" s="54" t="s">
        <v>63</v>
      </c>
      <c r="AA105" s="54">
        <v>5</v>
      </c>
    </row>
    <row r="106" spans="1:27">
      <c r="A106" s="54">
        <v>16</v>
      </c>
      <c r="B106" s="54" t="s">
        <v>658</v>
      </c>
      <c r="C106" s="54" t="s">
        <v>659</v>
      </c>
      <c r="D106" s="54" t="s">
        <v>660</v>
      </c>
      <c r="E106" s="54" t="s">
        <v>661</v>
      </c>
      <c r="F106" s="54">
        <v>112</v>
      </c>
      <c r="G106" s="54" t="s">
        <v>199</v>
      </c>
      <c r="H106" s="54">
        <v>2018</v>
      </c>
      <c r="I106" s="57">
        <v>4.91</v>
      </c>
      <c r="J106" s="54" t="s">
        <v>678</v>
      </c>
      <c r="K106" s="54" t="s">
        <v>663</v>
      </c>
      <c r="L106" s="54"/>
      <c r="M106" s="54"/>
      <c r="N106" s="54" t="s">
        <v>664</v>
      </c>
      <c r="O106" s="54" t="s">
        <v>665</v>
      </c>
      <c r="P106" s="54" t="s">
        <v>666</v>
      </c>
      <c r="Q106" s="54" t="s">
        <v>292</v>
      </c>
      <c r="R106" s="54" t="s">
        <v>198</v>
      </c>
      <c r="S106" s="54" t="s">
        <v>521</v>
      </c>
      <c r="T106" s="56" t="s">
        <v>522</v>
      </c>
      <c r="U106" s="54"/>
      <c r="V106" s="54" t="s">
        <v>199</v>
      </c>
      <c r="W106" s="54" t="s">
        <v>671</v>
      </c>
      <c r="X106" s="54" t="s">
        <v>26</v>
      </c>
      <c r="Y106" s="54" t="s">
        <v>708</v>
      </c>
      <c r="Z106" s="54"/>
      <c r="AA106" s="54">
        <v>6</v>
      </c>
    </row>
    <row r="107" spans="1:27">
      <c r="A107" s="54">
        <v>16</v>
      </c>
      <c r="B107" s="54" t="s">
        <v>658</v>
      </c>
      <c r="C107" s="54" t="s">
        <v>659</v>
      </c>
      <c r="D107" s="54" t="s">
        <v>660</v>
      </c>
      <c r="E107" s="54" t="s">
        <v>661</v>
      </c>
      <c r="F107" s="54">
        <v>100</v>
      </c>
      <c r="G107" s="54" t="s">
        <v>520</v>
      </c>
      <c r="H107" s="54">
        <v>2023</v>
      </c>
      <c r="I107" s="57">
        <v>0.92</v>
      </c>
      <c r="J107" s="54" t="s">
        <v>669</v>
      </c>
      <c r="K107" s="54" t="s">
        <v>663</v>
      </c>
      <c r="L107" s="54"/>
      <c r="M107" s="54"/>
      <c r="N107" s="54" t="s">
        <v>664</v>
      </c>
      <c r="O107" s="54" t="s">
        <v>665</v>
      </c>
      <c r="P107" s="54" t="s">
        <v>666</v>
      </c>
      <c r="Q107" s="54" t="s">
        <v>670</v>
      </c>
      <c r="R107" s="54" t="s">
        <v>380</v>
      </c>
      <c r="S107" s="54" t="s">
        <v>521</v>
      </c>
      <c r="T107" s="56" t="s">
        <v>522</v>
      </c>
      <c r="U107" s="54"/>
      <c r="V107" s="54" t="s">
        <v>520</v>
      </c>
      <c r="W107" s="54" t="s">
        <v>685</v>
      </c>
      <c r="X107" s="54" t="s">
        <v>26</v>
      </c>
      <c r="Y107" s="54" t="s">
        <v>708</v>
      </c>
      <c r="Z107" s="54"/>
      <c r="AA107" s="54">
        <v>6</v>
      </c>
    </row>
    <row r="108" spans="1:27">
      <c r="A108" s="54">
        <v>16</v>
      </c>
      <c r="B108" s="54" t="s">
        <v>658</v>
      </c>
      <c r="C108" s="54" t="s">
        <v>659</v>
      </c>
      <c r="D108" s="54" t="s">
        <v>660</v>
      </c>
      <c r="E108" s="54" t="s">
        <v>661</v>
      </c>
      <c r="F108" s="54">
        <v>203</v>
      </c>
      <c r="G108" s="54" t="s">
        <v>298</v>
      </c>
      <c r="H108" s="54">
        <v>2019</v>
      </c>
      <c r="I108" s="57">
        <v>3.46</v>
      </c>
      <c r="J108" s="54" t="s">
        <v>688</v>
      </c>
      <c r="K108" s="54" t="s">
        <v>663</v>
      </c>
      <c r="L108" s="54"/>
      <c r="M108" s="54"/>
      <c r="N108" s="54" t="s">
        <v>664</v>
      </c>
      <c r="O108" s="54" t="s">
        <v>665</v>
      </c>
      <c r="P108" s="54" t="s">
        <v>666</v>
      </c>
      <c r="Q108" s="54" t="s">
        <v>292</v>
      </c>
      <c r="R108" s="54" t="s">
        <v>524</v>
      </c>
      <c r="S108" s="54" t="s">
        <v>521</v>
      </c>
      <c r="T108" s="56" t="s">
        <v>522</v>
      </c>
      <c r="U108" s="54"/>
      <c r="V108" s="54" t="s">
        <v>298</v>
      </c>
      <c r="W108" s="54" t="s">
        <v>685</v>
      </c>
      <c r="X108" s="54" t="s">
        <v>26</v>
      </c>
      <c r="Y108" s="54" t="s">
        <v>708</v>
      </c>
      <c r="Z108" s="54"/>
      <c r="AA108" s="54">
        <v>6</v>
      </c>
    </row>
    <row r="109" spans="1:27">
      <c r="A109" s="54">
        <v>16</v>
      </c>
      <c r="B109" s="54" t="s">
        <v>658</v>
      </c>
      <c r="C109" s="54" t="s">
        <v>659</v>
      </c>
      <c r="D109" s="54" t="s">
        <v>660</v>
      </c>
      <c r="E109" s="54" t="s">
        <v>661</v>
      </c>
      <c r="F109" s="54">
        <v>348</v>
      </c>
      <c r="G109" s="54" t="s">
        <v>525</v>
      </c>
      <c r="H109" s="54">
        <v>2023</v>
      </c>
      <c r="I109" s="57">
        <v>1.2</v>
      </c>
      <c r="J109" s="54" t="s">
        <v>669</v>
      </c>
      <c r="K109" s="54" t="s">
        <v>663</v>
      </c>
      <c r="L109" s="54"/>
      <c r="M109" s="54"/>
      <c r="N109" s="54" t="s">
        <v>664</v>
      </c>
      <c r="O109" s="54" t="s">
        <v>665</v>
      </c>
      <c r="P109" s="54" t="s">
        <v>666</v>
      </c>
      <c r="Q109" s="54" t="s">
        <v>670</v>
      </c>
      <c r="R109" s="54" t="s">
        <v>384</v>
      </c>
      <c r="S109" s="54" t="s">
        <v>521</v>
      </c>
      <c r="T109" s="56" t="s">
        <v>522</v>
      </c>
      <c r="U109" s="54"/>
      <c r="V109" s="54" t="s">
        <v>525</v>
      </c>
      <c r="W109" s="54" t="s">
        <v>685</v>
      </c>
      <c r="X109" s="54" t="s">
        <v>26</v>
      </c>
      <c r="Y109" s="54" t="s">
        <v>708</v>
      </c>
      <c r="Z109" s="54"/>
      <c r="AA109" s="54">
        <v>6</v>
      </c>
    </row>
    <row r="110" spans="1:27">
      <c r="A110" s="54">
        <v>16</v>
      </c>
      <c r="B110" s="54" t="s">
        <v>658</v>
      </c>
      <c r="C110" s="54" t="s">
        <v>659</v>
      </c>
      <c r="D110" s="54" t="s">
        <v>660</v>
      </c>
      <c r="E110" s="54" t="s">
        <v>661</v>
      </c>
      <c r="F110" s="54">
        <v>498</v>
      </c>
      <c r="G110" s="54" t="s">
        <v>526</v>
      </c>
      <c r="H110" s="54">
        <v>2024</v>
      </c>
      <c r="I110" s="57">
        <v>7.11</v>
      </c>
      <c r="J110" s="54" t="s">
        <v>672</v>
      </c>
      <c r="K110" s="54" t="s">
        <v>663</v>
      </c>
      <c r="L110" s="54"/>
      <c r="M110" s="54"/>
      <c r="N110" s="54" t="s">
        <v>664</v>
      </c>
      <c r="O110" s="54" t="s">
        <v>665</v>
      </c>
      <c r="P110" s="54" t="s">
        <v>666</v>
      </c>
      <c r="Q110" s="54" t="s">
        <v>670</v>
      </c>
      <c r="R110" s="54" t="s">
        <v>386</v>
      </c>
      <c r="S110" s="54" t="s">
        <v>521</v>
      </c>
      <c r="T110" s="56" t="s">
        <v>522</v>
      </c>
      <c r="U110" s="54"/>
      <c r="V110" s="54" t="s">
        <v>709</v>
      </c>
      <c r="W110" s="54" t="s">
        <v>671</v>
      </c>
      <c r="X110" s="54" t="s">
        <v>26</v>
      </c>
      <c r="Y110" s="54" t="s">
        <v>708</v>
      </c>
      <c r="Z110" s="54"/>
      <c r="AA110" s="54">
        <v>6</v>
      </c>
    </row>
    <row r="111" spans="1:27">
      <c r="A111" s="54">
        <v>16</v>
      </c>
      <c r="B111" s="54" t="s">
        <v>658</v>
      </c>
      <c r="C111" s="54" t="s">
        <v>659</v>
      </c>
      <c r="D111" s="54" t="s">
        <v>660</v>
      </c>
      <c r="E111" s="54" t="s">
        <v>661</v>
      </c>
      <c r="F111" s="54">
        <v>616</v>
      </c>
      <c r="G111" s="54" t="s">
        <v>134</v>
      </c>
      <c r="H111" s="54">
        <v>2019</v>
      </c>
      <c r="I111" s="57">
        <v>2.78</v>
      </c>
      <c r="J111" s="54" t="s">
        <v>688</v>
      </c>
      <c r="K111" s="54" t="s">
        <v>663</v>
      </c>
      <c r="L111" s="54"/>
      <c r="M111" s="54"/>
      <c r="N111" s="54" t="s">
        <v>664</v>
      </c>
      <c r="O111" s="54" t="s">
        <v>665</v>
      </c>
      <c r="P111" s="54" t="s">
        <v>666</v>
      </c>
      <c r="Q111" s="54" t="s">
        <v>292</v>
      </c>
      <c r="R111" s="54" t="s">
        <v>133</v>
      </c>
      <c r="S111" s="54" t="s">
        <v>521</v>
      </c>
      <c r="T111" s="56" t="s">
        <v>522</v>
      </c>
      <c r="U111" s="54"/>
      <c r="V111" s="54" t="s">
        <v>134</v>
      </c>
      <c r="W111" s="54" t="s">
        <v>685</v>
      </c>
      <c r="X111" s="54" t="s">
        <v>26</v>
      </c>
      <c r="Y111" s="54" t="s">
        <v>708</v>
      </c>
      <c r="Z111" s="54"/>
      <c r="AA111" s="54">
        <v>6</v>
      </c>
    </row>
    <row r="112" spans="1:27">
      <c r="A112" s="54">
        <v>16</v>
      </c>
      <c r="B112" s="54" t="s">
        <v>658</v>
      </c>
      <c r="C112" s="54" t="s">
        <v>659</v>
      </c>
      <c r="D112" s="54" t="s">
        <v>660</v>
      </c>
      <c r="E112" s="54" t="s">
        <v>661</v>
      </c>
      <c r="F112" s="54">
        <v>642</v>
      </c>
      <c r="G112" s="54" t="s">
        <v>527</v>
      </c>
      <c r="H112" s="54">
        <v>2023</v>
      </c>
      <c r="I112" s="57">
        <v>2.66</v>
      </c>
      <c r="J112" s="54" t="s">
        <v>669</v>
      </c>
      <c r="K112" s="54" t="s">
        <v>663</v>
      </c>
      <c r="L112" s="54"/>
      <c r="M112" s="54"/>
      <c r="N112" s="54" t="s">
        <v>664</v>
      </c>
      <c r="O112" s="54" t="s">
        <v>665</v>
      </c>
      <c r="P112" s="54" t="s">
        <v>666</v>
      </c>
      <c r="Q112" s="54" t="s">
        <v>670</v>
      </c>
      <c r="R112" s="54" t="s">
        <v>387</v>
      </c>
      <c r="S112" s="54" t="s">
        <v>521</v>
      </c>
      <c r="T112" s="56" t="s">
        <v>522</v>
      </c>
      <c r="U112" s="54"/>
      <c r="V112" s="54" t="s">
        <v>527</v>
      </c>
      <c r="W112" s="54" t="s">
        <v>685</v>
      </c>
      <c r="X112" s="54" t="s">
        <v>26</v>
      </c>
      <c r="Y112" s="54" t="s">
        <v>708</v>
      </c>
      <c r="Z112" s="54"/>
      <c r="AA112" s="54">
        <v>6</v>
      </c>
    </row>
    <row r="113" spans="1:27">
      <c r="A113" s="54">
        <v>16</v>
      </c>
      <c r="B113" s="54" t="s">
        <v>658</v>
      </c>
      <c r="C113" s="54" t="s">
        <v>659</v>
      </c>
      <c r="D113" s="54" t="s">
        <v>660</v>
      </c>
      <c r="E113" s="54" t="s">
        <v>661</v>
      </c>
      <c r="F113" s="54">
        <v>643</v>
      </c>
      <c r="G113" s="54" t="s">
        <v>300</v>
      </c>
      <c r="H113" s="54">
        <v>2019</v>
      </c>
      <c r="I113" s="57">
        <v>26.8</v>
      </c>
      <c r="J113" s="54" t="s">
        <v>688</v>
      </c>
      <c r="K113" s="54" t="s">
        <v>663</v>
      </c>
      <c r="L113" s="54"/>
      <c r="M113" s="54"/>
      <c r="N113" s="54" t="s">
        <v>664</v>
      </c>
      <c r="O113" s="54" t="s">
        <v>665</v>
      </c>
      <c r="P113" s="54" t="s">
        <v>666</v>
      </c>
      <c r="Q113" s="54" t="s">
        <v>292</v>
      </c>
      <c r="R113" s="54" t="s">
        <v>528</v>
      </c>
      <c r="S113" s="54" t="s">
        <v>521</v>
      </c>
      <c r="T113" s="56" t="s">
        <v>522</v>
      </c>
      <c r="U113" s="54"/>
      <c r="V113" s="54" t="s">
        <v>300</v>
      </c>
      <c r="W113" s="54" t="s">
        <v>671</v>
      </c>
      <c r="X113" s="54" t="s">
        <v>26</v>
      </c>
      <c r="Y113" s="54" t="s">
        <v>708</v>
      </c>
      <c r="Z113" s="54"/>
      <c r="AA113" s="54">
        <v>6</v>
      </c>
    </row>
    <row r="114" spans="1:27">
      <c r="A114" s="54">
        <v>16</v>
      </c>
      <c r="B114" s="54" t="s">
        <v>658</v>
      </c>
      <c r="C114" s="54" t="s">
        <v>659</v>
      </c>
      <c r="D114" s="54" t="s">
        <v>660</v>
      </c>
      <c r="E114" s="54" t="s">
        <v>661</v>
      </c>
      <c r="F114" s="54">
        <v>703</v>
      </c>
      <c r="G114" s="54" t="s">
        <v>530</v>
      </c>
      <c r="H114" s="54">
        <v>2023</v>
      </c>
      <c r="I114" s="57">
        <v>2.04</v>
      </c>
      <c r="J114" s="54" t="s">
        <v>669</v>
      </c>
      <c r="K114" s="54" t="s">
        <v>663</v>
      </c>
      <c r="L114" s="54"/>
      <c r="M114" s="54"/>
      <c r="N114" s="54" t="s">
        <v>664</v>
      </c>
      <c r="O114" s="54" t="s">
        <v>665</v>
      </c>
      <c r="P114" s="54" t="s">
        <v>666</v>
      </c>
      <c r="Q114" s="54" t="s">
        <v>670</v>
      </c>
      <c r="R114" s="54" t="s">
        <v>529</v>
      </c>
      <c r="S114" s="54" t="s">
        <v>521</v>
      </c>
      <c r="T114" s="56" t="s">
        <v>522</v>
      </c>
      <c r="U114" s="54"/>
      <c r="V114" s="54" t="s">
        <v>710</v>
      </c>
      <c r="W114" s="54" t="s">
        <v>685</v>
      </c>
      <c r="X114" s="54" t="s">
        <v>26</v>
      </c>
      <c r="Y114" s="54" t="s">
        <v>708</v>
      </c>
      <c r="Z114" s="54"/>
      <c r="AA114" s="54">
        <v>6</v>
      </c>
    </row>
    <row r="115" spans="1:27">
      <c r="A115" s="54">
        <v>16</v>
      </c>
      <c r="B115" s="54" t="s">
        <v>658</v>
      </c>
      <c r="C115" s="54" t="s">
        <v>659</v>
      </c>
      <c r="D115" s="54" t="s">
        <v>660</v>
      </c>
      <c r="E115" s="54" t="s">
        <v>661</v>
      </c>
      <c r="F115" s="54">
        <v>804</v>
      </c>
      <c r="G115" s="54" t="s">
        <v>532</v>
      </c>
      <c r="H115" s="54">
        <v>2019</v>
      </c>
      <c r="I115" s="57">
        <v>37.369999999999997</v>
      </c>
      <c r="J115" s="54" t="s">
        <v>688</v>
      </c>
      <c r="K115" s="54" t="s">
        <v>663</v>
      </c>
      <c r="L115" s="54"/>
      <c r="M115" s="54"/>
      <c r="N115" s="54" t="s">
        <v>664</v>
      </c>
      <c r="O115" s="54" t="s">
        <v>665</v>
      </c>
      <c r="P115" s="54" t="s">
        <v>666</v>
      </c>
      <c r="Q115" s="54" t="s">
        <v>292</v>
      </c>
      <c r="R115" s="54" t="s">
        <v>531</v>
      </c>
      <c r="S115" s="54" t="s">
        <v>521</v>
      </c>
      <c r="T115" s="56" t="s">
        <v>522</v>
      </c>
      <c r="U115" s="54"/>
      <c r="V115" s="54" t="s">
        <v>532</v>
      </c>
      <c r="W115" s="54" t="s">
        <v>673</v>
      </c>
      <c r="X115" s="54" t="s">
        <v>26</v>
      </c>
      <c r="Y115" s="54" t="s">
        <v>708</v>
      </c>
      <c r="Z115" s="54"/>
      <c r="AA115" s="54">
        <v>6</v>
      </c>
    </row>
    <row r="116" spans="1:27">
      <c r="A116" s="54">
        <v>16</v>
      </c>
      <c r="B116" s="54" t="s">
        <v>658</v>
      </c>
      <c r="C116" s="54" t="s">
        <v>659</v>
      </c>
      <c r="D116" s="54" t="s">
        <v>660</v>
      </c>
      <c r="E116" s="54" t="s">
        <v>661</v>
      </c>
      <c r="F116" s="54">
        <v>208</v>
      </c>
      <c r="G116" s="54" t="s">
        <v>534</v>
      </c>
      <c r="H116" s="54">
        <v>2020</v>
      </c>
      <c r="I116" s="57">
        <v>3.37</v>
      </c>
      <c r="J116" s="54" t="s">
        <v>686</v>
      </c>
      <c r="K116" s="54" t="s">
        <v>663</v>
      </c>
      <c r="L116" s="54"/>
      <c r="M116" s="54"/>
      <c r="N116" s="54" t="s">
        <v>664</v>
      </c>
      <c r="O116" s="54" t="s">
        <v>665</v>
      </c>
      <c r="P116" s="54" t="s">
        <v>666</v>
      </c>
      <c r="Q116" s="54" t="s">
        <v>292</v>
      </c>
      <c r="R116" s="54" t="s">
        <v>533</v>
      </c>
      <c r="S116" s="54" t="s">
        <v>521</v>
      </c>
      <c r="T116" s="56" t="s">
        <v>535</v>
      </c>
      <c r="U116" s="54"/>
      <c r="V116" s="54" t="s">
        <v>534</v>
      </c>
      <c r="W116" s="54" t="s">
        <v>685</v>
      </c>
      <c r="X116" s="54" t="s">
        <v>26</v>
      </c>
      <c r="Y116" s="54" t="s">
        <v>119</v>
      </c>
      <c r="Z116" s="54"/>
      <c r="AA116" s="54">
        <v>6</v>
      </c>
    </row>
    <row r="117" spans="1:27">
      <c r="A117" s="54">
        <v>16</v>
      </c>
      <c r="B117" s="54" t="s">
        <v>658</v>
      </c>
      <c r="C117" s="54" t="s">
        <v>659</v>
      </c>
      <c r="D117" s="54" t="s">
        <v>660</v>
      </c>
      <c r="E117" s="54" t="s">
        <v>661</v>
      </c>
      <c r="F117" s="54">
        <v>233</v>
      </c>
      <c r="G117" s="54" t="s">
        <v>118</v>
      </c>
      <c r="H117" s="54">
        <v>2023</v>
      </c>
      <c r="I117" s="57">
        <v>0</v>
      </c>
      <c r="J117" s="54" t="s">
        <v>669</v>
      </c>
      <c r="K117" s="54" t="s">
        <v>663</v>
      </c>
      <c r="L117" s="54"/>
      <c r="M117" s="54"/>
      <c r="N117" s="54" t="s">
        <v>664</v>
      </c>
      <c r="O117" s="54" t="s">
        <v>665</v>
      </c>
      <c r="P117" s="54" t="s">
        <v>666</v>
      </c>
      <c r="Q117" s="54" t="s">
        <v>670</v>
      </c>
      <c r="R117" s="54" t="s">
        <v>117</v>
      </c>
      <c r="S117" s="54" t="s">
        <v>521</v>
      </c>
      <c r="T117" s="56" t="s">
        <v>535</v>
      </c>
      <c r="U117" s="54"/>
      <c r="V117" s="54" t="s">
        <v>118</v>
      </c>
      <c r="W117" s="54" t="s">
        <v>685</v>
      </c>
      <c r="X117" s="54" t="s">
        <v>26</v>
      </c>
      <c r="Y117" s="54" t="s">
        <v>119</v>
      </c>
      <c r="Z117" s="54"/>
      <c r="AA117" s="54">
        <v>6</v>
      </c>
    </row>
    <row r="118" spans="1:27">
      <c r="A118" s="54">
        <v>16</v>
      </c>
      <c r="B118" s="54" t="s">
        <v>658</v>
      </c>
      <c r="C118" s="54" t="s">
        <v>659</v>
      </c>
      <c r="D118" s="54" t="s">
        <v>660</v>
      </c>
      <c r="E118" s="54" t="s">
        <v>661</v>
      </c>
      <c r="F118" s="54">
        <v>246</v>
      </c>
      <c r="G118" s="54" t="s">
        <v>274</v>
      </c>
      <c r="H118" s="54">
        <v>2020</v>
      </c>
      <c r="I118" s="57">
        <v>2.85</v>
      </c>
      <c r="J118" s="54" t="s">
        <v>686</v>
      </c>
      <c r="K118" s="54" t="s">
        <v>663</v>
      </c>
      <c r="L118" s="54"/>
      <c r="M118" s="54"/>
      <c r="N118" s="54" t="s">
        <v>664</v>
      </c>
      <c r="O118" s="54" t="s">
        <v>665</v>
      </c>
      <c r="P118" s="54" t="s">
        <v>666</v>
      </c>
      <c r="Q118" s="54" t="s">
        <v>292</v>
      </c>
      <c r="R118" s="54" t="s">
        <v>273</v>
      </c>
      <c r="S118" s="54" t="s">
        <v>521</v>
      </c>
      <c r="T118" s="56" t="s">
        <v>535</v>
      </c>
      <c r="U118" s="54"/>
      <c r="V118" s="54" t="s">
        <v>274</v>
      </c>
      <c r="W118" s="54" t="s">
        <v>685</v>
      </c>
      <c r="X118" s="54" t="s">
        <v>26</v>
      </c>
      <c r="Y118" s="54" t="s">
        <v>119</v>
      </c>
      <c r="Z118" s="54"/>
      <c r="AA118" s="54">
        <v>6</v>
      </c>
    </row>
    <row r="119" spans="1:27">
      <c r="A119" s="54">
        <v>16</v>
      </c>
      <c r="B119" s="54" t="s">
        <v>658</v>
      </c>
      <c r="C119" s="54" t="s">
        <v>659</v>
      </c>
      <c r="D119" s="54" t="s">
        <v>660</v>
      </c>
      <c r="E119" s="54" t="s">
        <v>661</v>
      </c>
      <c r="F119" s="54">
        <v>372</v>
      </c>
      <c r="G119" s="54" t="s">
        <v>129</v>
      </c>
      <c r="H119" s="54">
        <v>2020</v>
      </c>
      <c r="I119" s="57">
        <v>0.43</v>
      </c>
      <c r="J119" s="54" t="s">
        <v>686</v>
      </c>
      <c r="K119" s="54" t="s">
        <v>663</v>
      </c>
      <c r="L119" s="54"/>
      <c r="M119" s="54"/>
      <c r="N119" s="54" t="s">
        <v>664</v>
      </c>
      <c r="O119" s="54" t="s">
        <v>665</v>
      </c>
      <c r="P119" s="54" t="s">
        <v>666</v>
      </c>
      <c r="Q119" s="54" t="s">
        <v>292</v>
      </c>
      <c r="R119" s="54" t="s">
        <v>128</v>
      </c>
      <c r="S119" s="54" t="s">
        <v>521</v>
      </c>
      <c r="T119" s="56" t="s">
        <v>535</v>
      </c>
      <c r="U119" s="54"/>
      <c r="V119" s="54" t="s">
        <v>129</v>
      </c>
      <c r="W119" s="54" t="s">
        <v>685</v>
      </c>
      <c r="X119" s="54" t="s">
        <v>26</v>
      </c>
      <c r="Y119" s="54" t="s">
        <v>119</v>
      </c>
      <c r="Z119" s="54"/>
      <c r="AA119" s="54">
        <v>6</v>
      </c>
    </row>
    <row r="120" spans="1:27">
      <c r="A120" s="54">
        <v>16</v>
      </c>
      <c r="B120" s="54" t="s">
        <v>658</v>
      </c>
      <c r="C120" s="54" t="s">
        <v>659</v>
      </c>
      <c r="D120" s="54" t="s">
        <v>660</v>
      </c>
      <c r="E120" s="54" t="s">
        <v>661</v>
      </c>
      <c r="F120" s="54">
        <v>428</v>
      </c>
      <c r="G120" s="54" t="s">
        <v>233</v>
      </c>
      <c r="H120" s="54">
        <v>2019</v>
      </c>
      <c r="I120" s="57">
        <v>1.96</v>
      </c>
      <c r="J120" s="54" t="s">
        <v>688</v>
      </c>
      <c r="K120" s="54" t="s">
        <v>663</v>
      </c>
      <c r="L120" s="54"/>
      <c r="M120" s="54"/>
      <c r="N120" s="54" t="s">
        <v>664</v>
      </c>
      <c r="O120" s="54" t="s">
        <v>665</v>
      </c>
      <c r="P120" s="54" t="s">
        <v>666</v>
      </c>
      <c r="Q120" s="54" t="s">
        <v>292</v>
      </c>
      <c r="R120" s="54" t="s">
        <v>232</v>
      </c>
      <c r="S120" s="54" t="s">
        <v>521</v>
      </c>
      <c r="T120" s="56" t="s">
        <v>535</v>
      </c>
      <c r="U120" s="54"/>
      <c r="V120" s="54" t="s">
        <v>233</v>
      </c>
      <c r="W120" s="54" t="s">
        <v>685</v>
      </c>
      <c r="X120" s="54" t="s">
        <v>26</v>
      </c>
      <c r="Y120" s="54" t="s">
        <v>119</v>
      </c>
      <c r="Z120" s="54"/>
      <c r="AA120" s="54">
        <v>6</v>
      </c>
    </row>
    <row r="121" spans="1:27">
      <c r="A121" s="54">
        <v>16</v>
      </c>
      <c r="B121" s="54" t="s">
        <v>658</v>
      </c>
      <c r="C121" s="54" t="s">
        <v>659</v>
      </c>
      <c r="D121" s="54" t="s">
        <v>660</v>
      </c>
      <c r="E121" s="54" t="s">
        <v>661</v>
      </c>
      <c r="F121" s="54">
        <v>440</v>
      </c>
      <c r="G121" s="54" t="s">
        <v>536</v>
      </c>
      <c r="H121" s="54">
        <v>2019</v>
      </c>
      <c r="I121" s="57">
        <v>0.21</v>
      </c>
      <c r="J121" s="54" t="s">
        <v>688</v>
      </c>
      <c r="K121" s="54" t="s">
        <v>663</v>
      </c>
      <c r="L121" s="54"/>
      <c r="M121" s="54"/>
      <c r="N121" s="54" t="s">
        <v>664</v>
      </c>
      <c r="O121" s="54" t="s">
        <v>665</v>
      </c>
      <c r="P121" s="54" t="s">
        <v>666</v>
      </c>
      <c r="Q121" s="54" t="s">
        <v>292</v>
      </c>
      <c r="R121" s="54" t="s">
        <v>385</v>
      </c>
      <c r="S121" s="54" t="s">
        <v>521</v>
      </c>
      <c r="T121" s="56" t="s">
        <v>535</v>
      </c>
      <c r="U121" s="54"/>
      <c r="V121" s="54" t="s">
        <v>536</v>
      </c>
      <c r="W121" s="54" t="s">
        <v>685</v>
      </c>
      <c r="X121" s="54" t="s">
        <v>26</v>
      </c>
      <c r="Y121" s="54" t="s">
        <v>119</v>
      </c>
      <c r="Z121" s="54"/>
      <c r="AA121" s="54">
        <v>6</v>
      </c>
    </row>
    <row r="122" spans="1:27">
      <c r="A122" s="54">
        <v>16</v>
      </c>
      <c r="B122" s="54" t="s">
        <v>658</v>
      </c>
      <c r="C122" s="54" t="s">
        <v>659</v>
      </c>
      <c r="D122" s="54" t="s">
        <v>660</v>
      </c>
      <c r="E122" s="54" t="s">
        <v>661</v>
      </c>
      <c r="F122" s="54">
        <v>752</v>
      </c>
      <c r="G122" s="54" t="s">
        <v>142</v>
      </c>
      <c r="H122" s="54">
        <v>2020</v>
      </c>
      <c r="I122" s="57">
        <v>0</v>
      </c>
      <c r="J122" s="54" t="s">
        <v>686</v>
      </c>
      <c r="K122" s="54" t="s">
        <v>663</v>
      </c>
      <c r="L122" s="54"/>
      <c r="M122" s="54"/>
      <c r="N122" s="54" t="s">
        <v>664</v>
      </c>
      <c r="O122" s="54" t="s">
        <v>665</v>
      </c>
      <c r="P122" s="54" t="s">
        <v>666</v>
      </c>
      <c r="Q122" s="54" t="s">
        <v>292</v>
      </c>
      <c r="R122" s="54" t="s">
        <v>141</v>
      </c>
      <c r="S122" s="54" t="s">
        <v>521</v>
      </c>
      <c r="T122" s="56" t="s">
        <v>535</v>
      </c>
      <c r="U122" s="54"/>
      <c r="V122" s="54" t="s">
        <v>142</v>
      </c>
      <c r="W122" s="54" t="s">
        <v>685</v>
      </c>
      <c r="X122" s="54" t="s">
        <v>26</v>
      </c>
      <c r="Y122" s="54" t="s">
        <v>119</v>
      </c>
      <c r="Z122" s="54"/>
      <c r="AA122" s="54">
        <v>6</v>
      </c>
    </row>
    <row r="123" spans="1:27">
      <c r="A123" s="54">
        <v>16</v>
      </c>
      <c r="B123" s="54" t="s">
        <v>658</v>
      </c>
      <c r="C123" s="54" t="s">
        <v>659</v>
      </c>
      <c r="D123" s="54" t="s">
        <v>660</v>
      </c>
      <c r="E123" s="54" t="s">
        <v>661</v>
      </c>
      <c r="F123" s="54">
        <v>8</v>
      </c>
      <c r="G123" s="54" t="s">
        <v>537</v>
      </c>
      <c r="H123" s="54">
        <v>2019</v>
      </c>
      <c r="I123" s="57">
        <v>36.1</v>
      </c>
      <c r="J123" s="54" t="s">
        <v>688</v>
      </c>
      <c r="K123" s="54" t="s">
        <v>663</v>
      </c>
      <c r="L123" s="54"/>
      <c r="M123" s="54"/>
      <c r="N123" s="54" t="s">
        <v>664</v>
      </c>
      <c r="O123" s="54" t="s">
        <v>665</v>
      </c>
      <c r="P123" s="54" t="s">
        <v>666</v>
      </c>
      <c r="Q123" s="54" t="s">
        <v>292</v>
      </c>
      <c r="R123" s="54" t="s">
        <v>376</v>
      </c>
      <c r="S123" s="54" t="s">
        <v>521</v>
      </c>
      <c r="T123" s="56" t="s">
        <v>538</v>
      </c>
      <c r="U123" s="54"/>
      <c r="V123" s="54" t="s">
        <v>537</v>
      </c>
      <c r="W123" s="54" t="s">
        <v>671</v>
      </c>
      <c r="X123" s="54" t="s">
        <v>26</v>
      </c>
      <c r="Y123" s="54" t="s">
        <v>132</v>
      </c>
      <c r="Z123" s="54"/>
      <c r="AA123" s="54">
        <v>6</v>
      </c>
    </row>
    <row r="124" spans="1:27">
      <c r="A124" s="54">
        <v>16</v>
      </c>
      <c r="B124" s="54" t="s">
        <v>658</v>
      </c>
      <c r="C124" s="54" t="s">
        <v>659</v>
      </c>
      <c r="D124" s="54" t="s">
        <v>660</v>
      </c>
      <c r="E124" s="54" t="s">
        <v>661</v>
      </c>
      <c r="F124" s="54">
        <v>70</v>
      </c>
      <c r="G124" s="54" t="s">
        <v>540</v>
      </c>
      <c r="H124" s="54">
        <v>2023</v>
      </c>
      <c r="I124" s="57">
        <v>3.51</v>
      </c>
      <c r="J124" s="54" t="s">
        <v>669</v>
      </c>
      <c r="K124" s="54" t="s">
        <v>663</v>
      </c>
      <c r="L124" s="54"/>
      <c r="M124" s="54"/>
      <c r="N124" s="54" t="s">
        <v>664</v>
      </c>
      <c r="O124" s="54" t="s">
        <v>665</v>
      </c>
      <c r="P124" s="54" t="s">
        <v>666</v>
      </c>
      <c r="Q124" s="54" t="s">
        <v>670</v>
      </c>
      <c r="R124" s="54" t="s">
        <v>539</v>
      </c>
      <c r="S124" s="54" t="s">
        <v>521</v>
      </c>
      <c r="T124" s="56" t="s">
        <v>538</v>
      </c>
      <c r="U124" s="54"/>
      <c r="V124" s="54" t="s">
        <v>540</v>
      </c>
      <c r="W124" s="54" t="s">
        <v>671</v>
      </c>
      <c r="X124" s="54" t="s">
        <v>26</v>
      </c>
      <c r="Y124" s="54" t="s">
        <v>132</v>
      </c>
      <c r="Z124" s="54"/>
      <c r="AA124" s="54">
        <v>6</v>
      </c>
    </row>
    <row r="125" spans="1:27">
      <c r="A125" s="54">
        <v>16</v>
      </c>
      <c r="B125" s="54" t="s">
        <v>658</v>
      </c>
      <c r="C125" s="54" t="s">
        <v>659</v>
      </c>
      <c r="D125" s="54" t="s">
        <v>660</v>
      </c>
      <c r="E125" s="54" t="s">
        <v>661</v>
      </c>
      <c r="F125" s="54">
        <v>191</v>
      </c>
      <c r="G125" s="54" t="s">
        <v>283</v>
      </c>
      <c r="H125" s="54">
        <v>2023</v>
      </c>
      <c r="I125" s="57">
        <v>6.84</v>
      </c>
      <c r="J125" s="54" t="s">
        <v>669</v>
      </c>
      <c r="K125" s="54" t="s">
        <v>663</v>
      </c>
      <c r="L125" s="54"/>
      <c r="M125" s="54"/>
      <c r="N125" s="54" t="s">
        <v>664</v>
      </c>
      <c r="O125" s="54" t="s">
        <v>665</v>
      </c>
      <c r="P125" s="54" t="s">
        <v>666</v>
      </c>
      <c r="Q125" s="54" t="s">
        <v>670</v>
      </c>
      <c r="R125" s="54" t="s">
        <v>282</v>
      </c>
      <c r="S125" s="54" t="s">
        <v>521</v>
      </c>
      <c r="T125" s="56" t="s">
        <v>538</v>
      </c>
      <c r="U125" s="54"/>
      <c r="V125" s="54" t="s">
        <v>283</v>
      </c>
      <c r="W125" s="54" t="s">
        <v>685</v>
      </c>
      <c r="X125" s="54" t="s">
        <v>26</v>
      </c>
      <c r="Y125" s="54" t="s">
        <v>132</v>
      </c>
      <c r="Z125" s="54"/>
      <c r="AA125" s="54">
        <v>6</v>
      </c>
    </row>
    <row r="126" spans="1:27">
      <c r="A126" s="54">
        <v>16</v>
      </c>
      <c r="B126" s="54" t="s">
        <v>658</v>
      </c>
      <c r="C126" s="54" t="s">
        <v>659</v>
      </c>
      <c r="D126" s="54" t="s">
        <v>660</v>
      </c>
      <c r="E126" s="54" t="s">
        <v>661</v>
      </c>
      <c r="F126" s="54">
        <v>300</v>
      </c>
      <c r="G126" s="54" t="s">
        <v>542</v>
      </c>
      <c r="H126" s="54">
        <v>2023</v>
      </c>
      <c r="I126" s="57">
        <v>5.46</v>
      </c>
      <c r="J126" s="54" t="s">
        <v>669</v>
      </c>
      <c r="K126" s="54" t="s">
        <v>663</v>
      </c>
      <c r="L126" s="54"/>
      <c r="M126" s="54"/>
      <c r="N126" s="54" t="s">
        <v>664</v>
      </c>
      <c r="O126" s="54" t="s">
        <v>665</v>
      </c>
      <c r="P126" s="54" t="s">
        <v>666</v>
      </c>
      <c r="Q126" s="54" t="s">
        <v>670</v>
      </c>
      <c r="R126" s="54" t="s">
        <v>383</v>
      </c>
      <c r="S126" s="54" t="s">
        <v>521</v>
      </c>
      <c r="T126" s="56" t="s">
        <v>538</v>
      </c>
      <c r="U126" s="54"/>
      <c r="V126" s="54" t="s">
        <v>542</v>
      </c>
      <c r="W126" s="54" t="s">
        <v>685</v>
      </c>
      <c r="X126" s="54" t="s">
        <v>26</v>
      </c>
      <c r="Y126" s="54" t="s">
        <v>132</v>
      </c>
      <c r="Z126" s="54"/>
      <c r="AA126" s="54">
        <v>6</v>
      </c>
    </row>
    <row r="127" spans="1:27">
      <c r="A127" s="54">
        <v>16</v>
      </c>
      <c r="B127" s="54" t="s">
        <v>658</v>
      </c>
      <c r="C127" s="54" t="s">
        <v>659</v>
      </c>
      <c r="D127" s="54" t="s">
        <v>660</v>
      </c>
      <c r="E127" s="54" t="s">
        <v>661</v>
      </c>
      <c r="F127" s="54">
        <v>380</v>
      </c>
      <c r="G127" s="54" t="s">
        <v>131</v>
      </c>
      <c r="H127" s="54">
        <v>2019</v>
      </c>
      <c r="I127" s="57">
        <v>11.81</v>
      </c>
      <c r="J127" s="54" t="s">
        <v>688</v>
      </c>
      <c r="K127" s="54" t="s">
        <v>663</v>
      </c>
      <c r="L127" s="54"/>
      <c r="M127" s="54"/>
      <c r="N127" s="54" t="s">
        <v>664</v>
      </c>
      <c r="O127" s="54" t="s">
        <v>665</v>
      </c>
      <c r="P127" s="54" t="s">
        <v>666</v>
      </c>
      <c r="Q127" s="54" t="s">
        <v>292</v>
      </c>
      <c r="R127" s="54" t="s">
        <v>130</v>
      </c>
      <c r="S127" s="54" t="s">
        <v>521</v>
      </c>
      <c r="T127" s="56" t="s">
        <v>538</v>
      </c>
      <c r="U127" s="54"/>
      <c r="V127" s="54" t="s">
        <v>131</v>
      </c>
      <c r="W127" s="54" t="s">
        <v>685</v>
      </c>
      <c r="X127" s="54" t="s">
        <v>26</v>
      </c>
      <c r="Y127" s="54" t="s">
        <v>132</v>
      </c>
      <c r="Z127" s="54"/>
      <c r="AA127" s="54">
        <v>6</v>
      </c>
    </row>
    <row r="128" spans="1:27">
      <c r="A128" s="54">
        <v>16</v>
      </c>
      <c r="B128" s="54" t="s">
        <v>658</v>
      </c>
      <c r="C128" s="54" t="s">
        <v>659</v>
      </c>
      <c r="D128" s="54" t="s">
        <v>660</v>
      </c>
      <c r="E128" s="54" t="s">
        <v>661</v>
      </c>
      <c r="F128" s="54">
        <v>470</v>
      </c>
      <c r="G128" s="54" t="s">
        <v>546</v>
      </c>
      <c r="H128" s="54">
        <v>2019</v>
      </c>
      <c r="I128" s="57">
        <v>2.38</v>
      </c>
      <c r="J128" s="54" t="s">
        <v>688</v>
      </c>
      <c r="K128" s="54" t="s">
        <v>663</v>
      </c>
      <c r="L128" s="54"/>
      <c r="M128" s="54"/>
      <c r="N128" s="54" t="s">
        <v>664</v>
      </c>
      <c r="O128" s="54" t="s">
        <v>665</v>
      </c>
      <c r="P128" s="54" t="s">
        <v>666</v>
      </c>
      <c r="Q128" s="54" t="s">
        <v>292</v>
      </c>
      <c r="R128" s="54" t="s">
        <v>545</v>
      </c>
      <c r="S128" s="54" t="s">
        <v>521</v>
      </c>
      <c r="T128" s="56" t="s">
        <v>538</v>
      </c>
      <c r="U128" s="54"/>
      <c r="V128" s="54" t="s">
        <v>546</v>
      </c>
      <c r="W128" s="54" t="s">
        <v>685</v>
      </c>
      <c r="X128" s="54" t="s">
        <v>26</v>
      </c>
      <c r="Y128" s="54" t="s">
        <v>132</v>
      </c>
      <c r="Z128" s="54"/>
      <c r="AA128" s="54">
        <v>6</v>
      </c>
    </row>
    <row r="129" spans="1:27">
      <c r="A129" s="54">
        <v>16</v>
      </c>
      <c r="B129" s="54" t="s">
        <v>658</v>
      </c>
      <c r="C129" s="54" t="s">
        <v>659</v>
      </c>
      <c r="D129" s="54" t="s">
        <v>660</v>
      </c>
      <c r="E129" s="54" t="s">
        <v>661</v>
      </c>
      <c r="F129" s="54">
        <v>499</v>
      </c>
      <c r="G129" s="54" t="s">
        <v>237</v>
      </c>
      <c r="H129" s="54">
        <v>2023</v>
      </c>
      <c r="I129" s="57">
        <v>8</v>
      </c>
      <c r="J129" s="54" t="s">
        <v>669</v>
      </c>
      <c r="K129" s="54" t="s">
        <v>663</v>
      </c>
      <c r="L129" s="54"/>
      <c r="M129" s="54"/>
      <c r="N129" s="54" t="s">
        <v>664</v>
      </c>
      <c r="O129" s="54" t="s">
        <v>665</v>
      </c>
      <c r="P129" s="54" t="s">
        <v>666</v>
      </c>
      <c r="Q129" s="54" t="s">
        <v>670</v>
      </c>
      <c r="R129" s="54" t="s">
        <v>236</v>
      </c>
      <c r="S129" s="54" t="s">
        <v>521</v>
      </c>
      <c r="T129" s="56" t="s">
        <v>538</v>
      </c>
      <c r="U129" s="54"/>
      <c r="V129" s="54" t="s">
        <v>237</v>
      </c>
      <c r="W129" s="54" t="s">
        <v>671</v>
      </c>
      <c r="X129" s="54" t="s">
        <v>26</v>
      </c>
      <c r="Y129" s="54" t="s">
        <v>132</v>
      </c>
      <c r="Z129" s="54"/>
      <c r="AA129" s="54">
        <v>6</v>
      </c>
    </row>
    <row r="130" spans="1:27">
      <c r="A130" s="54">
        <v>16</v>
      </c>
      <c r="B130" s="54" t="s">
        <v>658</v>
      </c>
      <c r="C130" s="54" t="s">
        <v>659</v>
      </c>
      <c r="D130" s="54" t="s">
        <v>660</v>
      </c>
      <c r="E130" s="54" t="s">
        <v>661</v>
      </c>
      <c r="F130" s="54">
        <v>807</v>
      </c>
      <c r="G130" s="54" t="s">
        <v>544</v>
      </c>
      <c r="H130" s="54">
        <v>2023</v>
      </c>
      <c r="I130" s="57">
        <v>9.56</v>
      </c>
      <c r="J130" s="54" t="s">
        <v>669</v>
      </c>
      <c r="K130" s="54" t="s">
        <v>663</v>
      </c>
      <c r="L130" s="54"/>
      <c r="M130" s="54"/>
      <c r="N130" s="54" t="s">
        <v>664</v>
      </c>
      <c r="O130" s="54" t="s">
        <v>665</v>
      </c>
      <c r="P130" s="54" t="s">
        <v>666</v>
      </c>
      <c r="Q130" s="54" t="s">
        <v>670</v>
      </c>
      <c r="R130" s="54" t="s">
        <v>543</v>
      </c>
      <c r="S130" s="54" t="s">
        <v>521</v>
      </c>
      <c r="T130" s="56" t="s">
        <v>538</v>
      </c>
      <c r="U130" s="54"/>
      <c r="V130" s="54" t="s">
        <v>544</v>
      </c>
      <c r="W130" s="54" t="s">
        <v>671</v>
      </c>
      <c r="X130" s="54" t="s">
        <v>26</v>
      </c>
      <c r="Y130" s="54" t="s">
        <v>132</v>
      </c>
      <c r="Z130" s="54"/>
      <c r="AA130" s="54">
        <v>6</v>
      </c>
    </row>
    <row r="131" spans="1:27">
      <c r="A131" s="54">
        <v>16</v>
      </c>
      <c r="B131" s="54" t="s">
        <v>658</v>
      </c>
      <c r="C131" s="54" t="s">
        <v>659</v>
      </c>
      <c r="D131" s="54" t="s">
        <v>660</v>
      </c>
      <c r="E131" s="54" t="s">
        <v>661</v>
      </c>
      <c r="F131" s="54">
        <v>620</v>
      </c>
      <c r="G131" s="54" t="s">
        <v>138</v>
      </c>
      <c r="H131" s="54">
        <v>2023</v>
      </c>
      <c r="I131" s="57">
        <v>7.67</v>
      </c>
      <c r="J131" s="54" t="s">
        <v>669</v>
      </c>
      <c r="K131" s="54" t="s">
        <v>663</v>
      </c>
      <c r="L131" s="54"/>
      <c r="M131" s="54"/>
      <c r="N131" s="54" t="s">
        <v>664</v>
      </c>
      <c r="O131" s="54" t="s">
        <v>665</v>
      </c>
      <c r="P131" s="54" t="s">
        <v>666</v>
      </c>
      <c r="Q131" s="54" t="s">
        <v>670</v>
      </c>
      <c r="R131" s="54" t="s">
        <v>137</v>
      </c>
      <c r="S131" s="54" t="s">
        <v>521</v>
      </c>
      <c r="T131" s="56" t="s">
        <v>538</v>
      </c>
      <c r="U131" s="54"/>
      <c r="V131" s="54" t="s">
        <v>138</v>
      </c>
      <c r="W131" s="54" t="s">
        <v>685</v>
      </c>
      <c r="X131" s="54" t="s">
        <v>26</v>
      </c>
      <c r="Y131" s="54" t="s">
        <v>132</v>
      </c>
      <c r="Z131" s="54"/>
      <c r="AA131" s="54">
        <v>6</v>
      </c>
    </row>
    <row r="132" spans="1:27">
      <c r="A132" s="54">
        <v>16</v>
      </c>
      <c r="B132" s="54" t="s">
        <v>658</v>
      </c>
      <c r="C132" s="54" t="s">
        <v>659</v>
      </c>
      <c r="D132" s="54" t="s">
        <v>660</v>
      </c>
      <c r="E132" s="54" t="s">
        <v>661</v>
      </c>
      <c r="F132" s="54">
        <v>688</v>
      </c>
      <c r="G132" s="54" t="s">
        <v>548</v>
      </c>
      <c r="H132" s="54">
        <v>2024</v>
      </c>
      <c r="I132" s="57">
        <v>2.04</v>
      </c>
      <c r="J132" s="54" t="s">
        <v>672</v>
      </c>
      <c r="K132" s="54" t="s">
        <v>663</v>
      </c>
      <c r="L132" s="54"/>
      <c r="M132" s="54"/>
      <c r="N132" s="54" t="s">
        <v>664</v>
      </c>
      <c r="O132" s="54" t="s">
        <v>665</v>
      </c>
      <c r="P132" s="54" t="s">
        <v>666</v>
      </c>
      <c r="Q132" s="54" t="s">
        <v>670</v>
      </c>
      <c r="R132" s="54" t="s">
        <v>547</v>
      </c>
      <c r="S132" s="54" t="s">
        <v>521</v>
      </c>
      <c r="T132" s="56" t="s">
        <v>538</v>
      </c>
      <c r="U132" s="54"/>
      <c r="V132" s="54" t="s">
        <v>548</v>
      </c>
      <c r="W132" s="54" t="s">
        <v>671</v>
      </c>
      <c r="X132" s="54" t="s">
        <v>26</v>
      </c>
      <c r="Y132" s="54" t="s">
        <v>132</v>
      </c>
      <c r="Z132" s="54"/>
      <c r="AA132" s="54">
        <v>6</v>
      </c>
    </row>
    <row r="133" spans="1:27">
      <c r="A133" s="54">
        <v>16</v>
      </c>
      <c r="B133" s="54" t="s">
        <v>658</v>
      </c>
      <c r="C133" s="54" t="s">
        <v>659</v>
      </c>
      <c r="D133" s="54" t="s">
        <v>660</v>
      </c>
      <c r="E133" s="54" t="s">
        <v>661</v>
      </c>
      <c r="F133" s="54">
        <v>705</v>
      </c>
      <c r="G133" s="54" t="s">
        <v>140</v>
      </c>
      <c r="H133" s="54">
        <v>2024</v>
      </c>
      <c r="I133" s="57">
        <v>1.77</v>
      </c>
      <c r="J133" s="54" t="s">
        <v>672</v>
      </c>
      <c r="K133" s="54" t="s">
        <v>663</v>
      </c>
      <c r="L133" s="54"/>
      <c r="M133" s="54"/>
      <c r="N133" s="54" t="s">
        <v>664</v>
      </c>
      <c r="O133" s="54" t="s">
        <v>665</v>
      </c>
      <c r="P133" s="54" t="s">
        <v>666</v>
      </c>
      <c r="Q133" s="54" t="s">
        <v>670</v>
      </c>
      <c r="R133" s="54" t="s">
        <v>139</v>
      </c>
      <c r="S133" s="54" t="s">
        <v>521</v>
      </c>
      <c r="T133" s="56" t="s">
        <v>538</v>
      </c>
      <c r="U133" s="54"/>
      <c r="V133" s="54" t="s">
        <v>140</v>
      </c>
      <c r="W133" s="54" t="s">
        <v>685</v>
      </c>
      <c r="X133" s="54" t="s">
        <v>26</v>
      </c>
      <c r="Y133" s="54" t="s">
        <v>132</v>
      </c>
      <c r="Z133" s="54"/>
      <c r="AA133" s="54">
        <v>6</v>
      </c>
    </row>
    <row r="134" spans="1:27">
      <c r="A134" s="54">
        <v>16</v>
      </c>
      <c r="B134" s="54" t="s">
        <v>658</v>
      </c>
      <c r="C134" s="54" t="s">
        <v>659</v>
      </c>
      <c r="D134" s="54" t="s">
        <v>660</v>
      </c>
      <c r="E134" s="54" t="s">
        <v>661</v>
      </c>
      <c r="F134" s="54">
        <v>724</v>
      </c>
      <c r="G134" s="54" t="s">
        <v>541</v>
      </c>
      <c r="H134" s="54">
        <v>2021</v>
      </c>
      <c r="I134" s="57">
        <v>3.5</v>
      </c>
      <c r="J134" s="54" t="s">
        <v>698</v>
      </c>
      <c r="K134" s="54" t="s">
        <v>663</v>
      </c>
      <c r="L134" s="54"/>
      <c r="M134" s="54"/>
      <c r="N134" s="54" t="s">
        <v>664</v>
      </c>
      <c r="O134" s="54" t="s">
        <v>665</v>
      </c>
      <c r="P134" s="54" t="s">
        <v>666</v>
      </c>
      <c r="Q134" s="54" t="s">
        <v>670</v>
      </c>
      <c r="R134" s="54" t="s">
        <v>381</v>
      </c>
      <c r="S134" s="54" t="s">
        <v>521</v>
      </c>
      <c r="T134" s="56" t="s">
        <v>538</v>
      </c>
      <c r="U134" s="54"/>
      <c r="V134" s="54" t="s">
        <v>541</v>
      </c>
      <c r="W134" s="54" t="s">
        <v>685</v>
      </c>
      <c r="X134" s="54" t="s">
        <v>26</v>
      </c>
      <c r="Y134" s="54" t="s">
        <v>132</v>
      </c>
      <c r="Z134" s="54"/>
      <c r="AA134" s="54">
        <v>6</v>
      </c>
    </row>
    <row r="135" spans="1:27">
      <c r="A135" s="54">
        <v>16</v>
      </c>
      <c r="B135" s="54" t="s">
        <v>658</v>
      </c>
      <c r="C135" s="54" t="s">
        <v>659</v>
      </c>
      <c r="D135" s="54" t="s">
        <v>660</v>
      </c>
      <c r="E135" s="54" t="s">
        <v>661</v>
      </c>
      <c r="F135" s="54">
        <v>412</v>
      </c>
      <c r="G135" s="54" t="s">
        <v>711</v>
      </c>
      <c r="H135" s="54">
        <v>2019</v>
      </c>
      <c r="I135" s="57">
        <v>3.16</v>
      </c>
      <c r="J135" s="54" t="s">
        <v>688</v>
      </c>
      <c r="K135" s="54" t="s">
        <v>663</v>
      </c>
      <c r="L135" s="54"/>
      <c r="M135" s="54"/>
      <c r="N135" s="54" t="s">
        <v>664</v>
      </c>
      <c r="O135" s="54" t="s">
        <v>665</v>
      </c>
      <c r="P135" s="54" t="s">
        <v>666</v>
      </c>
      <c r="Q135" s="54" t="s">
        <v>292</v>
      </c>
      <c r="R135" s="54" t="s">
        <v>712</v>
      </c>
      <c r="S135" s="54" t="s">
        <v>521</v>
      </c>
      <c r="T135" s="56" t="s">
        <v>538</v>
      </c>
      <c r="U135" s="54"/>
      <c r="V135" s="54" t="s">
        <v>711</v>
      </c>
      <c r="W135" s="54" t="s">
        <v>671</v>
      </c>
      <c r="X135" s="54" t="s">
        <v>26</v>
      </c>
      <c r="Y135" s="54" t="s">
        <v>132</v>
      </c>
      <c r="Z135" s="54"/>
      <c r="AA135" s="54">
        <v>6</v>
      </c>
    </row>
    <row r="136" spans="1:27">
      <c r="A136" s="54">
        <v>16</v>
      </c>
      <c r="B136" s="54" t="s">
        <v>658</v>
      </c>
      <c r="C136" s="54" t="s">
        <v>659</v>
      </c>
      <c r="D136" s="54" t="s">
        <v>660</v>
      </c>
      <c r="E136" s="54" t="s">
        <v>661</v>
      </c>
      <c r="F136" s="54">
        <v>40</v>
      </c>
      <c r="G136" s="54" t="s">
        <v>552</v>
      </c>
      <c r="H136" s="54">
        <v>2021</v>
      </c>
      <c r="I136" s="57">
        <v>1.29</v>
      </c>
      <c r="J136" s="54" t="s">
        <v>698</v>
      </c>
      <c r="K136" s="54" t="s">
        <v>663</v>
      </c>
      <c r="L136" s="54"/>
      <c r="M136" s="54"/>
      <c r="N136" s="54" t="s">
        <v>664</v>
      </c>
      <c r="O136" s="54" t="s">
        <v>665</v>
      </c>
      <c r="P136" s="54" t="s">
        <v>666</v>
      </c>
      <c r="Q136" s="54" t="s">
        <v>670</v>
      </c>
      <c r="R136" s="54" t="s">
        <v>551</v>
      </c>
      <c r="S136" s="54" t="s">
        <v>521</v>
      </c>
      <c r="T136" s="56" t="s">
        <v>553</v>
      </c>
      <c r="U136" s="54"/>
      <c r="V136" s="54" t="s">
        <v>552</v>
      </c>
      <c r="W136" s="54" t="s">
        <v>685</v>
      </c>
      <c r="X136" s="54" t="s">
        <v>26</v>
      </c>
      <c r="Y136" s="54" t="s">
        <v>114</v>
      </c>
      <c r="Z136" s="54"/>
      <c r="AA136" s="54">
        <v>6</v>
      </c>
    </row>
    <row r="137" spans="1:27">
      <c r="A137" s="54">
        <v>16</v>
      </c>
      <c r="B137" s="54" t="s">
        <v>658</v>
      </c>
      <c r="C137" s="54" t="s">
        <v>659</v>
      </c>
      <c r="D137" s="54" t="s">
        <v>660</v>
      </c>
      <c r="E137" s="54" t="s">
        <v>661</v>
      </c>
      <c r="F137" s="54">
        <v>56</v>
      </c>
      <c r="G137" s="54" t="s">
        <v>194</v>
      </c>
      <c r="H137" s="54">
        <v>2020</v>
      </c>
      <c r="I137" s="57">
        <v>4.34</v>
      </c>
      <c r="J137" s="54" t="s">
        <v>686</v>
      </c>
      <c r="K137" s="54" t="s">
        <v>663</v>
      </c>
      <c r="L137" s="54"/>
      <c r="M137" s="54"/>
      <c r="N137" s="54" t="s">
        <v>664</v>
      </c>
      <c r="O137" s="54" t="s">
        <v>665</v>
      </c>
      <c r="P137" s="54" t="s">
        <v>666</v>
      </c>
      <c r="Q137" s="54" t="s">
        <v>292</v>
      </c>
      <c r="R137" s="54" t="s">
        <v>193</v>
      </c>
      <c r="S137" s="54" t="s">
        <v>521</v>
      </c>
      <c r="T137" s="56" t="s">
        <v>553</v>
      </c>
      <c r="U137" s="54"/>
      <c r="V137" s="54" t="s">
        <v>194</v>
      </c>
      <c r="W137" s="54" t="s">
        <v>685</v>
      </c>
      <c r="X137" s="54" t="s">
        <v>26</v>
      </c>
      <c r="Y137" s="54" t="s">
        <v>114</v>
      </c>
      <c r="Z137" s="54"/>
      <c r="AA137" s="54">
        <v>6</v>
      </c>
    </row>
    <row r="138" spans="1:27">
      <c r="A138" s="54">
        <v>16</v>
      </c>
      <c r="B138" s="54" t="s">
        <v>658</v>
      </c>
      <c r="C138" s="54" t="s">
        <v>659</v>
      </c>
      <c r="D138" s="54" t="s">
        <v>660</v>
      </c>
      <c r="E138" s="54" t="s">
        <v>661</v>
      </c>
      <c r="F138" s="54">
        <v>250</v>
      </c>
      <c r="G138" s="54" t="s">
        <v>121</v>
      </c>
      <c r="H138" s="54">
        <v>2021</v>
      </c>
      <c r="I138" s="57">
        <v>1.59</v>
      </c>
      <c r="J138" s="54" t="s">
        <v>698</v>
      </c>
      <c r="K138" s="54" t="s">
        <v>663</v>
      </c>
      <c r="L138" s="54"/>
      <c r="M138" s="54"/>
      <c r="N138" s="54" t="s">
        <v>664</v>
      </c>
      <c r="O138" s="54" t="s">
        <v>665</v>
      </c>
      <c r="P138" s="54" t="s">
        <v>666</v>
      </c>
      <c r="Q138" s="54" t="s">
        <v>670</v>
      </c>
      <c r="R138" s="54" t="s">
        <v>120</v>
      </c>
      <c r="S138" s="54" t="s">
        <v>521</v>
      </c>
      <c r="T138" s="56" t="s">
        <v>553</v>
      </c>
      <c r="U138" s="54"/>
      <c r="V138" s="54" t="s">
        <v>121</v>
      </c>
      <c r="W138" s="54" t="s">
        <v>685</v>
      </c>
      <c r="X138" s="54" t="s">
        <v>26</v>
      </c>
      <c r="Y138" s="54" t="s">
        <v>114</v>
      </c>
      <c r="Z138" s="54"/>
      <c r="AA138" s="54">
        <v>6</v>
      </c>
    </row>
    <row r="139" spans="1:27">
      <c r="A139" s="54">
        <v>16</v>
      </c>
      <c r="B139" s="54" t="s">
        <v>658</v>
      </c>
      <c r="C139" s="54" t="s">
        <v>659</v>
      </c>
      <c r="D139" s="54" t="s">
        <v>660</v>
      </c>
      <c r="E139" s="54" t="s">
        <v>661</v>
      </c>
      <c r="F139" s="54">
        <v>276</v>
      </c>
      <c r="G139" s="54" t="s">
        <v>116</v>
      </c>
      <c r="H139" s="54">
        <v>2021</v>
      </c>
      <c r="I139" s="57">
        <v>2.25</v>
      </c>
      <c r="J139" s="54" t="s">
        <v>698</v>
      </c>
      <c r="K139" s="54" t="s">
        <v>663</v>
      </c>
      <c r="L139" s="54"/>
      <c r="M139" s="54"/>
      <c r="N139" s="54" t="s">
        <v>664</v>
      </c>
      <c r="O139" s="54" t="s">
        <v>665</v>
      </c>
      <c r="P139" s="54" t="s">
        <v>666</v>
      </c>
      <c r="Q139" s="54" t="s">
        <v>670</v>
      </c>
      <c r="R139" s="54" t="s">
        <v>115</v>
      </c>
      <c r="S139" s="54" t="s">
        <v>521</v>
      </c>
      <c r="T139" s="56" t="s">
        <v>553</v>
      </c>
      <c r="U139" s="54"/>
      <c r="V139" s="54" t="s">
        <v>116</v>
      </c>
      <c r="W139" s="54" t="s">
        <v>685</v>
      </c>
      <c r="X139" s="54" t="s">
        <v>26</v>
      </c>
      <c r="Y139" s="54" t="s">
        <v>114</v>
      </c>
      <c r="Z139" s="54"/>
      <c r="AA139" s="54">
        <v>6</v>
      </c>
    </row>
    <row r="140" spans="1:27">
      <c r="A140" s="54">
        <v>16</v>
      </c>
      <c r="B140" s="54" t="s">
        <v>658</v>
      </c>
      <c r="C140" s="54" t="s">
        <v>659</v>
      </c>
      <c r="D140" s="54" t="s">
        <v>660</v>
      </c>
      <c r="E140" s="54" t="s">
        <v>661</v>
      </c>
      <c r="F140" s="54">
        <v>442</v>
      </c>
      <c r="G140" s="54" t="s">
        <v>231</v>
      </c>
      <c r="H140" s="54">
        <v>2020</v>
      </c>
      <c r="I140" s="57">
        <v>0</v>
      </c>
      <c r="J140" s="54" t="s">
        <v>686</v>
      </c>
      <c r="K140" s="54" t="s">
        <v>663</v>
      </c>
      <c r="L140" s="54"/>
      <c r="M140" s="54"/>
      <c r="N140" s="54" t="s">
        <v>664</v>
      </c>
      <c r="O140" s="54" t="s">
        <v>665</v>
      </c>
      <c r="P140" s="54" t="s">
        <v>666</v>
      </c>
      <c r="Q140" s="54" t="s">
        <v>292</v>
      </c>
      <c r="R140" s="54" t="s">
        <v>230</v>
      </c>
      <c r="S140" s="54" t="s">
        <v>521</v>
      </c>
      <c r="T140" s="56" t="s">
        <v>553</v>
      </c>
      <c r="U140" s="54"/>
      <c r="V140" s="54" t="s">
        <v>231</v>
      </c>
      <c r="W140" s="54" t="s">
        <v>685</v>
      </c>
      <c r="X140" s="54" t="s">
        <v>26</v>
      </c>
      <c r="Y140" s="54" t="s">
        <v>114</v>
      </c>
      <c r="Z140" s="54"/>
      <c r="AA140" s="54">
        <v>6</v>
      </c>
    </row>
    <row r="141" spans="1:27">
      <c r="A141" s="54">
        <v>16</v>
      </c>
      <c r="B141" s="54" t="s">
        <v>658</v>
      </c>
      <c r="C141" s="54" t="s">
        <v>659</v>
      </c>
      <c r="D141" s="54" t="s">
        <v>660</v>
      </c>
      <c r="E141" s="54" t="s">
        <v>661</v>
      </c>
      <c r="F141" s="54">
        <v>528</v>
      </c>
      <c r="G141" s="54" t="s">
        <v>713</v>
      </c>
      <c r="H141" s="54">
        <v>2020</v>
      </c>
      <c r="I141" s="57">
        <v>0.28000000000000003</v>
      </c>
      <c r="J141" s="54" t="s">
        <v>686</v>
      </c>
      <c r="K141" s="54" t="s">
        <v>663</v>
      </c>
      <c r="L141" s="54"/>
      <c r="M141" s="54"/>
      <c r="N141" s="54" t="s">
        <v>664</v>
      </c>
      <c r="O141" s="54" t="s">
        <v>665</v>
      </c>
      <c r="P141" s="54" t="s">
        <v>666</v>
      </c>
      <c r="Q141" s="54" t="s">
        <v>292</v>
      </c>
      <c r="R141" s="54" t="s">
        <v>554</v>
      </c>
      <c r="S141" s="54" t="s">
        <v>521</v>
      </c>
      <c r="T141" s="56" t="s">
        <v>553</v>
      </c>
      <c r="U141" s="54"/>
      <c r="V141" s="54" t="s">
        <v>555</v>
      </c>
      <c r="W141" s="54" t="s">
        <v>685</v>
      </c>
      <c r="X141" s="54" t="s">
        <v>26</v>
      </c>
      <c r="Y141" s="54" t="s">
        <v>114</v>
      </c>
      <c r="Z141" s="54"/>
      <c r="AA141" s="54">
        <v>6</v>
      </c>
    </row>
    <row r="142" spans="1:27">
      <c r="A142" s="54">
        <v>16</v>
      </c>
      <c r="B142" s="54" t="s">
        <v>658</v>
      </c>
      <c r="C142" s="54" t="s">
        <v>659</v>
      </c>
      <c r="D142" s="54" t="s">
        <v>660</v>
      </c>
      <c r="E142" s="54" t="s">
        <v>661</v>
      </c>
      <c r="F142" s="54">
        <v>554</v>
      </c>
      <c r="G142" s="54" t="s">
        <v>243</v>
      </c>
      <c r="H142" s="54">
        <v>2023</v>
      </c>
      <c r="I142" s="57">
        <v>3.98</v>
      </c>
      <c r="J142" s="54" t="s">
        <v>669</v>
      </c>
      <c r="K142" s="54" t="s">
        <v>663</v>
      </c>
      <c r="L142" s="54"/>
      <c r="M142" s="54"/>
      <c r="N142" s="54" t="s">
        <v>664</v>
      </c>
      <c r="O142" s="54" t="s">
        <v>665</v>
      </c>
      <c r="P142" s="54" t="s">
        <v>666</v>
      </c>
      <c r="Q142" s="54" t="s">
        <v>670</v>
      </c>
      <c r="R142" s="54" t="s">
        <v>242</v>
      </c>
      <c r="S142" s="54" t="s">
        <v>470</v>
      </c>
      <c r="T142" s="56" t="s">
        <v>471</v>
      </c>
      <c r="U142" s="54"/>
      <c r="V142" s="54" t="s">
        <v>243</v>
      </c>
      <c r="W142" s="54" t="s">
        <v>685</v>
      </c>
      <c r="X142" s="54" t="s">
        <v>7</v>
      </c>
      <c r="Y142" s="54" t="s">
        <v>148</v>
      </c>
      <c r="Z142" s="54"/>
      <c r="AA142" s="54"/>
    </row>
    <row r="143" spans="1:27">
      <c r="A143" s="54">
        <v>16</v>
      </c>
      <c r="B143" s="54" t="s">
        <v>658</v>
      </c>
      <c r="C143" s="54" t="s">
        <v>659</v>
      </c>
      <c r="D143" s="54" t="s">
        <v>660</v>
      </c>
      <c r="E143" s="54" t="s">
        <v>661</v>
      </c>
      <c r="F143" s="54">
        <v>548</v>
      </c>
      <c r="G143" s="54" t="s">
        <v>606</v>
      </c>
      <c r="H143" s="54">
        <v>2023</v>
      </c>
      <c r="I143" s="57">
        <v>23.48</v>
      </c>
      <c r="J143" s="54" t="s">
        <v>669</v>
      </c>
      <c r="K143" s="54" t="s">
        <v>663</v>
      </c>
      <c r="L143" s="54"/>
      <c r="M143" s="54"/>
      <c r="N143" s="54" t="s">
        <v>664</v>
      </c>
      <c r="O143" s="54" t="s">
        <v>665</v>
      </c>
      <c r="P143" s="54" t="s">
        <v>666</v>
      </c>
      <c r="Q143" s="54" t="s">
        <v>670</v>
      </c>
      <c r="R143" s="54" t="s">
        <v>605</v>
      </c>
      <c r="S143" s="54" t="s">
        <v>470</v>
      </c>
      <c r="T143" s="56" t="s">
        <v>598</v>
      </c>
      <c r="U143" s="54"/>
      <c r="V143" s="54" t="s">
        <v>606</v>
      </c>
      <c r="W143" s="54" t="s">
        <v>673</v>
      </c>
      <c r="X143" s="54" t="s">
        <v>7</v>
      </c>
      <c r="Y143" s="54" t="s">
        <v>714</v>
      </c>
      <c r="Z143" s="54"/>
      <c r="AA143" s="54"/>
    </row>
    <row r="144" spans="1:27">
      <c r="A144" s="54">
        <v>16</v>
      </c>
      <c r="B144" s="54" t="s">
        <v>658</v>
      </c>
      <c r="C144" s="54" t="s">
        <v>659</v>
      </c>
      <c r="D144" s="54" t="s">
        <v>660</v>
      </c>
      <c r="E144" s="54" t="s">
        <v>661</v>
      </c>
      <c r="F144" s="54">
        <v>882</v>
      </c>
      <c r="G144" s="54" t="s">
        <v>266</v>
      </c>
      <c r="H144" s="54">
        <v>2023</v>
      </c>
      <c r="I144" s="57">
        <v>2.35</v>
      </c>
      <c r="J144" s="54" t="s">
        <v>669</v>
      </c>
      <c r="K144" s="54" t="s">
        <v>663</v>
      </c>
      <c r="L144" s="54"/>
      <c r="M144" s="54"/>
      <c r="N144" s="54" t="s">
        <v>664</v>
      </c>
      <c r="O144" s="54" t="s">
        <v>665</v>
      </c>
      <c r="P144" s="54" t="s">
        <v>666</v>
      </c>
      <c r="Q144" s="54" t="s">
        <v>670</v>
      </c>
      <c r="R144" s="54" t="s">
        <v>265</v>
      </c>
      <c r="S144" s="54" t="s">
        <v>470</v>
      </c>
      <c r="T144" s="56" t="s">
        <v>609</v>
      </c>
      <c r="U144" s="54"/>
      <c r="V144" s="54" t="s">
        <v>266</v>
      </c>
      <c r="W144" s="54" t="s">
        <v>673</v>
      </c>
      <c r="X144" s="54" t="s">
        <v>7</v>
      </c>
      <c r="Y144" s="54" t="s">
        <v>715</v>
      </c>
      <c r="Z144" s="54"/>
      <c r="AA144" s="54"/>
    </row>
    <row r="145" spans="1:27">
      <c r="A145" s="54">
        <v>16</v>
      </c>
      <c r="B145" s="54" t="s">
        <v>658</v>
      </c>
      <c r="C145" s="54" t="s">
        <v>659</v>
      </c>
      <c r="D145" s="54" t="s">
        <v>660</v>
      </c>
      <c r="E145" s="54" t="s">
        <v>661</v>
      </c>
      <c r="F145" s="54">
        <v>776</v>
      </c>
      <c r="G145" s="54" t="s">
        <v>256</v>
      </c>
      <c r="H145" s="54">
        <v>2024</v>
      </c>
      <c r="I145" s="57">
        <v>10.71</v>
      </c>
      <c r="J145" s="54" t="s">
        <v>672</v>
      </c>
      <c r="K145" s="54" t="s">
        <v>663</v>
      </c>
      <c r="L145" s="54"/>
      <c r="M145" s="54"/>
      <c r="N145" s="54" t="s">
        <v>664</v>
      </c>
      <c r="O145" s="54" t="s">
        <v>665</v>
      </c>
      <c r="P145" s="54" t="s">
        <v>666</v>
      </c>
      <c r="Q145" s="54" t="s">
        <v>670</v>
      </c>
      <c r="R145" s="54" t="s">
        <v>255</v>
      </c>
      <c r="S145" s="54" t="s">
        <v>470</v>
      </c>
      <c r="T145" s="56" t="s">
        <v>609</v>
      </c>
      <c r="U145" s="54"/>
      <c r="V145" s="54" t="s">
        <v>256</v>
      </c>
      <c r="W145" s="54" t="s">
        <v>671</v>
      </c>
      <c r="X145" s="54" t="s">
        <v>7</v>
      </c>
      <c r="Y145" s="54" t="s">
        <v>715</v>
      </c>
      <c r="Z145" s="54"/>
      <c r="AA145" s="54"/>
    </row>
    <row r="146" spans="1:27">
      <c r="A146" s="54"/>
      <c r="B146" s="54"/>
      <c r="C146" s="54"/>
      <c r="D146" s="54"/>
      <c r="E146" s="54"/>
      <c r="F146" s="54"/>
      <c r="G146" s="54"/>
      <c r="H146" s="54"/>
      <c r="I146" s="57"/>
      <c r="J146" s="54"/>
      <c r="K146" s="54"/>
      <c r="L146" s="54"/>
      <c r="M146" s="54"/>
      <c r="N146" s="54"/>
      <c r="O146" s="54"/>
      <c r="P146" s="54"/>
      <c r="Q146" s="54"/>
      <c r="R146" s="54"/>
      <c r="S146" s="54"/>
      <c r="T146" s="56"/>
      <c r="U146" s="54"/>
      <c r="V146" s="54"/>
      <c r="W146" s="54"/>
      <c r="X146" s="54"/>
      <c r="Y146" s="54"/>
      <c r="Z146" s="54"/>
      <c r="AA146" s="54"/>
    </row>
  </sheetData>
  <mergeCells count="7">
    <mergeCell ref="J10:L10"/>
    <mergeCell ref="J4:L4"/>
    <mergeCell ref="J5:L5"/>
    <mergeCell ref="J6:L6"/>
    <mergeCell ref="J7:L7"/>
    <mergeCell ref="J8:L8"/>
    <mergeCell ref="J9:L9"/>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FE806-D8F2-487E-AB32-DE38C48954D4}">
  <dimension ref="A1:V177"/>
  <sheetViews>
    <sheetView zoomScale="80" zoomScaleNormal="80" workbookViewId="0">
      <selection activeCell="L3" sqref="L3:V7"/>
    </sheetView>
  </sheetViews>
  <sheetFormatPr defaultColWidth="9.140625" defaultRowHeight="15"/>
  <cols>
    <col min="12" max="12" width="20.28515625" customWidth="1"/>
  </cols>
  <sheetData>
    <row r="1" spans="1:22" s="12" customFormat="1"/>
    <row r="2" spans="1:22">
      <c r="A2" s="182" t="s">
        <v>1305</v>
      </c>
      <c r="B2" s="182"/>
      <c r="C2" s="182"/>
      <c r="D2" s="182"/>
      <c r="E2" s="182"/>
      <c r="F2" s="182"/>
      <c r="G2" s="182"/>
      <c r="H2" s="182"/>
      <c r="I2" s="182"/>
      <c r="J2" s="182"/>
      <c r="K2" s="182"/>
    </row>
    <row r="3" spans="1:22">
      <c r="L3" s="207" t="s">
        <v>1235</v>
      </c>
      <c r="M3" s="207" t="s">
        <v>685</v>
      </c>
      <c r="N3" s="207" t="s">
        <v>685</v>
      </c>
      <c r="O3" s="207" t="s">
        <v>671</v>
      </c>
      <c r="P3" s="207" t="s">
        <v>671</v>
      </c>
      <c r="Q3" s="207" t="s">
        <v>673</v>
      </c>
      <c r="R3" s="207" t="s">
        <v>673</v>
      </c>
      <c r="S3" s="207" t="s">
        <v>667</v>
      </c>
      <c r="T3" s="207" t="s">
        <v>667</v>
      </c>
      <c r="U3" s="207" t="s">
        <v>635</v>
      </c>
      <c r="V3" s="207" t="s">
        <v>635</v>
      </c>
    </row>
    <row r="4" spans="1:22">
      <c r="L4" s="207"/>
      <c r="M4" s="207" t="s">
        <v>630</v>
      </c>
      <c r="N4" s="207" t="s">
        <v>631</v>
      </c>
      <c r="O4" s="207" t="s">
        <v>630</v>
      </c>
      <c r="P4" s="207" t="s">
        <v>631</v>
      </c>
      <c r="Q4" s="207" t="s">
        <v>630</v>
      </c>
      <c r="R4" s="207" t="s">
        <v>631</v>
      </c>
      <c r="S4" s="207" t="s">
        <v>630</v>
      </c>
      <c r="T4" s="207" t="s">
        <v>631</v>
      </c>
      <c r="U4" s="207" t="s">
        <v>630</v>
      </c>
      <c r="V4" s="207" t="s">
        <v>631</v>
      </c>
    </row>
    <row r="5" spans="1:22">
      <c r="L5" s="207" t="s">
        <v>421</v>
      </c>
      <c r="M5" s="239">
        <f t="shared" ref="M5:T5" si="0">COUNTIFS($G$28:$G$177,M3,$F$28:$F$177,M4)</f>
        <v>15</v>
      </c>
      <c r="N5" s="239">
        <f t="shared" si="0"/>
        <v>15</v>
      </c>
      <c r="O5" s="239">
        <f t="shared" si="0"/>
        <v>29</v>
      </c>
      <c r="P5" s="239">
        <f t="shared" si="0"/>
        <v>29</v>
      </c>
      <c r="Q5" s="239">
        <f t="shared" si="0"/>
        <v>26</v>
      </c>
      <c r="R5" s="239">
        <f t="shared" si="0"/>
        <v>26</v>
      </c>
      <c r="S5" s="239">
        <f t="shared" si="0"/>
        <v>5</v>
      </c>
      <c r="T5" s="239">
        <f t="shared" si="0"/>
        <v>5</v>
      </c>
      <c r="U5" s="239">
        <f>COUNTIF($F$28:$F$177,U4)</f>
        <v>75</v>
      </c>
      <c r="V5" s="239">
        <f>COUNTIF($F$28:$F$177,V4)</f>
        <v>75</v>
      </c>
    </row>
    <row r="6" spans="1:22">
      <c r="L6" s="207" t="s">
        <v>76</v>
      </c>
      <c r="M6" s="239" cm="1">
        <f t="array" ref="M6">MEDIAN(_xlfn._xlws.FILTER($H$28:$H$177,($G$28:$G$177=M3)*($F$28:$F$177=M4)))</f>
        <v>2.38</v>
      </c>
      <c r="N6" s="239" cm="1">
        <f t="array" ref="N6">MEDIAN(_xlfn._xlws.FILTER($H$28:$H$177,($G$28:$G$177=N3)*($F$28:$F$177=N4)))</f>
        <v>1.96</v>
      </c>
      <c r="O6" s="239" cm="1">
        <f t="array" ref="O6">MEDIAN(_xlfn._xlws.FILTER($H$28:$H$177,($G$28:$G$177=O3)*($F$28:$F$177=O4)))</f>
        <v>12.68</v>
      </c>
      <c r="P6" s="239" cm="1">
        <f t="array" ref="P6">MEDIAN(_xlfn._xlws.FILTER($H$28:$H$177,($G$28:$G$177=P3)*($F$28:$F$177=P4)))</f>
        <v>6.14</v>
      </c>
      <c r="Q6" s="239" cm="1">
        <f t="array" ref="Q6">MEDIAN(_xlfn._xlws.FILTER($H$28:$H$177,($G$28:$G$177=Q3)*($F$28:$F$177=Q4)))</f>
        <v>21.75</v>
      </c>
      <c r="R6" s="239" cm="1">
        <f t="array" ref="R6">MEDIAN(_xlfn._xlws.FILTER($H$28:$H$177,($G$28:$G$177=R3)*($F$28:$F$177=R4)))</f>
        <v>13.905000000000001</v>
      </c>
      <c r="S6" s="239" cm="1">
        <f t="array" ref="S6">MEDIAN(_xlfn._xlws.FILTER($H$28:$H$177,($G$28:$G$177=S3)*($F$28:$F$177=S4)))</f>
        <v>21.03</v>
      </c>
      <c r="T6" s="239" cm="1">
        <f t="array" ref="T6">MEDIAN(_xlfn._xlws.FILTER($H$28:$H$177,($G$28:$G$177=T3)*($F$28:$F$177=T4)))</f>
        <v>12.32</v>
      </c>
      <c r="U6" s="239" cm="1">
        <f t="array" ref="U6">MEDIAN(_xlfn._xlws.FILTER($H$28:$H$177,($F$28:$F$177=U4)))</f>
        <v>12.68</v>
      </c>
      <c r="V6" s="239" cm="1">
        <f t="array" ref="V6">MEDIAN(_xlfn._xlws.FILTER($H$28:$H$177,($F$28:$F$177=V4)))</f>
        <v>7.27</v>
      </c>
    </row>
    <row r="7" spans="1:22">
      <c r="L7" s="207" t="s">
        <v>1236</v>
      </c>
      <c r="M7" s="239" cm="1">
        <f t="array" ref="M7">AVERAGE(_xlfn._xlws.FILTER($H$28:$H$177,($G$28:$G$177=M3)*($F$28:$F$177=M4)))</f>
        <v>4.0993333333333331</v>
      </c>
      <c r="N7" s="239" cm="1">
        <f t="array" ref="N7">AVERAGE(_xlfn._xlws.FILTER($H$28:$H$177,($G$28:$G$177=N3)*($F$28:$F$177=N4)))</f>
        <v>2.3640000000000003</v>
      </c>
      <c r="O7" s="239" cm="1">
        <f t="array" ref="O7">AVERAGE(_xlfn._xlws.FILTER($H$28:$H$177,($G$28:$G$177=O3)*($F$28:$F$177=O4)))</f>
        <v>14.488620689655175</v>
      </c>
      <c r="P7" s="239" cm="1">
        <f t="array" ref="P7">AVERAGE(_xlfn._xlws.FILTER($H$28:$H$177,($G$28:$G$177=P3)*($F$28:$F$177=P4)))</f>
        <v>10.438620689655176</v>
      </c>
      <c r="Q7" s="239" cm="1">
        <f t="array" ref="Q7">AVERAGE(_xlfn._xlws.FILTER($H$28:$H$177,($G$28:$G$177=Q3)*($F$28:$F$177=Q4)))</f>
        <v>25.609615384615388</v>
      </c>
      <c r="R7" s="239" cm="1">
        <f t="array" ref="R7">AVERAGE(_xlfn._xlws.FILTER($H$28:$H$177,($G$28:$G$177=R3)*($F$28:$F$177=R4)))</f>
        <v>16.818076923076923</v>
      </c>
      <c r="S7" s="239" cm="1">
        <f t="array" ref="S7">AVERAGE(_xlfn._xlws.FILTER($H$28:$H$177,($G$28:$G$177=S3)*($F$28:$F$177=S4)))</f>
        <v>20.655999999999999</v>
      </c>
      <c r="T7" s="239" cm="1">
        <f t="array" ref="T7">AVERAGE(_xlfn._xlws.FILTER($H$28:$H$177,($G$28:$G$177=T3)*($F$28:$F$177=T4)))</f>
        <v>13.440000000000001</v>
      </c>
      <c r="U7" s="239" cm="1">
        <f t="array" ref="U7">AVERAGE(_xlfn._xlws.FILTER($H$28:$H$177,($F$28:$F$177=U4)))</f>
        <v>16.677200000000006</v>
      </c>
      <c r="V7" s="239" cm="1">
        <f t="array" ref="V7">AVERAGE(_xlfn._xlws.FILTER($H$28:$H$177,($F$28:$F$177=V4)))</f>
        <v>11.235333333333337</v>
      </c>
    </row>
    <row r="27" spans="1:10">
      <c r="A27" s="12" t="s">
        <v>47</v>
      </c>
      <c r="B27" s="12" t="s">
        <v>48</v>
      </c>
      <c r="C27" s="12" t="s">
        <v>415</v>
      </c>
      <c r="D27" s="12" t="s">
        <v>416</v>
      </c>
      <c r="E27" s="12" t="s">
        <v>49</v>
      </c>
      <c r="F27" s="12" t="s">
        <v>653</v>
      </c>
      <c r="G27" s="12" t="s">
        <v>654</v>
      </c>
      <c r="H27" s="12" t="s">
        <v>645</v>
      </c>
      <c r="I27" s="12" t="s">
        <v>641</v>
      </c>
      <c r="J27" s="12" t="s">
        <v>59</v>
      </c>
    </row>
    <row r="28" spans="1:10">
      <c r="A28" t="s">
        <v>61</v>
      </c>
      <c r="B28" t="s">
        <v>62</v>
      </c>
      <c r="C28" t="s">
        <v>448</v>
      </c>
      <c r="D28" t="s">
        <v>449</v>
      </c>
      <c r="E28">
        <v>2010</v>
      </c>
      <c r="F28" t="s">
        <v>630</v>
      </c>
      <c r="G28" t="s">
        <v>685</v>
      </c>
      <c r="H28">
        <v>10.27</v>
      </c>
      <c r="I28" t="s">
        <v>661</v>
      </c>
      <c r="J28">
        <v>1</v>
      </c>
    </row>
    <row r="29" spans="1:10">
      <c r="A29" t="s">
        <v>456</v>
      </c>
      <c r="B29" t="s">
        <v>457</v>
      </c>
      <c r="C29" t="s">
        <v>448</v>
      </c>
      <c r="D29" t="s">
        <v>449</v>
      </c>
      <c r="E29">
        <v>2010</v>
      </c>
      <c r="F29" t="s">
        <v>630</v>
      </c>
      <c r="G29" t="s">
        <v>685</v>
      </c>
      <c r="H29">
        <v>1.2</v>
      </c>
      <c r="I29" t="s">
        <v>661</v>
      </c>
      <c r="J29">
        <v>1</v>
      </c>
    </row>
    <row r="30" spans="1:10">
      <c r="A30" t="s">
        <v>380</v>
      </c>
      <c r="B30" t="s">
        <v>520</v>
      </c>
      <c r="C30" t="s">
        <v>521</v>
      </c>
      <c r="D30" t="s">
        <v>522</v>
      </c>
      <c r="E30">
        <v>2013</v>
      </c>
      <c r="F30" t="s">
        <v>630</v>
      </c>
      <c r="G30" t="s">
        <v>685</v>
      </c>
      <c r="H30">
        <v>7.32</v>
      </c>
      <c r="I30" t="s">
        <v>661</v>
      </c>
      <c r="J30">
        <v>1</v>
      </c>
    </row>
    <row r="31" spans="1:10">
      <c r="A31" t="s">
        <v>282</v>
      </c>
      <c r="B31" t="s">
        <v>283</v>
      </c>
      <c r="C31" t="s">
        <v>521</v>
      </c>
      <c r="D31" t="s">
        <v>538</v>
      </c>
      <c r="E31">
        <v>2013</v>
      </c>
      <c r="F31" t="s">
        <v>630</v>
      </c>
      <c r="G31" t="s">
        <v>685</v>
      </c>
      <c r="H31">
        <v>5.96</v>
      </c>
      <c r="I31" t="s">
        <v>661</v>
      </c>
      <c r="J31">
        <v>1</v>
      </c>
    </row>
    <row r="32" spans="1:10">
      <c r="A32" t="s">
        <v>524</v>
      </c>
      <c r="B32" t="s">
        <v>298</v>
      </c>
      <c r="C32" t="s">
        <v>521</v>
      </c>
      <c r="D32" t="s">
        <v>522</v>
      </c>
      <c r="E32">
        <v>2013</v>
      </c>
      <c r="F32" t="s">
        <v>630</v>
      </c>
      <c r="G32" t="s">
        <v>685</v>
      </c>
      <c r="H32">
        <v>3.69</v>
      </c>
      <c r="I32" t="s">
        <v>661</v>
      </c>
      <c r="J32">
        <v>1</v>
      </c>
    </row>
    <row r="33" spans="1:10">
      <c r="A33" t="s">
        <v>117</v>
      </c>
      <c r="B33" t="s">
        <v>118</v>
      </c>
      <c r="C33" t="s">
        <v>521</v>
      </c>
      <c r="D33" t="s">
        <v>535</v>
      </c>
      <c r="E33">
        <v>2013</v>
      </c>
      <c r="F33" t="s">
        <v>630</v>
      </c>
      <c r="G33" t="s">
        <v>685</v>
      </c>
      <c r="H33">
        <v>0</v>
      </c>
      <c r="I33" t="s">
        <v>661</v>
      </c>
      <c r="J33">
        <v>1</v>
      </c>
    </row>
    <row r="34" spans="1:10">
      <c r="A34" t="s">
        <v>384</v>
      </c>
      <c r="B34" t="s">
        <v>525</v>
      </c>
      <c r="C34" t="s">
        <v>521</v>
      </c>
      <c r="D34" t="s">
        <v>522</v>
      </c>
      <c r="E34">
        <v>2013</v>
      </c>
      <c r="F34" t="s">
        <v>630</v>
      </c>
      <c r="G34" t="s">
        <v>685</v>
      </c>
      <c r="H34">
        <v>2.2400000000000002</v>
      </c>
      <c r="I34" t="s">
        <v>661</v>
      </c>
      <c r="J34">
        <v>1</v>
      </c>
    </row>
    <row r="35" spans="1:10">
      <c r="A35" t="s">
        <v>232</v>
      </c>
      <c r="B35" t="s">
        <v>233</v>
      </c>
      <c r="C35" t="s">
        <v>521</v>
      </c>
      <c r="D35" t="s">
        <v>535</v>
      </c>
      <c r="E35">
        <v>2013</v>
      </c>
      <c r="F35" t="s">
        <v>630</v>
      </c>
      <c r="G35" t="s">
        <v>685</v>
      </c>
      <c r="H35">
        <v>2.38</v>
      </c>
      <c r="I35" t="s">
        <v>661</v>
      </c>
      <c r="J35">
        <v>1</v>
      </c>
    </row>
    <row r="36" spans="1:10">
      <c r="A36" t="s">
        <v>385</v>
      </c>
      <c r="B36" t="s">
        <v>536</v>
      </c>
      <c r="C36" t="s">
        <v>521</v>
      </c>
      <c r="D36" t="s">
        <v>535</v>
      </c>
      <c r="E36">
        <v>2013</v>
      </c>
      <c r="F36" t="s">
        <v>630</v>
      </c>
      <c r="G36" t="s">
        <v>685</v>
      </c>
      <c r="H36">
        <v>8.3699999999999992</v>
      </c>
      <c r="I36" t="s">
        <v>661</v>
      </c>
      <c r="J36">
        <v>1</v>
      </c>
    </row>
    <row r="37" spans="1:10">
      <c r="A37" t="s">
        <v>133</v>
      </c>
      <c r="B37" t="s">
        <v>134</v>
      </c>
      <c r="C37" t="s">
        <v>521</v>
      </c>
      <c r="D37" t="s">
        <v>522</v>
      </c>
      <c r="E37">
        <v>2013</v>
      </c>
      <c r="F37" t="s">
        <v>630</v>
      </c>
      <c r="G37" t="s">
        <v>685</v>
      </c>
      <c r="H37">
        <v>1.86</v>
      </c>
      <c r="I37" t="s">
        <v>661</v>
      </c>
      <c r="J37">
        <v>1</v>
      </c>
    </row>
    <row r="38" spans="1:10">
      <c r="A38" t="s">
        <v>387</v>
      </c>
      <c r="B38" t="s">
        <v>527</v>
      </c>
      <c r="C38" t="s">
        <v>521</v>
      </c>
      <c r="D38" t="s">
        <v>522</v>
      </c>
      <c r="E38">
        <v>2013</v>
      </c>
      <c r="F38" t="s">
        <v>630</v>
      </c>
      <c r="G38" t="s">
        <v>685</v>
      </c>
      <c r="H38">
        <v>9.59</v>
      </c>
      <c r="I38" t="s">
        <v>661</v>
      </c>
      <c r="J38">
        <v>1</v>
      </c>
    </row>
    <row r="39" spans="1:10">
      <c r="A39" t="s">
        <v>529</v>
      </c>
      <c r="B39" t="s">
        <v>710</v>
      </c>
      <c r="C39" t="s">
        <v>521</v>
      </c>
      <c r="D39" t="s">
        <v>522</v>
      </c>
      <c r="E39">
        <v>2013</v>
      </c>
      <c r="F39" t="s">
        <v>630</v>
      </c>
      <c r="G39" t="s">
        <v>685</v>
      </c>
      <c r="H39">
        <v>4.38</v>
      </c>
      <c r="I39" t="s">
        <v>661</v>
      </c>
      <c r="J39">
        <v>1</v>
      </c>
    </row>
    <row r="40" spans="1:10">
      <c r="A40" t="s">
        <v>139</v>
      </c>
      <c r="B40" t="s">
        <v>140</v>
      </c>
      <c r="C40" t="s">
        <v>521</v>
      </c>
      <c r="D40" t="s">
        <v>538</v>
      </c>
      <c r="E40">
        <v>2013</v>
      </c>
      <c r="F40" t="s">
        <v>630</v>
      </c>
      <c r="G40" t="s">
        <v>685</v>
      </c>
      <c r="H40">
        <v>0.16</v>
      </c>
      <c r="I40" t="s">
        <v>661</v>
      </c>
      <c r="J40">
        <v>1</v>
      </c>
    </row>
    <row r="41" spans="1:10">
      <c r="A41" t="s">
        <v>141</v>
      </c>
      <c r="B41" t="s">
        <v>142</v>
      </c>
      <c r="C41" t="s">
        <v>521</v>
      </c>
      <c r="D41" t="s">
        <v>535</v>
      </c>
      <c r="E41">
        <v>2014</v>
      </c>
      <c r="F41" t="s">
        <v>630</v>
      </c>
      <c r="G41" t="s">
        <v>685</v>
      </c>
      <c r="H41">
        <v>1.87</v>
      </c>
      <c r="I41" t="s">
        <v>661</v>
      </c>
      <c r="J41">
        <v>1</v>
      </c>
    </row>
    <row r="42" spans="1:10">
      <c r="A42" s="48" t="s">
        <v>466</v>
      </c>
      <c r="B42" s="48" t="s">
        <v>467</v>
      </c>
      <c r="C42" s="48" t="s">
        <v>448</v>
      </c>
      <c r="D42" s="48" t="s">
        <v>449</v>
      </c>
      <c r="E42" s="48">
        <v>2010</v>
      </c>
      <c r="F42" s="48" t="s">
        <v>630</v>
      </c>
      <c r="G42" s="48" t="s">
        <v>685</v>
      </c>
      <c r="H42" s="48">
        <v>2.2000000000000002</v>
      </c>
      <c r="I42" s="48" t="s">
        <v>661</v>
      </c>
      <c r="J42" s="48">
        <v>1</v>
      </c>
    </row>
    <row r="43" spans="1:10">
      <c r="A43" t="s">
        <v>61</v>
      </c>
      <c r="B43" t="s">
        <v>62</v>
      </c>
      <c r="C43" t="s">
        <v>448</v>
      </c>
      <c r="D43" t="s">
        <v>449</v>
      </c>
      <c r="E43">
        <v>2017</v>
      </c>
      <c r="F43" t="s">
        <v>631</v>
      </c>
      <c r="G43" t="s">
        <v>685</v>
      </c>
      <c r="H43">
        <v>9.27</v>
      </c>
      <c r="I43" t="s">
        <v>661</v>
      </c>
      <c r="J43">
        <v>2</v>
      </c>
    </row>
    <row r="44" spans="1:10">
      <c r="A44" t="s">
        <v>456</v>
      </c>
      <c r="B44" t="s">
        <v>457</v>
      </c>
      <c r="C44" t="s">
        <v>448</v>
      </c>
      <c r="D44" t="s">
        <v>449</v>
      </c>
      <c r="E44">
        <v>2023</v>
      </c>
      <c r="F44" t="s">
        <v>631</v>
      </c>
      <c r="G44" t="s">
        <v>685</v>
      </c>
      <c r="H44">
        <v>0</v>
      </c>
      <c r="I44" t="s">
        <v>661</v>
      </c>
      <c r="J44">
        <v>2</v>
      </c>
    </row>
    <row r="45" spans="1:10">
      <c r="A45" t="s">
        <v>380</v>
      </c>
      <c r="B45" t="s">
        <v>520</v>
      </c>
      <c r="C45" t="s">
        <v>521</v>
      </c>
      <c r="D45" t="s">
        <v>522</v>
      </c>
      <c r="E45">
        <v>2023</v>
      </c>
      <c r="F45" t="s">
        <v>631</v>
      </c>
      <c r="G45" t="s">
        <v>685</v>
      </c>
      <c r="H45">
        <v>0.92</v>
      </c>
      <c r="I45" t="s">
        <v>661</v>
      </c>
      <c r="J45">
        <v>2</v>
      </c>
    </row>
    <row r="46" spans="1:10">
      <c r="A46" t="s">
        <v>282</v>
      </c>
      <c r="B46" t="s">
        <v>283</v>
      </c>
      <c r="C46" t="s">
        <v>521</v>
      </c>
      <c r="D46" t="s">
        <v>538</v>
      </c>
      <c r="E46">
        <v>2023</v>
      </c>
      <c r="F46" t="s">
        <v>631</v>
      </c>
      <c r="G46" t="s">
        <v>685</v>
      </c>
      <c r="H46">
        <v>6.84</v>
      </c>
      <c r="I46" t="s">
        <v>661</v>
      </c>
      <c r="J46">
        <v>2</v>
      </c>
    </row>
    <row r="47" spans="1:10">
      <c r="A47" t="s">
        <v>524</v>
      </c>
      <c r="B47" t="s">
        <v>298</v>
      </c>
      <c r="C47" t="s">
        <v>521</v>
      </c>
      <c r="D47" t="s">
        <v>522</v>
      </c>
      <c r="E47">
        <v>2019</v>
      </c>
      <c r="F47" t="s">
        <v>631</v>
      </c>
      <c r="G47" t="s">
        <v>685</v>
      </c>
      <c r="H47">
        <v>3.46</v>
      </c>
      <c r="I47" t="s">
        <v>661</v>
      </c>
      <c r="J47">
        <v>2</v>
      </c>
    </row>
    <row r="48" spans="1:10">
      <c r="A48" t="s">
        <v>117</v>
      </c>
      <c r="B48" t="s">
        <v>118</v>
      </c>
      <c r="C48" t="s">
        <v>521</v>
      </c>
      <c r="D48" t="s">
        <v>535</v>
      </c>
      <c r="E48">
        <v>2023</v>
      </c>
      <c r="F48" t="s">
        <v>631</v>
      </c>
      <c r="G48" t="s">
        <v>685</v>
      </c>
      <c r="H48">
        <v>0</v>
      </c>
      <c r="I48" t="s">
        <v>661</v>
      </c>
      <c r="J48">
        <v>2</v>
      </c>
    </row>
    <row r="49" spans="1:10">
      <c r="A49" t="s">
        <v>384</v>
      </c>
      <c r="B49" t="s">
        <v>525</v>
      </c>
      <c r="C49" t="s">
        <v>521</v>
      </c>
      <c r="D49" t="s">
        <v>522</v>
      </c>
      <c r="E49">
        <v>2023</v>
      </c>
      <c r="F49" t="s">
        <v>631</v>
      </c>
      <c r="G49" t="s">
        <v>685</v>
      </c>
      <c r="H49">
        <v>1.2</v>
      </c>
      <c r="I49" t="s">
        <v>661</v>
      </c>
      <c r="J49">
        <v>2</v>
      </c>
    </row>
    <row r="50" spans="1:10">
      <c r="A50" t="s">
        <v>232</v>
      </c>
      <c r="B50" t="s">
        <v>233</v>
      </c>
      <c r="C50" t="s">
        <v>521</v>
      </c>
      <c r="D50" t="s">
        <v>535</v>
      </c>
      <c r="E50">
        <v>2019</v>
      </c>
      <c r="F50" t="s">
        <v>631</v>
      </c>
      <c r="G50" t="s">
        <v>685</v>
      </c>
      <c r="H50">
        <v>1.96</v>
      </c>
      <c r="I50" t="s">
        <v>661</v>
      </c>
      <c r="J50">
        <v>2</v>
      </c>
    </row>
    <row r="51" spans="1:10">
      <c r="A51" t="s">
        <v>385</v>
      </c>
      <c r="B51" t="s">
        <v>536</v>
      </c>
      <c r="C51" t="s">
        <v>521</v>
      </c>
      <c r="D51" t="s">
        <v>535</v>
      </c>
      <c r="E51">
        <v>2019</v>
      </c>
      <c r="F51" t="s">
        <v>631</v>
      </c>
      <c r="G51" t="s">
        <v>685</v>
      </c>
      <c r="H51">
        <v>0.21</v>
      </c>
      <c r="I51" t="s">
        <v>661</v>
      </c>
      <c r="J51">
        <v>2</v>
      </c>
    </row>
    <row r="52" spans="1:10">
      <c r="A52" t="s">
        <v>133</v>
      </c>
      <c r="B52" t="s">
        <v>134</v>
      </c>
      <c r="C52" t="s">
        <v>521</v>
      </c>
      <c r="D52" t="s">
        <v>522</v>
      </c>
      <c r="E52">
        <v>2019</v>
      </c>
      <c r="F52" t="s">
        <v>631</v>
      </c>
      <c r="G52" t="s">
        <v>685</v>
      </c>
      <c r="H52">
        <v>2.78</v>
      </c>
      <c r="I52" t="s">
        <v>661</v>
      </c>
      <c r="J52">
        <v>2</v>
      </c>
    </row>
    <row r="53" spans="1:10">
      <c r="A53" t="s">
        <v>387</v>
      </c>
      <c r="B53" t="s">
        <v>527</v>
      </c>
      <c r="C53" t="s">
        <v>521</v>
      </c>
      <c r="D53" t="s">
        <v>522</v>
      </c>
      <c r="E53">
        <v>2023</v>
      </c>
      <c r="F53" t="s">
        <v>631</v>
      </c>
      <c r="G53" t="s">
        <v>685</v>
      </c>
      <c r="H53">
        <v>2.66</v>
      </c>
      <c r="I53" t="s">
        <v>661</v>
      </c>
      <c r="J53">
        <v>2</v>
      </c>
    </row>
    <row r="54" spans="1:10">
      <c r="A54" t="s">
        <v>529</v>
      </c>
      <c r="B54" t="s">
        <v>710</v>
      </c>
      <c r="C54" t="s">
        <v>521</v>
      </c>
      <c r="D54" t="s">
        <v>522</v>
      </c>
      <c r="E54">
        <v>2023</v>
      </c>
      <c r="F54" t="s">
        <v>631</v>
      </c>
      <c r="G54" t="s">
        <v>685</v>
      </c>
      <c r="H54">
        <v>2.04</v>
      </c>
      <c r="I54" t="s">
        <v>661</v>
      </c>
      <c r="J54">
        <v>2</v>
      </c>
    </row>
    <row r="55" spans="1:10">
      <c r="A55" t="s">
        <v>139</v>
      </c>
      <c r="B55" t="s">
        <v>140</v>
      </c>
      <c r="C55" t="s">
        <v>521</v>
      </c>
      <c r="D55" t="s">
        <v>538</v>
      </c>
      <c r="E55">
        <v>2024</v>
      </c>
      <c r="F55" t="s">
        <v>631</v>
      </c>
      <c r="G55" t="s">
        <v>685</v>
      </c>
      <c r="H55">
        <v>1.77</v>
      </c>
      <c r="I55" t="s">
        <v>661</v>
      </c>
      <c r="J55">
        <v>2</v>
      </c>
    </row>
    <row r="56" spans="1:10">
      <c r="A56" t="s">
        <v>141</v>
      </c>
      <c r="B56" t="s">
        <v>142</v>
      </c>
      <c r="C56" t="s">
        <v>521</v>
      </c>
      <c r="D56" t="s">
        <v>535</v>
      </c>
      <c r="E56">
        <v>2020</v>
      </c>
      <c r="F56" t="s">
        <v>631</v>
      </c>
      <c r="G56" t="s">
        <v>685</v>
      </c>
      <c r="H56">
        <v>0</v>
      </c>
      <c r="I56" t="s">
        <v>661</v>
      </c>
      <c r="J56">
        <v>2</v>
      </c>
    </row>
    <row r="57" spans="1:10">
      <c r="A57" s="48" t="s">
        <v>466</v>
      </c>
      <c r="B57" s="48" t="s">
        <v>467</v>
      </c>
      <c r="C57" s="48" t="s">
        <v>448</v>
      </c>
      <c r="D57" s="48" t="s">
        <v>449</v>
      </c>
      <c r="E57" s="48">
        <v>2017</v>
      </c>
      <c r="F57" s="48" t="s">
        <v>631</v>
      </c>
      <c r="G57" s="48" t="s">
        <v>685</v>
      </c>
      <c r="H57" s="48">
        <v>2.35</v>
      </c>
      <c r="I57" s="48" t="s">
        <v>661</v>
      </c>
      <c r="J57" s="48">
        <v>2</v>
      </c>
    </row>
    <row r="58" spans="1:10">
      <c r="A58" t="s">
        <v>204</v>
      </c>
      <c r="B58" t="s">
        <v>205</v>
      </c>
      <c r="C58" t="s">
        <v>473</v>
      </c>
      <c r="D58" t="s">
        <v>474</v>
      </c>
      <c r="E58">
        <v>2011</v>
      </c>
      <c r="F58" t="s">
        <v>630</v>
      </c>
      <c r="G58" t="s">
        <v>667</v>
      </c>
      <c r="H58">
        <v>21.03</v>
      </c>
      <c r="I58" t="s">
        <v>661</v>
      </c>
      <c r="J58">
        <v>7</v>
      </c>
    </row>
    <row r="59" spans="1:10">
      <c r="A59" t="s">
        <v>234</v>
      </c>
      <c r="B59" t="s">
        <v>235</v>
      </c>
      <c r="C59" t="s">
        <v>473</v>
      </c>
      <c r="D59" t="s">
        <v>474</v>
      </c>
      <c r="E59">
        <v>2013</v>
      </c>
      <c r="F59" t="s">
        <v>630</v>
      </c>
      <c r="G59" t="s">
        <v>667</v>
      </c>
      <c r="H59">
        <v>32.880000000000003</v>
      </c>
      <c r="I59" t="s">
        <v>661</v>
      </c>
      <c r="J59">
        <v>7</v>
      </c>
    </row>
    <row r="60" spans="1:10">
      <c r="A60" t="s">
        <v>682</v>
      </c>
      <c r="B60" t="s">
        <v>681</v>
      </c>
      <c r="C60" t="s">
        <v>473</v>
      </c>
      <c r="D60" t="s">
        <v>474</v>
      </c>
      <c r="E60">
        <v>2011</v>
      </c>
      <c r="F60" t="s">
        <v>630</v>
      </c>
      <c r="G60" t="s">
        <v>667</v>
      </c>
      <c r="H60">
        <v>6.9</v>
      </c>
      <c r="I60" t="s">
        <v>661</v>
      </c>
      <c r="J60">
        <v>7</v>
      </c>
    </row>
    <row r="61" spans="1:10">
      <c r="A61" t="s">
        <v>433</v>
      </c>
      <c r="B61" t="s">
        <v>434</v>
      </c>
      <c r="C61" t="s">
        <v>426</v>
      </c>
      <c r="D61" t="s">
        <v>427</v>
      </c>
      <c r="E61">
        <v>2013</v>
      </c>
      <c r="F61" t="s">
        <v>630</v>
      </c>
      <c r="G61" t="s">
        <v>667</v>
      </c>
      <c r="H61">
        <v>35.5</v>
      </c>
      <c r="I61" t="s">
        <v>661</v>
      </c>
      <c r="J61">
        <v>7</v>
      </c>
    </row>
    <row r="62" spans="1:10">
      <c r="A62" t="s">
        <v>402</v>
      </c>
      <c r="B62" t="s">
        <v>519</v>
      </c>
      <c r="C62" t="s">
        <v>473</v>
      </c>
      <c r="D62" t="s">
        <v>474</v>
      </c>
      <c r="E62">
        <v>2016</v>
      </c>
      <c r="F62" t="s">
        <v>630</v>
      </c>
      <c r="G62" t="s">
        <v>667</v>
      </c>
      <c r="H62">
        <v>6.97</v>
      </c>
      <c r="I62" t="s">
        <v>661</v>
      </c>
      <c r="J62">
        <v>7</v>
      </c>
    </row>
    <row r="63" spans="1:10">
      <c r="A63" t="s">
        <v>204</v>
      </c>
      <c r="B63" t="s">
        <v>205</v>
      </c>
      <c r="C63" t="s">
        <v>473</v>
      </c>
      <c r="D63" t="s">
        <v>474</v>
      </c>
      <c r="E63">
        <v>2023</v>
      </c>
      <c r="F63" t="s">
        <v>631</v>
      </c>
      <c r="G63" t="s">
        <v>667</v>
      </c>
      <c r="H63">
        <v>22.64</v>
      </c>
      <c r="I63" t="s">
        <v>661</v>
      </c>
      <c r="J63">
        <v>8</v>
      </c>
    </row>
    <row r="64" spans="1:10">
      <c r="A64" t="s">
        <v>234</v>
      </c>
      <c r="B64" t="s">
        <v>235</v>
      </c>
      <c r="C64" t="s">
        <v>473</v>
      </c>
      <c r="D64" t="s">
        <v>474</v>
      </c>
      <c r="E64">
        <v>2022</v>
      </c>
      <c r="F64" t="s">
        <v>631</v>
      </c>
      <c r="G64" t="s">
        <v>667</v>
      </c>
      <c r="H64">
        <v>19.190000000000001</v>
      </c>
      <c r="I64" t="s">
        <v>661</v>
      </c>
      <c r="J64">
        <v>8</v>
      </c>
    </row>
    <row r="65" spans="1:10">
      <c r="A65" t="s">
        <v>682</v>
      </c>
      <c r="B65" t="s">
        <v>681</v>
      </c>
      <c r="C65" t="s">
        <v>473</v>
      </c>
      <c r="D65" t="s">
        <v>474</v>
      </c>
      <c r="E65">
        <v>2023</v>
      </c>
      <c r="F65" t="s">
        <v>631</v>
      </c>
      <c r="G65" t="s">
        <v>667</v>
      </c>
      <c r="H65">
        <v>12.32</v>
      </c>
      <c r="I65" t="s">
        <v>661</v>
      </c>
      <c r="J65">
        <v>8</v>
      </c>
    </row>
    <row r="66" spans="1:10">
      <c r="A66" t="s">
        <v>433</v>
      </c>
      <c r="B66" t="s">
        <v>434</v>
      </c>
      <c r="C66" t="s">
        <v>426</v>
      </c>
      <c r="D66" t="s">
        <v>427</v>
      </c>
      <c r="E66">
        <v>2019</v>
      </c>
      <c r="F66" t="s">
        <v>631</v>
      </c>
      <c r="G66" t="s">
        <v>667</v>
      </c>
      <c r="H66">
        <v>11.07</v>
      </c>
      <c r="I66" t="s">
        <v>661</v>
      </c>
      <c r="J66">
        <v>8</v>
      </c>
    </row>
    <row r="67" spans="1:10">
      <c r="A67" s="48" t="s">
        <v>402</v>
      </c>
      <c r="B67" s="48" t="s">
        <v>519</v>
      </c>
      <c r="C67" s="48" t="s">
        <v>473</v>
      </c>
      <c r="D67" s="48" t="s">
        <v>474</v>
      </c>
      <c r="E67" s="48">
        <v>2023</v>
      </c>
      <c r="F67" s="48" t="s">
        <v>631</v>
      </c>
      <c r="G67" s="48" t="s">
        <v>667</v>
      </c>
      <c r="H67" s="48">
        <v>1.98</v>
      </c>
      <c r="I67" s="48" t="s">
        <v>661</v>
      </c>
      <c r="J67" s="48">
        <v>8</v>
      </c>
    </row>
    <row r="68" spans="1:10">
      <c r="A68" t="s">
        <v>436</v>
      </c>
      <c r="B68" t="s">
        <v>437</v>
      </c>
      <c r="C68" t="s">
        <v>426</v>
      </c>
      <c r="D68" t="s">
        <v>438</v>
      </c>
      <c r="E68">
        <v>2013</v>
      </c>
      <c r="F68" t="s">
        <v>630</v>
      </c>
      <c r="G68" t="s">
        <v>673</v>
      </c>
      <c r="H68">
        <v>47.7</v>
      </c>
      <c r="I68" t="s">
        <v>661</v>
      </c>
      <c r="J68">
        <v>5</v>
      </c>
    </row>
    <row r="69" spans="1:10">
      <c r="A69" t="s">
        <v>701</v>
      </c>
      <c r="B69" t="s">
        <v>700</v>
      </c>
      <c r="C69" t="s">
        <v>426</v>
      </c>
      <c r="D69" t="s">
        <v>438</v>
      </c>
      <c r="E69">
        <v>2015</v>
      </c>
      <c r="F69" t="s">
        <v>630</v>
      </c>
      <c r="G69" t="s">
        <v>673</v>
      </c>
      <c r="H69">
        <v>0.88</v>
      </c>
      <c r="I69" t="s">
        <v>661</v>
      </c>
      <c r="J69">
        <v>5</v>
      </c>
    </row>
    <row r="70" spans="1:10">
      <c r="A70" t="s">
        <v>68</v>
      </c>
      <c r="B70" t="s">
        <v>707</v>
      </c>
      <c r="C70" t="s">
        <v>448</v>
      </c>
      <c r="D70" t="s">
        <v>449</v>
      </c>
      <c r="E70">
        <v>2010</v>
      </c>
      <c r="F70" t="s">
        <v>630</v>
      </c>
      <c r="G70" t="s">
        <v>673</v>
      </c>
      <c r="H70">
        <v>10.65</v>
      </c>
      <c r="I70" t="s">
        <v>661</v>
      </c>
      <c r="J70">
        <v>5</v>
      </c>
    </row>
    <row r="71" spans="1:10">
      <c r="A71" t="s">
        <v>566</v>
      </c>
      <c r="B71" t="s">
        <v>567</v>
      </c>
      <c r="C71" t="s">
        <v>426</v>
      </c>
      <c r="D71" t="s">
        <v>564</v>
      </c>
      <c r="E71">
        <v>2013</v>
      </c>
      <c r="F71" t="s">
        <v>630</v>
      </c>
      <c r="G71" t="s">
        <v>673</v>
      </c>
      <c r="H71">
        <v>69.36</v>
      </c>
      <c r="I71" t="s">
        <v>661</v>
      </c>
      <c r="J71">
        <v>5</v>
      </c>
    </row>
    <row r="72" spans="1:10">
      <c r="A72" t="s">
        <v>497</v>
      </c>
      <c r="B72" t="s">
        <v>498</v>
      </c>
      <c r="C72" t="s">
        <v>473</v>
      </c>
      <c r="D72" t="s">
        <v>474</v>
      </c>
      <c r="E72">
        <v>2016</v>
      </c>
      <c r="F72" t="s">
        <v>630</v>
      </c>
      <c r="G72" t="s">
        <v>673</v>
      </c>
      <c r="H72">
        <v>25.29</v>
      </c>
      <c r="I72" t="s">
        <v>661</v>
      </c>
      <c r="J72">
        <v>5</v>
      </c>
    </row>
    <row r="73" spans="1:10">
      <c r="A73" t="s">
        <v>580</v>
      </c>
      <c r="B73" t="s">
        <v>702</v>
      </c>
      <c r="C73" t="s">
        <v>473</v>
      </c>
      <c r="D73" t="s">
        <v>578</v>
      </c>
      <c r="E73">
        <v>2013</v>
      </c>
      <c r="F73" t="s">
        <v>630</v>
      </c>
      <c r="G73" t="s">
        <v>673</v>
      </c>
      <c r="H73">
        <v>17.38</v>
      </c>
      <c r="I73" t="s">
        <v>661</v>
      </c>
      <c r="J73">
        <v>5</v>
      </c>
    </row>
    <row r="74" spans="1:10">
      <c r="A74" t="s">
        <v>249</v>
      </c>
      <c r="B74" t="s">
        <v>250</v>
      </c>
      <c r="C74" t="s">
        <v>473</v>
      </c>
      <c r="D74" t="s">
        <v>474</v>
      </c>
      <c r="E74">
        <v>2016</v>
      </c>
      <c r="F74" t="s">
        <v>630</v>
      </c>
      <c r="G74" t="s">
        <v>673</v>
      </c>
      <c r="H74">
        <v>6.72</v>
      </c>
      <c r="I74" t="s">
        <v>661</v>
      </c>
      <c r="J74">
        <v>5</v>
      </c>
    </row>
    <row r="75" spans="1:10">
      <c r="A75" t="s">
        <v>499</v>
      </c>
      <c r="B75" t="s">
        <v>500</v>
      </c>
      <c r="C75" t="s">
        <v>473</v>
      </c>
      <c r="D75" t="s">
        <v>474</v>
      </c>
      <c r="E75">
        <v>2013</v>
      </c>
      <c r="F75" t="s">
        <v>630</v>
      </c>
      <c r="G75" t="s">
        <v>673</v>
      </c>
      <c r="H75">
        <v>18.739999999999998</v>
      </c>
      <c r="I75" t="s">
        <v>661</v>
      </c>
      <c r="J75">
        <v>5</v>
      </c>
    </row>
    <row r="76" spans="1:10">
      <c r="A76" t="s">
        <v>442</v>
      </c>
      <c r="B76" t="s">
        <v>443</v>
      </c>
      <c r="C76" t="s">
        <v>426</v>
      </c>
      <c r="D76" t="s">
        <v>438</v>
      </c>
      <c r="E76">
        <v>2014</v>
      </c>
      <c r="F76" t="s">
        <v>630</v>
      </c>
      <c r="G76" t="s">
        <v>673</v>
      </c>
      <c r="H76">
        <v>22.66</v>
      </c>
      <c r="I76" t="s">
        <v>661</v>
      </c>
      <c r="J76">
        <v>5</v>
      </c>
    </row>
    <row r="77" spans="1:10">
      <c r="A77" t="s">
        <v>400</v>
      </c>
      <c r="B77" t="s">
        <v>472</v>
      </c>
      <c r="C77" t="s">
        <v>473</v>
      </c>
      <c r="D77" t="s">
        <v>474</v>
      </c>
      <c r="E77">
        <v>2013</v>
      </c>
      <c r="F77" t="s">
        <v>630</v>
      </c>
      <c r="G77" t="s">
        <v>673</v>
      </c>
      <c r="H77">
        <v>26.36</v>
      </c>
      <c r="I77" t="s">
        <v>661</v>
      </c>
      <c r="J77">
        <v>5</v>
      </c>
    </row>
    <row r="78" spans="1:10">
      <c r="A78" t="s">
        <v>159</v>
      </c>
      <c r="B78" t="s">
        <v>735</v>
      </c>
      <c r="C78" t="s">
        <v>426</v>
      </c>
      <c r="D78" t="s">
        <v>427</v>
      </c>
      <c r="E78">
        <v>2013</v>
      </c>
      <c r="F78" t="s">
        <v>630</v>
      </c>
      <c r="G78" t="s">
        <v>673</v>
      </c>
      <c r="H78">
        <v>56.58</v>
      </c>
      <c r="I78" t="s">
        <v>661</v>
      </c>
      <c r="J78">
        <v>5</v>
      </c>
    </row>
    <row r="79" spans="1:10">
      <c r="A79" t="s">
        <v>693</v>
      </c>
      <c r="B79" t="s">
        <v>694</v>
      </c>
      <c r="C79" t="s">
        <v>426</v>
      </c>
      <c r="D79" t="s">
        <v>564</v>
      </c>
      <c r="E79">
        <v>2012</v>
      </c>
      <c r="F79" t="s">
        <v>630</v>
      </c>
      <c r="G79" t="s">
        <v>673</v>
      </c>
      <c r="H79">
        <v>37.299999999999997</v>
      </c>
      <c r="I79" t="s">
        <v>661</v>
      </c>
      <c r="J79">
        <v>5</v>
      </c>
    </row>
    <row r="80" spans="1:10">
      <c r="A80" t="s">
        <v>228</v>
      </c>
      <c r="B80" t="s">
        <v>229</v>
      </c>
      <c r="C80" t="s">
        <v>473</v>
      </c>
      <c r="D80" t="s">
        <v>474</v>
      </c>
      <c r="E80">
        <v>2016</v>
      </c>
      <c r="F80" t="s">
        <v>630</v>
      </c>
      <c r="G80" t="s">
        <v>673</v>
      </c>
      <c r="H80">
        <v>14.63</v>
      </c>
      <c r="I80" t="s">
        <v>661</v>
      </c>
      <c r="J80">
        <v>5</v>
      </c>
    </row>
    <row r="81" spans="1:10">
      <c r="A81" t="s">
        <v>238</v>
      </c>
      <c r="B81" t="s">
        <v>239</v>
      </c>
      <c r="C81" t="s">
        <v>426</v>
      </c>
      <c r="D81" t="s">
        <v>558</v>
      </c>
      <c r="E81">
        <v>2013</v>
      </c>
      <c r="F81" t="s">
        <v>630</v>
      </c>
      <c r="G81" t="s">
        <v>673</v>
      </c>
      <c r="H81">
        <v>33.729999999999997</v>
      </c>
      <c r="I81" t="s">
        <v>661</v>
      </c>
      <c r="J81">
        <v>5</v>
      </c>
    </row>
    <row r="82" spans="1:10">
      <c r="A82" t="s">
        <v>397</v>
      </c>
      <c r="B82" t="s">
        <v>582</v>
      </c>
      <c r="C82" t="s">
        <v>473</v>
      </c>
      <c r="D82" t="s">
        <v>578</v>
      </c>
      <c r="E82">
        <v>2013</v>
      </c>
      <c r="F82" t="s">
        <v>630</v>
      </c>
      <c r="G82" t="s">
        <v>673</v>
      </c>
      <c r="H82">
        <v>37.25</v>
      </c>
      <c r="I82" t="s">
        <v>661</v>
      </c>
      <c r="J82">
        <v>5</v>
      </c>
    </row>
    <row r="83" spans="1:10">
      <c r="A83" t="s">
        <v>446</v>
      </c>
      <c r="B83" t="s">
        <v>447</v>
      </c>
      <c r="C83" t="s">
        <v>426</v>
      </c>
      <c r="D83" t="s">
        <v>438</v>
      </c>
      <c r="E83">
        <v>2013</v>
      </c>
      <c r="F83" t="s">
        <v>630</v>
      </c>
      <c r="G83" t="s">
        <v>673</v>
      </c>
      <c r="H83">
        <v>14.45</v>
      </c>
      <c r="I83" t="s">
        <v>661</v>
      </c>
      <c r="J83">
        <v>5</v>
      </c>
    </row>
    <row r="84" spans="1:10">
      <c r="A84" t="s">
        <v>244</v>
      </c>
      <c r="B84" t="s">
        <v>245</v>
      </c>
      <c r="C84" t="s">
        <v>426</v>
      </c>
      <c r="D84" t="s">
        <v>438</v>
      </c>
      <c r="E84">
        <v>2013</v>
      </c>
      <c r="F84" t="s">
        <v>630</v>
      </c>
      <c r="G84" t="s">
        <v>673</v>
      </c>
      <c r="H84">
        <v>30.84</v>
      </c>
      <c r="I84" t="s">
        <v>661</v>
      </c>
      <c r="J84">
        <v>5</v>
      </c>
    </row>
    <row r="85" spans="1:10">
      <c r="A85" t="s">
        <v>572</v>
      </c>
      <c r="B85" t="s">
        <v>573</v>
      </c>
      <c r="C85" t="s">
        <v>426</v>
      </c>
      <c r="D85" t="s">
        <v>564</v>
      </c>
      <c r="E85">
        <v>2015</v>
      </c>
      <c r="F85" t="s">
        <v>630</v>
      </c>
      <c r="G85" t="s">
        <v>673</v>
      </c>
      <c r="H85">
        <v>17.22</v>
      </c>
      <c r="I85" t="s">
        <v>661</v>
      </c>
      <c r="J85">
        <v>5</v>
      </c>
    </row>
    <row r="86" spans="1:10">
      <c r="A86" t="s">
        <v>479</v>
      </c>
      <c r="B86" t="s">
        <v>687</v>
      </c>
      <c r="C86" t="s">
        <v>473</v>
      </c>
      <c r="D86" t="s">
        <v>474</v>
      </c>
      <c r="E86">
        <v>2013</v>
      </c>
      <c r="F86" t="s">
        <v>630</v>
      </c>
      <c r="G86" t="s">
        <v>673</v>
      </c>
      <c r="H86">
        <v>20.84</v>
      </c>
      <c r="I86" t="s">
        <v>661</v>
      </c>
      <c r="J86">
        <v>5</v>
      </c>
    </row>
    <row r="87" spans="1:10">
      <c r="A87" t="s">
        <v>699</v>
      </c>
      <c r="B87" t="s">
        <v>697</v>
      </c>
      <c r="C87" t="s">
        <v>426</v>
      </c>
      <c r="D87" t="s">
        <v>564</v>
      </c>
      <c r="E87">
        <v>2015</v>
      </c>
      <c r="F87" t="s">
        <v>630</v>
      </c>
      <c r="G87" t="s">
        <v>673</v>
      </c>
      <c r="H87">
        <v>44.2</v>
      </c>
      <c r="I87" t="s">
        <v>661</v>
      </c>
      <c r="J87">
        <v>5</v>
      </c>
    </row>
    <row r="88" spans="1:10">
      <c r="A88" t="s">
        <v>258</v>
      </c>
      <c r="B88" t="s">
        <v>259</v>
      </c>
      <c r="C88" t="s">
        <v>473</v>
      </c>
      <c r="D88" t="s">
        <v>578</v>
      </c>
      <c r="E88">
        <v>2013</v>
      </c>
      <c r="F88" t="s">
        <v>630</v>
      </c>
      <c r="G88" t="s">
        <v>673</v>
      </c>
      <c r="H88">
        <v>10.33</v>
      </c>
      <c r="I88" t="s">
        <v>661</v>
      </c>
      <c r="J88">
        <v>5</v>
      </c>
    </row>
    <row r="89" spans="1:10">
      <c r="A89" t="s">
        <v>531</v>
      </c>
      <c r="B89" t="s">
        <v>532</v>
      </c>
      <c r="C89" t="s">
        <v>521</v>
      </c>
      <c r="D89" t="s">
        <v>522</v>
      </c>
      <c r="E89">
        <v>2013</v>
      </c>
      <c r="F89" t="s">
        <v>630</v>
      </c>
      <c r="G89" t="s">
        <v>673</v>
      </c>
      <c r="H89">
        <v>49.34</v>
      </c>
      <c r="I89" t="s">
        <v>661</v>
      </c>
      <c r="J89">
        <v>5</v>
      </c>
    </row>
    <row r="90" spans="1:10">
      <c r="A90" t="s">
        <v>435</v>
      </c>
      <c r="B90" t="s">
        <v>302</v>
      </c>
      <c r="C90" t="s">
        <v>426</v>
      </c>
      <c r="D90" t="s">
        <v>427</v>
      </c>
      <c r="E90">
        <v>2013</v>
      </c>
      <c r="F90" t="s">
        <v>630</v>
      </c>
      <c r="G90" t="s">
        <v>673</v>
      </c>
      <c r="H90">
        <v>6.01</v>
      </c>
      <c r="I90" t="s">
        <v>661</v>
      </c>
      <c r="J90">
        <v>5</v>
      </c>
    </row>
    <row r="91" spans="1:10">
      <c r="A91" t="s">
        <v>263</v>
      </c>
      <c r="B91" t="s">
        <v>264</v>
      </c>
      <c r="C91" t="s">
        <v>426</v>
      </c>
      <c r="D91" t="s">
        <v>564</v>
      </c>
      <c r="E91">
        <v>2015</v>
      </c>
      <c r="F91" t="s">
        <v>630</v>
      </c>
      <c r="G91" t="s">
        <v>673</v>
      </c>
      <c r="H91">
        <v>26.13</v>
      </c>
      <c r="I91" t="s">
        <v>661</v>
      </c>
      <c r="J91">
        <v>5</v>
      </c>
    </row>
    <row r="92" spans="1:10">
      <c r="A92" t="s">
        <v>166</v>
      </c>
      <c r="B92" t="s">
        <v>705</v>
      </c>
      <c r="C92" t="s">
        <v>426</v>
      </c>
      <c r="D92" t="s">
        <v>586</v>
      </c>
      <c r="E92">
        <v>2013</v>
      </c>
      <c r="F92" t="s">
        <v>630</v>
      </c>
      <c r="G92" t="s">
        <v>673</v>
      </c>
      <c r="H92">
        <v>6.57</v>
      </c>
      <c r="I92" t="s">
        <v>661</v>
      </c>
      <c r="J92">
        <v>5</v>
      </c>
    </row>
    <row r="93" spans="1:10">
      <c r="A93" s="48" t="s">
        <v>482</v>
      </c>
      <c r="B93" s="48" t="s">
        <v>483</v>
      </c>
      <c r="C93" s="48" t="s">
        <v>473</v>
      </c>
      <c r="D93" s="48" t="s">
        <v>474</v>
      </c>
      <c r="E93" s="48">
        <v>2013</v>
      </c>
      <c r="F93" s="48" t="s">
        <v>630</v>
      </c>
      <c r="G93" s="48" t="s">
        <v>673</v>
      </c>
      <c r="H93" s="48">
        <v>14.69</v>
      </c>
      <c r="I93" s="48" t="s">
        <v>661</v>
      </c>
      <c r="J93" s="48">
        <v>5</v>
      </c>
    </row>
    <row r="94" spans="1:10">
      <c r="A94" t="s">
        <v>436</v>
      </c>
      <c r="B94" t="s">
        <v>437</v>
      </c>
      <c r="C94" t="s">
        <v>426</v>
      </c>
      <c r="D94" t="s">
        <v>438</v>
      </c>
      <c r="E94">
        <v>2022</v>
      </c>
      <c r="F94" t="s">
        <v>631</v>
      </c>
      <c r="G94" t="s">
        <v>673</v>
      </c>
      <c r="H94">
        <v>22.99</v>
      </c>
      <c r="I94" t="s">
        <v>661</v>
      </c>
      <c r="J94">
        <v>6</v>
      </c>
    </row>
    <row r="95" spans="1:10">
      <c r="A95" t="s">
        <v>701</v>
      </c>
      <c r="B95" t="s">
        <v>700</v>
      </c>
      <c r="C95" t="s">
        <v>426</v>
      </c>
      <c r="D95" t="s">
        <v>438</v>
      </c>
      <c r="E95">
        <v>2024</v>
      </c>
      <c r="F95" t="s">
        <v>631</v>
      </c>
      <c r="G95" t="s">
        <v>673</v>
      </c>
      <c r="H95">
        <v>0.3</v>
      </c>
      <c r="I95" t="s">
        <v>661</v>
      </c>
      <c r="J95">
        <v>6</v>
      </c>
    </row>
    <row r="96" spans="1:10">
      <c r="A96" t="s">
        <v>68</v>
      </c>
      <c r="B96" t="s">
        <v>707</v>
      </c>
      <c r="C96" t="s">
        <v>448</v>
      </c>
      <c r="D96" t="s">
        <v>449</v>
      </c>
      <c r="E96">
        <v>2017</v>
      </c>
      <c r="F96" t="s">
        <v>631</v>
      </c>
      <c r="G96" t="s">
        <v>673</v>
      </c>
      <c r="H96">
        <v>9.1</v>
      </c>
      <c r="I96" t="s">
        <v>661</v>
      </c>
      <c r="J96">
        <v>6</v>
      </c>
    </row>
    <row r="97" spans="1:10">
      <c r="A97" t="s">
        <v>566</v>
      </c>
      <c r="B97" t="s">
        <v>567</v>
      </c>
      <c r="C97" t="s">
        <v>426</v>
      </c>
      <c r="D97" t="s">
        <v>564</v>
      </c>
      <c r="E97">
        <v>2023</v>
      </c>
      <c r="F97" t="s">
        <v>631</v>
      </c>
      <c r="G97" t="s">
        <v>673</v>
      </c>
      <c r="H97">
        <v>27.09</v>
      </c>
      <c r="I97" t="s">
        <v>661</v>
      </c>
      <c r="J97">
        <v>6</v>
      </c>
    </row>
    <row r="98" spans="1:10">
      <c r="A98" t="s">
        <v>497</v>
      </c>
      <c r="B98" t="s">
        <v>498</v>
      </c>
      <c r="C98" t="s">
        <v>473</v>
      </c>
      <c r="D98" t="s">
        <v>474</v>
      </c>
      <c r="E98">
        <v>2023</v>
      </c>
      <c r="F98" t="s">
        <v>631</v>
      </c>
      <c r="G98" t="s">
        <v>673</v>
      </c>
      <c r="H98">
        <v>19.850000000000001</v>
      </c>
      <c r="I98" t="s">
        <v>661</v>
      </c>
      <c r="J98">
        <v>6</v>
      </c>
    </row>
    <row r="99" spans="1:10">
      <c r="A99" t="s">
        <v>580</v>
      </c>
      <c r="B99" t="s">
        <v>702</v>
      </c>
      <c r="C99" t="s">
        <v>473</v>
      </c>
      <c r="D99" t="s">
        <v>578</v>
      </c>
      <c r="E99">
        <v>2020</v>
      </c>
      <c r="F99" t="s">
        <v>631</v>
      </c>
      <c r="G99" t="s">
        <v>673</v>
      </c>
      <c r="H99">
        <v>4.93</v>
      </c>
      <c r="I99" t="s">
        <v>661</v>
      </c>
      <c r="J99">
        <v>6</v>
      </c>
    </row>
    <row r="100" spans="1:10">
      <c r="A100" t="s">
        <v>249</v>
      </c>
      <c r="B100" t="s">
        <v>250</v>
      </c>
      <c r="C100" t="s">
        <v>473</v>
      </c>
      <c r="D100" t="s">
        <v>474</v>
      </c>
      <c r="E100">
        <v>2024</v>
      </c>
      <c r="F100" t="s">
        <v>631</v>
      </c>
      <c r="G100" t="s">
        <v>673</v>
      </c>
      <c r="H100">
        <v>7.59</v>
      </c>
      <c r="I100" t="s">
        <v>661</v>
      </c>
      <c r="J100">
        <v>6</v>
      </c>
    </row>
    <row r="101" spans="1:10">
      <c r="A101" t="s">
        <v>499</v>
      </c>
      <c r="B101" t="s">
        <v>500</v>
      </c>
      <c r="C101" t="s">
        <v>473</v>
      </c>
      <c r="D101" t="s">
        <v>474</v>
      </c>
      <c r="E101">
        <v>2023</v>
      </c>
      <c r="F101" t="s">
        <v>631</v>
      </c>
      <c r="G101" t="s">
        <v>673</v>
      </c>
      <c r="H101">
        <v>16.96</v>
      </c>
      <c r="I101" t="s">
        <v>661</v>
      </c>
      <c r="J101">
        <v>6</v>
      </c>
    </row>
    <row r="102" spans="1:10">
      <c r="A102" t="s">
        <v>442</v>
      </c>
      <c r="B102" t="s">
        <v>443</v>
      </c>
      <c r="C102" t="s">
        <v>426</v>
      </c>
      <c r="D102" t="s">
        <v>438</v>
      </c>
      <c r="E102">
        <v>2022</v>
      </c>
      <c r="F102" t="s">
        <v>631</v>
      </c>
      <c r="G102" t="s">
        <v>673</v>
      </c>
      <c r="H102">
        <v>27.23</v>
      </c>
      <c r="I102" t="s">
        <v>661</v>
      </c>
      <c r="J102">
        <v>6</v>
      </c>
    </row>
    <row r="103" spans="1:10">
      <c r="A103" t="s">
        <v>400</v>
      </c>
      <c r="B103" t="s">
        <v>472</v>
      </c>
      <c r="C103" t="s">
        <v>473</v>
      </c>
      <c r="D103" t="s">
        <v>474</v>
      </c>
      <c r="E103">
        <v>2018</v>
      </c>
      <c r="F103" t="s">
        <v>631</v>
      </c>
      <c r="G103" t="s">
        <v>673</v>
      </c>
      <c r="H103">
        <v>23.86</v>
      </c>
      <c r="I103" t="s">
        <v>661</v>
      </c>
      <c r="J103">
        <v>6</v>
      </c>
    </row>
    <row r="104" spans="1:10">
      <c r="A104" t="s">
        <v>159</v>
      </c>
      <c r="B104" t="s">
        <v>735</v>
      </c>
      <c r="C104" t="s">
        <v>426</v>
      </c>
      <c r="D104" t="s">
        <v>427</v>
      </c>
      <c r="E104">
        <v>2023</v>
      </c>
      <c r="F104" t="s">
        <v>631</v>
      </c>
      <c r="G104" t="s">
        <v>673</v>
      </c>
      <c r="H104">
        <v>31.41</v>
      </c>
      <c r="I104" t="s">
        <v>661</v>
      </c>
      <c r="J104">
        <v>6</v>
      </c>
    </row>
    <row r="105" spans="1:10">
      <c r="A105" t="s">
        <v>693</v>
      </c>
      <c r="B105" t="s">
        <v>694</v>
      </c>
      <c r="C105" t="s">
        <v>426</v>
      </c>
      <c r="D105" t="s">
        <v>564</v>
      </c>
      <c r="E105">
        <v>2018</v>
      </c>
      <c r="F105" t="s">
        <v>631</v>
      </c>
      <c r="G105" t="s">
        <v>673</v>
      </c>
      <c r="H105">
        <v>40.29</v>
      </c>
      <c r="I105" t="s">
        <v>661</v>
      </c>
      <c r="J105">
        <v>6</v>
      </c>
    </row>
    <row r="106" spans="1:10">
      <c r="A106" t="s">
        <v>228</v>
      </c>
      <c r="B106" t="s">
        <v>229</v>
      </c>
      <c r="C106" t="s">
        <v>473</v>
      </c>
      <c r="D106" t="s">
        <v>474</v>
      </c>
      <c r="E106">
        <v>2023</v>
      </c>
      <c r="F106" t="s">
        <v>631</v>
      </c>
      <c r="G106" t="s">
        <v>673</v>
      </c>
      <c r="H106">
        <v>7.27</v>
      </c>
      <c r="I106" t="s">
        <v>661</v>
      </c>
      <c r="J106">
        <v>6</v>
      </c>
    </row>
    <row r="107" spans="1:10">
      <c r="A107" t="s">
        <v>238</v>
      </c>
      <c r="B107" t="s">
        <v>239</v>
      </c>
      <c r="C107" t="s">
        <v>426</v>
      </c>
      <c r="D107" t="s">
        <v>558</v>
      </c>
      <c r="E107">
        <v>2019</v>
      </c>
      <c r="F107" t="s">
        <v>631</v>
      </c>
      <c r="G107" t="s">
        <v>673</v>
      </c>
      <c r="H107">
        <v>24.69</v>
      </c>
      <c r="I107" t="s">
        <v>661</v>
      </c>
      <c r="J107">
        <v>6</v>
      </c>
    </row>
    <row r="108" spans="1:10">
      <c r="A108" t="s">
        <v>397</v>
      </c>
      <c r="B108" t="s">
        <v>582</v>
      </c>
      <c r="C108" t="s">
        <v>473</v>
      </c>
      <c r="D108" t="s">
        <v>578</v>
      </c>
      <c r="E108">
        <v>2023</v>
      </c>
      <c r="F108" t="s">
        <v>631</v>
      </c>
      <c r="G108" t="s">
        <v>673</v>
      </c>
      <c r="H108">
        <v>29.62</v>
      </c>
      <c r="I108" t="s">
        <v>661</v>
      </c>
      <c r="J108">
        <v>6</v>
      </c>
    </row>
    <row r="109" spans="1:10">
      <c r="A109" t="s">
        <v>446</v>
      </c>
      <c r="B109" t="s">
        <v>447</v>
      </c>
      <c r="C109" t="s">
        <v>426</v>
      </c>
      <c r="D109" t="s">
        <v>438</v>
      </c>
      <c r="E109">
        <v>2023</v>
      </c>
      <c r="F109" t="s">
        <v>631</v>
      </c>
      <c r="G109" t="s">
        <v>673</v>
      </c>
      <c r="H109">
        <v>6.17</v>
      </c>
      <c r="I109" t="s">
        <v>661</v>
      </c>
      <c r="J109">
        <v>6</v>
      </c>
    </row>
    <row r="110" spans="1:10">
      <c r="A110" t="s">
        <v>244</v>
      </c>
      <c r="B110" t="s">
        <v>245</v>
      </c>
      <c r="C110" t="s">
        <v>426</v>
      </c>
      <c r="D110" t="s">
        <v>438</v>
      </c>
      <c r="E110">
        <v>2022</v>
      </c>
      <c r="F110" t="s">
        <v>631</v>
      </c>
      <c r="G110" t="s">
        <v>673</v>
      </c>
      <c r="H110">
        <v>15.9</v>
      </c>
      <c r="I110" t="s">
        <v>661</v>
      </c>
      <c r="J110">
        <v>6</v>
      </c>
    </row>
    <row r="111" spans="1:10">
      <c r="A111" t="s">
        <v>572</v>
      </c>
      <c r="B111" t="s">
        <v>573</v>
      </c>
      <c r="C111" t="s">
        <v>426</v>
      </c>
      <c r="D111" t="s">
        <v>564</v>
      </c>
      <c r="E111">
        <v>2023</v>
      </c>
      <c r="F111" t="s">
        <v>631</v>
      </c>
      <c r="G111" t="s">
        <v>673</v>
      </c>
      <c r="H111">
        <v>8.33</v>
      </c>
      <c r="I111" t="s">
        <v>661</v>
      </c>
      <c r="J111">
        <v>6</v>
      </c>
    </row>
    <row r="112" spans="1:10">
      <c r="A112" t="s">
        <v>479</v>
      </c>
      <c r="B112" t="s">
        <v>687</v>
      </c>
      <c r="C112" t="s">
        <v>473</v>
      </c>
      <c r="D112" t="s">
        <v>474</v>
      </c>
      <c r="E112">
        <v>2023</v>
      </c>
      <c r="F112" t="s">
        <v>631</v>
      </c>
      <c r="G112" t="s">
        <v>673</v>
      </c>
      <c r="H112">
        <v>6.89</v>
      </c>
      <c r="I112" t="s">
        <v>661</v>
      </c>
      <c r="J112">
        <v>6</v>
      </c>
    </row>
    <row r="113" spans="1:10">
      <c r="A113" t="s">
        <v>699</v>
      </c>
      <c r="B113" t="s">
        <v>697</v>
      </c>
      <c r="C113" t="s">
        <v>426</v>
      </c>
      <c r="D113" t="s">
        <v>564</v>
      </c>
      <c r="E113">
        <v>2021</v>
      </c>
      <c r="F113" t="s">
        <v>631</v>
      </c>
      <c r="G113" t="s">
        <v>673</v>
      </c>
      <c r="H113">
        <v>9.85</v>
      </c>
      <c r="I113" t="s">
        <v>661</v>
      </c>
      <c r="J113">
        <v>6</v>
      </c>
    </row>
    <row r="114" spans="1:10">
      <c r="A114" t="s">
        <v>258</v>
      </c>
      <c r="B114" t="s">
        <v>259</v>
      </c>
      <c r="C114" t="s">
        <v>473</v>
      </c>
      <c r="D114" t="s">
        <v>578</v>
      </c>
      <c r="E114">
        <v>2020</v>
      </c>
      <c r="F114" t="s">
        <v>631</v>
      </c>
      <c r="G114" t="s">
        <v>673</v>
      </c>
      <c r="H114">
        <v>11.91</v>
      </c>
      <c r="I114" t="s">
        <v>661</v>
      </c>
      <c r="J114">
        <v>6</v>
      </c>
    </row>
    <row r="115" spans="1:10">
      <c r="A115" t="s">
        <v>531</v>
      </c>
      <c r="B115" t="s">
        <v>532</v>
      </c>
      <c r="C115" t="s">
        <v>521</v>
      </c>
      <c r="D115" t="s">
        <v>522</v>
      </c>
      <c r="E115">
        <v>2019</v>
      </c>
      <c r="F115" t="s">
        <v>631</v>
      </c>
      <c r="G115" t="s">
        <v>673</v>
      </c>
      <c r="H115">
        <v>37.369999999999997</v>
      </c>
      <c r="I115" t="s">
        <v>661</v>
      </c>
      <c r="J115">
        <v>6</v>
      </c>
    </row>
    <row r="116" spans="1:10">
      <c r="A116" t="s">
        <v>435</v>
      </c>
      <c r="B116" t="s">
        <v>302</v>
      </c>
      <c r="C116" t="s">
        <v>426</v>
      </c>
      <c r="D116" t="s">
        <v>427</v>
      </c>
      <c r="E116">
        <v>2019</v>
      </c>
      <c r="F116" t="s">
        <v>631</v>
      </c>
      <c r="G116" t="s">
        <v>673</v>
      </c>
      <c r="H116">
        <v>5.94</v>
      </c>
      <c r="I116" t="s">
        <v>661</v>
      </c>
      <c r="J116">
        <v>6</v>
      </c>
    </row>
    <row r="117" spans="1:10">
      <c r="A117" t="s">
        <v>263</v>
      </c>
      <c r="B117" t="s">
        <v>264</v>
      </c>
      <c r="C117" t="s">
        <v>426</v>
      </c>
      <c r="D117" t="s">
        <v>564</v>
      </c>
      <c r="E117">
        <v>2023</v>
      </c>
      <c r="F117" t="s">
        <v>631</v>
      </c>
      <c r="G117" t="s">
        <v>673</v>
      </c>
      <c r="H117">
        <v>31.07</v>
      </c>
      <c r="I117" t="s">
        <v>661</v>
      </c>
      <c r="J117">
        <v>6</v>
      </c>
    </row>
    <row r="118" spans="1:10">
      <c r="A118" t="s">
        <v>166</v>
      </c>
      <c r="B118" t="s">
        <v>705</v>
      </c>
      <c r="C118" t="s">
        <v>426</v>
      </c>
      <c r="D118" t="s">
        <v>586</v>
      </c>
      <c r="E118">
        <v>2023</v>
      </c>
      <c r="F118" t="s">
        <v>631</v>
      </c>
      <c r="G118" t="s">
        <v>673</v>
      </c>
      <c r="H118">
        <v>1.07</v>
      </c>
      <c r="I118" t="s">
        <v>661</v>
      </c>
      <c r="J118">
        <v>6</v>
      </c>
    </row>
    <row r="119" spans="1:10">
      <c r="A119" s="48" t="s">
        <v>482</v>
      </c>
      <c r="B119" s="48" t="s">
        <v>483</v>
      </c>
      <c r="C119" s="48" t="s">
        <v>473</v>
      </c>
      <c r="D119" s="48" t="s">
        <v>474</v>
      </c>
      <c r="E119" s="48">
        <v>2019</v>
      </c>
      <c r="F119" s="48" t="s">
        <v>631</v>
      </c>
      <c r="G119" s="48" t="s">
        <v>673</v>
      </c>
      <c r="H119" s="48">
        <v>9.59</v>
      </c>
      <c r="I119" s="48" t="s">
        <v>661</v>
      </c>
      <c r="J119" s="48">
        <v>6</v>
      </c>
    </row>
    <row r="120" spans="1:10">
      <c r="A120" t="s">
        <v>376</v>
      </c>
      <c r="B120" t="s">
        <v>537</v>
      </c>
      <c r="C120" t="s">
        <v>521</v>
      </c>
      <c r="D120" t="s">
        <v>538</v>
      </c>
      <c r="E120">
        <v>2013</v>
      </c>
      <c r="F120" t="s">
        <v>630</v>
      </c>
      <c r="G120" t="s">
        <v>671</v>
      </c>
      <c r="H120">
        <v>20.399999999999999</v>
      </c>
      <c r="I120" t="s">
        <v>661</v>
      </c>
      <c r="J120">
        <v>3</v>
      </c>
    </row>
    <row r="121" spans="1:10">
      <c r="A121" t="s">
        <v>393</v>
      </c>
      <c r="B121" t="s">
        <v>585</v>
      </c>
      <c r="C121" t="s">
        <v>426</v>
      </c>
      <c r="D121" t="s">
        <v>586</v>
      </c>
      <c r="E121">
        <v>2013</v>
      </c>
      <c r="F121" t="s">
        <v>630</v>
      </c>
      <c r="G121" t="s">
        <v>671</v>
      </c>
      <c r="H121">
        <v>8.6999999999999993</v>
      </c>
      <c r="I121" t="s">
        <v>661</v>
      </c>
      <c r="J121">
        <v>3</v>
      </c>
    </row>
    <row r="122" spans="1:10">
      <c r="A122" t="s">
        <v>395</v>
      </c>
      <c r="B122" t="s">
        <v>297</v>
      </c>
      <c r="C122" t="s">
        <v>426</v>
      </c>
      <c r="D122" t="s">
        <v>586</v>
      </c>
      <c r="E122">
        <v>2013</v>
      </c>
      <c r="F122" t="s">
        <v>630</v>
      </c>
      <c r="G122" t="s">
        <v>671</v>
      </c>
      <c r="H122">
        <v>16.04</v>
      </c>
      <c r="I122" t="s">
        <v>661</v>
      </c>
      <c r="J122">
        <v>3</v>
      </c>
    </row>
    <row r="123" spans="1:10">
      <c r="A123" t="s">
        <v>198</v>
      </c>
      <c r="B123" t="s">
        <v>199</v>
      </c>
      <c r="C123" t="s">
        <v>521</v>
      </c>
      <c r="D123" t="s">
        <v>522</v>
      </c>
      <c r="E123">
        <v>2013</v>
      </c>
      <c r="F123" t="s">
        <v>630</v>
      </c>
      <c r="G123" t="s">
        <v>671</v>
      </c>
      <c r="H123">
        <v>7.86</v>
      </c>
      <c r="I123" t="s">
        <v>661</v>
      </c>
      <c r="J123">
        <v>3</v>
      </c>
    </row>
    <row r="124" spans="1:10">
      <c r="A124" t="s">
        <v>539</v>
      </c>
      <c r="B124" t="s">
        <v>540</v>
      </c>
      <c r="C124" t="s">
        <v>521</v>
      </c>
      <c r="D124" t="s">
        <v>538</v>
      </c>
      <c r="E124">
        <v>2013</v>
      </c>
      <c r="F124" t="s">
        <v>630</v>
      </c>
      <c r="G124" t="s">
        <v>671</v>
      </c>
      <c r="H124">
        <v>13</v>
      </c>
      <c r="I124" t="s">
        <v>661</v>
      </c>
      <c r="J124">
        <v>3</v>
      </c>
    </row>
    <row r="125" spans="1:10">
      <c r="A125" t="s">
        <v>489</v>
      </c>
      <c r="B125" t="s">
        <v>490</v>
      </c>
      <c r="C125" t="s">
        <v>473</v>
      </c>
      <c r="D125" t="s">
        <v>474</v>
      </c>
      <c r="E125">
        <v>2010</v>
      </c>
      <c r="F125" t="s">
        <v>630</v>
      </c>
      <c r="G125" t="s">
        <v>671</v>
      </c>
      <c r="H125">
        <v>8.3699999999999992</v>
      </c>
      <c r="I125" t="s">
        <v>661</v>
      </c>
      <c r="J125">
        <v>3</v>
      </c>
    </row>
    <row r="126" spans="1:10">
      <c r="A126" t="s">
        <v>73</v>
      </c>
      <c r="B126" t="s">
        <v>74</v>
      </c>
      <c r="C126" t="s">
        <v>448</v>
      </c>
      <c r="D126" t="s">
        <v>449</v>
      </c>
      <c r="E126">
        <v>2010</v>
      </c>
      <c r="F126" t="s">
        <v>630</v>
      </c>
      <c r="G126" t="s">
        <v>671</v>
      </c>
      <c r="H126">
        <v>2.2200000000000002</v>
      </c>
      <c r="I126" t="s">
        <v>661</v>
      </c>
      <c r="J126">
        <v>3</v>
      </c>
    </row>
    <row r="127" spans="1:10">
      <c r="A127" t="s">
        <v>318</v>
      </c>
      <c r="B127" t="s">
        <v>319</v>
      </c>
      <c r="C127" t="s">
        <v>448</v>
      </c>
      <c r="D127" t="s">
        <v>449</v>
      </c>
      <c r="E127">
        <v>2010</v>
      </c>
      <c r="F127" t="s">
        <v>630</v>
      </c>
      <c r="G127" t="s">
        <v>671</v>
      </c>
      <c r="H127">
        <v>8.6999999999999993</v>
      </c>
      <c r="I127" t="s">
        <v>661</v>
      </c>
      <c r="J127">
        <v>3</v>
      </c>
    </row>
    <row r="128" spans="1:10">
      <c r="A128" t="s">
        <v>464</v>
      </c>
      <c r="B128" t="s">
        <v>465</v>
      </c>
      <c r="C128" t="s">
        <v>448</v>
      </c>
      <c r="D128" t="s">
        <v>449</v>
      </c>
      <c r="E128">
        <v>2010</v>
      </c>
      <c r="F128" t="s">
        <v>630</v>
      </c>
      <c r="G128" t="s">
        <v>671</v>
      </c>
      <c r="H128">
        <v>1.72</v>
      </c>
      <c r="I128" t="s">
        <v>661</v>
      </c>
      <c r="J128">
        <v>3</v>
      </c>
    </row>
    <row r="129" spans="1:10">
      <c r="A129" t="s">
        <v>99</v>
      </c>
      <c r="B129" t="s">
        <v>100</v>
      </c>
      <c r="C129" t="s">
        <v>448</v>
      </c>
      <c r="D129" t="s">
        <v>449</v>
      </c>
      <c r="E129">
        <v>2010</v>
      </c>
      <c r="F129" t="s">
        <v>630</v>
      </c>
      <c r="G129" t="s">
        <v>671</v>
      </c>
      <c r="H129">
        <v>4.34</v>
      </c>
      <c r="I129" t="s">
        <v>661</v>
      </c>
      <c r="J129">
        <v>3</v>
      </c>
    </row>
    <row r="130" spans="1:10">
      <c r="A130" t="s">
        <v>219</v>
      </c>
      <c r="B130" t="s">
        <v>220</v>
      </c>
      <c r="C130" t="s">
        <v>426</v>
      </c>
      <c r="D130" t="s">
        <v>586</v>
      </c>
      <c r="E130">
        <v>2013</v>
      </c>
      <c r="F130" t="s">
        <v>630</v>
      </c>
      <c r="G130" t="s">
        <v>671</v>
      </c>
      <c r="H130">
        <v>1.43</v>
      </c>
      <c r="I130" t="s">
        <v>661</v>
      </c>
      <c r="J130">
        <v>3</v>
      </c>
    </row>
    <row r="131" spans="1:10">
      <c r="A131" t="s">
        <v>275</v>
      </c>
      <c r="B131" t="s">
        <v>276</v>
      </c>
      <c r="C131" t="s">
        <v>448</v>
      </c>
      <c r="D131" t="s">
        <v>449</v>
      </c>
      <c r="E131">
        <v>2010</v>
      </c>
      <c r="F131" t="s">
        <v>630</v>
      </c>
      <c r="G131" t="s">
        <v>671</v>
      </c>
      <c r="H131">
        <v>11.29</v>
      </c>
      <c r="I131" t="s">
        <v>661</v>
      </c>
      <c r="J131">
        <v>3</v>
      </c>
    </row>
    <row r="132" spans="1:10">
      <c r="A132" t="s">
        <v>151</v>
      </c>
      <c r="B132" t="s">
        <v>152</v>
      </c>
      <c r="C132" t="s">
        <v>426</v>
      </c>
      <c r="D132" t="s">
        <v>564</v>
      </c>
      <c r="E132">
        <v>2015</v>
      </c>
      <c r="F132" t="s">
        <v>630</v>
      </c>
      <c r="G132" t="s">
        <v>671</v>
      </c>
      <c r="H132">
        <v>30.62</v>
      </c>
      <c r="I132" t="s">
        <v>661</v>
      </c>
      <c r="J132">
        <v>3</v>
      </c>
    </row>
    <row r="133" spans="1:10">
      <c r="A133" t="s">
        <v>704</v>
      </c>
      <c r="B133" t="s">
        <v>703</v>
      </c>
      <c r="C133" t="s">
        <v>426</v>
      </c>
      <c r="D133" t="s">
        <v>586</v>
      </c>
      <c r="E133">
        <v>2011</v>
      </c>
      <c r="F133" t="s">
        <v>630</v>
      </c>
      <c r="G133" t="s">
        <v>671</v>
      </c>
      <c r="H133">
        <v>37.270000000000003</v>
      </c>
      <c r="I133" t="s">
        <v>661</v>
      </c>
      <c r="J133">
        <v>3</v>
      </c>
    </row>
    <row r="134" spans="1:10">
      <c r="A134" t="s">
        <v>588</v>
      </c>
      <c r="B134" t="s">
        <v>589</v>
      </c>
      <c r="C134" t="s">
        <v>426</v>
      </c>
      <c r="D134" t="s">
        <v>586</v>
      </c>
      <c r="E134">
        <v>2013</v>
      </c>
      <c r="F134" t="s">
        <v>630</v>
      </c>
      <c r="G134" t="s">
        <v>671</v>
      </c>
      <c r="H134">
        <v>12.68</v>
      </c>
      <c r="I134" t="s">
        <v>661</v>
      </c>
      <c r="J134">
        <v>3</v>
      </c>
    </row>
    <row r="135" spans="1:10">
      <c r="A135" t="s">
        <v>424</v>
      </c>
      <c r="B135" t="s">
        <v>425</v>
      </c>
      <c r="C135" t="s">
        <v>426</v>
      </c>
      <c r="D135" t="s">
        <v>427</v>
      </c>
      <c r="E135">
        <v>2013</v>
      </c>
      <c r="F135" t="s">
        <v>630</v>
      </c>
      <c r="G135" t="s">
        <v>671</v>
      </c>
      <c r="H135">
        <v>25.61</v>
      </c>
      <c r="I135" t="s">
        <v>661</v>
      </c>
      <c r="J135">
        <v>3</v>
      </c>
    </row>
    <row r="136" spans="1:10">
      <c r="A136" t="s">
        <v>549</v>
      </c>
      <c r="B136" t="s">
        <v>711</v>
      </c>
      <c r="C136" t="s">
        <v>521</v>
      </c>
      <c r="D136" t="s">
        <v>538</v>
      </c>
      <c r="E136">
        <v>2013</v>
      </c>
      <c r="F136" t="s">
        <v>630</v>
      </c>
      <c r="G136" t="s">
        <v>671</v>
      </c>
      <c r="H136">
        <v>8.18</v>
      </c>
      <c r="I136" t="s">
        <v>661</v>
      </c>
      <c r="J136">
        <v>3</v>
      </c>
    </row>
    <row r="137" spans="1:10">
      <c r="A137" t="s">
        <v>590</v>
      </c>
      <c r="B137" t="s">
        <v>591</v>
      </c>
      <c r="C137" t="s">
        <v>426</v>
      </c>
      <c r="D137" t="s">
        <v>586</v>
      </c>
      <c r="E137">
        <v>2013</v>
      </c>
      <c r="F137" t="s">
        <v>630</v>
      </c>
      <c r="G137" t="s">
        <v>671</v>
      </c>
      <c r="H137">
        <v>19.170000000000002</v>
      </c>
      <c r="I137" t="s">
        <v>661</v>
      </c>
      <c r="J137">
        <v>3</v>
      </c>
    </row>
    <row r="138" spans="1:10">
      <c r="A138" t="s">
        <v>570</v>
      </c>
      <c r="B138" t="s">
        <v>571</v>
      </c>
      <c r="C138" t="s">
        <v>426</v>
      </c>
      <c r="D138" t="s">
        <v>564</v>
      </c>
      <c r="E138">
        <v>2015</v>
      </c>
      <c r="F138" t="s">
        <v>630</v>
      </c>
      <c r="G138" t="s">
        <v>671</v>
      </c>
      <c r="H138">
        <v>28.21</v>
      </c>
      <c r="I138" t="s">
        <v>661</v>
      </c>
      <c r="J138">
        <v>3</v>
      </c>
    </row>
    <row r="139" spans="1:10">
      <c r="A139" t="s">
        <v>86</v>
      </c>
      <c r="B139" t="s">
        <v>87</v>
      </c>
      <c r="C139" t="s">
        <v>448</v>
      </c>
      <c r="D139" t="s">
        <v>449</v>
      </c>
      <c r="E139">
        <v>2010</v>
      </c>
      <c r="F139" t="s">
        <v>630</v>
      </c>
      <c r="G139" t="s">
        <v>671</v>
      </c>
      <c r="H139">
        <v>17.600000000000001</v>
      </c>
      <c r="I139" t="s">
        <v>661</v>
      </c>
      <c r="J139">
        <v>3</v>
      </c>
    </row>
    <row r="140" spans="1:10">
      <c r="A140" t="s">
        <v>386</v>
      </c>
      <c r="B140" t="s">
        <v>709</v>
      </c>
      <c r="C140" t="s">
        <v>521</v>
      </c>
      <c r="D140" t="s">
        <v>522</v>
      </c>
      <c r="E140">
        <v>2013</v>
      </c>
      <c r="F140" t="s">
        <v>630</v>
      </c>
      <c r="G140" t="s">
        <v>671</v>
      </c>
      <c r="H140">
        <v>30.3</v>
      </c>
      <c r="I140" t="s">
        <v>661</v>
      </c>
      <c r="J140">
        <v>3</v>
      </c>
    </row>
    <row r="141" spans="1:10">
      <c r="A141" t="s">
        <v>236</v>
      </c>
      <c r="B141" t="s">
        <v>237</v>
      </c>
      <c r="C141" t="s">
        <v>521</v>
      </c>
      <c r="D141" t="s">
        <v>538</v>
      </c>
      <c r="E141">
        <v>2013</v>
      </c>
      <c r="F141" t="s">
        <v>630</v>
      </c>
      <c r="G141" t="s">
        <v>671</v>
      </c>
      <c r="H141">
        <v>17.02</v>
      </c>
      <c r="I141" t="s">
        <v>661</v>
      </c>
      <c r="J141">
        <v>3</v>
      </c>
    </row>
    <row r="142" spans="1:10">
      <c r="A142" t="s">
        <v>543</v>
      </c>
      <c r="B142" t="s">
        <v>544</v>
      </c>
      <c r="C142" t="s">
        <v>521</v>
      </c>
      <c r="D142" t="s">
        <v>538</v>
      </c>
      <c r="E142">
        <v>2013</v>
      </c>
      <c r="F142" t="s">
        <v>630</v>
      </c>
      <c r="G142" t="s">
        <v>671</v>
      </c>
      <c r="H142">
        <v>9.34</v>
      </c>
      <c r="I142" t="s">
        <v>661</v>
      </c>
      <c r="J142">
        <v>3</v>
      </c>
    </row>
    <row r="143" spans="1:10">
      <c r="A143" t="s">
        <v>97</v>
      </c>
      <c r="B143" t="s">
        <v>98</v>
      </c>
      <c r="C143" t="s">
        <v>448</v>
      </c>
      <c r="D143" t="s">
        <v>449</v>
      </c>
      <c r="E143">
        <v>2010</v>
      </c>
      <c r="F143" t="s">
        <v>630</v>
      </c>
      <c r="G143" t="s">
        <v>671</v>
      </c>
      <c r="H143">
        <v>31.52</v>
      </c>
      <c r="I143" t="s">
        <v>661</v>
      </c>
      <c r="J143">
        <v>3</v>
      </c>
    </row>
    <row r="144" spans="1:10">
      <c r="A144" t="s">
        <v>94</v>
      </c>
      <c r="B144" t="s">
        <v>95</v>
      </c>
      <c r="C144" t="s">
        <v>448</v>
      </c>
      <c r="D144" t="s">
        <v>449</v>
      </c>
      <c r="E144">
        <v>2010</v>
      </c>
      <c r="F144" t="s">
        <v>630</v>
      </c>
      <c r="G144" t="s">
        <v>671</v>
      </c>
      <c r="H144">
        <v>15.88</v>
      </c>
      <c r="I144" t="s">
        <v>661</v>
      </c>
      <c r="J144">
        <v>3</v>
      </c>
    </row>
    <row r="145" spans="1:10">
      <c r="A145" t="s">
        <v>528</v>
      </c>
      <c r="B145" t="s">
        <v>300</v>
      </c>
      <c r="C145" t="s">
        <v>521</v>
      </c>
      <c r="D145" t="s">
        <v>522</v>
      </c>
      <c r="E145">
        <v>2012</v>
      </c>
      <c r="F145" t="s">
        <v>630</v>
      </c>
      <c r="G145" t="s">
        <v>671</v>
      </c>
      <c r="H145">
        <v>14.22</v>
      </c>
      <c r="I145" t="s">
        <v>661</v>
      </c>
      <c r="J145">
        <v>3</v>
      </c>
    </row>
    <row r="146" spans="1:10">
      <c r="A146" t="s">
        <v>547</v>
      </c>
      <c r="B146" t="s">
        <v>548</v>
      </c>
      <c r="C146" t="s">
        <v>521</v>
      </c>
      <c r="D146" t="s">
        <v>538</v>
      </c>
      <c r="E146">
        <v>2013</v>
      </c>
      <c r="F146" t="s">
        <v>630</v>
      </c>
      <c r="G146" t="s">
        <v>671</v>
      </c>
      <c r="H146">
        <v>8.9499999999999993</v>
      </c>
      <c r="I146" t="s">
        <v>661</v>
      </c>
      <c r="J146">
        <v>3</v>
      </c>
    </row>
    <row r="147" spans="1:10">
      <c r="A147" t="s">
        <v>247</v>
      </c>
      <c r="B147" t="s">
        <v>248</v>
      </c>
      <c r="C147" t="s">
        <v>448</v>
      </c>
      <c r="D147" t="s">
        <v>449</v>
      </c>
      <c r="E147">
        <v>2010</v>
      </c>
      <c r="F147" t="s">
        <v>630</v>
      </c>
      <c r="G147" t="s">
        <v>671</v>
      </c>
      <c r="H147">
        <v>4.8600000000000003</v>
      </c>
      <c r="I147" t="s">
        <v>661</v>
      </c>
      <c r="J147">
        <v>3</v>
      </c>
    </row>
    <row r="148" spans="1:10">
      <c r="A148" s="48" t="s">
        <v>592</v>
      </c>
      <c r="B148" s="48" t="s">
        <v>301</v>
      </c>
      <c r="C148" s="48" t="s">
        <v>426</v>
      </c>
      <c r="D148" s="48" t="s">
        <v>586</v>
      </c>
      <c r="E148" s="48">
        <v>2013</v>
      </c>
      <c r="F148" s="48" t="s">
        <v>630</v>
      </c>
      <c r="G148" s="48" t="s">
        <v>671</v>
      </c>
      <c r="H148" s="48">
        <v>4.67</v>
      </c>
      <c r="I148" s="48" t="s">
        <v>661</v>
      </c>
      <c r="J148" s="48">
        <v>3</v>
      </c>
    </row>
    <row r="149" spans="1:10">
      <c r="A149" t="s">
        <v>376</v>
      </c>
      <c r="B149" t="s">
        <v>537</v>
      </c>
      <c r="C149" t="s">
        <v>521</v>
      </c>
      <c r="D149" t="s">
        <v>538</v>
      </c>
      <c r="E149">
        <v>2019</v>
      </c>
      <c r="F149" t="s">
        <v>631</v>
      </c>
      <c r="G149" t="s">
        <v>671</v>
      </c>
      <c r="H149">
        <v>36.1</v>
      </c>
      <c r="I149" t="s">
        <v>661</v>
      </c>
      <c r="J149">
        <v>4</v>
      </c>
    </row>
    <row r="150" spans="1:10">
      <c r="A150" t="s">
        <v>393</v>
      </c>
      <c r="B150" t="s">
        <v>585</v>
      </c>
      <c r="C150" t="s">
        <v>426</v>
      </c>
      <c r="D150" t="s">
        <v>586</v>
      </c>
      <c r="E150">
        <v>2020</v>
      </c>
      <c r="F150" t="s">
        <v>631</v>
      </c>
      <c r="G150" t="s">
        <v>671</v>
      </c>
      <c r="H150">
        <v>1.45</v>
      </c>
      <c r="I150" t="s">
        <v>661</v>
      </c>
      <c r="J150">
        <v>4</v>
      </c>
    </row>
    <row r="151" spans="1:10">
      <c r="A151" t="s">
        <v>395</v>
      </c>
      <c r="B151" t="s">
        <v>297</v>
      </c>
      <c r="C151" t="s">
        <v>426</v>
      </c>
      <c r="D151" t="s">
        <v>586</v>
      </c>
      <c r="E151">
        <v>2019</v>
      </c>
      <c r="F151" t="s">
        <v>631</v>
      </c>
      <c r="G151" t="s">
        <v>671</v>
      </c>
      <c r="H151">
        <v>12.06</v>
      </c>
      <c r="I151" t="s">
        <v>661</v>
      </c>
      <c r="J151">
        <v>4</v>
      </c>
    </row>
    <row r="152" spans="1:10">
      <c r="A152" t="s">
        <v>198</v>
      </c>
      <c r="B152" t="s">
        <v>199</v>
      </c>
      <c r="C152" t="s">
        <v>521</v>
      </c>
      <c r="D152" t="s">
        <v>522</v>
      </c>
      <c r="E152">
        <v>2018</v>
      </c>
      <c r="F152" t="s">
        <v>631</v>
      </c>
      <c r="G152" t="s">
        <v>671</v>
      </c>
      <c r="H152">
        <v>4.91</v>
      </c>
      <c r="I152" t="s">
        <v>661</v>
      </c>
      <c r="J152">
        <v>4</v>
      </c>
    </row>
    <row r="153" spans="1:10">
      <c r="A153" t="s">
        <v>539</v>
      </c>
      <c r="B153" t="s">
        <v>540</v>
      </c>
      <c r="C153" t="s">
        <v>521</v>
      </c>
      <c r="D153" t="s">
        <v>538</v>
      </c>
      <c r="E153">
        <v>2023</v>
      </c>
      <c r="F153" t="s">
        <v>631</v>
      </c>
      <c r="G153" t="s">
        <v>671</v>
      </c>
      <c r="H153">
        <v>3.51</v>
      </c>
      <c r="I153" t="s">
        <v>661</v>
      </c>
      <c r="J153">
        <v>4</v>
      </c>
    </row>
    <row r="154" spans="1:10">
      <c r="A154" t="s">
        <v>489</v>
      </c>
      <c r="B154" t="s">
        <v>490</v>
      </c>
      <c r="C154" t="s">
        <v>473</v>
      </c>
      <c r="D154" t="s">
        <v>474</v>
      </c>
      <c r="E154">
        <v>2023</v>
      </c>
      <c r="F154" t="s">
        <v>631</v>
      </c>
      <c r="G154" t="s">
        <v>671</v>
      </c>
      <c r="H154">
        <v>6.14</v>
      </c>
      <c r="I154" t="s">
        <v>661</v>
      </c>
      <c r="J154">
        <v>4</v>
      </c>
    </row>
    <row r="155" spans="1:10">
      <c r="A155" t="s">
        <v>73</v>
      </c>
      <c r="B155" t="s">
        <v>74</v>
      </c>
      <c r="C155" t="s">
        <v>448</v>
      </c>
      <c r="D155" t="s">
        <v>449</v>
      </c>
      <c r="E155">
        <v>2023</v>
      </c>
      <c r="F155" t="s">
        <v>631</v>
      </c>
      <c r="G155" t="s">
        <v>671</v>
      </c>
      <c r="H155">
        <v>2.75</v>
      </c>
      <c r="I155" t="s">
        <v>661</v>
      </c>
      <c r="J155">
        <v>4</v>
      </c>
    </row>
    <row r="156" spans="1:10">
      <c r="A156" t="s">
        <v>318</v>
      </c>
      <c r="B156" t="s">
        <v>319</v>
      </c>
      <c r="C156" t="s">
        <v>448</v>
      </c>
      <c r="D156" t="s">
        <v>449</v>
      </c>
      <c r="E156">
        <v>2023</v>
      </c>
      <c r="F156" t="s">
        <v>631</v>
      </c>
      <c r="G156" t="s">
        <v>671</v>
      </c>
      <c r="H156">
        <v>5.6</v>
      </c>
      <c r="I156" t="s">
        <v>661</v>
      </c>
      <c r="J156">
        <v>4</v>
      </c>
    </row>
    <row r="157" spans="1:10">
      <c r="A157" t="s">
        <v>464</v>
      </c>
      <c r="B157" t="s">
        <v>465</v>
      </c>
      <c r="C157" t="s">
        <v>448</v>
      </c>
      <c r="D157" t="s">
        <v>449</v>
      </c>
      <c r="E157">
        <v>2017</v>
      </c>
      <c r="F157" t="s">
        <v>631</v>
      </c>
      <c r="G157" t="s">
        <v>671</v>
      </c>
      <c r="H157">
        <v>5.94</v>
      </c>
      <c r="I157" t="s">
        <v>661</v>
      </c>
      <c r="J157">
        <v>4</v>
      </c>
    </row>
    <row r="158" spans="1:10">
      <c r="A158" t="s">
        <v>99</v>
      </c>
      <c r="B158" t="s">
        <v>100</v>
      </c>
      <c r="C158" t="s">
        <v>448</v>
      </c>
      <c r="D158" t="s">
        <v>449</v>
      </c>
      <c r="E158">
        <v>2023</v>
      </c>
      <c r="F158" t="s">
        <v>631</v>
      </c>
      <c r="G158" t="s">
        <v>671</v>
      </c>
      <c r="H158">
        <v>3.12</v>
      </c>
      <c r="I158" t="s">
        <v>661</v>
      </c>
      <c r="J158">
        <v>4</v>
      </c>
    </row>
    <row r="159" spans="1:10">
      <c r="A159" t="s">
        <v>219</v>
      </c>
      <c r="B159" t="s">
        <v>220</v>
      </c>
      <c r="C159" t="s">
        <v>426</v>
      </c>
      <c r="D159" t="s">
        <v>586</v>
      </c>
      <c r="E159">
        <v>2023</v>
      </c>
      <c r="F159" t="s">
        <v>631</v>
      </c>
      <c r="G159" t="s">
        <v>671</v>
      </c>
      <c r="H159">
        <v>1</v>
      </c>
      <c r="I159" t="s">
        <v>661</v>
      </c>
      <c r="J159">
        <v>4</v>
      </c>
    </row>
    <row r="160" spans="1:10">
      <c r="A160" t="s">
        <v>275</v>
      </c>
      <c r="B160" t="s">
        <v>276</v>
      </c>
      <c r="C160" t="s">
        <v>448</v>
      </c>
      <c r="D160" t="s">
        <v>449</v>
      </c>
      <c r="E160">
        <v>2017</v>
      </c>
      <c r="F160" t="s">
        <v>631</v>
      </c>
      <c r="G160" t="s">
        <v>671</v>
      </c>
      <c r="H160">
        <v>2.84</v>
      </c>
      <c r="I160" t="s">
        <v>661</v>
      </c>
      <c r="J160">
        <v>4</v>
      </c>
    </row>
    <row r="161" spans="1:10">
      <c r="A161" t="s">
        <v>151</v>
      </c>
      <c r="B161" t="s">
        <v>152</v>
      </c>
      <c r="C161" t="s">
        <v>426</v>
      </c>
      <c r="D161" t="s">
        <v>564</v>
      </c>
      <c r="E161">
        <v>2023</v>
      </c>
      <c r="F161" t="s">
        <v>631</v>
      </c>
      <c r="G161" t="s">
        <v>671</v>
      </c>
      <c r="H161">
        <v>20.34</v>
      </c>
      <c r="I161" t="s">
        <v>661</v>
      </c>
      <c r="J161">
        <v>4</v>
      </c>
    </row>
    <row r="162" spans="1:10">
      <c r="A162" t="s">
        <v>704</v>
      </c>
      <c r="B162" t="s">
        <v>703</v>
      </c>
      <c r="C162" t="s">
        <v>426</v>
      </c>
      <c r="D162" t="s">
        <v>586</v>
      </c>
      <c r="E162">
        <v>2022</v>
      </c>
      <c r="F162" t="s">
        <v>631</v>
      </c>
      <c r="G162" t="s">
        <v>671</v>
      </c>
      <c r="H162">
        <v>50.47</v>
      </c>
      <c r="I162" t="s">
        <v>661</v>
      </c>
      <c r="J162">
        <v>4</v>
      </c>
    </row>
    <row r="163" spans="1:10">
      <c r="A163" t="s">
        <v>588</v>
      </c>
      <c r="B163" t="s">
        <v>589</v>
      </c>
      <c r="C163" t="s">
        <v>426</v>
      </c>
      <c r="D163" t="s">
        <v>586</v>
      </c>
      <c r="E163">
        <v>2019</v>
      </c>
      <c r="F163" t="s">
        <v>631</v>
      </c>
      <c r="G163" t="s">
        <v>671</v>
      </c>
      <c r="H163">
        <v>2.5</v>
      </c>
      <c r="I163" t="s">
        <v>661</v>
      </c>
      <c r="J163">
        <v>4</v>
      </c>
    </row>
    <row r="164" spans="1:10">
      <c r="A164" t="s">
        <v>424</v>
      </c>
      <c r="B164" t="s">
        <v>425</v>
      </c>
      <c r="C164" t="s">
        <v>426</v>
      </c>
      <c r="D164" t="s">
        <v>427</v>
      </c>
      <c r="E164">
        <v>2019</v>
      </c>
      <c r="F164" t="s">
        <v>631</v>
      </c>
      <c r="G164" t="s">
        <v>671</v>
      </c>
      <c r="H164">
        <v>11.59</v>
      </c>
      <c r="I164" t="s">
        <v>661</v>
      </c>
      <c r="J164">
        <v>4</v>
      </c>
    </row>
    <row r="165" spans="1:10">
      <c r="A165" t="s">
        <v>549</v>
      </c>
      <c r="B165" t="s">
        <v>711</v>
      </c>
      <c r="C165" t="s">
        <v>521</v>
      </c>
      <c r="D165" t="s">
        <v>538</v>
      </c>
      <c r="E165">
        <v>2019</v>
      </c>
      <c r="F165" t="s">
        <v>631</v>
      </c>
      <c r="G165" t="s">
        <v>671</v>
      </c>
      <c r="H165">
        <v>3.16</v>
      </c>
      <c r="I165" t="s">
        <v>661</v>
      </c>
      <c r="J165">
        <v>4</v>
      </c>
    </row>
    <row r="166" spans="1:10">
      <c r="A166" t="s">
        <v>590</v>
      </c>
      <c r="B166" t="s">
        <v>591</v>
      </c>
      <c r="C166" t="s">
        <v>426</v>
      </c>
      <c r="D166" t="s">
        <v>586</v>
      </c>
      <c r="E166">
        <v>2019</v>
      </c>
      <c r="F166" t="s">
        <v>631</v>
      </c>
      <c r="G166" t="s">
        <v>671</v>
      </c>
      <c r="H166">
        <v>21.79</v>
      </c>
      <c r="I166" t="s">
        <v>661</v>
      </c>
      <c r="J166">
        <v>4</v>
      </c>
    </row>
    <row r="167" spans="1:10">
      <c r="A167" t="s">
        <v>570</v>
      </c>
      <c r="B167" t="s">
        <v>571</v>
      </c>
      <c r="C167" t="s">
        <v>426</v>
      </c>
      <c r="D167" t="s">
        <v>564</v>
      </c>
      <c r="E167">
        <v>2019</v>
      </c>
      <c r="F167" t="s">
        <v>631</v>
      </c>
      <c r="G167" t="s">
        <v>671</v>
      </c>
      <c r="H167">
        <v>0.43</v>
      </c>
      <c r="I167" t="s">
        <v>661</v>
      </c>
      <c r="J167">
        <v>4</v>
      </c>
    </row>
    <row r="168" spans="1:10">
      <c r="A168" t="s">
        <v>86</v>
      </c>
      <c r="B168" t="s">
        <v>87</v>
      </c>
      <c r="C168" t="s">
        <v>448</v>
      </c>
      <c r="D168" t="s">
        <v>449</v>
      </c>
      <c r="E168">
        <v>2023</v>
      </c>
      <c r="F168" t="s">
        <v>631</v>
      </c>
      <c r="G168" t="s">
        <v>671</v>
      </c>
      <c r="H168">
        <v>15.82</v>
      </c>
      <c r="I168" t="s">
        <v>661</v>
      </c>
      <c r="J168">
        <v>4</v>
      </c>
    </row>
    <row r="169" spans="1:10">
      <c r="A169" t="s">
        <v>386</v>
      </c>
      <c r="B169" t="s">
        <v>709</v>
      </c>
      <c r="C169" t="s">
        <v>521</v>
      </c>
      <c r="D169" t="s">
        <v>522</v>
      </c>
      <c r="E169">
        <v>2024</v>
      </c>
      <c r="F169" t="s">
        <v>631</v>
      </c>
      <c r="G169" t="s">
        <v>671</v>
      </c>
      <c r="H169">
        <v>7.11</v>
      </c>
      <c r="I169" t="s">
        <v>661</v>
      </c>
      <c r="J169">
        <v>4</v>
      </c>
    </row>
    <row r="170" spans="1:10">
      <c r="A170" t="s">
        <v>236</v>
      </c>
      <c r="B170" t="s">
        <v>237</v>
      </c>
      <c r="C170" t="s">
        <v>521</v>
      </c>
      <c r="D170" t="s">
        <v>538</v>
      </c>
      <c r="E170">
        <v>2023</v>
      </c>
      <c r="F170" t="s">
        <v>631</v>
      </c>
      <c r="G170" t="s">
        <v>671</v>
      </c>
      <c r="H170">
        <v>8</v>
      </c>
      <c r="I170" t="s">
        <v>661</v>
      </c>
      <c r="J170">
        <v>4</v>
      </c>
    </row>
    <row r="171" spans="1:10">
      <c r="A171" t="s">
        <v>543</v>
      </c>
      <c r="B171" t="s">
        <v>544</v>
      </c>
      <c r="C171" t="s">
        <v>521</v>
      </c>
      <c r="D171" t="s">
        <v>538</v>
      </c>
      <c r="E171">
        <v>2023</v>
      </c>
      <c r="F171" t="s">
        <v>631</v>
      </c>
      <c r="G171" t="s">
        <v>671</v>
      </c>
      <c r="H171">
        <v>9.56</v>
      </c>
      <c r="I171" t="s">
        <v>661</v>
      </c>
      <c r="J171">
        <v>4</v>
      </c>
    </row>
    <row r="172" spans="1:10">
      <c r="A172" t="s">
        <v>97</v>
      </c>
      <c r="B172" t="s">
        <v>98</v>
      </c>
      <c r="C172" t="s">
        <v>448</v>
      </c>
      <c r="D172" t="s">
        <v>449</v>
      </c>
      <c r="E172">
        <v>2023</v>
      </c>
      <c r="F172" t="s">
        <v>631</v>
      </c>
      <c r="G172" t="s">
        <v>671</v>
      </c>
      <c r="H172">
        <v>16.079999999999998</v>
      </c>
      <c r="I172" t="s">
        <v>661</v>
      </c>
      <c r="J172">
        <v>4</v>
      </c>
    </row>
    <row r="173" spans="1:10">
      <c r="A173" t="s">
        <v>94</v>
      </c>
      <c r="B173" t="s">
        <v>95</v>
      </c>
      <c r="C173" t="s">
        <v>448</v>
      </c>
      <c r="D173" t="s">
        <v>449</v>
      </c>
      <c r="E173">
        <v>2023</v>
      </c>
      <c r="F173" t="s">
        <v>631</v>
      </c>
      <c r="G173" t="s">
        <v>671</v>
      </c>
      <c r="H173">
        <v>7.6</v>
      </c>
      <c r="I173" t="s">
        <v>661</v>
      </c>
      <c r="J173">
        <v>4</v>
      </c>
    </row>
    <row r="174" spans="1:10">
      <c r="A174" t="s">
        <v>528</v>
      </c>
      <c r="B174" t="s">
        <v>300</v>
      </c>
      <c r="C174" t="s">
        <v>521</v>
      </c>
      <c r="D174" t="s">
        <v>522</v>
      </c>
      <c r="E174">
        <v>2019</v>
      </c>
      <c r="F174" t="s">
        <v>631</v>
      </c>
      <c r="G174" t="s">
        <v>671</v>
      </c>
      <c r="H174">
        <v>26.8</v>
      </c>
      <c r="I174" t="s">
        <v>661</v>
      </c>
      <c r="J174">
        <v>4</v>
      </c>
    </row>
    <row r="175" spans="1:10">
      <c r="A175" t="s">
        <v>547</v>
      </c>
      <c r="B175" t="s">
        <v>548</v>
      </c>
      <c r="C175" t="s">
        <v>521</v>
      </c>
      <c r="D175" t="s">
        <v>538</v>
      </c>
      <c r="E175">
        <v>2024</v>
      </c>
      <c r="F175" t="s">
        <v>631</v>
      </c>
      <c r="G175" t="s">
        <v>671</v>
      </c>
      <c r="H175">
        <v>2.04</v>
      </c>
      <c r="I175" t="s">
        <v>661</v>
      </c>
      <c r="J175">
        <v>4</v>
      </c>
    </row>
    <row r="176" spans="1:10">
      <c r="A176" t="s">
        <v>247</v>
      </c>
      <c r="B176" t="s">
        <v>248</v>
      </c>
      <c r="C176" t="s">
        <v>448</v>
      </c>
      <c r="D176" t="s">
        <v>449</v>
      </c>
      <c r="E176">
        <v>2018</v>
      </c>
      <c r="F176" t="s">
        <v>631</v>
      </c>
      <c r="G176" t="s">
        <v>671</v>
      </c>
      <c r="H176">
        <v>12.65</v>
      </c>
      <c r="I176" t="s">
        <v>661</v>
      </c>
      <c r="J176">
        <v>4</v>
      </c>
    </row>
    <row r="177" spans="1:10">
      <c r="A177" t="s">
        <v>592</v>
      </c>
      <c r="B177" t="s">
        <v>301</v>
      </c>
      <c r="C177" t="s">
        <v>426</v>
      </c>
      <c r="D177" t="s">
        <v>586</v>
      </c>
      <c r="E177">
        <v>2019</v>
      </c>
      <c r="F177" t="s">
        <v>631</v>
      </c>
      <c r="G177" t="s">
        <v>671</v>
      </c>
      <c r="H177">
        <v>1.36</v>
      </c>
      <c r="I177" t="s">
        <v>661</v>
      </c>
      <c r="J177">
        <v>4</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10C1A-0C40-4827-8EDE-907AD9CCB2CD}">
  <dimension ref="A2:AE235"/>
  <sheetViews>
    <sheetView zoomScale="101" zoomScaleNormal="84" workbookViewId="0">
      <selection activeCell="U43" sqref="U43"/>
    </sheetView>
  </sheetViews>
  <sheetFormatPr defaultColWidth="9.140625" defaultRowHeight="12.75"/>
  <cols>
    <col min="1" max="1" width="22.85546875" style="91" customWidth="1"/>
    <col min="2" max="7" width="11.42578125" style="91" customWidth="1"/>
    <col min="8" max="9" width="9.140625" style="91"/>
    <col min="10" max="10" width="17.28515625" style="91" customWidth="1"/>
    <col min="11" max="16384" width="9.140625" style="91"/>
  </cols>
  <sheetData>
    <row r="2" spans="1:8">
      <c r="A2" s="276" t="s">
        <v>1308</v>
      </c>
      <c r="B2" s="277"/>
      <c r="C2" s="277"/>
      <c r="D2" s="277"/>
      <c r="E2" s="277"/>
      <c r="F2" s="277"/>
      <c r="G2" s="338"/>
      <c r="H2" s="338"/>
    </row>
    <row r="3" spans="1:8">
      <c r="A3" s="278" t="s">
        <v>1309</v>
      </c>
      <c r="B3" s="278"/>
      <c r="C3" s="278"/>
      <c r="D3" s="278"/>
      <c r="E3" s="278"/>
      <c r="F3" s="278"/>
      <c r="G3" s="278"/>
      <c r="H3" s="278"/>
    </row>
    <row r="4" spans="1:8" ht="12.75" customHeight="1">
      <c r="A4" s="278" t="s">
        <v>1310</v>
      </c>
      <c r="B4" s="276" t="s">
        <v>1311</v>
      </c>
      <c r="C4" s="278"/>
      <c r="D4" s="278"/>
      <c r="E4" s="278"/>
      <c r="F4" s="278"/>
      <c r="G4" s="278"/>
      <c r="H4" s="278"/>
    </row>
    <row r="5" spans="1:8" ht="4.5" customHeight="1"/>
    <row r="6" spans="1:8" hidden="1"/>
    <row r="7" spans="1:8" ht="12.95" customHeight="1"/>
    <row r="8" spans="1:8" ht="12.95" customHeight="1"/>
    <row r="9" spans="1:8" ht="12.95" customHeight="1"/>
    <row r="10" spans="1:8" ht="12.95" customHeight="1"/>
    <row r="11" spans="1:8" ht="12.95" customHeight="1"/>
    <row r="12" spans="1:8" ht="12.95" customHeight="1"/>
    <row r="14" spans="1:8" ht="15">
      <c r="A14" s="97"/>
      <c r="B14" s="99"/>
      <c r="C14" s="99"/>
      <c r="D14" s="99"/>
      <c r="E14" s="99"/>
      <c r="F14" s="99"/>
      <c r="G14" s="99"/>
      <c r="H14" s="102"/>
    </row>
    <row r="15" spans="1:8">
      <c r="B15" s="93"/>
      <c r="C15" s="93"/>
      <c r="D15" s="93"/>
      <c r="E15" s="93"/>
      <c r="F15" s="93"/>
      <c r="G15" s="93"/>
    </row>
    <row r="16" spans="1:8">
      <c r="B16" s="93"/>
      <c r="C16" s="93"/>
      <c r="D16" s="93"/>
      <c r="E16" s="93"/>
      <c r="F16" s="93"/>
      <c r="G16" s="93"/>
    </row>
    <row r="17" spans="1:10" ht="15">
      <c r="A17" s="97"/>
      <c r="B17" s="99"/>
      <c r="C17" s="99"/>
      <c r="D17" s="99"/>
      <c r="E17" s="99"/>
      <c r="F17" s="99"/>
      <c r="G17" s="99"/>
    </row>
    <row r="18" spans="1:10" ht="15">
      <c r="A18" s="97"/>
      <c r="B18" s="99"/>
      <c r="C18" s="99"/>
      <c r="D18" s="99"/>
      <c r="E18" s="99"/>
      <c r="F18" s="99"/>
      <c r="G18" s="99"/>
    </row>
    <row r="19" spans="1:10">
      <c r="B19" s="101"/>
      <c r="C19" s="101"/>
      <c r="D19" s="101"/>
      <c r="E19" s="101"/>
      <c r="F19" s="101"/>
      <c r="G19" s="93"/>
    </row>
    <row r="20" spans="1:10">
      <c r="B20" s="100"/>
      <c r="C20" s="100"/>
    </row>
    <row r="21" spans="1:10">
      <c r="B21" s="98"/>
      <c r="C21" s="98"/>
    </row>
    <row r="22" spans="1:10">
      <c r="B22" s="98"/>
      <c r="C22" s="99"/>
    </row>
    <row r="23" spans="1:10">
      <c r="B23" s="98"/>
      <c r="C23" s="98"/>
    </row>
    <row r="24" spans="1:10">
      <c r="B24" s="98"/>
      <c r="C24" s="99"/>
    </row>
    <row r="28" spans="1:10" ht="15">
      <c r="A28" s="103" t="s">
        <v>1306</v>
      </c>
      <c r="B28" s="93"/>
      <c r="C28" s="93"/>
      <c r="D28" s="93"/>
      <c r="E28" s="93"/>
      <c r="F28" s="93"/>
      <c r="G28" s="269">
        <v>2025</v>
      </c>
      <c r="H28" s="270"/>
      <c r="I28" s="270"/>
      <c r="J28" s="270" t="s">
        <v>1307</v>
      </c>
    </row>
    <row r="29" spans="1:10">
      <c r="A29" s="342"/>
      <c r="B29" s="339">
        <v>2000</v>
      </c>
      <c r="C29" s="339">
        <v>2005</v>
      </c>
      <c r="D29" s="339">
        <v>2010</v>
      </c>
      <c r="E29" s="339">
        <v>2015</v>
      </c>
      <c r="F29" s="339">
        <v>2020</v>
      </c>
      <c r="G29" s="341" t="s">
        <v>751</v>
      </c>
      <c r="H29" s="341" t="s">
        <v>752</v>
      </c>
      <c r="I29" s="341" t="s">
        <v>753</v>
      </c>
      <c r="J29" s="271"/>
    </row>
    <row r="30" spans="1:10">
      <c r="A30" s="343"/>
      <c r="B30" s="340"/>
      <c r="C30" s="340"/>
      <c r="D30" s="340"/>
      <c r="E30" s="340"/>
      <c r="F30" s="340"/>
      <c r="G30" s="341"/>
      <c r="H30" s="341"/>
      <c r="I30" s="341"/>
      <c r="J30" s="271"/>
    </row>
    <row r="31" spans="1:10" ht="15">
      <c r="A31" s="94" t="s">
        <v>17</v>
      </c>
      <c r="B31" s="99">
        <v>0.1641025641025641</v>
      </c>
      <c r="C31" s="99">
        <v>0.28205128205128205</v>
      </c>
      <c r="D31" s="99">
        <v>0.33333333333333331</v>
      </c>
      <c r="E31" s="99">
        <v>0.35897435897435898</v>
      </c>
      <c r="F31" s="99">
        <v>0.42051282051282052</v>
      </c>
      <c r="G31" s="272">
        <v>0.4564102564102564</v>
      </c>
      <c r="H31" s="272">
        <v>0.10869565217391304</v>
      </c>
      <c r="I31" s="274">
        <f>G31+H31</f>
        <v>0.56510590858416943</v>
      </c>
      <c r="J31" s="271"/>
    </row>
    <row r="32" spans="1:10" ht="30">
      <c r="A32" s="97" t="s">
        <v>4</v>
      </c>
      <c r="B32" s="99">
        <v>0.15217391304347827</v>
      </c>
      <c r="C32" s="99">
        <v>0.28260869565217389</v>
      </c>
      <c r="D32" s="99">
        <v>0.39130434782608697</v>
      </c>
      <c r="E32" s="99">
        <v>0.45652173913043476</v>
      </c>
      <c r="F32" s="99">
        <v>0.58695652173913049</v>
      </c>
      <c r="G32" s="273">
        <v>0.58695652173913049</v>
      </c>
      <c r="H32" s="273">
        <v>0.10869565217391304</v>
      </c>
      <c r="I32" s="274">
        <f t="shared" ref="I32:I38" si="0">G32+H32</f>
        <v>0.69565217391304357</v>
      </c>
      <c r="J32" s="275">
        <v>0.72463768115941496</v>
      </c>
    </row>
    <row r="33" spans="1:31" ht="15">
      <c r="A33" s="97" t="s">
        <v>30</v>
      </c>
      <c r="B33" s="99">
        <v>0.1875</v>
      </c>
      <c r="C33" s="99">
        <v>0.35416666666666669</v>
      </c>
      <c r="D33" s="99">
        <v>0.27083333333333331</v>
      </c>
      <c r="E33" s="99">
        <v>0.33333333333333331</v>
      </c>
      <c r="F33" s="99">
        <v>0.4375</v>
      </c>
      <c r="G33" s="273">
        <v>0.52083333333333337</v>
      </c>
      <c r="H33" s="272">
        <v>6.25E-2</v>
      </c>
      <c r="I33" s="274">
        <f t="shared" si="0"/>
        <v>0.58333333333333337</v>
      </c>
      <c r="J33" s="275">
        <v>0.54861111111111105</v>
      </c>
    </row>
    <row r="34" spans="1:31" ht="30">
      <c r="A34" s="97" t="s">
        <v>29</v>
      </c>
      <c r="B34" s="99">
        <v>0.24242424242424243</v>
      </c>
      <c r="C34" s="99">
        <v>0.33333333333333331</v>
      </c>
      <c r="D34" s="99">
        <v>0.42424242424242425</v>
      </c>
      <c r="E34" s="99">
        <v>0.42424242424242425</v>
      </c>
      <c r="F34" s="99">
        <v>0.42424242424242425</v>
      </c>
      <c r="G34" s="273">
        <v>0.45454545454545453</v>
      </c>
      <c r="H34" s="272">
        <v>6.0606060606060608E-2</v>
      </c>
      <c r="I34" s="274">
        <f t="shared" si="0"/>
        <v>0.51515151515151514</v>
      </c>
      <c r="J34" s="275">
        <v>0.51717171717171695</v>
      </c>
    </row>
    <row r="35" spans="1:31" ht="30">
      <c r="A35" s="97" t="s">
        <v>1242</v>
      </c>
      <c r="B35" s="99">
        <v>0.125</v>
      </c>
      <c r="C35" s="99">
        <v>0.375</v>
      </c>
      <c r="D35" s="99">
        <v>0.4375</v>
      </c>
      <c r="E35" s="99">
        <v>0.375</v>
      </c>
      <c r="F35" s="99">
        <v>0.375</v>
      </c>
      <c r="G35" s="273">
        <v>0.4375</v>
      </c>
      <c r="H35" s="273">
        <v>0</v>
      </c>
      <c r="I35" s="274">
        <f t="shared" si="0"/>
        <v>0.4375</v>
      </c>
      <c r="J35" s="275">
        <v>0.50416666666666998</v>
      </c>
      <c r="K35" s="92"/>
    </row>
    <row r="36" spans="1:31" ht="30">
      <c r="A36" s="97" t="s">
        <v>1241</v>
      </c>
      <c r="B36" s="99">
        <v>8.3333333333333329E-2</v>
      </c>
      <c r="C36" s="99">
        <v>0.125</v>
      </c>
      <c r="D36" s="99">
        <v>0.33333333333333331</v>
      </c>
      <c r="E36" s="99">
        <v>0.33333333333333331</v>
      </c>
      <c r="F36" s="99">
        <v>0.29166666666666669</v>
      </c>
      <c r="G36" s="273">
        <v>0.33333333333333331</v>
      </c>
      <c r="H36" s="272">
        <v>0.33333333333333331</v>
      </c>
      <c r="I36" s="274">
        <f t="shared" si="0"/>
        <v>0.66666666666666663</v>
      </c>
      <c r="J36" s="275">
        <v>0.42500000000000099</v>
      </c>
    </row>
    <row r="37" spans="1:31" ht="30">
      <c r="A37" s="97" t="s">
        <v>632</v>
      </c>
      <c r="B37" s="99">
        <v>7.1428571428571425E-2</v>
      </c>
      <c r="C37" s="99">
        <v>0.14285714285714285</v>
      </c>
      <c r="D37" s="99">
        <v>0.21428571428571427</v>
      </c>
      <c r="E37" s="99">
        <v>0.21428571428571427</v>
      </c>
      <c r="F37" s="99">
        <v>0.2857142857142857</v>
      </c>
      <c r="G37" s="273">
        <v>0.2857142857142857</v>
      </c>
      <c r="H37" s="273">
        <v>0.5</v>
      </c>
      <c r="I37" s="274">
        <f t="shared" si="0"/>
        <v>0.7857142857142857</v>
      </c>
      <c r="J37" s="275">
        <v>0.35238095238095501</v>
      </c>
    </row>
    <row r="38" spans="1:31" ht="15">
      <c r="A38" s="97" t="s">
        <v>27</v>
      </c>
      <c r="B38" s="99">
        <v>0.21428571428571427</v>
      </c>
      <c r="C38" s="99">
        <v>0.21428571428571427</v>
      </c>
      <c r="D38" s="99">
        <v>0.14285714285714285</v>
      </c>
      <c r="E38" s="99">
        <v>0.14285714285714285</v>
      </c>
      <c r="F38" s="99">
        <v>0.21428571428571427</v>
      </c>
      <c r="G38" s="273">
        <v>0.21428571428571427</v>
      </c>
      <c r="H38" s="273">
        <v>7.1428571428571425E-2</v>
      </c>
      <c r="I38" s="274">
        <f t="shared" si="0"/>
        <v>0.2857142857142857</v>
      </c>
      <c r="J38" s="275">
        <v>0.19047619047618999</v>
      </c>
    </row>
    <row r="40" spans="1:31" ht="75">
      <c r="A40" s="253" t="s">
        <v>966</v>
      </c>
      <c r="B40" s="254" t="s">
        <v>967</v>
      </c>
      <c r="C40" s="254" t="s">
        <v>968</v>
      </c>
      <c r="D40" s="254" t="s">
        <v>969</v>
      </c>
      <c r="E40" s="255" t="s">
        <v>970</v>
      </c>
      <c r="F40" s="254" t="s">
        <v>971</v>
      </c>
      <c r="G40" s="254" t="s">
        <v>972</v>
      </c>
      <c r="H40" s="254" t="s">
        <v>721</v>
      </c>
      <c r="I40" s="254" t="s">
        <v>725</v>
      </c>
      <c r="J40" s="254" t="s">
        <v>662</v>
      </c>
      <c r="K40" s="254" t="s">
        <v>679</v>
      </c>
      <c r="L40" s="254" t="s">
        <v>678</v>
      </c>
      <c r="M40" s="254" t="s">
        <v>688</v>
      </c>
      <c r="N40" s="254" t="s">
        <v>686</v>
      </c>
      <c r="O40" s="254" t="s">
        <v>698</v>
      </c>
      <c r="P40" s="254" t="s">
        <v>680</v>
      </c>
      <c r="Q40" s="254" t="s">
        <v>669</v>
      </c>
      <c r="R40" s="254" t="s">
        <v>672</v>
      </c>
      <c r="S40" s="254" t="s">
        <v>860</v>
      </c>
      <c r="T40" s="255" t="s">
        <v>973</v>
      </c>
      <c r="U40" s="254" t="s">
        <v>965</v>
      </c>
      <c r="V40" s="255" t="s">
        <v>974</v>
      </c>
      <c r="W40" s="254" t="s">
        <v>975</v>
      </c>
      <c r="X40" s="255" t="s">
        <v>976</v>
      </c>
      <c r="Y40" s="254" t="s">
        <v>977</v>
      </c>
      <c r="Z40" s="256" t="s">
        <v>978</v>
      </c>
      <c r="AA40" s="257" t="s">
        <v>979</v>
      </c>
      <c r="AB40" s="255" t="s">
        <v>980</v>
      </c>
      <c r="AC40" s="254" t="s">
        <v>944</v>
      </c>
      <c r="AD40" s="255" t="s">
        <v>981</v>
      </c>
      <c r="AE40" s="258" t="s">
        <v>982</v>
      </c>
    </row>
    <row r="41" spans="1:31" ht="15">
      <c r="A41" s="259">
        <v>4</v>
      </c>
      <c r="B41" s="260" t="s">
        <v>636</v>
      </c>
      <c r="C41" s="260" t="s">
        <v>633</v>
      </c>
      <c r="D41" s="260" t="s">
        <v>633</v>
      </c>
      <c r="E41" s="260" t="s">
        <v>983</v>
      </c>
      <c r="F41" s="260" t="s">
        <v>984</v>
      </c>
      <c r="G41" s="260" t="s">
        <v>984</v>
      </c>
      <c r="H41" s="260" t="s">
        <v>985</v>
      </c>
      <c r="I41" s="260" t="s">
        <v>985</v>
      </c>
      <c r="J41" s="260" t="s">
        <v>985</v>
      </c>
      <c r="K41" s="260" t="s">
        <v>985</v>
      </c>
      <c r="L41" s="260" t="s">
        <v>985</v>
      </c>
      <c r="M41" s="260" t="s">
        <v>985</v>
      </c>
      <c r="N41" s="260" t="s">
        <v>985</v>
      </c>
      <c r="O41" s="260" t="s">
        <v>985</v>
      </c>
      <c r="P41" s="260" t="s">
        <v>984</v>
      </c>
      <c r="Q41" s="260" t="s">
        <v>984</v>
      </c>
      <c r="R41" s="260" t="s">
        <v>984</v>
      </c>
      <c r="S41" s="260" t="s">
        <v>984</v>
      </c>
      <c r="T41" s="260">
        <v>62</v>
      </c>
      <c r="U41" s="260" t="s">
        <v>632</v>
      </c>
      <c r="V41" s="260">
        <v>142</v>
      </c>
      <c r="W41" s="260" t="s">
        <v>986</v>
      </c>
      <c r="X41" s="260">
        <v>34</v>
      </c>
      <c r="Y41" s="261" t="s">
        <v>987</v>
      </c>
      <c r="Z41" s="260">
        <v>515</v>
      </c>
      <c r="AA41" s="260" t="s">
        <v>988</v>
      </c>
      <c r="AB41" s="260">
        <v>199</v>
      </c>
      <c r="AC41" s="260" t="s">
        <v>913</v>
      </c>
      <c r="AD41" s="260">
        <v>432</v>
      </c>
      <c r="AE41" s="262" t="s">
        <v>910</v>
      </c>
    </row>
    <row r="42" spans="1:31" ht="15">
      <c r="A42" s="263">
        <v>8</v>
      </c>
      <c r="B42" s="264" t="s">
        <v>376</v>
      </c>
      <c r="C42" s="264" t="s">
        <v>537</v>
      </c>
      <c r="D42" s="264" t="s">
        <v>537</v>
      </c>
      <c r="E42" s="264" t="s">
        <v>989</v>
      </c>
      <c r="F42" s="264" t="s">
        <v>984</v>
      </c>
      <c r="G42" s="264" t="s">
        <v>985</v>
      </c>
      <c r="H42" s="264" t="s">
        <v>985</v>
      </c>
      <c r="I42" s="264" t="s">
        <v>985</v>
      </c>
      <c r="J42" s="264" t="s">
        <v>985</v>
      </c>
      <c r="K42" s="264" t="s">
        <v>985</v>
      </c>
      <c r="L42" s="264" t="s">
        <v>985</v>
      </c>
      <c r="M42" s="264" t="s">
        <v>985</v>
      </c>
      <c r="N42" s="264" t="s">
        <v>985</v>
      </c>
      <c r="O42" s="264" t="s">
        <v>985</v>
      </c>
      <c r="P42" s="264" t="s">
        <v>985</v>
      </c>
      <c r="Q42" s="264" t="s">
        <v>985</v>
      </c>
      <c r="R42" s="264" t="s">
        <v>985</v>
      </c>
      <c r="S42" s="264" t="s">
        <v>985</v>
      </c>
      <c r="T42" s="264">
        <v>513</v>
      </c>
      <c r="U42" s="264" t="s">
        <v>4</v>
      </c>
      <c r="V42" s="264">
        <v>150</v>
      </c>
      <c r="W42" s="264" t="s">
        <v>990</v>
      </c>
      <c r="X42" s="264">
        <v>39</v>
      </c>
      <c r="Y42" s="265" t="s">
        <v>991</v>
      </c>
      <c r="Z42" s="264">
        <v>514</v>
      </c>
      <c r="AA42" s="264" t="s">
        <v>992</v>
      </c>
      <c r="AB42" s="264"/>
      <c r="AC42" s="264"/>
      <c r="AD42" s="264"/>
      <c r="AE42" s="266"/>
    </row>
    <row r="43" spans="1:31" ht="15">
      <c r="A43" s="259">
        <v>12</v>
      </c>
      <c r="B43" s="260" t="s">
        <v>576</v>
      </c>
      <c r="C43" s="260" t="s">
        <v>577</v>
      </c>
      <c r="D43" s="260" t="s">
        <v>577</v>
      </c>
      <c r="E43" s="260" t="s">
        <v>993</v>
      </c>
      <c r="F43" s="260" t="s">
        <v>985</v>
      </c>
      <c r="G43" s="260" t="s">
        <v>985</v>
      </c>
      <c r="H43" s="260" t="s">
        <v>994</v>
      </c>
      <c r="I43" s="260" t="s">
        <v>994</v>
      </c>
      <c r="J43" s="260" t="s">
        <v>994</v>
      </c>
      <c r="K43" s="260" t="s">
        <v>994</v>
      </c>
      <c r="L43" s="260" t="s">
        <v>994</v>
      </c>
      <c r="M43" s="260" t="s">
        <v>994</v>
      </c>
      <c r="N43" s="260" t="s">
        <v>994</v>
      </c>
      <c r="O43" s="260" t="s">
        <v>994</v>
      </c>
      <c r="P43" s="260" t="s">
        <v>994</v>
      </c>
      <c r="Q43" s="260" t="s">
        <v>994</v>
      </c>
      <c r="R43" s="260" t="s">
        <v>994</v>
      </c>
      <c r="S43" s="260" t="s">
        <v>994</v>
      </c>
      <c r="T43" s="260">
        <v>747</v>
      </c>
      <c r="U43" s="260" t="s">
        <v>1244</v>
      </c>
      <c r="V43" s="260">
        <v>15</v>
      </c>
      <c r="W43" s="260" t="s">
        <v>995</v>
      </c>
      <c r="X43" s="260">
        <v>15</v>
      </c>
      <c r="Y43" s="261" t="s">
        <v>995</v>
      </c>
      <c r="Z43" s="260">
        <v>515</v>
      </c>
      <c r="AA43" s="260" t="s">
        <v>988</v>
      </c>
      <c r="AB43" s="260"/>
      <c r="AC43" s="260"/>
      <c r="AD43" s="260"/>
      <c r="AE43" s="262"/>
    </row>
    <row r="44" spans="1:31" ht="15">
      <c r="A44" s="263">
        <v>20</v>
      </c>
      <c r="B44" s="264" t="s">
        <v>378</v>
      </c>
      <c r="C44" s="264" t="s">
        <v>904</v>
      </c>
      <c r="D44" s="264" t="s">
        <v>904</v>
      </c>
      <c r="E44" s="264" t="s">
        <v>996</v>
      </c>
      <c r="F44" s="264" t="s">
        <v>984</v>
      </c>
      <c r="G44" s="264" t="s">
        <v>984</v>
      </c>
      <c r="H44" s="264" t="s">
        <v>984</v>
      </c>
      <c r="I44" s="264" t="s">
        <v>984</v>
      </c>
      <c r="J44" s="264" t="s">
        <v>984</v>
      </c>
      <c r="K44" s="264" t="s">
        <v>984</v>
      </c>
      <c r="L44" s="264" t="s">
        <v>984</v>
      </c>
      <c r="M44" s="264" t="s">
        <v>984</v>
      </c>
      <c r="N44" s="264" t="s">
        <v>984</v>
      </c>
      <c r="O44" s="264" t="s">
        <v>984</v>
      </c>
      <c r="P44" s="264" t="s">
        <v>984</v>
      </c>
      <c r="Q44" s="264" t="s">
        <v>984</v>
      </c>
      <c r="R44" s="264" t="s">
        <v>984</v>
      </c>
      <c r="S44" s="264" t="s">
        <v>984</v>
      </c>
      <c r="T44" s="264">
        <v>513</v>
      </c>
      <c r="U44" s="264" t="s">
        <v>4</v>
      </c>
      <c r="V44" s="264">
        <v>150</v>
      </c>
      <c r="W44" s="264" t="s">
        <v>990</v>
      </c>
      <c r="X44" s="264">
        <v>39</v>
      </c>
      <c r="Y44" s="265" t="s">
        <v>991</v>
      </c>
      <c r="Z44" s="264">
        <v>514</v>
      </c>
      <c r="AA44" s="264" t="s">
        <v>992</v>
      </c>
      <c r="AB44" s="264"/>
      <c r="AC44" s="264"/>
      <c r="AD44" s="264"/>
      <c r="AE44" s="266"/>
    </row>
    <row r="45" spans="1:31" ht="15">
      <c r="A45" s="259">
        <v>24</v>
      </c>
      <c r="B45" s="260" t="s">
        <v>730</v>
      </c>
      <c r="C45" s="260" t="s">
        <v>729</v>
      </c>
      <c r="D45" s="260" t="s">
        <v>729</v>
      </c>
      <c r="E45" s="260" t="s">
        <v>997</v>
      </c>
      <c r="F45" s="260" t="s">
        <v>984</v>
      </c>
      <c r="G45" s="260" t="s">
        <v>984</v>
      </c>
      <c r="H45" s="260" t="s">
        <v>984</v>
      </c>
      <c r="I45" s="260" t="s">
        <v>984</v>
      </c>
      <c r="J45" s="260" t="s">
        <v>984</v>
      </c>
      <c r="K45" s="260" t="s">
        <v>984</v>
      </c>
      <c r="L45" s="260" t="s">
        <v>984</v>
      </c>
      <c r="M45" s="260" t="s">
        <v>984</v>
      </c>
      <c r="N45" s="260" t="s">
        <v>984</v>
      </c>
      <c r="O45" s="260" t="s">
        <v>984</v>
      </c>
      <c r="P45" s="260" t="s">
        <v>984</v>
      </c>
      <c r="Q45" s="260" t="s">
        <v>984</v>
      </c>
      <c r="R45" s="260" t="s">
        <v>984</v>
      </c>
      <c r="S45" s="260" t="s">
        <v>984</v>
      </c>
      <c r="T45" s="260">
        <v>202</v>
      </c>
      <c r="U45" s="260" t="s">
        <v>175</v>
      </c>
      <c r="V45" s="260">
        <v>202</v>
      </c>
      <c r="W45" s="260" t="s">
        <v>175</v>
      </c>
      <c r="X45" s="260">
        <v>17</v>
      </c>
      <c r="Y45" s="260" t="s">
        <v>998</v>
      </c>
      <c r="Z45" s="260">
        <v>515</v>
      </c>
      <c r="AA45" s="260" t="s">
        <v>988</v>
      </c>
      <c r="AB45" s="260">
        <v>199</v>
      </c>
      <c r="AC45" s="260" t="s">
        <v>913</v>
      </c>
      <c r="AD45" s="260"/>
      <c r="AE45" s="262"/>
    </row>
    <row r="46" spans="1:31" ht="15">
      <c r="A46" s="263">
        <v>28</v>
      </c>
      <c r="B46" s="264" t="s">
        <v>389</v>
      </c>
      <c r="C46" s="264" t="s">
        <v>740</v>
      </c>
      <c r="D46" s="264" t="s">
        <v>740</v>
      </c>
      <c r="E46" s="264" t="s">
        <v>999</v>
      </c>
      <c r="F46" s="264" t="s">
        <v>984</v>
      </c>
      <c r="G46" s="264" t="s">
        <v>984</v>
      </c>
      <c r="H46" s="264" t="s">
        <v>984</v>
      </c>
      <c r="I46" s="264" t="s">
        <v>984</v>
      </c>
      <c r="J46" s="264" t="s">
        <v>984</v>
      </c>
      <c r="K46" s="264" t="s">
        <v>984</v>
      </c>
      <c r="L46" s="264" t="s">
        <v>984</v>
      </c>
      <c r="M46" s="264" t="s">
        <v>984</v>
      </c>
      <c r="N46" s="264" t="s">
        <v>984</v>
      </c>
      <c r="O46" s="264" t="s">
        <v>984</v>
      </c>
      <c r="P46" s="264" t="s">
        <v>984</v>
      </c>
      <c r="Q46" s="264" t="s">
        <v>984</v>
      </c>
      <c r="R46" s="264" t="s">
        <v>984</v>
      </c>
      <c r="S46" s="264" t="s">
        <v>984</v>
      </c>
      <c r="T46" s="264">
        <v>419</v>
      </c>
      <c r="U46" s="264" t="s">
        <v>64</v>
      </c>
      <c r="V46" s="264">
        <v>419</v>
      </c>
      <c r="W46" s="264" t="s">
        <v>64</v>
      </c>
      <c r="X46" s="264">
        <v>29</v>
      </c>
      <c r="Y46" s="264" t="s">
        <v>1000</v>
      </c>
      <c r="Z46" s="264">
        <v>515</v>
      </c>
      <c r="AA46" s="264" t="s">
        <v>988</v>
      </c>
      <c r="AB46" s="264"/>
      <c r="AC46" s="264"/>
      <c r="AD46" s="264">
        <v>722</v>
      </c>
      <c r="AE46" s="266" t="s">
        <v>922</v>
      </c>
    </row>
    <row r="47" spans="1:31" ht="15">
      <c r="A47" s="259">
        <v>32</v>
      </c>
      <c r="B47" s="260" t="s">
        <v>61</v>
      </c>
      <c r="C47" s="260" t="s">
        <v>62</v>
      </c>
      <c r="D47" s="260" t="s">
        <v>62</v>
      </c>
      <c r="E47" s="260" t="s">
        <v>1001</v>
      </c>
      <c r="F47" s="260" t="s">
        <v>985</v>
      </c>
      <c r="G47" s="260" t="s">
        <v>985</v>
      </c>
      <c r="H47" s="260" t="s">
        <v>985</v>
      </c>
      <c r="I47" s="260" t="s">
        <v>985</v>
      </c>
      <c r="J47" s="260" t="s">
        <v>985</v>
      </c>
      <c r="K47" s="260" t="s">
        <v>985</v>
      </c>
      <c r="L47" s="260" t="s">
        <v>985</v>
      </c>
      <c r="M47" s="260" t="s">
        <v>985</v>
      </c>
      <c r="N47" s="260" t="s">
        <v>985</v>
      </c>
      <c r="O47" s="260" t="s">
        <v>985</v>
      </c>
      <c r="P47" s="260" t="s">
        <v>985</v>
      </c>
      <c r="Q47" s="260" t="s">
        <v>985</v>
      </c>
      <c r="R47" s="260" t="s">
        <v>985</v>
      </c>
      <c r="S47" s="260" t="s">
        <v>985</v>
      </c>
      <c r="T47" s="260">
        <v>419</v>
      </c>
      <c r="U47" s="260" t="s">
        <v>64</v>
      </c>
      <c r="V47" s="260">
        <v>419</v>
      </c>
      <c r="W47" s="260" t="s">
        <v>64</v>
      </c>
      <c r="X47" s="260">
        <v>5</v>
      </c>
      <c r="Y47" s="260" t="s">
        <v>1002</v>
      </c>
      <c r="Z47" s="260">
        <v>515</v>
      </c>
      <c r="AA47" s="260" t="s">
        <v>988</v>
      </c>
      <c r="AB47" s="260"/>
      <c r="AC47" s="260"/>
      <c r="AD47" s="260"/>
      <c r="AE47" s="262"/>
    </row>
    <row r="48" spans="1:31" ht="15">
      <c r="A48" s="263">
        <v>51</v>
      </c>
      <c r="B48" s="264" t="s">
        <v>393</v>
      </c>
      <c r="C48" s="264" t="s">
        <v>585</v>
      </c>
      <c r="D48" s="264" t="s">
        <v>585</v>
      </c>
      <c r="E48" s="264" t="s">
        <v>1003</v>
      </c>
      <c r="F48" s="264" t="s">
        <v>984</v>
      </c>
      <c r="G48" s="264" t="s">
        <v>984</v>
      </c>
      <c r="H48" s="264" t="s">
        <v>985</v>
      </c>
      <c r="I48" s="264" t="s">
        <v>985</v>
      </c>
      <c r="J48" s="264" t="s">
        <v>985</v>
      </c>
      <c r="K48" s="264" t="s">
        <v>985</v>
      </c>
      <c r="L48" s="264" t="s">
        <v>985</v>
      </c>
      <c r="M48" s="264" t="s">
        <v>985</v>
      </c>
      <c r="N48" s="264" t="s">
        <v>985</v>
      </c>
      <c r="O48" s="264" t="s">
        <v>985</v>
      </c>
      <c r="P48" s="264" t="s">
        <v>985</v>
      </c>
      <c r="Q48" s="264" t="s">
        <v>985</v>
      </c>
      <c r="R48" s="264" t="s">
        <v>985</v>
      </c>
      <c r="S48" s="264" t="s">
        <v>985</v>
      </c>
      <c r="T48" s="264">
        <v>747</v>
      </c>
      <c r="U48" s="264" t="s">
        <v>1244</v>
      </c>
      <c r="V48" s="264">
        <v>142</v>
      </c>
      <c r="W48" s="264" t="s">
        <v>986</v>
      </c>
      <c r="X48" s="264">
        <v>145</v>
      </c>
      <c r="Y48" s="265" t="s">
        <v>1004</v>
      </c>
      <c r="Z48" s="264">
        <v>515</v>
      </c>
      <c r="AA48" s="264" t="s">
        <v>988</v>
      </c>
      <c r="AB48" s="264"/>
      <c r="AC48" s="264"/>
      <c r="AD48" s="264">
        <v>432</v>
      </c>
      <c r="AE48" s="266" t="s">
        <v>910</v>
      </c>
    </row>
    <row r="49" spans="1:31" ht="15">
      <c r="A49" s="259">
        <v>36</v>
      </c>
      <c r="B49" s="260" t="s">
        <v>146</v>
      </c>
      <c r="C49" s="260" t="s">
        <v>147</v>
      </c>
      <c r="D49" s="260" t="s">
        <v>147</v>
      </c>
      <c r="E49" s="260" t="s">
        <v>1005</v>
      </c>
      <c r="F49" s="260" t="s">
        <v>985</v>
      </c>
      <c r="G49" s="260" t="s">
        <v>985</v>
      </c>
      <c r="H49" s="260" t="s">
        <v>985</v>
      </c>
      <c r="I49" s="260" t="s">
        <v>985</v>
      </c>
      <c r="J49" s="260" t="s">
        <v>985</v>
      </c>
      <c r="K49" s="260" t="s">
        <v>985</v>
      </c>
      <c r="L49" s="260" t="s">
        <v>985</v>
      </c>
      <c r="M49" s="260" t="s">
        <v>985</v>
      </c>
      <c r="N49" s="260" t="s">
        <v>985</v>
      </c>
      <c r="O49" s="260" t="s">
        <v>985</v>
      </c>
      <c r="P49" s="260" t="s">
        <v>985</v>
      </c>
      <c r="Q49" s="260" t="s">
        <v>985</v>
      </c>
      <c r="R49" s="260" t="s">
        <v>985</v>
      </c>
      <c r="S49" s="260" t="s">
        <v>985</v>
      </c>
      <c r="T49" s="260">
        <v>53</v>
      </c>
      <c r="U49" s="260" t="s">
        <v>149</v>
      </c>
      <c r="V49" s="260">
        <v>9</v>
      </c>
      <c r="W49" s="260" t="s">
        <v>399</v>
      </c>
      <c r="X49" s="260">
        <v>53</v>
      </c>
      <c r="Y49" s="260" t="s">
        <v>149</v>
      </c>
      <c r="Z49" s="260">
        <v>514</v>
      </c>
      <c r="AA49" s="260" t="s">
        <v>992</v>
      </c>
      <c r="AB49" s="260"/>
      <c r="AC49" s="260"/>
      <c r="AD49" s="260"/>
      <c r="AE49" s="262"/>
    </row>
    <row r="50" spans="1:31" ht="15">
      <c r="A50" s="263">
        <v>40</v>
      </c>
      <c r="B50" s="264" t="s">
        <v>551</v>
      </c>
      <c r="C50" s="264" t="s">
        <v>552</v>
      </c>
      <c r="D50" s="264" t="s">
        <v>552</v>
      </c>
      <c r="E50" s="264" t="s">
        <v>1006</v>
      </c>
      <c r="F50" s="264" t="s">
        <v>994</v>
      </c>
      <c r="G50" s="264" t="s">
        <v>994</v>
      </c>
      <c r="H50" s="264" t="s">
        <v>994</v>
      </c>
      <c r="I50" s="264" t="s">
        <v>994</v>
      </c>
      <c r="J50" s="264" t="s">
        <v>994</v>
      </c>
      <c r="K50" s="264" t="s">
        <v>994</v>
      </c>
      <c r="L50" s="264" t="s">
        <v>994</v>
      </c>
      <c r="M50" s="264" t="s">
        <v>994</v>
      </c>
      <c r="N50" s="264" t="s">
        <v>994</v>
      </c>
      <c r="O50" s="264" t="s">
        <v>994</v>
      </c>
      <c r="P50" s="264" t="s">
        <v>985</v>
      </c>
      <c r="Q50" s="264" t="s">
        <v>985</v>
      </c>
      <c r="R50" s="264" t="s">
        <v>985</v>
      </c>
      <c r="S50" s="264" t="s">
        <v>985</v>
      </c>
      <c r="T50" s="264">
        <v>513</v>
      </c>
      <c r="U50" s="264" t="s">
        <v>4</v>
      </c>
      <c r="V50" s="264">
        <v>150</v>
      </c>
      <c r="W50" s="264" t="s">
        <v>990</v>
      </c>
      <c r="X50" s="264">
        <v>155</v>
      </c>
      <c r="Y50" s="265" t="s">
        <v>1007</v>
      </c>
      <c r="Z50" s="264">
        <v>514</v>
      </c>
      <c r="AA50" s="264" t="s">
        <v>992</v>
      </c>
      <c r="AB50" s="264"/>
      <c r="AC50" s="264"/>
      <c r="AD50" s="264"/>
      <c r="AE50" s="266"/>
    </row>
    <row r="51" spans="1:31" ht="15">
      <c r="A51" s="259">
        <v>31</v>
      </c>
      <c r="B51" s="260" t="s">
        <v>395</v>
      </c>
      <c r="C51" s="260" t="s">
        <v>297</v>
      </c>
      <c r="D51" s="260" t="s">
        <v>297</v>
      </c>
      <c r="E51" s="260" t="s">
        <v>1008</v>
      </c>
      <c r="F51" s="260" t="s">
        <v>984</v>
      </c>
      <c r="G51" s="260" t="s">
        <v>984</v>
      </c>
      <c r="H51" s="260" t="s">
        <v>985</v>
      </c>
      <c r="I51" s="260" t="s">
        <v>985</v>
      </c>
      <c r="J51" s="260" t="s">
        <v>985</v>
      </c>
      <c r="K51" s="260" t="s">
        <v>985</v>
      </c>
      <c r="L51" s="260" t="s">
        <v>994</v>
      </c>
      <c r="M51" s="260" t="s">
        <v>994</v>
      </c>
      <c r="N51" s="260" t="s">
        <v>994</v>
      </c>
      <c r="O51" s="260" t="s">
        <v>994</v>
      </c>
      <c r="P51" s="260" t="s">
        <v>994</v>
      </c>
      <c r="Q51" s="260" t="s">
        <v>994</v>
      </c>
      <c r="R51" s="260" t="s">
        <v>994</v>
      </c>
      <c r="S51" s="260" t="s">
        <v>994</v>
      </c>
      <c r="T51" s="260">
        <v>747</v>
      </c>
      <c r="U51" s="260" t="s">
        <v>1244</v>
      </c>
      <c r="V51" s="260">
        <v>142</v>
      </c>
      <c r="W51" s="260" t="s">
        <v>986</v>
      </c>
      <c r="X51" s="260">
        <v>145</v>
      </c>
      <c r="Y51" s="261" t="s">
        <v>1004</v>
      </c>
      <c r="Z51" s="260">
        <v>515</v>
      </c>
      <c r="AA51" s="260" t="s">
        <v>988</v>
      </c>
      <c r="AB51" s="260"/>
      <c r="AC51" s="260"/>
      <c r="AD51" s="260">
        <v>432</v>
      </c>
      <c r="AE51" s="262" t="s">
        <v>910</v>
      </c>
    </row>
    <row r="52" spans="1:31" ht="15">
      <c r="A52" s="263">
        <v>44</v>
      </c>
      <c r="B52" s="264" t="s">
        <v>390</v>
      </c>
      <c r="C52" s="264" t="s">
        <v>454</v>
      </c>
      <c r="D52" s="264" t="s">
        <v>454</v>
      </c>
      <c r="E52" s="264"/>
      <c r="F52" s="264" t="s">
        <v>984</v>
      </c>
      <c r="G52" s="264" t="s">
        <v>984</v>
      </c>
      <c r="H52" s="264" t="s">
        <v>984</v>
      </c>
      <c r="I52" s="264" t="s">
        <v>984</v>
      </c>
      <c r="J52" s="264" t="s">
        <v>984</v>
      </c>
      <c r="K52" s="264" t="s">
        <v>984</v>
      </c>
      <c r="L52" s="264" t="s">
        <v>984</v>
      </c>
      <c r="M52" s="264" t="s">
        <v>984</v>
      </c>
      <c r="N52" s="264" t="s">
        <v>984</v>
      </c>
      <c r="O52" s="264" t="s">
        <v>984</v>
      </c>
      <c r="P52" s="264" t="s">
        <v>984</v>
      </c>
      <c r="Q52" s="264" t="s">
        <v>984</v>
      </c>
      <c r="R52" s="264" t="s">
        <v>984</v>
      </c>
      <c r="S52" s="264" t="s">
        <v>984</v>
      </c>
      <c r="T52" s="264">
        <v>419</v>
      </c>
      <c r="U52" s="264" t="s">
        <v>64</v>
      </c>
      <c r="V52" s="264">
        <v>419</v>
      </c>
      <c r="W52" s="264" t="s">
        <v>64</v>
      </c>
      <c r="X52" s="264">
        <v>29</v>
      </c>
      <c r="Y52" s="264" t="s">
        <v>1000</v>
      </c>
      <c r="Z52" s="264">
        <v>515</v>
      </c>
      <c r="AA52" s="264" t="s">
        <v>988</v>
      </c>
      <c r="AB52" s="264"/>
      <c r="AC52" s="264"/>
      <c r="AD52" s="264">
        <v>722</v>
      </c>
      <c r="AE52" s="266" t="s">
        <v>922</v>
      </c>
    </row>
    <row r="53" spans="1:31" ht="15">
      <c r="A53" s="259">
        <v>48</v>
      </c>
      <c r="B53" s="260" t="s">
        <v>1009</v>
      </c>
      <c r="C53" s="260" t="s">
        <v>763</v>
      </c>
      <c r="D53" s="260" t="s">
        <v>763</v>
      </c>
      <c r="E53" s="260" t="s">
        <v>1010</v>
      </c>
      <c r="F53" s="260" t="s">
        <v>984</v>
      </c>
      <c r="G53" s="260" t="s">
        <v>984</v>
      </c>
      <c r="H53" s="260" t="s">
        <v>984</v>
      </c>
      <c r="I53" s="260" t="s">
        <v>984</v>
      </c>
      <c r="J53" s="260" t="s">
        <v>994</v>
      </c>
      <c r="K53" s="260" t="s">
        <v>994</v>
      </c>
      <c r="L53" s="260" t="s">
        <v>994</v>
      </c>
      <c r="M53" s="260" t="s">
        <v>994</v>
      </c>
      <c r="N53" s="260" t="s">
        <v>994</v>
      </c>
      <c r="O53" s="260" t="s">
        <v>994</v>
      </c>
      <c r="P53" s="260" t="s">
        <v>994</v>
      </c>
      <c r="Q53" s="260" t="s">
        <v>994</v>
      </c>
      <c r="R53" s="260" t="s">
        <v>994</v>
      </c>
      <c r="S53" s="260" t="s">
        <v>994</v>
      </c>
      <c r="T53" s="260">
        <v>747</v>
      </c>
      <c r="U53" s="260" t="s">
        <v>1244</v>
      </c>
      <c r="V53" s="260">
        <v>142</v>
      </c>
      <c r="W53" s="260" t="s">
        <v>986</v>
      </c>
      <c r="X53" s="260">
        <v>145</v>
      </c>
      <c r="Y53" s="261" t="s">
        <v>1004</v>
      </c>
      <c r="Z53" s="260">
        <v>515</v>
      </c>
      <c r="AA53" s="260" t="s">
        <v>988</v>
      </c>
      <c r="AB53" s="260"/>
      <c r="AC53" s="260"/>
      <c r="AD53" s="260"/>
      <c r="AE53" s="262"/>
    </row>
    <row r="54" spans="1:31" ht="15">
      <c r="A54" s="263">
        <v>50</v>
      </c>
      <c r="B54" s="264" t="s">
        <v>436</v>
      </c>
      <c r="C54" s="264" t="s">
        <v>437</v>
      </c>
      <c r="D54" s="264" t="s">
        <v>437</v>
      </c>
      <c r="E54" s="264" t="s">
        <v>1011</v>
      </c>
      <c r="F54" s="264" t="s">
        <v>984</v>
      </c>
      <c r="G54" s="264" t="s">
        <v>984</v>
      </c>
      <c r="H54" s="264" t="s">
        <v>984</v>
      </c>
      <c r="I54" s="264" t="s">
        <v>994</v>
      </c>
      <c r="J54" s="264" t="s">
        <v>994</v>
      </c>
      <c r="K54" s="264" t="s">
        <v>994</v>
      </c>
      <c r="L54" s="264" t="s">
        <v>994</v>
      </c>
      <c r="M54" s="264" t="s">
        <v>994</v>
      </c>
      <c r="N54" s="264" t="s">
        <v>994</v>
      </c>
      <c r="O54" s="264" t="s">
        <v>994</v>
      </c>
      <c r="P54" s="264" t="s">
        <v>994</v>
      </c>
      <c r="Q54" s="264" t="s">
        <v>994</v>
      </c>
      <c r="R54" s="264" t="s">
        <v>994</v>
      </c>
      <c r="S54" s="264" t="s">
        <v>994</v>
      </c>
      <c r="T54" s="264">
        <v>62</v>
      </c>
      <c r="U54" s="264" t="s">
        <v>632</v>
      </c>
      <c r="V54" s="264">
        <v>142</v>
      </c>
      <c r="W54" s="264" t="s">
        <v>986</v>
      </c>
      <c r="X54" s="264">
        <v>34</v>
      </c>
      <c r="Y54" s="265" t="s">
        <v>987</v>
      </c>
      <c r="Z54" s="264">
        <v>515</v>
      </c>
      <c r="AA54" s="264" t="s">
        <v>988</v>
      </c>
      <c r="AB54" s="264">
        <v>199</v>
      </c>
      <c r="AC54" s="264" t="s">
        <v>913</v>
      </c>
      <c r="AD54" s="264"/>
      <c r="AE54" s="266"/>
    </row>
    <row r="55" spans="1:31" ht="15">
      <c r="A55" s="259">
        <v>52</v>
      </c>
      <c r="B55" s="260" t="s">
        <v>456</v>
      </c>
      <c r="C55" s="260" t="s">
        <v>457</v>
      </c>
      <c r="D55" s="260" t="s">
        <v>457</v>
      </c>
      <c r="E55" s="260" t="s">
        <v>999</v>
      </c>
      <c r="F55" s="260" t="s">
        <v>984</v>
      </c>
      <c r="G55" s="260" t="s">
        <v>984</v>
      </c>
      <c r="H55" s="260" t="s">
        <v>984</v>
      </c>
      <c r="I55" s="260" t="s">
        <v>984</v>
      </c>
      <c r="J55" s="260" t="s">
        <v>984</v>
      </c>
      <c r="K55" s="260" t="s">
        <v>984</v>
      </c>
      <c r="L55" s="260" t="s">
        <v>984</v>
      </c>
      <c r="M55" s="260" t="s">
        <v>984</v>
      </c>
      <c r="N55" s="260" t="s">
        <v>984</v>
      </c>
      <c r="O55" s="260" t="s">
        <v>984</v>
      </c>
      <c r="P55" s="260" t="s">
        <v>984</v>
      </c>
      <c r="Q55" s="260" t="s">
        <v>984</v>
      </c>
      <c r="R55" s="260" t="s">
        <v>984</v>
      </c>
      <c r="S55" s="260" t="s">
        <v>984</v>
      </c>
      <c r="T55" s="260">
        <v>419</v>
      </c>
      <c r="U55" s="260" t="s">
        <v>64</v>
      </c>
      <c r="V55" s="260">
        <v>419</v>
      </c>
      <c r="W55" s="260" t="s">
        <v>64</v>
      </c>
      <c r="X55" s="260">
        <v>29</v>
      </c>
      <c r="Y55" s="260" t="s">
        <v>1000</v>
      </c>
      <c r="Z55" s="260">
        <v>515</v>
      </c>
      <c r="AA55" s="260" t="s">
        <v>988</v>
      </c>
      <c r="AB55" s="260"/>
      <c r="AC55" s="260"/>
      <c r="AD55" s="260">
        <v>722</v>
      </c>
      <c r="AE55" s="262" t="s">
        <v>922</v>
      </c>
    </row>
    <row r="56" spans="1:31" ht="15">
      <c r="A56" s="263">
        <v>112</v>
      </c>
      <c r="B56" s="264" t="s">
        <v>198</v>
      </c>
      <c r="C56" s="264" t="s">
        <v>199</v>
      </c>
      <c r="D56" s="264" t="s">
        <v>199</v>
      </c>
      <c r="E56" s="264"/>
      <c r="F56" s="264" t="s">
        <v>984</v>
      </c>
      <c r="G56" s="264" t="s">
        <v>984</v>
      </c>
      <c r="H56" s="264" t="s">
        <v>984</v>
      </c>
      <c r="I56" s="264" t="s">
        <v>984</v>
      </c>
      <c r="J56" s="264" t="s">
        <v>984</v>
      </c>
      <c r="K56" s="264" t="s">
        <v>984</v>
      </c>
      <c r="L56" s="264" t="s">
        <v>984</v>
      </c>
      <c r="M56" s="264" t="s">
        <v>984</v>
      </c>
      <c r="N56" s="264" t="s">
        <v>984</v>
      </c>
      <c r="O56" s="264" t="s">
        <v>984</v>
      </c>
      <c r="P56" s="264" t="s">
        <v>984</v>
      </c>
      <c r="Q56" s="264" t="s">
        <v>984</v>
      </c>
      <c r="R56" s="264" t="s">
        <v>984</v>
      </c>
      <c r="S56" s="264" t="s">
        <v>984</v>
      </c>
      <c r="T56" s="264">
        <v>513</v>
      </c>
      <c r="U56" s="264" t="s">
        <v>4</v>
      </c>
      <c r="V56" s="264">
        <v>150</v>
      </c>
      <c r="W56" s="264" t="s">
        <v>990</v>
      </c>
      <c r="X56" s="264">
        <v>151</v>
      </c>
      <c r="Y56" s="265" t="s">
        <v>1012</v>
      </c>
      <c r="Z56" s="264">
        <v>514</v>
      </c>
      <c r="AA56" s="264" t="s">
        <v>992</v>
      </c>
      <c r="AB56" s="264"/>
      <c r="AC56" s="264"/>
      <c r="AD56" s="264"/>
      <c r="AE56" s="266"/>
    </row>
    <row r="57" spans="1:31" ht="15">
      <c r="A57" s="259">
        <v>56</v>
      </c>
      <c r="B57" s="260" t="s">
        <v>193</v>
      </c>
      <c r="C57" s="260" t="s">
        <v>194</v>
      </c>
      <c r="D57" s="260" t="s">
        <v>194</v>
      </c>
      <c r="E57" s="260" t="s">
        <v>1013</v>
      </c>
      <c r="F57" s="260" t="s">
        <v>994</v>
      </c>
      <c r="G57" s="260" t="s">
        <v>994</v>
      </c>
      <c r="H57" s="260" t="s">
        <v>994</v>
      </c>
      <c r="I57" s="260" t="s">
        <v>984</v>
      </c>
      <c r="J57" s="260" t="s">
        <v>984</v>
      </c>
      <c r="K57" s="260" t="s">
        <v>984</v>
      </c>
      <c r="L57" s="260" t="s">
        <v>994</v>
      </c>
      <c r="M57" s="260" t="s">
        <v>994</v>
      </c>
      <c r="N57" s="260" t="s">
        <v>994</v>
      </c>
      <c r="O57" s="260" t="s">
        <v>994</v>
      </c>
      <c r="P57" s="260" t="s">
        <v>994</v>
      </c>
      <c r="Q57" s="260" t="s">
        <v>994</v>
      </c>
      <c r="R57" s="260" t="s">
        <v>994</v>
      </c>
      <c r="S57" s="260" t="s">
        <v>994</v>
      </c>
      <c r="T57" s="260">
        <v>513</v>
      </c>
      <c r="U57" s="260" t="s">
        <v>4</v>
      </c>
      <c r="V57" s="260">
        <v>150</v>
      </c>
      <c r="W57" s="260" t="s">
        <v>990</v>
      </c>
      <c r="X57" s="260">
        <v>155</v>
      </c>
      <c r="Y57" s="261" t="s">
        <v>1007</v>
      </c>
      <c r="Z57" s="260">
        <v>514</v>
      </c>
      <c r="AA57" s="260" t="s">
        <v>992</v>
      </c>
      <c r="AB57" s="260"/>
      <c r="AC57" s="260"/>
      <c r="AD57" s="260"/>
      <c r="AE57" s="262"/>
    </row>
    <row r="58" spans="1:31" ht="15">
      <c r="A58" s="263">
        <v>84</v>
      </c>
      <c r="B58" s="264" t="s">
        <v>732</v>
      </c>
      <c r="C58" s="264" t="s">
        <v>731</v>
      </c>
      <c r="D58" s="264" t="s">
        <v>731</v>
      </c>
      <c r="E58" s="264" t="s">
        <v>1014</v>
      </c>
      <c r="F58" s="264" t="s">
        <v>984</v>
      </c>
      <c r="G58" s="264" t="s">
        <v>984</v>
      </c>
      <c r="H58" s="264" t="s">
        <v>984</v>
      </c>
      <c r="I58" s="264" t="s">
        <v>984</v>
      </c>
      <c r="J58" s="264" t="s">
        <v>984</v>
      </c>
      <c r="K58" s="264" t="s">
        <v>984</v>
      </c>
      <c r="L58" s="264" t="s">
        <v>984</v>
      </c>
      <c r="M58" s="264" t="s">
        <v>984</v>
      </c>
      <c r="N58" s="264" t="s">
        <v>984</v>
      </c>
      <c r="O58" s="264" t="s">
        <v>984</v>
      </c>
      <c r="P58" s="264" t="s">
        <v>984</v>
      </c>
      <c r="Q58" s="264" t="s">
        <v>984</v>
      </c>
      <c r="R58" s="264" t="s">
        <v>984</v>
      </c>
      <c r="S58" s="264" t="s">
        <v>984</v>
      </c>
      <c r="T58" s="264">
        <v>419</v>
      </c>
      <c r="U58" s="264" t="s">
        <v>64</v>
      </c>
      <c r="V58" s="264">
        <v>419</v>
      </c>
      <c r="W58" s="264" t="s">
        <v>64</v>
      </c>
      <c r="X58" s="264">
        <v>13</v>
      </c>
      <c r="Y58" s="264" t="s">
        <v>1015</v>
      </c>
      <c r="Z58" s="264">
        <v>515</v>
      </c>
      <c r="AA58" s="264" t="s">
        <v>988</v>
      </c>
      <c r="AB58" s="264"/>
      <c r="AC58" s="264"/>
      <c r="AD58" s="264">
        <v>722</v>
      </c>
      <c r="AE58" s="266" t="s">
        <v>922</v>
      </c>
    </row>
    <row r="59" spans="1:31" ht="15">
      <c r="A59" s="259">
        <v>204</v>
      </c>
      <c r="B59" s="260" t="s">
        <v>195</v>
      </c>
      <c r="C59" s="260" t="s">
        <v>196</v>
      </c>
      <c r="D59" s="260" t="s">
        <v>196</v>
      </c>
      <c r="E59" s="260" t="s">
        <v>1016</v>
      </c>
      <c r="F59" s="260" t="s">
        <v>984</v>
      </c>
      <c r="G59" s="260" t="s">
        <v>984</v>
      </c>
      <c r="H59" s="260" t="s">
        <v>984</v>
      </c>
      <c r="I59" s="260" t="s">
        <v>984</v>
      </c>
      <c r="J59" s="260" t="s">
        <v>984</v>
      </c>
      <c r="K59" s="260" t="s">
        <v>984</v>
      </c>
      <c r="L59" s="260" t="s">
        <v>984</v>
      </c>
      <c r="M59" s="260" t="s">
        <v>984</v>
      </c>
      <c r="N59" s="260" t="s">
        <v>984</v>
      </c>
      <c r="O59" s="260" t="s">
        <v>984</v>
      </c>
      <c r="P59" s="260" t="s">
        <v>985</v>
      </c>
      <c r="Q59" s="260" t="s">
        <v>985</v>
      </c>
      <c r="R59" s="260" t="s">
        <v>985</v>
      </c>
      <c r="S59" s="260" t="s">
        <v>985</v>
      </c>
      <c r="T59" s="260">
        <v>202</v>
      </c>
      <c r="U59" s="260" t="s">
        <v>175</v>
      </c>
      <c r="V59" s="260">
        <v>202</v>
      </c>
      <c r="W59" s="260" t="s">
        <v>175</v>
      </c>
      <c r="X59" s="260">
        <v>11</v>
      </c>
      <c r="Y59" s="260" t="s">
        <v>1017</v>
      </c>
      <c r="Z59" s="260">
        <v>515</v>
      </c>
      <c r="AA59" s="260" t="s">
        <v>988</v>
      </c>
      <c r="AB59" s="260">
        <v>199</v>
      </c>
      <c r="AC59" s="260" t="s">
        <v>913</v>
      </c>
      <c r="AD59" s="260"/>
      <c r="AE59" s="262"/>
    </row>
    <row r="60" spans="1:31" ht="15">
      <c r="A60" s="263">
        <v>64</v>
      </c>
      <c r="B60" s="264" t="s">
        <v>701</v>
      </c>
      <c r="C60" s="264" t="s">
        <v>700</v>
      </c>
      <c r="D60" s="264" t="s">
        <v>700</v>
      </c>
      <c r="E60" s="264"/>
      <c r="F60" s="264" t="s">
        <v>984</v>
      </c>
      <c r="G60" s="264" t="s">
        <v>984</v>
      </c>
      <c r="H60" s="264" t="s">
        <v>984</v>
      </c>
      <c r="I60" s="264" t="s">
        <v>984</v>
      </c>
      <c r="J60" s="264" t="s">
        <v>984</v>
      </c>
      <c r="K60" s="264" t="s">
        <v>984</v>
      </c>
      <c r="L60" s="264" t="s">
        <v>984</v>
      </c>
      <c r="M60" s="264" t="s">
        <v>984</v>
      </c>
      <c r="N60" s="264" t="s">
        <v>984</v>
      </c>
      <c r="O60" s="264" t="s">
        <v>984</v>
      </c>
      <c r="P60" s="264" t="s">
        <v>984</v>
      </c>
      <c r="Q60" s="264" t="s">
        <v>984</v>
      </c>
      <c r="R60" s="264" t="s">
        <v>984</v>
      </c>
      <c r="S60" s="264" t="s">
        <v>984</v>
      </c>
      <c r="T60" s="264">
        <v>62</v>
      </c>
      <c r="U60" s="264" t="s">
        <v>632</v>
      </c>
      <c r="V60" s="264">
        <v>142</v>
      </c>
      <c r="W60" s="264" t="s">
        <v>986</v>
      </c>
      <c r="X60" s="264">
        <v>34</v>
      </c>
      <c r="Y60" s="265" t="s">
        <v>987</v>
      </c>
      <c r="Z60" s="264">
        <v>515</v>
      </c>
      <c r="AA60" s="264" t="s">
        <v>988</v>
      </c>
      <c r="AB60" s="264"/>
      <c r="AC60" s="264"/>
      <c r="AD60" s="264">
        <v>432</v>
      </c>
      <c r="AE60" s="266" t="s">
        <v>910</v>
      </c>
    </row>
    <row r="61" spans="1:31" ht="15">
      <c r="A61" s="259">
        <v>68</v>
      </c>
      <c r="B61" s="260" t="s">
        <v>68</v>
      </c>
      <c r="C61" s="260" t="s">
        <v>69</v>
      </c>
      <c r="D61" s="260" t="s">
        <v>707</v>
      </c>
      <c r="E61" s="260" t="s">
        <v>1018</v>
      </c>
      <c r="F61" s="260" t="s">
        <v>985</v>
      </c>
      <c r="G61" s="260" t="s">
        <v>985</v>
      </c>
      <c r="H61" s="260" t="s">
        <v>985</v>
      </c>
      <c r="I61" s="260" t="s">
        <v>985</v>
      </c>
      <c r="J61" s="260" t="s">
        <v>985</v>
      </c>
      <c r="K61" s="260" t="s">
        <v>985</v>
      </c>
      <c r="L61" s="260" t="s">
        <v>985</v>
      </c>
      <c r="M61" s="260" t="s">
        <v>985</v>
      </c>
      <c r="N61" s="260" t="s">
        <v>985</v>
      </c>
      <c r="O61" s="260" t="s">
        <v>985</v>
      </c>
      <c r="P61" s="260" t="s">
        <v>985</v>
      </c>
      <c r="Q61" s="260" t="s">
        <v>985</v>
      </c>
      <c r="R61" s="260" t="s">
        <v>985</v>
      </c>
      <c r="S61" s="260" t="s">
        <v>985</v>
      </c>
      <c r="T61" s="260">
        <v>419</v>
      </c>
      <c r="U61" s="260" t="s">
        <v>64</v>
      </c>
      <c r="V61" s="260">
        <v>419</v>
      </c>
      <c r="W61" s="260" t="s">
        <v>64</v>
      </c>
      <c r="X61" s="260">
        <v>5</v>
      </c>
      <c r="Y61" s="260" t="s">
        <v>1002</v>
      </c>
      <c r="Z61" s="260">
        <v>515</v>
      </c>
      <c r="AA61" s="260" t="s">
        <v>988</v>
      </c>
      <c r="AB61" s="260"/>
      <c r="AC61" s="260"/>
      <c r="AD61" s="260">
        <v>432</v>
      </c>
      <c r="AE61" s="262" t="s">
        <v>910</v>
      </c>
    </row>
    <row r="62" spans="1:31" ht="15">
      <c r="A62" s="263">
        <v>70</v>
      </c>
      <c r="B62" s="264" t="s">
        <v>539</v>
      </c>
      <c r="C62" s="264" t="s">
        <v>540</v>
      </c>
      <c r="D62" s="264" t="s">
        <v>540</v>
      </c>
      <c r="E62" s="264" t="s">
        <v>1019</v>
      </c>
      <c r="F62" s="264" t="s">
        <v>984</v>
      </c>
      <c r="G62" s="264" t="s">
        <v>985</v>
      </c>
      <c r="H62" s="264" t="s">
        <v>985</v>
      </c>
      <c r="I62" s="264" t="s">
        <v>985</v>
      </c>
      <c r="J62" s="264" t="s">
        <v>985</v>
      </c>
      <c r="K62" s="264" t="s">
        <v>985</v>
      </c>
      <c r="L62" s="264" t="s">
        <v>985</v>
      </c>
      <c r="M62" s="264" t="s">
        <v>985</v>
      </c>
      <c r="N62" s="264" t="s">
        <v>985</v>
      </c>
      <c r="O62" s="264" t="s">
        <v>985</v>
      </c>
      <c r="P62" s="264" t="s">
        <v>985</v>
      </c>
      <c r="Q62" s="264" t="s">
        <v>985</v>
      </c>
      <c r="R62" s="264" t="s">
        <v>985</v>
      </c>
      <c r="S62" s="264" t="s">
        <v>985</v>
      </c>
      <c r="T62" s="264">
        <v>513</v>
      </c>
      <c r="U62" s="264" t="s">
        <v>4</v>
      </c>
      <c r="V62" s="264">
        <v>150</v>
      </c>
      <c r="W62" s="264" t="s">
        <v>990</v>
      </c>
      <c r="X62" s="264">
        <v>39</v>
      </c>
      <c r="Y62" s="265" t="s">
        <v>991</v>
      </c>
      <c r="Z62" s="264">
        <v>514</v>
      </c>
      <c r="AA62" s="264" t="s">
        <v>992</v>
      </c>
      <c r="AB62" s="264"/>
      <c r="AC62" s="264"/>
      <c r="AD62" s="264"/>
      <c r="AE62" s="266"/>
    </row>
    <row r="63" spans="1:31" ht="15">
      <c r="A63" s="259">
        <v>72</v>
      </c>
      <c r="B63" s="260" t="s">
        <v>489</v>
      </c>
      <c r="C63" s="260" t="s">
        <v>490</v>
      </c>
      <c r="D63" s="260" t="s">
        <v>490</v>
      </c>
      <c r="E63" s="260"/>
      <c r="F63" s="260" t="s">
        <v>984</v>
      </c>
      <c r="G63" s="260" t="s">
        <v>984</v>
      </c>
      <c r="H63" s="260" t="s">
        <v>984</v>
      </c>
      <c r="I63" s="260" t="s">
        <v>984</v>
      </c>
      <c r="J63" s="260" t="s">
        <v>984</v>
      </c>
      <c r="K63" s="260" t="s">
        <v>984</v>
      </c>
      <c r="L63" s="260" t="s">
        <v>984</v>
      </c>
      <c r="M63" s="260" t="s">
        <v>984</v>
      </c>
      <c r="N63" s="260" t="s">
        <v>984</v>
      </c>
      <c r="O63" s="260" t="s">
        <v>984</v>
      </c>
      <c r="P63" s="260" t="s">
        <v>984</v>
      </c>
      <c r="Q63" s="260" t="s">
        <v>984</v>
      </c>
      <c r="R63" s="260" t="s">
        <v>984</v>
      </c>
      <c r="S63" s="260" t="s">
        <v>984</v>
      </c>
      <c r="T63" s="260">
        <v>202</v>
      </c>
      <c r="U63" s="260" t="s">
        <v>175</v>
      </c>
      <c r="V63" s="260">
        <v>202</v>
      </c>
      <c r="W63" s="260" t="s">
        <v>175</v>
      </c>
      <c r="X63" s="260">
        <v>18</v>
      </c>
      <c r="Y63" s="260" t="s">
        <v>1020</v>
      </c>
      <c r="Z63" s="260">
        <v>515</v>
      </c>
      <c r="AA63" s="260" t="s">
        <v>988</v>
      </c>
      <c r="AB63" s="260"/>
      <c r="AC63" s="260"/>
      <c r="AD63" s="260">
        <v>432</v>
      </c>
      <c r="AE63" s="262" t="s">
        <v>910</v>
      </c>
    </row>
    <row r="64" spans="1:31" ht="15">
      <c r="A64" s="263">
        <v>76</v>
      </c>
      <c r="B64" s="264" t="s">
        <v>201</v>
      </c>
      <c r="C64" s="264" t="s">
        <v>202</v>
      </c>
      <c r="D64" s="264" t="s">
        <v>202</v>
      </c>
      <c r="E64" s="264"/>
      <c r="F64" s="264" t="s">
        <v>984</v>
      </c>
      <c r="G64" s="264" t="s">
        <v>984</v>
      </c>
      <c r="H64" s="264" t="s">
        <v>984</v>
      </c>
      <c r="I64" s="264" t="s">
        <v>984</v>
      </c>
      <c r="J64" s="264" t="s">
        <v>984</v>
      </c>
      <c r="K64" s="264" t="s">
        <v>984</v>
      </c>
      <c r="L64" s="264" t="s">
        <v>984</v>
      </c>
      <c r="M64" s="264" t="s">
        <v>984</v>
      </c>
      <c r="N64" s="264" t="s">
        <v>984</v>
      </c>
      <c r="O64" s="264" t="s">
        <v>984</v>
      </c>
      <c r="P64" s="264" t="s">
        <v>984</v>
      </c>
      <c r="Q64" s="264" t="s">
        <v>984</v>
      </c>
      <c r="R64" s="264" t="s">
        <v>984</v>
      </c>
      <c r="S64" s="264" t="s">
        <v>984</v>
      </c>
      <c r="T64" s="264">
        <v>419</v>
      </c>
      <c r="U64" s="264" t="s">
        <v>64</v>
      </c>
      <c r="V64" s="264">
        <v>419</v>
      </c>
      <c r="W64" s="264" t="s">
        <v>64</v>
      </c>
      <c r="X64" s="264">
        <v>5</v>
      </c>
      <c r="Y64" s="264" t="s">
        <v>1002</v>
      </c>
      <c r="Z64" s="264">
        <v>515</v>
      </c>
      <c r="AA64" s="264" t="s">
        <v>988</v>
      </c>
      <c r="AB64" s="264"/>
      <c r="AC64" s="264"/>
      <c r="AD64" s="264"/>
      <c r="AE64" s="266"/>
    </row>
    <row r="65" spans="1:31" ht="15">
      <c r="A65" s="259">
        <v>96</v>
      </c>
      <c r="B65" s="260" t="s">
        <v>1021</v>
      </c>
      <c r="C65" s="260" t="s">
        <v>1022</v>
      </c>
      <c r="D65" s="260" t="s">
        <v>1022</v>
      </c>
      <c r="E65" s="260"/>
      <c r="F65" s="260" t="s">
        <v>984</v>
      </c>
      <c r="G65" s="260" t="s">
        <v>984</v>
      </c>
      <c r="H65" s="260" t="s">
        <v>984</v>
      </c>
      <c r="I65" s="260" t="s">
        <v>984</v>
      </c>
      <c r="J65" s="260" t="s">
        <v>984</v>
      </c>
      <c r="K65" s="260" t="s">
        <v>984</v>
      </c>
      <c r="L65" s="260" t="s">
        <v>984</v>
      </c>
      <c r="M65" s="260" t="s">
        <v>984</v>
      </c>
      <c r="N65" s="260" t="s">
        <v>984</v>
      </c>
      <c r="O65" s="260" t="s">
        <v>984</v>
      </c>
      <c r="P65" s="260" t="s">
        <v>984</v>
      </c>
      <c r="Q65" s="260" t="s">
        <v>984</v>
      </c>
      <c r="R65" s="260" t="s">
        <v>984</v>
      </c>
      <c r="S65" s="260" t="s">
        <v>984</v>
      </c>
      <c r="T65" s="260">
        <v>753</v>
      </c>
      <c r="U65" s="260" t="s">
        <v>1237</v>
      </c>
      <c r="V65" s="260">
        <v>142</v>
      </c>
      <c r="W65" s="260" t="s">
        <v>986</v>
      </c>
      <c r="X65" s="260">
        <v>35</v>
      </c>
      <c r="Y65" s="261" t="s">
        <v>1023</v>
      </c>
      <c r="Z65" s="260">
        <v>515</v>
      </c>
      <c r="AA65" s="260" t="s">
        <v>988</v>
      </c>
      <c r="AB65" s="260"/>
      <c r="AC65" s="260"/>
      <c r="AD65" s="260"/>
      <c r="AE65" s="262"/>
    </row>
    <row r="66" spans="1:31" ht="15">
      <c r="A66" s="263">
        <v>100</v>
      </c>
      <c r="B66" s="264" t="s">
        <v>380</v>
      </c>
      <c r="C66" s="264" t="s">
        <v>520</v>
      </c>
      <c r="D66" s="264" t="s">
        <v>520</v>
      </c>
      <c r="E66" s="264" t="s">
        <v>1024</v>
      </c>
      <c r="F66" s="264" t="s">
        <v>984</v>
      </c>
      <c r="G66" s="264" t="s">
        <v>984</v>
      </c>
      <c r="H66" s="264" t="s">
        <v>984</v>
      </c>
      <c r="I66" s="264" t="s">
        <v>994</v>
      </c>
      <c r="J66" s="264" t="s">
        <v>994</v>
      </c>
      <c r="K66" s="264" t="s">
        <v>994</v>
      </c>
      <c r="L66" s="264" t="s">
        <v>994</v>
      </c>
      <c r="M66" s="264" t="s">
        <v>985</v>
      </c>
      <c r="N66" s="264" t="s">
        <v>985</v>
      </c>
      <c r="O66" s="264" t="s">
        <v>985</v>
      </c>
      <c r="P66" s="264" t="s">
        <v>985</v>
      </c>
      <c r="Q66" s="264" t="s">
        <v>985</v>
      </c>
      <c r="R66" s="264" t="s">
        <v>985</v>
      </c>
      <c r="S66" s="264" t="s">
        <v>985</v>
      </c>
      <c r="T66" s="264">
        <v>513</v>
      </c>
      <c r="U66" s="264" t="s">
        <v>4</v>
      </c>
      <c r="V66" s="264">
        <v>150</v>
      </c>
      <c r="W66" s="264" t="s">
        <v>990</v>
      </c>
      <c r="X66" s="264">
        <v>151</v>
      </c>
      <c r="Y66" s="265" t="s">
        <v>1012</v>
      </c>
      <c r="Z66" s="264">
        <v>514</v>
      </c>
      <c r="AA66" s="264" t="s">
        <v>992</v>
      </c>
      <c r="AB66" s="264"/>
      <c r="AC66" s="264"/>
      <c r="AD66" s="264"/>
      <c r="AE66" s="266"/>
    </row>
    <row r="67" spans="1:31" ht="15">
      <c r="A67" s="259">
        <v>854</v>
      </c>
      <c r="B67" s="260" t="s">
        <v>495</v>
      </c>
      <c r="C67" s="260" t="s">
        <v>496</v>
      </c>
      <c r="D67" s="260" t="s">
        <v>496</v>
      </c>
      <c r="E67" s="260" t="s">
        <v>1025</v>
      </c>
      <c r="F67" s="260" t="s">
        <v>984</v>
      </c>
      <c r="G67" s="260" t="s">
        <v>994</v>
      </c>
      <c r="H67" s="260" t="s">
        <v>994</v>
      </c>
      <c r="I67" s="260" t="s">
        <v>984</v>
      </c>
      <c r="J67" s="260" t="s">
        <v>984</v>
      </c>
      <c r="K67" s="260" t="s">
        <v>984</v>
      </c>
      <c r="L67" s="260" t="s">
        <v>984</v>
      </c>
      <c r="M67" s="260" t="s">
        <v>984</v>
      </c>
      <c r="N67" s="260" t="s">
        <v>984</v>
      </c>
      <c r="O67" s="260" t="s">
        <v>984</v>
      </c>
      <c r="P67" s="260" t="s">
        <v>984</v>
      </c>
      <c r="Q67" s="260" t="s">
        <v>984</v>
      </c>
      <c r="R67" s="260" t="s">
        <v>984</v>
      </c>
      <c r="S67" s="260" t="s">
        <v>984</v>
      </c>
      <c r="T67" s="260">
        <v>202</v>
      </c>
      <c r="U67" s="260" t="s">
        <v>175</v>
      </c>
      <c r="V67" s="260">
        <v>202</v>
      </c>
      <c r="W67" s="260" t="s">
        <v>175</v>
      </c>
      <c r="X67" s="260">
        <v>11</v>
      </c>
      <c r="Y67" s="260" t="s">
        <v>1017</v>
      </c>
      <c r="Z67" s="260">
        <v>515</v>
      </c>
      <c r="AA67" s="260" t="s">
        <v>988</v>
      </c>
      <c r="AB67" s="260">
        <v>199</v>
      </c>
      <c r="AC67" s="260" t="s">
        <v>913</v>
      </c>
      <c r="AD67" s="260">
        <v>432</v>
      </c>
      <c r="AE67" s="262" t="s">
        <v>910</v>
      </c>
    </row>
    <row r="68" spans="1:31" ht="15">
      <c r="A68" s="263">
        <v>108</v>
      </c>
      <c r="B68" s="264" t="s">
        <v>723</v>
      </c>
      <c r="C68" s="264" t="s">
        <v>722</v>
      </c>
      <c r="D68" s="264" t="s">
        <v>722</v>
      </c>
      <c r="E68" s="264" t="s">
        <v>1026</v>
      </c>
      <c r="F68" s="264" t="s">
        <v>984</v>
      </c>
      <c r="G68" s="264" t="s">
        <v>984</v>
      </c>
      <c r="H68" s="264" t="s">
        <v>984</v>
      </c>
      <c r="I68" s="264" t="s">
        <v>985</v>
      </c>
      <c r="J68" s="264" t="s">
        <v>985</v>
      </c>
      <c r="K68" s="264" t="s">
        <v>994</v>
      </c>
      <c r="L68" s="264" t="s">
        <v>994</v>
      </c>
      <c r="M68" s="264" t="s">
        <v>994</v>
      </c>
      <c r="N68" s="264" t="s">
        <v>994</v>
      </c>
      <c r="O68" s="264" t="s">
        <v>985</v>
      </c>
      <c r="P68" s="264" t="s">
        <v>985</v>
      </c>
      <c r="Q68" s="264" t="s">
        <v>985</v>
      </c>
      <c r="R68" s="264" t="s">
        <v>985</v>
      </c>
      <c r="S68" s="264" t="s">
        <v>985</v>
      </c>
      <c r="T68" s="264">
        <v>202</v>
      </c>
      <c r="U68" s="264" t="s">
        <v>175</v>
      </c>
      <c r="V68" s="264">
        <v>202</v>
      </c>
      <c r="W68" s="264" t="s">
        <v>175</v>
      </c>
      <c r="X68" s="264">
        <v>14</v>
      </c>
      <c r="Y68" s="264" t="s">
        <v>1027</v>
      </c>
      <c r="Z68" s="264">
        <v>515</v>
      </c>
      <c r="AA68" s="264" t="s">
        <v>988</v>
      </c>
      <c r="AB68" s="264">
        <v>199</v>
      </c>
      <c r="AC68" s="264" t="s">
        <v>913</v>
      </c>
      <c r="AD68" s="264">
        <v>432</v>
      </c>
      <c r="AE68" s="266" t="s">
        <v>910</v>
      </c>
    </row>
    <row r="69" spans="1:31" ht="15">
      <c r="A69" s="259">
        <v>132</v>
      </c>
      <c r="B69" s="260" t="s">
        <v>172</v>
      </c>
      <c r="C69" s="260" t="s">
        <v>173</v>
      </c>
      <c r="D69" s="260" t="s">
        <v>173</v>
      </c>
      <c r="E69" s="260" t="s">
        <v>1028</v>
      </c>
      <c r="F69" s="260" t="s">
        <v>984</v>
      </c>
      <c r="G69" s="260" t="s">
        <v>984</v>
      </c>
      <c r="H69" s="260" t="s">
        <v>984</v>
      </c>
      <c r="I69" s="260" t="s">
        <v>984</v>
      </c>
      <c r="J69" s="260" t="s">
        <v>984</v>
      </c>
      <c r="K69" s="260" t="s">
        <v>984</v>
      </c>
      <c r="L69" s="260" t="s">
        <v>984</v>
      </c>
      <c r="M69" s="260" t="s">
        <v>984</v>
      </c>
      <c r="N69" s="260" t="s">
        <v>984</v>
      </c>
      <c r="O69" s="260" t="s">
        <v>984</v>
      </c>
      <c r="P69" s="260" t="s">
        <v>984</v>
      </c>
      <c r="Q69" s="260" t="s">
        <v>984</v>
      </c>
      <c r="R69" s="260" t="s">
        <v>984</v>
      </c>
      <c r="S69" s="260" t="s">
        <v>984</v>
      </c>
      <c r="T69" s="260">
        <v>202</v>
      </c>
      <c r="U69" s="260" t="s">
        <v>175</v>
      </c>
      <c r="V69" s="260">
        <v>202</v>
      </c>
      <c r="W69" s="260" t="s">
        <v>175</v>
      </c>
      <c r="X69" s="260">
        <v>11</v>
      </c>
      <c r="Y69" s="260" t="s">
        <v>1017</v>
      </c>
      <c r="Z69" s="260">
        <v>515</v>
      </c>
      <c r="AA69" s="260" t="s">
        <v>988</v>
      </c>
      <c r="AB69" s="260"/>
      <c r="AC69" s="260"/>
      <c r="AD69" s="260">
        <v>722</v>
      </c>
      <c r="AE69" s="262" t="s">
        <v>922</v>
      </c>
    </row>
    <row r="70" spans="1:31" ht="15">
      <c r="A70" s="263">
        <v>116</v>
      </c>
      <c r="B70" s="264" t="s">
        <v>566</v>
      </c>
      <c r="C70" s="264" t="s">
        <v>567</v>
      </c>
      <c r="D70" s="264" t="s">
        <v>567</v>
      </c>
      <c r="E70" s="264"/>
      <c r="F70" s="264" t="s">
        <v>984</v>
      </c>
      <c r="G70" s="264" t="s">
        <v>984</v>
      </c>
      <c r="H70" s="264" t="s">
        <v>984</v>
      </c>
      <c r="I70" s="264" t="s">
        <v>984</v>
      </c>
      <c r="J70" s="264" t="s">
        <v>984</v>
      </c>
      <c r="K70" s="264" t="s">
        <v>984</v>
      </c>
      <c r="L70" s="264" t="s">
        <v>984</v>
      </c>
      <c r="M70" s="264" t="s">
        <v>984</v>
      </c>
      <c r="N70" s="264" t="s">
        <v>984</v>
      </c>
      <c r="O70" s="264" t="s">
        <v>984</v>
      </c>
      <c r="P70" s="264" t="s">
        <v>984</v>
      </c>
      <c r="Q70" s="264" t="s">
        <v>984</v>
      </c>
      <c r="R70" s="264" t="s">
        <v>984</v>
      </c>
      <c r="S70" s="264" t="s">
        <v>984</v>
      </c>
      <c r="T70" s="264">
        <v>753</v>
      </c>
      <c r="U70" s="264" t="s">
        <v>1237</v>
      </c>
      <c r="V70" s="264">
        <v>142</v>
      </c>
      <c r="W70" s="264" t="s">
        <v>986</v>
      </c>
      <c r="X70" s="264">
        <v>35</v>
      </c>
      <c r="Y70" s="265" t="s">
        <v>1023</v>
      </c>
      <c r="Z70" s="264">
        <v>515</v>
      </c>
      <c r="AA70" s="264" t="s">
        <v>988</v>
      </c>
      <c r="AB70" s="264">
        <v>199</v>
      </c>
      <c r="AC70" s="264" t="s">
        <v>913</v>
      </c>
      <c r="AD70" s="264"/>
      <c r="AE70" s="266"/>
    </row>
    <row r="71" spans="1:31" ht="15">
      <c r="A71" s="259">
        <v>120</v>
      </c>
      <c r="B71" s="260" t="s">
        <v>207</v>
      </c>
      <c r="C71" s="260" t="s">
        <v>208</v>
      </c>
      <c r="D71" s="260" t="s">
        <v>208</v>
      </c>
      <c r="E71" s="260" t="s">
        <v>1029</v>
      </c>
      <c r="F71" s="260" t="s">
        <v>985</v>
      </c>
      <c r="G71" s="260" t="s">
        <v>985</v>
      </c>
      <c r="H71" s="260" t="s">
        <v>985</v>
      </c>
      <c r="I71" s="260" t="s">
        <v>985</v>
      </c>
      <c r="J71" s="260" t="s">
        <v>985</v>
      </c>
      <c r="K71" s="260" t="s">
        <v>985</v>
      </c>
      <c r="L71" s="260" t="s">
        <v>985</v>
      </c>
      <c r="M71" s="260" t="s">
        <v>985</v>
      </c>
      <c r="N71" s="260" t="s">
        <v>985</v>
      </c>
      <c r="O71" s="260" t="s">
        <v>985</v>
      </c>
      <c r="P71" s="260" t="s">
        <v>985</v>
      </c>
      <c r="Q71" s="260" t="s">
        <v>985</v>
      </c>
      <c r="R71" s="260" t="s">
        <v>985</v>
      </c>
      <c r="S71" s="260" t="s">
        <v>985</v>
      </c>
      <c r="T71" s="260">
        <v>202</v>
      </c>
      <c r="U71" s="260" t="s">
        <v>175</v>
      </c>
      <c r="V71" s="260">
        <v>202</v>
      </c>
      <c r="W71" s="260" t="s">
        <v>175</v>
      </c>
      <c r="X71" s="260">
        <v>17</v>
      </c>
      <c r="Y71" s="260" t="s">
        <v>998</v>
      </c>
      <c r="Z71" s="260">
        <v>515</v>
      </c>
      <c r="AA71" s="260" t="s">
        <v>988</v>
      </c>
      <c r="AB71" s="260"/>
      <c r="AC71" s="260"/>
      <c r="AD71" s="260"/>
      <c r="AE71" s="262"/>
    </row>
    <row r="72" spans="1:31" ht="15">
      <c r="A72" s="263">
        <v>124</v>
      </c>
      <c r="B72" s="264" t="s">
        <v>106</v>
      </c>
      <c r="C72" s="264" t="s">
        <v>107</v>
      </c>
      <c r="D72" s="264" t="s">
        <v>107</v>
      </c>
      <c r="E72" s="264" t="s">
        <v>1030</v>
      </c>
      <c r="F72" s="264" t="s">
        <v>985</v>
      </c>
      <c r="G72" s="264" t="s">
        <v>985</v>
      </c>
      <c r="H72" s="264" t="s">
        <v>985</v>
      </c>
      <c r="I72" s="264" t="s">
        <v>985</v>
      </c>
      <c r="J72" s="264" t="s">
        <v>985</v>
      </c>
      <c r="K72" s="264" t="s">
        <v>985</v>
      </c>
      <c r="L72" s="264" t="s">
        <v>985</v>
      </c>
      <c r="M72" s="264" t="s">
        <v>985</v>
      </c>
      <c r="N72" s="264" t="s">
        <v>985</v>
      </c>
      <c r="O72" s="264" t="s">
        <v>985</v>
      </c>
      <c r="P72" s="264" t="s">
        <v>985</v>
      </c>
      <c r="Q72" s="264" t="s">
        <v>985</v>
      </c>
      <c r="R72" s="264" t="s">
        <v>985</v>
      </c>
      <c r="S72" s="264" t="s">
        <v>985</v>
      </c>
      <c r="T72" s="264">
        <v>513</v>
      </c>
      <c r="U72" s="264" t="s">
        <v>4</v>
      </c>
      <c r="V72" s="264">
        <v>21</v>
      </c>
      <c r="W72" s="264" t="s">
        <v>1031</v>
      </c>
      <c r="X72" s="264">
        <v>21</v>
      </c>
      <c r="Y72" s="265" t="s">
        <v>1031</v>
      </c>
      <c r="Z72" s="264">
        <v>514</v>
      </c>
      <c r="AA72" s="264" t="s">
        <v>992</v>
      </c>
      <c r="AB72" s="264"/>
      <c r="AC72" s="264"/>
      <c r="AD72" s="264"/>
      <c r="AE72" s="266"/>
    </row>
    <row r="73" spans="1:31" ht="15">
      <c r="A73" s="259">
        <v>140</v>
      </c>
      <c r="B73" s="260" t="s">
        <v>204</v>
      </c>
      <c r="C73" s="260" t="s">
        <v>205</v>
      </c>
      <c r="D73" s="260" t="s">
        <v>205</v>
      </c>
      <c r="E73" s="260"/>
      <c r="F73" s="260" t="s">
        <v>984</v>
      </c>
      <c r="G73" s="260" t="s">
        <v>984</v>
      </c>
      <c r="H73" s="260" t="s">
        <v>984</v>
      </c>
      <c r="I73" s="260" t="s">
        <v>984</v>
      </c>
      <c r="J73" s="260" t="s">
        <v>984</v>
      </c>
      <c r="K73" s="260" t="s">
        <v>984</v>
      </c>
      <c r="L73" s="260" t="s">
        <v>984</v>
      </c>
      <c r="M73" s="260" t="s">
        <v>984</v>
      </c>
      <c r="N73" s="260" t="s">
        <v>984</v>
      </c>
      <c r="O73" s="260" t="s">
        <v>984</v>
      </c>
      <c r="P73" s="260" t="s">
        <v>984</v>
      </c>
      <c r="Q73" s="260" t="s">
        <v>984</v>
      </c>
      <c r="R73" s="260" t="s">
        <v>984</v>
      </c>
      <c r="S73" s="260" t="s">
        <v>984</v>
      </c>
      <c r="T73" s="260">
        <v>202</v>
      </c>
      <c r="U73" s="260" t="s">
        <v>175</v>
      </c>
      <c r="V73" s="260">
        <v>202</v>
      </c>
      <c r="W73" s="260" t="s">
        <v>175</v>
      </c>
      <c r="X73" s="260">
        <v>17</v>
      </c>
      <c r="Y73" s="260" t="s">
        <v>998</v>
      </c>
      <c r="Z73" s="260">
        <v>515</v>
      </c>
      <c r="AA73" s="260" t="s">
        <v>988</v>
      </c>
      <c r="AB73" s="260">
        <v>199</v>
      </c>
      <c r="AC73" s="260" t="s">
        <v>913</v>
      </c>
      <c r="AD73" s="260">
        <v>432</v>
      </c>
      <c r="AE73" s="262" t="s">
        <v>910</v>
      </c>
    </row>
    <row r="74" spans="1:31" ht="15">
      <c r="A74" s="263">
        <v>148</v>
      </c>
      <c r="B74" s="264" t="s">
        <v>253</v>
      </c>
      <c r="C74" s="264" t="s">
        <v>254</v>
      </c>
      <c r="D74" s="264" t="s">
        <v>254</v>
      </c>
      <c r="E74" s="264" t="s">
        <v>1025</v>
      </c>
      <c r="F74" s="264" t="s">
        <v>985</v>
      </c>
      <c r="G74" s="264" t="s">
        <v>985</v>
      </c>
      <c r="H74" s="264" t="s">
        <v>994</v>
      </c>
      <c r="I74" s="264" t="s">
        <v>994</v>
      </c>
      <c r="J74" s="264" t="s">
        <v>994</v>
      </c>
      <c r="K74" s="264" t="s">
        <v>994</v>
      </c>
      <c r="L74" s="264" t="s">
        <v>994</v>
      </c>
      <c r="M74" s="264" t="s">
        <v>994</v>
      </c>
      <c r="N74" s="264" t="s">
        <v>994</v>
      </c>
      <c r="O74" s="264" t="s">
        <v>994</v>
      </c>
      <c r="P74" s="264" t="s">
        <v>994</v>
      </c>
      <c r="Q74" s="264" t="s">
        <v>994</v>
      </c>
      <c r="R74" s="264" t="s">
        <v>984</v>
      </c>
      <c r="S74" s="264" t="s">
        <v>994</v>
      </c>
      <c r="T74" s="264">
        <v>202</v>
      </c>
      <c r="U74" s="264" t="s">
        <v>175</v>
      </c>
      <c r="V74" s="264">
        <v>202</v>
      </c>
      <c r="W74" s="264" t="s">
        <v>175</v>
      </c>
      <c r="X74" s="264">
        <v>17</v>
      </c>
      <c r="Y74" s="264" t="s">
        <v>998</v>
      </c>
      <c r="Z74" s="264">
        <v>515</v>
      </c>
      <c r="AA74" s="264" t="s">
        <v>988</v>
      </c>
      <c r="AB74" s="264">
        <v>199</v>
      </c>
      <c r="AC74" s="264" t="s">
        <v>913</v>
      </c>
      <c r="AD74" s="264">
        <v>432</v>
      </c>
      <c r="AE74" s="266" t="s">
        <v>910</v>
      </c>
    </row>
    <row r="75" spans="1:31" ht="15">
      <c r="A75" s="259">
        <v>152</v>
      </c>
      <c r="B75" s="260" t="s">
        <v>70</v>
      </c>
      <c r="C75" s="260" t="s">
        <v>71</v>
      </c>
      <c r="D75" s="260" t="s">
        <v>71</v>
      </c>
      <c r="E75" s="260" t="s">
        <v>1032</v>
      </c>
      <c r="F75" s="260" t="s">
        <v>984</v>
      </c>
      <c r="G75" s="260" t="s">
        <v>984</v>
      </c>
      <c r="H75" s="260" t="s">
        <v>984</v>
      </c>
      <c r="I75" s="260" t="s">
        <v>985</v>
      </c>
      <c r="J75" s="260" t="s">
        <v>985</v>
      </c>
      <c r="K75" s="260" t="s">
        <v>985</v>
      </c>
      <c r="L75" s="260" t="s">
        <v>985</v>
      </c>
      <c r="M75" s="260" t="s">
        <v>985</v>
      </c>
      <c r="N75" s="260" t="s">
        <v>985</v>
      </c>
      <c r="O75" s="260" t="s">
        <v>985</v>
      </c>
      <c r="P75" s="260" t="s">
        <v>985</v>
      </c>
      <c r="Q75" s="260" t="s">
        <v>985</v>
      </c>
      <c r="R75" s="260" t="s">
        <v>985</v>
      </c>
      <c r="S75" s="260" t="s">
        <v>985</v>
      </c>
      <c r="T75" s="260">
        <v>419</v>
      </c>
      <c r="U75" s="260" t="s">
        <v>64</v>
      </c>
      <c r="V75" s="260">
        <v>419</v>
      </c>
      <c r="W75" s="260" t="s">
        <v>64</v>
      </c>
      <c r="X75" s="260">
        <v>5</v>
      </c>
      <c r="Y75" s="260" t="s">
        <v>1002</v>
      </c>
      <c r="Z75" s="260">
        <v>515</v>
      </c>
      <c r="AA75" s="260" t="s">
        <v>988</v>
      </c>
      <c r="AB75" s="260"/>
      <c r="AC75" s="260"/>
      <c r="AD75" s="260"/>
      <c r="AE75" s="262"/>
    </row>
    <row r="76" spans="1:31" ht="15">
      <c r="A76" s="263">
        <v>156</v>
      </c>
      <c r="B76" s="264" t="s">
        <v>742</v>
      </c>
      <c r="C76" s="264" t="s">
        <v>741</v>
      </c>
      <c r="D76" s="264" t="s">
        <v>741</v>
      </c>
      <c r="E76" s="264"/>
      <c r="F76" s="264" t="s">
        <v>984</v>
      </c>
      <c r="G76" s="264" t="s">
        <v>984</v>
      </c>
      <c r="H76" s="264" t="s">
        <v>984</v>
      </c>
      <c r="I76" s="264" t="s">
        <v>984</v>
      </c>
      <c r="J76" s="264" t="s">
        <v>984</v>
      </c>
      <c r="K76" s="264" t="s">
        <v>984</v>
      </c>
      <c r="L76" s="264" t="s">
        <v>984</v>
      </c>
      <c r="M76" s="264" t="s">
        <v>984</v>
      </c>
      <c r="N76" s="264" t="s">
        <v>984</v>
      </c>
      <c r="O76" s="264" t="s">
        <v>984</v>
      </c>
      <c r="P76" s="264" t="s">
        <v>984</v>
      </c>
      <c r="Q76" s="264" t="s">
        <v>984</v>
      </c>
      <c r="R76" s="264" t="s">
        <v>984</v>
      </c>
      <c r="S76" s="264" t="s">
        <v>984</v>
      </c>
      <c r="T76" s="264">
        <v>753</v>
      </c>
      <c r="U76" s="264" t="s">
        <v>1237</v>
      </c>
      <c r="V76" s="264">
        <v>142</v>
      </c>
      <c r="W76" s="264" t="s">
        <v>986</v>
      </c>
      <c r="X76" s="264">
        <v>30</v>
      </c>
      <c r="Y76" s="265" t="s">
        <v>1033</v>
      </c>
      <c r="Z76" s="264">
        <v>515</v>
      </c>
      <c r="AA76" s="264" t="s">
        <v>988</v>
      </c>
      <c r="AB76" s="264"/>
      <c r="AC76" s="264"/>
      <c r="AD76" s="264"/>
      <c r="AE76" s="266"/>
    </row>
    <row r="77" spans="1:31" ht="15">
      <c r="A77" s="259">
        <v>170</v>
      </c>
      <c r="B77" s="260" t="s">
        <v>73</v>
      </c>
      <c r="C77" s="260" t="s">
        <v>74</v>
      </c>
      <c r="D77" s="260" t="s">
        <v>74</v>
      </c>
      <c r="E77" s="260" t="s">
        <v>1034</v>
      </c>
      <c r="F77" s="260" t="s">
        <v>984</v>
      </c>
      <c r="G77" s="260" t="s">
        <v>985</v>
      </c>
      <c r="H77" s="260" t="s">
        <v>985</v>
      </c>
      <c r="I77" s="260" t="s">
        <v>985</v>
      </c>
      <c r="J77" s="260" t="s">
        <v>985</v>
      </c>
      <c r="K77" s="260" t="s">
        <v>985</v>
      </c>
      <c r="L77" s="260" t="s">
        <v>985</v>
      </c>
      <c r="M77" s="260" t="s">
        <v>985</v>
      </c>
      <c r="N77" s="260" t="s">
        <v>985</v>
      </c>
      <c r="O77" s="260" t="s">
        <v>985</v>
      </c>
      <c r="P77" s="260" t="s">
        <v>985</v>
      </c>
      <c r="Q77" s="260" t="s">
        <v>985</v>
      </c>
      <c r="R77" s="260" t="s">
        <v>985</v>
      </c>
      <c r="S77" s="260" t="s">
        <v>985</v>
      </c>
      <c r="T77" s="260">
        <v>419</v>
      </c>
      <c r="U77" s="260" t="s">
        <v>64</v>
      </c>
      <c r="V77" s="260">
        <v>419</v>
      </c>
      <c r="W77" s="260" t="s">
        <v>64</v>
      </c>
      <c r="X77" s="260">
        <v>5</v>
      </c>
      <c r="Y77" s="260" t="s">
        <v>1002</v>
      </c>
      <c r="Z77" s="260">
        <v>515</v>
      </c>
      <c r="AA77" s="260" t="s">
        <v>988</v>
      </c>
      <c r="AB77" s="260"/>
      <c r="AC77" s="260"/>
      <c r="AD77" s="260"/>
      <c r="AE77" s="262"/>
    </row>
    <row r="78" spans="1:31" ht="15">
      <c r="A78" s="263">
        <v>174</v>
      </c>
      <c r="B78" s="264" t="s">
        <v>211</v>
      </c>
      <c r="C78" s="264" t="s">
        <v>212</v>
      </c>
      <c r="D78" s="264" t="s">
        <v>212</v>
      </c>
      <c r="E78" s="264"/>
      <c r="F78" s="264" t="s">
        <v>984</v>
      </c>
      <c r="G78" s="264" t="s">
        <v>984</v>
      </c>
      <c r="H78" s="264" t="s">
        <v>984</v>
      </c>
      <c r="I78" s="264" t="s">
        <v>984</v>
      </c>
      <c r="J78" s="264" t="s">
        <v>984</v>
      </c>
      <c r="K78" s="264" t="s">
        <v>984</v>
      </c>
      <c r="L78" s="264" t="s">
        <v>984</v>
      </c>
      <c r="M78" s="264" t="s">
        <v>984</v>
      </c>
      <c r="N78" s="264" t="s">
        <v>984</v>
      </c>
      <c r="O78" s="264" t="s">
        <v>984</v>
      </c>
      <c r="P78" s="264" t="s">
        <v>984</v>
      </c>
      <c r="Q78" s="264" t="s">
        <v>984</v>
      </c>
      <c r="R78" s="264" t="s">
        <v>984</v>
      </c>
      <c r="S78" s="264" t="s">
        <v>984</v>
      </c>
      <c r="T78" s="264">
        <v>202</v>
      </c>
      <c r="U78" s="264" t="s">
        <v>175</v>
      </c>
      <c r="V78" s="264">
        <v>202</v>
      </c>
      <c r="W78" s="264" t="s">
        <v>175</v>
      </c>
      <c r="X78" s="264">
        <v>14</v>
      </c>
      <c r="Y78" s="264" t="s">
        <v>1027</v>
      </c>
      <c r="Z78" s="264">
        <v>515</v>
      </c>
      <c r="AA78" s="264" t="s">
        <v>988</v>
      </c>
      <c r="AB78" s="264">
        <v>199</v>
      </c>
      <c r="AC78" s="264" t="s">
        <v>913</v>
      </c>
      <c r="AD78" s="264">
        <v>722</v>
      </c>
      <c r="AE78" s="266" t="s">
        <v>922</v>
      </c>
    </row>
    <row r="79" spans="1:31" ht="15">
      <c r="A79" s="259">
        <v>178</v>
      </c>
      <c r="B79" s="260" t="s">
        <v>675</v>
      </c>
      <c r="C79" s="260" t="s">
        <v>674</v>
      </c>
      <c r="D79" s="260" t="s">
        <v>674</v>
      </c>
      <c r="E79" s="260" t="s">
        <v>1035</v>
      </c>
      <c r="F79" s="260" t="s">
        <v>984</v>
      </c>
      <c r="G79" s="260" t="s">
        <v>984</v>
      </c>
      <c r="H79" s="260" t="s">
        <v>994</v>
      </c>
      <c r="I79" s="260" t="s">
        <v>994</v>
      </c>
      <c r="J79" s="260" t="s">
        <v>994</v>
      </c>
      <c r="K79" s="260" t="s">
        <v>994</v>
      </c>
      <c r="L79" s="260" t="s">
        <v>994</v>
      </c>
      <c r="M79" s="260" t="s">
        <v>994</v>
      </c>
      <c r="N79" s="260" t="s">
        <v>994</v>
      </c>
      <c r="O79" s="260" t="s">
        <v>994</v>
      </c>
      <c r="P79" s="260" t="s">
        <v>994</v>
      </c>
      <c r="Q79" s="260" t="s">
        <v>994</v>
      </c>
      <c r="R79" s="260" t="s">
        <v>994</v>
      </c>
      <c r="S79" s="260" t="s">
        <v>994</v>
      </c>
      <c r="T79" s="260">
        <v>202</v>
      </c>
      <c r="U79" s="260" t="s">
        <v>175</v>
      </c>
      <c r="V79" s="260">
        <v>202</v>
      </c>
      <c r="W79" s="260" t="s">
        <v>175</v>
      </c>
      <c r="X79" s="260">
        <v>17</v>
      </c>
      <c r="Y79" s="260" t="s">
        <v>998</v>
      </c>
      <c r="Z79" s="260">
        <v>515</v>
      </c>
      <c r="AA79" s="260" t="s">
        <v>988</v>
      </c>
      <c r="AB79" s="260"/>
      <c r="AC79" s="260"/>
      <c r="AD79" s="260"/>
      <c r="AE79" s="262"/>
    </row>
    <row r="80" spans="1:31" ht="15">
      <c r="A80" s="263">
        <v>188</v>
      </c>
      <c r="B80" s="264" t="s">
        <v>318</v>
      </c>
      <c r="C80" s="264" t="s">
        <v>319</v>
      </c>
      <c r="D80" s="264" t="s">
        <v>319</v>
      </c>
      <c r="E80" s="264" t="s">
        <v>1036</v>
      </c>
      <c r="F80" s="264" t="s">
        <v>985</v>
      </c>
      <c r="G80" s="264" t="s">
        <v>985</v>
      </c>
      <c r="H80" s="264" t="s">
        <v>985</v>
      </c>
      <c r="I80" s="264" t="s">
        <v>985</v>
      </c>
      <c r="J80" s="264" t="s">
        <v>985</v>
      </c>
      <c r="K80" s="264" t="s">
        <v>985</v>
      </c>
      <c r="L80" s="264" t="s">
        <v>985</v>
      </c>
      <c r="M80" s="264" t="s">
        <v>985</v>
      </c>
      <c r="N80" s="264" t="s">
        <v>985</v>
      </c>
      <c r="O80" s="264" t="s">
        <v>985</v>
      </c>
      <c r="P80" s="264" t="s">
        <v>985</v>
      </c>
      <c r="Q80" s="264" t="s">
        <v>985</v>
      </c>
      <c r="R80" s="264" t="s">
        <v>985</v>
      </c>
      <c r="S80" s="264" t="s">
        <v>985</v>
      </c>
      <c r="T80" s="264">
        <v>419</v>
      </c>
      <c r="U80" s="264" t="s">
        <v>64</v>
      </c>
      <c r="V80" s="264">
        <v>419</v>
      </c>
      <c r="W80" s="264" t="s">
        <v>64</v>
      </c>
      <c r="X80" s="264">
        <v>13</v>
      </c>
      <c r="Y80" s="264" t="s">
        <v>1015</v>
      </c>
      <c r="Z80" s="264">
        <v>515</v>
      </c>
      <c r="AA80" s="264" t="s">
        <v>988</v>
      </c>
      <c r="AB80" s="264"/>
      <c r="AC80" s="264"/>
      <c r="AD80" s="264"/>
      <c r="AE80" s="266"/>
    </row>
    <row r="81" spans="1:31" ht="15">
      <c r="A81" s="259">
        <v>384</v>
      </c>
      <c r="B81" s="260" t="s">
        <v>497</v>
      </c>
      <c r="C81" s="260" t="s">
        <v>498</v>
      </c>
      <c r="D81" s="260" t="s">
        <v>1037</v>
      </c>
      <c r="E81" s="260" t="s">
        <v>1038</v>
      </c>
      <c r="F81" s="260" t="s">
        <v>984</v>
      </c>
      <c r="G81" s="260" t="s">
        <v>984</v>
      </c>
      <c r="H81" s="260" t="s">
        <v>984</v>
      </c>
      <c r="I81" s="260" t="s">
        <v>984</v>
      </c>
      <c r="J81" s="260" t="s">
        <v>994</v>
      </c>
      <c r="K81" s="260" t="s">
        <v>994</v>
      </c>
      <c r="L81" s="260" t="s">
        <v>994</v>
      </c>
      <c r="M81" s="260" t="s">
        <v>994</v>
      </c>
      <c r="N81" s="260" t="s">
        <v>985</v>
      </c>
      <c r="O81" s="260" t="s">
        <v>985</v>
      </c>
      <c r="P81" s="260" t="s">
        <v>985</v>
      </c>
      <c r="Q81" s="260" t="s">
        <v>985</v>
      </c>
      <c r="R81" s="260" t="s">
        <v>985</v>
      </c>
      <c r="S81" s="260" t="s">
        <v>985</v>
      </c>
      <c r="T81" s="260">
        <v>202</v>
      </c>
      <c r="U81" s="260" t="s">
        <v>175</v>
      </c>
      <c r="V81" s="260">
        <v>202</v>
      </c>
      <c r="W81" s="260" t="s">
        <v>175</v>
      </c>
      <c r="X81" s="260">
        <v>11</v>
      </c>
      <c r="Y81" s="260" t="s">
        <v>1017</v>
      </c>
      <c r="Z81" s="260">
        <v>515</v>
      </c>
      <c r="AA81" s="260" t="s">
        <v>988</v>
      </c>
      <c r="AB81" s="260"/>
      <c r="AC81" s="260"/>
      <c r="AD81" s="260"/>
      <c r="AE81" s="262"/>
    </row>
    <row r="82" spans="1:31" ht="15">
      <c r="A82" s="263">
        <v>191</v>
      </c>
      <c r="B82" s="264" t="s">
        <v>282</v>
      </c>
      <c r="C82" s="264" t="s">
        <v>283</v>
      </c>
      <c r="D82" s="264" t="s">
        <v>283</v>
      </c>
      <c r="E82" s="264" t="s">
        <v>1039</v>
      </c>
      <c r="F82" s="264" t="s">
        <v>984</v>
      </c>
      <c r="G82" s="264" t="s">
        <v>984</v>
      </c>
      <c r="H82" s="264" t="s">
        <v>985</v>
      </c>
      <c r="I82" s="264" t="s">
        <v>985</v>
      </c>
      <c r="J82" s="264" t="s">
        <v>985</v>
      </c>
      <c r="K82" s="264" t="s">
        <v>985</v>
      </c>
      <c r="L82" s="264" t="s">
        <v>985</v>
      </c>
      <c r="M82" s="264" t="s">
        <v>985</v>
      </c>
      <c r="N82" s="264" t="s">
        <v>985</v>
      </c>
      <c r="O82" s="264" t="s">
        <v>985</v>
      </c>
      <c r="P82" s="264" t="s">
        <v>985</v>
      </c>
      <c r="Q82" s="264" t="s">
        <v>985</v>
      </c>
      <c r="R82" s="264" t="s">
        <v>985</v>
      </c>
      <c r="S82" s="264" t="s">
        <v>985</v>
      </c>
      <c r="T82" s="264">
        <v>513</v>
      </c>
      <c r="U82" s="264" t="s">
        <v>4</v>
      </c>
      <c r="V82" s="264">
        <v>150</v>
      </c>
      <c r="W82" s="264" t="s">
        <v>990</v>
      </c>
      <c r="X82" s="264">
        <v>39</v>
      </c>
      <c r="Y82" s="265" t="s">
        <v>991</v>
      </c>
      <c r="Z82" s="264">
        <v>514</v>
      </c>
      <c r="AA82" s="264" t="s">
        <v>992</v>
      </c>
      <c r="AB82" s="264"/>
      <c r="AC82" s="264"/>
      <c r="AD82" s="264"/>
      <c r="AE82" s="266"/>
    </row>
    <row r="83" spans="1:31" ht="15">
      <c r="A83" s="259">
        <v>192</v>
      </c>
      <c r="B83" s="260" t="s">
        <v>213</v>
      </c>
      <c r="C83" s="260" t="s">
        <v>214</v>
      </c>
      <c r="D83" s="260" t="s">
        <v>214</v>
      </c>
      <c r="E83" s="260"/>
      <c r="F83" s="260" t="s">
        <v>984</v>
      </c>
      <c r="G83" s="260" t="s">
        <v>984</v>
      </c>
      <c r="H83" s="260" t="s">
        <v>984</v>
      </c>
      <c r="I83" s="260" t="s">
        <v>984</v>
      </c>
      <c r="J83" s="260" t="s">
        <v>984</v>
      </c>
      <c r="K83" s="260" t="s">
        <v>984</v>
      </c>
      <c r="L83" s="260" t="s">
        <v>984</v>
      </c>
      <c r="M83" s="260" t="s">
        <v>984</v>
      </c>
      <c r="N83" s="260" t="s">
        <v>984</v>
      </c>
      <c r="O83" s="260" t="s">
        <v>984</v>
      </c>
      <c r="P83" s="260" t="s">
        <v>984</v>
      </c>
      <c r="Q83" s="260" t="s">
        <v>984</v>
      </c>
      <c r="R83" s="260" t="s">
        <v>984</v>
      </c>
      <c r="S83" s="260" t="s">
        <v>984</v>
      </c>
      <c r="T83" s="260">
        <v>419</v>
      </c>
      <c r="U83" s="260" t="s">
        <v>64</v>
      </c>
      <c r="V83" s="260">
        <v>419</v>
      </c>
      <c r="W83" s="260" t="s">
        <v>64</v>
      </c>
      <c r="X83" s="260">
        <v>29</v>
      </c>
      <c r="Y83" s="260" t="s">
        <v>1000</v>
      </c>
      <c r="Z83" s="260">
        <v>515</v>
      </c>
      <c r="AA83" s="260" t="s">
        <v>988</v>
      </c>
      <c r="AB83" s="260"/>
      <c r="AC83" s="260"/>
      <c r="AD83" s="260">
        <v>722</v>
      </c>
      <c r="AE83" s="262" t="s">
        <v>922</v>
      </c>
    </row>
    <row r="84" spans="1:31" ht="15">
      <c r="A84" s="263">
        <v>196</v>
      </c>
      <c r="B84" s="264" t="s">
        <v>396</v>
      </c>
      <c r="C84" s="264" t="s">
        <v>587</v>
      </c>
      <c r="D84" s="264" t="s">
        <v>587</v>
      </c>
      <c r="E84" s="264" t="s">
        <v>1040</v>
      </c>
      <c r="F84" s="264" t="s">
        <v>984</v>
      </c>
      <c r="G84" s="264" t="s">
        <v>984</v>
      </c>
      <c r="H84" s="264" t="s">
        <v>984</v>
      </c>
      <c r="I84" s="264" t="s">
        <v>994</v>
      </c>
      <c r="J84" s="264" t="s">
        <v>994</v>
      </c>
      <c r="K84" s="264" t="s">
        <v>994</v>
      </c>
      <c r="L84" s="264" t="s">
        <v>994</v>
      </c>
      <c r="M84" s="264" t="s">
        <v>994</v>
      </c>
      <c r="N84" s="264" t="s">
        <v>994</v>
      </c>
      <c r="O84" s="264" t="s">
        <v>994</v>
      </c>
      <c r="P84" s="264" t="s">
        <v>985</v>
      </c>
      <c r="Q84" s="264" t="s">
        <v>985</v>
      </c>
      <c r="R84" s="264" t="s">
        <v>985</v>
      </c>
      <c r="S84" s="264" t="s">
        <v>985</v>
      </c>
      <c r="T84" s="264">
        <v>747</v>
      </c>
      <c r="U84" s="264" t="s">
        <v>1244</v>
      </c>
      <c r="V84" s="264">
        <v>142</v>
      </c>
      <c r="W84" s="264" t="s">
        <v>986</v>
      </c>
      <c r="X84" s="264">
        <v>145</v>
      </c>
      <c r="Y84" s="265" t="s">
        <v>1004</v>
      </c>
      <c r="Z84" s="264">
        <v>514</v>
      </c>
      <c r="AA84" s="264" t="s">
        <v>992</v>
      </c>
      <c r="AB84" s="264"/>
      <c r="AC84" s="264"/>
      <c r="AD84" s="264"/>
      <c r="AE84" s="266"/>
    </row>
    <row r="85" spans="1:31" ht="15">
      <c r="A85" s="259">
        <v>203</v>
      </c>
      <c r="B85" s="260" t="s">
        <v>524</v>
      </c>
      <c r="C85" s="260" t="s">
        <v>298</v>
      </c>
      <c r="D85" s="260" t="s">
        <v>1041</v>
      </c>
      <c r="E85" s="260" t="s">
        <v>1042</v>
      </c>
      <c r="F85" s="260" t="s">
        <v>984</v>
      </c>
      <c r="G85" s="260" t="s">
        <v>984</v>
      </c>
      <c r="H85" s="260" t="s">
        <v>984</v>
      </c>
      <c r="I85" s="260" t="s">
        <v>984</v>
      </c>
      <c r="J85" s="260" t="s">
        <v>984</v>
      </c>
      <c r="K85" s="260" t="s">
        <v>984</v>
      </c>
      <c r="L85" s="260" t="s">
        <v>984</v>
      </c>
      <c r="M85" s="260" t="s">
        <v>984</v>
      </c>
      <c r="N85" s="260" t="s">
        <v>984</v>
      </c>
      <c r="O85" s="260" t="s">
        <v>984</v>
      </c>
      <c r="P85" s="260" t="s">
        <v>984</v>
      </c>
      <c r="Q85" s="260" t="s">
        <v>984</v>
      </c>
      <c r="R85" s="260" t="s">
        <v>984</v>
      </c>
      <c r="S85" s="260" t="s">
        <v>984</v>
      </c>
      <c r="T85" s="260">
        <v>513</v>
      </c>
      <c r="U85" s="260" t="s">
        <v>4</v>
      </c>
      <c r="V85" s="260">
        <v>150</v>
      </c>
      <c r="W85" s="260" t="s">
        <v>990</v>
      </c>
      <c r="X85" s="260">
        <v>151</v>
      </c>
      <c r="Y85" s="261" t="s">
        <v>1012</v>
      </c>
      <c r="Z85" s="260">
        <v>514</v>
      </c>
      <c r="AA85" s="260" t="s">
        <v>992</v>
      </c>
      <c r="AB85" s="260"/>
      <c r="AC85" s="260"/>
      <c r="AD85" s="260"/>
      <c r="AE85" s="262"/>
    </row>
    <row r="86" spans="1:31" ht="15">
      <c r="A86" s="263">
        <v>408</v>
      </c>
      <c r="B86" s="264" t="s">
        <v>1043</v>
      </c>
      <c r="C86" s="264" t="s">
        <v>1044</v>
      </c>
      <c r="D86" s="264" t="s">
        <v>1044</v>
      </c>
      <c r="E86" s="264"/>
      <c r="F86" s="264" t="s">
        <v>984</v>
      </c>
      <c r="G86" s="264" t="s">
        <v>984</v>
      </c>
      <c r="H86" s="264" t="s">
        <v>984</v>
      </c>
      <c r="I86" s="264" t="s">
        <v>984</v>
      </c>
      <c r="J86" s="264" t="s">
        <v>984</v>
      </c>
      <c r="K86" s="264" t="s">
        <v>984</v>
      </c>
      <c r="L86" s="264" t="s">
        <v>984</v>
      </c>
      <c r="M86" s="264" t="s">
        <v>984</v>
      </c>
      <c r="N86" s="264" t="s">
        <v>984</v>
      </c>
      <c r="O86" s="264" t="s">
        <v>984</v>
      </c>
      <c r="P86" s="264" t="s">
        <v>984</v>
      </c>
      <c r="Q86" s="264" t="s">
        <v>984</v>
      </c>
      <c r="R86" s="264" t="s">
        <v>984</v>
      </c>
      <c r="S86" s="264" t="s">
        <v>984</v>
      </c>
      <c r="T86" s="264">
        <v>753</v>
      </c>
      <c r="U86" s="264" t="s">
        <v>1237</v>
      </c>
      <c r="V86" s="264">
        <v>142</v>
      </c>
      <c r="W86" s="264" t="s">
        <v>986</v>
      </c>
      <c r="X86" s="264">
        <v>30</v>
      </c>
      <c r="Y86" s="265" t="s">
        <v>1033</v>
      </c>
      <c r="Z86" s="264">
        <v>515</v>
      </c>
      <c r="AA86" s="264" t="s">
        <v>988</v>
      </c>
      <c r="AB86" s="264"/>
      <c r="AC86" s="264"/>
      <c r="AD86" s="264"/>
      <c r="AE86" s="266"/>
    </row>
    <row r="87" spans="1:31" ht="15">
      <c r="A87" s="259">
        <v>180</v>
      </c>
      <c r="B87" s="260" t="s">
        <v>209</v>
      </c>
      <c r="C87" s="260" t="s">
        <v>210</v>
      </c>
      <c r="D87" s="260" t="s">
        <v>210</v>
      </c>
      <c r="E87" s="260"/>
      <c r="F87" s="260" t="s">
        <v>984</v>
      </c>
      <c r="G87" s="260" t="s">
        <v>984</v>
      </c>
      <c r="H87" s="260" t="s">
        <v>984</v>
      </c>
      <c r="I87" s="260" t="s">
        <v>984</v>
      </c>
      <c r="J87" s="260" t="s">
        <v>984</v>
      </c>
      <c r="K87" s="260" t="s">
        <v>984</v>
      </c>
      <c r="L87" s="260" t="s">
        <v>985</v>
      </c>
      <c r="M87" s="260" t="s">
        <v>985</v>
      </c>
      <c r="N87" s="260" t="s">
        <v>985</v>
      </c>
      <c r="O87" s="260" t="s">
        <v>985</v>
      </c>
      <c r="P87" s="260" t="s">
        <v>985</v>
      </c>
      <c r="Q87" s="260" t="s">
        <v>985</v>
      </c>
      <c r="R87" s="260" t="s">
        <v>985</v>
      </c>
      <c r="S87" s="260" t="s">
        <v>985</v>
      </c>
      <c r="T87" s="260">
        <v>202</v>
      </c>
      <c r="U87" s="260" t="s">
        <v>175</v>
      </c>
      <c r="V87" s="260">
        <v>202</v>
      </c>
      <c r="W87" s="260" t="s">
        <v>175</v>
      </c>
      <c r="X87" s="260">
        <v>17</v>
      </c>
      <c r="Y87" s="260" t="s">
        <v>998</v>
      </c>
      <c r="Z87" s="260">
        <v>515</v>
      </c>
      <c r="AA87" s="260" t="s">
        <v>988</v>
      </c>
      <c r="AB87" s="260">
        <v>199</v>
      </c>
      <c r="AC87" s="260" t="s">
        <v>913</v>
      </c>
      <c r="AD87" s="260"/>
      <c r="AE87" s="262"/>
    </row>
    <row r="88" spans="1:31" ht="15">
      <c r="A88" s="263">
        <v>208</v>
      </c>
      <c r="B88" s="264" t="s">
        <v>533</v>
      </c>
      <c r="C88" s="264" t="s">
        <v>534</v>
      </c>
      <c r="D88" s="264" t="s">
        <v>534</v>
      </c>
      <c r="E88" s="264" t="s">
        <v>1045</v>
      </c>
      <c r="F88" s="264" t="s">
        <v>994</v>
      </c>
      <c r="G88" s="264" t="s">
        <v>985</v>
      </c>
      <c r="H88" s="264" t="s">
        <v>985</v>
      </c>
      <c r="I88" s="264" t="s">
        <v>985</v>
      </c>
      <c r="J88" s="264" t="s">
        <v>985</v>
      </c>
      <c r="K88" s="264" t="s">
        <v>985</v>
      </c>
      <c r="L88" s="264" t="s">
        <v>985</v>
      </c>
      <c r="M88" s="264" t="s">
        <v>985</v>
      </c>
      <c r="N88" s="264" t="s">
        <v>985</v>
      </c>
      <c r="O88" s="264" t="s">
        <v>985</v>
      </c>
      <c r="P88" s="264" t="s">
        <v>985</v>
      </c>
      <c r="Q88" s="264" t="s">
        <v>985</v>
      </c>
      <c r="R88" s="264" t="s">
        <v>985</v>
      </c>
      <c r="S88" s="264" t="s">
        <v>985</v>
      </c>
      <c r="T88" s="264">
        <v>513</v>
      </c>
      <c r="U88" s="264" t="s">
        <v>4</v>
      </c>
      <c r="V88" s="264">
        <v>150</v>
      </c>
      <c r="W88" s="264" t="s">
        <v>990</v>
      </c>
      <c r="X88" s="264">
        <v>154</v>
      </c>
      <c r="Y88" s="265" t="s">
        <v>1046</v>
      </c>
      <c r="Z88" s="264">
        <v>514</v>
      </c>
      <c r="AA88" s="264" t="s">
        <v>992</v>
      </c>
      <c r="AB88" s="264"/>
      <c r="AC88" s="264"/>
      <c r="AD88" s="264"/>
      <c r="AE88" s="266"/>
    </row>
    <row r="89" spans="1:31" ht="15">
      <c r="A89" s="259">
        <v>262</v>
      </c>
      <c r="B89" s="260" t="s">
        <v>734</v>
      </c>
      <c r="C89" s="260" t="s">
        <v>733</v>
      </c>
      <c r="D89" s="260" t="s">
        <v>733</v>
      </c>
      <c r="E89" s="260" t="s">
        <v>1038</v>
      </c>
      <c r="F89" s="260" t="s">
        <v>984</v>
      </c>
      <c r="G89" s="260" t="s">
        <v>984</v>
      </c>
      <c r="H89" s="260" t="s">
        <v>984</v>
      </c>
      <c r="I89" s="260" t="s">
        <v>984</v>
      </c>
      <c r="J89" s="260" t="s">
        <v>984</v>
      </c>
      <c r="K89" s="260" t="s">
        <v>984</v>
      </c>
      <c r="L89" s="260" t="s">
        <v>984</v>
      </c>
      <c r="M89" s="260" t="s">
        <v>984</v>
      </c>
      <c r="N89" s="260" t="s">
        <v>984</v>
      </c>
      <c r="O89" s="260" t="s">
        <v>984</v>
      </c>
      <c r="P89" s="260" t="s">
        <v>984</v>
      </c>
      <c r="Q89" s="260" t="s">
        <v>984</v>
      </c>
      <c r="R89" s="260" t="s">
        <v>984</v>
      </c>
      <c r="S89" s="260" t="s">
        <v>984</v>
      </c>
      <c r="T89" s="260">
        <v>202</v>
      </c>
      <c r="U89" s="260" t="s">
        <v>175</v>
      </c>
      <c r="V89" s="260">
        <v>202</v>
      </c>
      <c r="W89" s="260" t="s">
        <v>175</v>
      </c>
      <c r="X89" s="260">
        <v>14</v>
      </c>
      <c r="Y89" s="260" t="s">
        <v>1027</v>
      </c>
      <c r="Z89" s="260">
        <v>515</v>
      </c>
      <c r="AA89" s="260" t="s">
        <v>988</v>
      </c>
      <c r="AB89" s="260">
        <v>199</v>
      </c>
      <c r="AC89" s="260" t="s">
        <v>913</v>
      </c>
      <c r="AD89" s="260"/>
      <c r="AE89" s="262"/>
    </row>
    <row r="90" spans="1:31" ht="15">
      <c r="A90" s="263">
        <v>212</v>
      </c>
      <c r="B90" s="264" t="s">
        <v>744</v>
      </c>
      <c r="C90" s="264" t="s">
        <v>743</v>
      </c>
      <c r="D90" s="264" t="s">
        <v>743</v>
      </c>
      <c r="E90" s="264"/>
      <c r="F90" s="264" t="s">
        <v>984</v>
      </c>
      <c r="G90" s="264" t="s">
        <v>984</v>
      </c>
      <c r="H90" s="264" t="s">
        <v>984</v>
      </c>
      <c r="I90" s="264" t="s">
        <v>984</v>
      </c>
      <c r="J90" s="264" t="s">
        <v>984</v>
      </c>
      <c r="K90" s="264" t="s">
        <v>984</v>
      </c>
      <c r="L90" s="264" t="s">
        <v>984</v>
      </c>
      <c r="M90" s="264" t="s">
        <v>984</v>
      </c>
      <c r="N90" s="264" t="s">
        <v>984</v>
      </c>
      <c r="O90" s="264" t="s">
        <v>984</v>
      </c>
      <c r="P90" s="264" t="s">
        <v>984</v>
      </c>
      <c r="Q90" s="264" t="s">
        <v>984</v>
      </c>
      <c r="R90" s="264" t="s">
        <v>984</v>
      </c>
      <c r="S90" s="264" t="s">
        <v>984</v>
      </c>
      <c r="T90" s="264">
        <v>419</v>
      </c>
      <c r="U90" s="264" t="s">
        <v>64</v>
      </c>
      <c r="V90" s="264">
        <v>419</v>
      </c>
      <c r="W90" s="264" t="s">
        <v>64</v>
      </c>
      <c r="X90" s="264">
        <v>29</v>
      </c>
      <c r="Y90" s="264" t="s">
        <v>1000</v>
      </c>
      <c r="Z90" s="264">
        <v>515</v>
      </c>
      <c r="AA90" s="264" t="s">
        <v>988</v>
      </c>
      <c r="AB90" s="264"/>
      <c r="AC90" s="264"/>
      <c r="AD90" s="264">
        <v>722</v>
      </c>
      <c r="AE90" s="266" t="s">
        <v>922</v>
      </c>
    </row>
    <row r="91" spans="1:31" ht="15">
      <c r="A91" s="259">
        <v>214</v>
      </c>
      <c r="B91" s="260" t="s">
        <v>78</v>
      </c>
      <c r="C91" s="260" t="s">
        <v>79</v>
      </c>
      <c r="D91" s="260" t="s">
        <v>79</v>
      </c>
      <c r="E91" s="260" t="s">
        <v>1047</v>
      </c>
      <c r="F91" s="260" t="s">
        <v>984</v>
      </c>
      <c r="G91" s="260" t="s">
        <v>984</v>
      </c>
      <c r="H91" s="260" t="s">
        <v>984</v>
      </c>
      <c r="I91" s="260" t="s">
        <v>984</v>
      </c>
      <c r="J91" s="260" t="s">
        <v>984</v>
      </c>
      <c r="K91" s="260" t="s">
        <v>984</v>
      </c>
      <c r="L91" s="260" t="s">
        <v>984</v>
      </c>
      <c r="M91" s="260" t="s">
        <v>984</v>
      </c>
      <c r="N91" s="260" t="s">
        <v>984</v>
      </c>
      <c r="O91" s="260" t="s">
        <v>984</v>
      </c>
      <c r="P91" s="260" t="s">
        <v>984</v>
      </c>
      <c r="Q91" s="260" t="s">
        <v>984</v>
      </c>
      <c r="R91" s="260" t="s">
        <v>984</v>
      </c>
      <c r="S91" s="260" t="s">
        <v>984</v>
      </c>
      <c r="T91" s="260">
        <v>419</v>
      </c>
      <c r="U91" s="260" t="s">
        <v>64</v>
      </c>
      <c r="V91" s="260">
        <v>419</v>
      </c>
      <c r="W91" s="260" t="s">
        <v>64</v>
      </c>
      <c r="X91" s="260">
        <v>29</v>
      </c>
      <c r="Y91" s="260" t="s">
        <v>1000</v>
      </c>
      <c r="Z91" s="260">
        <v>515</v>
      </c>
      <c r="AA91" s="260" t="s">
        <v>988</v>
      </c>
      <c r="AB91" s="260"/>
      <c r="AC91" s="260"/>
      <c r="AD91" s="260">
        <v>722</v>
      </c>
      <c r="AE91" s="262" t="s">
        <v>922</v>
      </c>
    </row>
    <row r="92" spans="1:31" ht="15">
      <c r="A92" s="263">
        <v>218</v>
      </c>
      <c r="B92" s="264" t="s">
        <v>464</v>
      </c>
      <c r="C92" s="264" t="s">
        <v>465</v>
      </c>
      <c r="D92" s="264" t="s">
        <v>465</v>
      </c>
      <c r="E92" s="264" t="s">
        <v>1048</v>
      </c>
      <c r="F92" s="264" t="s">
        <v>985</v>
      </c>
      <c r="G92" s="264" t="s">
        <v>985</v>
      </c>
      <c r="H92" s="264" t="s">
        <v>985</v>
      </c>
      <c r="I92" s="264" t="s">
        <v>985</v>
      </c>
      <c r="J92" s="264" t="s">
        <v>985</v>
      </c>
      <c r="K92" s="264" t="s">
        <v>985</v>
      </c>
      <c r="L92" s="264" t="s">
        <v>985</v>
      </c>
      <c r="M92" s="264" t="s">
        <v>985</v>
      </c>
      <c r="N92" s="264" t="s">
        <v>985</v>
      </c>
      <c r="O92" s="264" t="s">
        <v>985</v>
      </c>
      <c r="P92" s="264" t="s">
        <v>985</v>
      </c>
      <c r="Q92" s="264" t="s">
        <v>985</v>
      </c>
      <c r="R92" s="264" t="s">
        <v>985</v>
      </c>
      <c r="S92" s="264" t="s">
        <v>985</v>
      </c>
      <c r="T92" s="264">
        <v>419</v>
      </c>
      <c r="U92" s="264" t="s">
        <v>64</v>
      </c>
      <c r="V92" s="264">
        <v>419</v>
      </c>
      <c r="W92" s="264" t="s">
        <v>64</v>
      </c>
      <c r="X92" s="264">
        <v>5</v>
      </c>
      <c r="Y92" s="264" t="s">
        <v>1002</v>
      </c>
      <c r="Z92" s="264">
        <v>515</v>
      </c>
      <c r="AA92" s="264" t="s">
        <v>988</v>
      </c>
      <c r="AB92" s="264"/>
      <c r="AC92" s="264"/>
      <c r="AD92" s="264"/>
      <c r="AE92" s="266"/>
    </row>
    <row r="93" spans="1:31" ht="15">
      <c r="A93" s="259">
        <v>818</v>
      </c>
      <c r="B93" s="260" t="s">
        <v>580</v>
      </c>
      <c r="C93" s="260" t="s">
        <v>581</v>
      </c>
      <c r="D93" s="260" t="s">
        <v>581</v>
      </c>
      <c r="E93" s="260" t="s">
        <v>1049</v>
      </c>
      <c r="F93" s="260" t="s">
        <v>984</v>
      </c>
      <c r="G93" s="260" t="s">
        <v>984</v>
      </c>
      <c r="H93" s="260" t="s">
        <v>985</v>
      </c>
      <c r="I93" s="260" t="s">
        <v>985</v>
      </c>
      <c r="J93" s="260" t="s">
        <v>985</v>
      </c>
      <c r="K93" s="260" t="s">
        <v>985</v>
      </c>
      <c r="L93" s="260" t="s">
        <v>985</v>
      </c>
      <c r="M93" s="260" t="s">
        <v>985</v>
      </c>
      <c r="N93" s="260" t="s">
        <v>985</v>
      </c>
      <c r="O93" s="260" t="s">
        <v>985</v>
      </c>
      <c r="P93" s="260" t="s">
        <v>985</v>
      </c>
      <c r="Q93" s="260" t="s">
        <v>985</v>
      </c>
      <c r="R93" s="260" t="s">
        <v>985</v>
      </c>
      <c r="S93" s="260" t="s">
        <v>985</v>
      </c>
      <c r="T93" s="260">
        <v>747</v>
      </c>
      <c r="U93" s="260" t="s">
        <v>1244</v>
      </c>
      <c r="V93" s="260">
        <v>15</v>
      </c>
      <c r="W93" s="260" t="s">
        <v>995</v>
      </c>
      <c r="X93" s="260">
        <v>15</v>
      </c>
      <c r="Y93" s="261" t="s">
        <v>995</v>
      </c>
      <c r="Z93" s="260">
        <v>515</v>
      </c>
      <c r="AA93" s="260" t="s">
        <v>988</v>
      </c>
      <c r="AB93" s="260"/>
      <c r="AC93" s="260"/>
      <c r="AD93" s="260"/>
      <c r="AE93" s="262"/>
    </row>
    <row r="94" spans="1:31" ht="15">
      <c r="A94" s="263">
        <v>222</v>
      </c>
      <c r="B94" s="264" t="s">
        <v>99</v>
      </c>
      <c r="C94" s="264" t="s">
        <v>100</v>
      </c>
      <c r="D94" s="264" t="s">
        <v>100</v>
      </c>
      <c r="E94" s="264" t="s">
        <v>1050</v>
      </c>
      <c r="F94" s="264" t="s">
        <v>984</v>
      </c>
      <c r="G94" s="264" t="s">
        <v>984</v>
      </c>
      <c r="H94" s="264" t="s">
        <v>985</v>
      </c>
      <c r="I94" s="264" t="s">
        <v>985</v>
      </c>
      <c r="J94" s="264" t="s">
        <v>985</v>
      </c>
      <c r="K94" s="264" t="s">
        <v>985</v>
      </c>
      <c r="L94" s="264" t="s">
        <v>985</v>
      </c>
      <c r="M94" s="264" t="s">
        <v>985</v>
      </c>
      <c r="N94" s="264" t="s">
        <v>985</v>
      </c>
      <c r="O94" s="264" t="s">
        <v>985</v>
      </c>
      <c r="P94" s="264" t="s">
        <v>985</v>
      </c>
      <c r="Q94" s="264" t="s">
        <v>985</v>
      </c>
      <c r="R94" s="264" t="s">
        <v>985</v>
      </c>
      <c r="S94" s="264" t="s">
        <v>985</v>
      </c>
      <c r="T94" s="264">
        <v>419</v>
      </c>
      <c r="U94" s="264" t="s">
        <v>64</v>
      </c>
      <c r="V94" s="264">
        <v>419</v>
      </c>
      <c r="W94" s="264" t="s">
        <v>64</v>
      </c>
      <c r="X94" s="264">
        <v>13</v>
      </c>
      <c r="Y94" s="264" t="s">
        <v>1015</v>
      </c>
      <c r="Z94" s="264">
        <v>515</v>
      </c>
      <c r="AA94" s="264" t="s">
        <v>988</v>
      </c>
      <c r="AB94" s="264"/>
      <c r="AC94" s="264"/>
      <c r="AD94" s="264"/>
      <c r="AE94" s="266"/>
    </row>
    <row r="95" spans="1:31" ht="15">
      <c r="A95" s="259">
        <v>226</v>
      </c>
      <c r="B95" s="260" t="s">
        <v>1051</v>
      </c>
      <c r="C95" s="260" t="s">
        <v>1052</v>
      </c>
      <c r="D95" s="260" t="s">
        <v>1052</v>
      </c>
      <c r="E95" s="260" t="s">
        <v>1053</v>
      </c>
      <c r="F95" s="260" t="s">
        <v>984</v>
      </c>
      <c r="G95" s="260" t="s">
        <v>984</v>
      </c>
      <c r="H95" s="260" t="s">
        <v>984</v>
      </c>
      <c r="I95" s="260" t="s">
        <v>984</v>
      </c>
      <c r="J95" s="260" t="s">
        <v>984</v>
      </c>
      <c r="K95" s="260" t="s">
        <v>984</v>
      </c>
      <c r="L95" s="260" t="s">
        <v>984</v>
      </c>
      <c r="M95" s="260" t="s">
        <v>984</v>
      </c>
      <c r="N95" s="260" t="s">
        <v>984</v>
      </c>
      <c r="O95" s="260" t="s">
        <v>984</v>
      </c>
      <c r="P95" s="260" t="s">
        <v>984</v>
      </c>
      <c r="Q95" s="260" t="s">
        <v>984</v>
      </c>
      <c r="R95" s="260" t="s">
        <v>984</v>
      </c>
      <c r="S95" s="260" t="s">
        <v>984</v>
      </c>
      <c r="T95" s="260">
        <v>202</v>
      </c>
      <c r="U95" s="260" t="s">
        <v>175</v>
      </c>
      <c r="V95" s="260">
        <v>202</v>
      </c>
      <c r="W95" s="260" t="s">
        <v>175</v>
      </c>
      <c r="X95" s="260">
        <v>17</v>
      </c>
      <c r="Y95" s="260" t="s">
        <v>998</v>
      </c>
      <c r="Z95" s="260">
        <v>515</v>
      </c>
      <c r="AA95" s="260" t="s">
        <v>988</v>
      </c>
      <c r="AB95" s="260"/>
      <c r="AC95" s="260"/>
      <c r="AD95" s="260"/>
      <c r="AE95" s="262"/>
    </row>
    <row r="96" spans="1:31" ht="15">
      <c r="A96" s="263">
        <v>232</v>
      </c>
      <c r="B96" s="264" t="s">
        <v>1054</v>
      </c>
      <c r="C96" s="264" t="s">
        <v>1055</v>
      </c>
      <c r="D96" s="264" t="s">
        <v>1055</v>
      </c>
      <c r="E96" s="264"/>
      <c r="F96" s="264" t="s">
        <v>984</v>
      </c>
      <c r="G96" s="264" t="s">
        <v>984</v>
      </c>
      <c r="H96" s="264" t="s">
        <v>984</v>
      </c>
      <c r="I96" s="264" t="s">
        <v>984</v>
      </c>
      <c r="J96" s="264" t="s">
        <v>984</v>
      </c>
      <c r="K96" s="264" t="s">
        <v>984</v>
      </c>
      <c r="L96" s="264" t="s">
        <v>984</v>
      </c>
      <c r="M96" s="264" t="s">
        <v>984</v>
      </c>
      <c r="N96" s="264" t="s">
        <v>984</v>
      </c>
      <c r="O96" s="264" t="s">
        <v>984</v>
      </c>
      <c r="P96" s="264" t="s">
        <v>984</v>
      </c>
      <c r="Q96" s="264" t="s">
        <v>984</v>
      </c>
      <c r="R96" s="264" t="s">
        <v>984</v>
      </c>
      <c r="S96" s="264" t="s">
        <v>984</v>
      </c>
      <c r="T96" s="264">
        <v>202</v>
      </c>
      <c r="U96" s="264" t="s">
        <v>175</v>
      </c>
      <c r="V96" s="264">
        <v>202</v>
      </c>
      <c r="W96" s="264" t="s">
        <v>175</v>
      </c>
      <c r="X96" s="264">
        <v>14</v>
      </c>
      <c r="Y96" s="264" t="s">
        <v>1027</v>
      </c>
      <c r="Z96" s="264">
        <v>515</v>
      </c>
      <c r="AA96" s="264" t="s">
        <v>988</v>
      </c>
      <c r="AB96" s="264">
        <v>199</v>
      </c>
      <c r="AC96" s="264" t="s">
        <v>913</v>
      </c>
      <c r="AD96" s="264"/>
      <c r="AE96" s="266"/>
    </row>
    <row r="97" spans="1:31" ht="15">
      <c r="A97" s="259">
        <v>233</v>
      </c>
      <c r="B97" s="260" t="s">
        <v>117</v>
      </c>
      <c r="C97" s="260" t="s">
        <v>118</v>
      </c>
      <c r="D97" s="260" t="s">
        <v>118</v>
      </c>
      <c r="E97" s="260" t="s">
        <v>1056</v>
      </c>
      <c r="F97" s="260" t="s">
        <v>984</v>
      </c>
      <c r="G97" s="260" t="s">
        <v>984</v>
      </c>
      <c r="H97" s="260" t="s">
        <v>984</v>
      </c>
      <c r="I97" s="260" t="s">
        <v>984</v>
      </c>
      <c r="J97" s="260" t="s">
        <v>984</v>
      </c>
      <c r="K97" s="260" t="s">
        <v>984</v>
      </c>
      <c r="L97" s="260" t="s">
        <v>984</v>
      </c>
      <c r="M97" s="260" t="s">
        <v>984</v>
      </c>
      <c r="N97" s="260" t="s">
        <v>985</v>
      </c>
      <c r="O97" s="260" t="s">
        <v>985</v>
      </c>
      <c r="P97" s="260" t="s">
        <v>985</v>
      </c>
      <c r="Q97" s="260" t="s">
        <v>985</v>
      </c>
      <c r="R97" s="260" t="s">
        <v>985</v>
      </c>
      <c r="S97" s="260" t="s">
        <v>985</v>
      </c>
      <c r="T97" s="260">
        <v>513</v>
      </c>
      <c r="U97" s="260" t="s">
        <v>4</v>
      </c>
      <c r="V97" s="260">
        <v>150</v>
      </c>
      <c r="W97" s="260" t="s">
        <v>990</v>
      </c>
      <c r="X97" s="260">
        <v>154</v>
      </c>
      <c r="Y97" s="261" t="s">
        <v>1046</v>
      </c>
      <c r="Z97" s="260">
        <v>514</v>
      </c>
      <c r="AA97" s="260" t="s">
        <v>992</v>
      </c>
      <c r="AB97" s="260"/>
      <c r="AC97" s="260"/>
      <c r="AD97" s="260"/>
      <c r="AE97" s="262"/>
    </row>
    <row r="98" spans="1:31" ht="15">
      <c r="A98" s="263">
        <v>748</v>
      </c>
      <c r="B98" s="264" t="s">
        <v>249</v>
      </c>
      <c r="C98" s="264" t="s">
        <v>250</v>
      </c>
      <c r="D98" s="264" t="s">
        <v>250</v>
      </c>
      <c r="E98" s="264"/>
      <c r="F98" s="264" t="s">
        <v>984</v>
      </c>
      <c r="G98" s="264" t="s">
        <v>984</v>
      </c>
      <c r="H98" s="264" t="s">
        <v>984</v>
      </c>
      <c r="I98" s="264" t="s">
        <v>984</v>
      </c>
      <c r="J98" s="264" t="s">
        <v>984</v>
      </c>
      <c r="K98" s="264" t="s">
        <v>984</v>
      </c>
      <c r="L98" s="264" t="s">
        <v>984</v>
      </c>
      <c r="M98" s="264" t="s">
        <v>984</v>
      </c>
      <c r="N98" s="264" t="s">
        <v>984</v>
      </c>
      <c r="O98" s="264" t="s">
        <v>984</v>
      </c>
      <c r="P98" s="264" t="s">
        <v>984</v>
      </c>
      <c r="Q98" s="264" t="s">
        <v>984</v>
      </c>
      <c r="R98" s="264" t="s">
        <v>984</v>
      </c>
      <c r="S98" s="264" t="s">
        <v>984</v>
      </c>
      <c r="T98" s="264">
        <v>202</v>
      </c>
      <c r="U98" s="264" t="s">
        <v>175</v>
      </c>
      <c r="V98" s="264">
        <v>202</v>
      </c>
      <c r="W98" s="264" t="s">
        <v>175</v>
      </c>
      <c r="X98" s="264">
        <v>18</v>
      </c>
      <c r="Y98" s="264" t="s">
        <v>1020</v>
      </c>
      <c r="Z98" s="264">
        <v>515</v>
      </c>
      <c r="AA98" s="264" t="s">
        <v>988</v>
      </c>
      <c r="AB98" s="264"/>
      <c r="AC98" s="264"/>
      <c r="AD98" s="264">
        <v>432</v>
      </c>
      <c r="AE98" s="266" t="s">
        <v>910</v>
      </c>
    </row>
    <row r="99" spans="1:31" ht="15">
      <c r="A99" s="259">
        <v>231</v>
      </c>
      <c r="B99" s="260" t="s">
        <v>726</v>
      </c>
      <c r="C99" s="260" t="s">
        <v>724</v>
      </c>
      <c r="D99" s="260" t="s">
        <v>724</v>
      </c>
      <c r="E99" s="260" t="s">
        <v>1057</v>
      </c>
      <c r="F99" s="260" t="s">
        <v>984</v>
      </c>
      <c r="G99" s="260" t="s">
        <v>984</v>
      </c>
      <c r="H99" s="260" t="s">
        <v>984</v>
      </c>
      <c r="I99" s="260" t="s">
        <v>994</v>
      </c>
      <c r="J99" s="260" t="s">
        <v>994</v>
      </c>
      <c r="K99" s="260" t="s">
        <v>994</v>
      </c>
      <c r="L99" s="260" t="s">
        <v>994</v>
      </c>
      <c r="M99" s="260" t="s">
        <v>994</v>
      </c>
      <c r="N99" s="260" t="s">
        <v>994</v>
      </c>
      <c r="O99" s="260" t="s">
        <v>985</v>
      </c>
      <c r="P99" s="260" t="s">
        <v>985</v>
      </c>
      <c r="Q99" s="260" t="s">
        <v>985</v>
      </c>
      <c r="R99" s="260" t="s">
        <v>985</v>
      </c>
      <c r="S99" s="260" t="s">
        <v>985</v>
      </c>
      <c r="T99" s="260">
        <v>202</v>
      </c>
      <c r="U99" s="260" t="s">
        <v>175</v>
      </c>
      <c r="V99" s="260">
        <v>202</v>
      </c>
      <c r="W99" s="260" t="s">
        <v>175</v>
      </c>
      <c r="X99" s="260">
        <v>14</v>
      </c>
      <c r="Y99" s="260" t="s">
        <v>1027</v>
      </c>
      <c r="Z99" s="260">
        <v>515</v>
      </c>
      <c r="AA99" s="260" t="s">
        <v>988</v>
      </c>
      <c r="AB99" s="260">
        <v>199</v>
      </c>
      <c r="AC99" s="260" t="s">
        <v>913</v>
      </c>
      <c r="AD99" s="260">
        <v>432</v>
      </c>
      <c r="AE99" s="262" t="s">
        <v>910</v>
      </c>
    </row>
    <row r="100" spans="1:31" ht="15">
      <c r="A100" s="263">
        <v>242</v>
      </c>
      <c r="B100" s="264" t="s">
        <v>215</v>
      </c>
      <c r="C100" s="264" t="s">
        <v>216</v>
      </c>
      <c r="D100" s="264" t="s">
        <v>216</v>
      </c>
      <c r="E100" s="264" t="s">
        <v>1058</v>
      </c>
      <c r="F100" s="264" t="s">
        <v>985</v>
      </c>
      <c r="G100" s="264" t="s">
        <v>985</v>
      </c>
      <c r="H100" s="264" t="s">
        <v>984</v>
      </c>
      <c r="I100" s="264" t="s">
        <v>984</v>
      </c>
      <c r="J100" s="264" t="s">
        <v>984</v>
      </c>
      <c r="K100" s="264" t="s">
        <v>984</v>
      </c>
      <c r="L100" s="264" t="s">
        <v>984</v>
      </c>
      <c r="M100" s="264" t="s">
        <v>984</v>
      </c>
      <c r="N100" s="264" t="s">
        <v>984</v>
      </c>
      <c r="O100" s="264" t="s">
        <v>994</v>
      </c>
      <c r="P100" s="264" t="s">
        <v>994</v>
      </c>
      <c r="Q100" s="264" t="s">
        <v>994</v>
      </c>
      <c r="R100" s="264" t="s">
        <v>994</v>
      </c>
      <c r="S100" s="264" t="s">
        <v>994</v>
      </c>
      <c r="T100" s="264">
        <v>543</v>
      </c>
      <c r="U100" s="264" t="s">
        <v>218</v>
      </c>
      <c r="V100" s="264">
        <v>9</v>
      </c>
      <c r="W100" s="264" t="s">
        <v>399</v>
      </c>
      <c r="X100" s="264">
        <v>54</v>
      </c>
      <c r="Y100" s="264" t="s">
        <v>1059</v>
      </c>
      <c r="Z100" s="264">
        <v>515</v>
      </c>
      <c r="AA100" s="264" t="s">
        <v>988</v>
      </c>
      <c r="AB100" s="264"/>
      <c r="AC100" s="264"/>
      <c r="AD100" s="264">
        <v>722</v>
      </c>
      <c r="AE100" s="266" t="s">
        <v>922</v>
      </c>
    </row>
    <row r="101" spans="1:31" ht="15">
      <c r="A101" s="259">
        <v>246</v>
      </c>
      <c r="B101" s="260" t="s">
        <v>273</v>
      </c>
      <c r="C101" s="260" t="s">
        <v>274</v>
      </c>
      <c r="D101" s="260" t="s">
        <v>274</v>
      </c>
      <c r="E101" s="260" t="s">
        <v>1060</v>
      </c>
      <c r="F101" s="260" t="s">
        <v>984</v>
      </c>
      <c r="G101" s="260" t="s">
        <v>984</v>
      </c>
      <c r="H101" s="260" t="s">
        <v>984</v>
      </c>
      <c r="I101" s="260" t="s">
        <v>985</v>
      </c>
      <c r="J101" s="260" t="s">
        <v>985</v>
      </c>
      <c r="K101" s="260" t="s">
        <v>985</v>
      </c>
      <c r="L101" s="260" t="s">
        <v>985</v>
      </c>
      <c r="M101" s="260" t="s">
        <v>985</v>
      </c>
      <c r="N101" s="260" t="s">
        <v>985</v>
      </c>
      <c r="O101" s="260" t="s">
        <v>985</v>
      </c>
      <c r="P101" s="260" t="s">
        <v>985</v>
      </c>
      <c r="Q101" s="260" t="s">
        <v>985</v>
      </c>
      <c r="R101" s="260" t="s">
        <v>985</v>
      </c>
      <c r="S101" s="260" t="s">
        <v>985</v>
      </c>
      <c r="T101" s="260">
        <v>513</v>
      </c>
      <c r="U101" s="260" t="s">
        <v>4</v>
      </c>
      <c r="V101" s="260">
        <v>150</v>
      </c>
      <c r="W101" s="260" t="s">
        <v>990</v>
      </c>
      <c r="X101" s="260">
        <v>154</v>
      </c>
      <c r="Y101" s="261" t="s">
        <v>1046</v>
      </c>
      <c r="Z101" s="260">
        <v>514</v>
      </c>
      <c r="AA101" s="260" t="s">
        <v>992</v>
      </c>
      <c r="AB101" s="260"/>
      <c r="AC101" s="260"/>
      <c r="AD101" s="260"/>
      <c r="AE101" s="262"/>
    </row>
    <row r="102" spans="1:31" ht="15">
      <c r="A102" s="263">
        <v>250</v>
      </c>
      <c r="B102" s="264" t="s">
        <v>120</v>
      </c>
      <c r="C102" s="264" t="s">
        <v>121</v>
      </c>
      <c r="D102" s="264" t="s">
        <v>121</v>
      </c>
      <c r="E102" s="264" t="s">
        <v>1061</v>
      </c>
      <c r="F102" s="264" t="s">
        <v>985</v>
      </c>
      <c r="G102" s="264" t="s">
        <v>985</v>
      </c>
      <c r="H102" s="264" t="s">
        <v>985</v>
      </c>
      <c r="I102" s="264" t="s">
        <v>985</v>
      </c>
      <c r="J102" s="264" t="s">
        <v>985</v>
      </c>
      <c r="K102" s="264" t="s">
        <v>985</v>
      </c>
      <c r="L102" s="264" t="s">
        <v>985</v>
      </c>
      <c r="M102" s="264" t="s">
        <v>985</v>
      </c>
      <c r="N102" s="264" t="s">
        <v>985</v>
      </c>
      <c r="O102" s="264" t="s">
        <v>985</v>
      </c>
      <c r="P102" s="264" t="s">
        <v>985</v>
      </c>
      <c r="Q102" s="264" t="s">
        <v>985</v>
      </c>
      <c r="R102" s="264" t="s">
        <v>985</v>
      </c>
      <c r="S102" s="264" t="s">
        <v>985</v>
      </c>
      <c r="T102" s="264">
        <v>513</v>
      </c>
      <c r="U102" s="264" t="s">
        <v>4</v>
      </c>
      <c r="V102" s="264">
        <v>150</v>
      </c>
      <c r="W102" s="264" t="s">
        <v>990</v>
      </c>
      <c r="X102" s="264">
        <v>155</v>
      </c>
      <c r="Y102" s="265" t="s">
        <v>1007</v>
      </c>
      <c r="Z102" s="264">
        <v>514</v>
      </c>
      <c r="AA102" s="264" t="s">
        <v>992</v>
      </c>
      <c r="AB102" s="264"/>
      <c r="AC102" s="264"/>
      <c r="AD102" s="264"/>
      <c r="AE102" s="266"/>
    </row>
    <row r="103" spans="1:31" ht="15">
      <c r="A103" s="259">
        <v>266</v>
      </c>
      <c r="B103" s="260" t="s">
        <v>485</v>
      </c>
      <c r="C103" s="260" t="s">
        <v>486</v>
      </c>
      <c r="D103" s="260" t="s">
        <v>486</v>
      </c>
      <c r="E103" s="260" t="s">
        <v>1038</v>
      </c>
      <c r="F103" s="260" t="s">
        <v>984</v>
      </c>
      <c r="G103" s="260" t="s">
        <v>984</v>
      </c>
      <c r="H103" s="260" t="s">
        <v>984</v>
      </c>
      <c r="I103" s="260" t="s">
        <v>984</v>
      </c>
      <c r="J103" s="260" t="s">
        <v>984</v>
      </c>
      <c r="K103" s="260" t="s">
        <v>984</v>
      </c>
      <c r="L103" s="260" t="s">
        <v>984</v>
      </c>
      <c r="M103" s="260" t="s">
        <v>984</v>
      </c>
      <c r="N103" s="260" t="s">
        <v>984</v>
      </c>
      <c r="O103" s="260" t="s">
        <v>984</v>
      </c>
      <c r="P103" s="260" t="s">
        <v>984</v>
      </c>
      <c r="Q103" s="260" t="s">
        <v>984</v>
      </c>
      <c r="R103" s="260" t="s">
        <v>984</v>
      </c>
      <c r="S103" s="260" t="s">
        <v>984</v>
      </c>
      <c r="T103" s="260">
        <v>202</v>
      </c>
      <c r="U103" s="260" t="s">
        <v>175</v>
      </c>
      <c r="V103" s="260">
        <v>202</v>
      </c>
      <c r="W103" s="260" t="s">
        <v>175</v>
      </c>
      <c r="X103" s="260">
        <v>17</v>
      </c>
      <c r="Y103" s="260" t="s">
        <v>998</v>
      </c>
      <c r="Z103" s="260">
        <v>515</v>
      </c>
      <c r="AA103" s="260" t="s">
        <v>988</v>
      </c>
      <c r="AB103" s="260"/>
      <c r="AC103" s="260"/>
      <c r="AD103" s="260"/>
      <c r="AE103" s="262"/>
    </row>
    <row r="104" spans="1:31" ht="15">
      <c r="A104" s="263">
        <v>270</v>
      </c>
      <c r="B104" s="264" t="s">
        <v>505</v>
      </c>
      <c r="C104" s="264" t="s">
        <v>506</v>
      </c>
      <c r="D104" s="264" t="s">
        <v>506</v>
      </c>
      <c r="E104" s="264" t="s">
        <v>1014</v>
      </c>
      <c r="F104" s="264" t="s">
        <v>984</v>
      </c>
      <c r="G104" s="264" t="s">
        <v>984</v>
      </c>
      <c r="H104" s="264" t="s">
        <v>984</v>
      </c>
      <c r="I104" s="264" t="s">
        <v>984</v>
      </c>
      <c r="J104" s="264" t="s">
        <v>984</v>
      </c>
      <c r="K104" s="264" t="s">
        <v>984</v>
      </c>
      <c r="L104" s="264" t="s">
        <v>984</v>
      </c>
      <c r="M104" s="264" t="s">
        <v>984</v>
      </c>
      <c r="N104" s="264" t="s">
        <v>984</v>
      </c>
      <c r="O104" s="264" t="s">
        <v>984</v>
      </c>
      <c r="P104" s="264" t="s">
        <v>985</v>
      </c>
      <c r="Q104" s="264" t="s">
        <v>985</v>
      </c>
      <c r="R104" s="264" t="s">
        <v>985</v>
      </c>
      <c r="S104" s="264" t="s">
        <v>985</v>
      </c>
      <c r="T104" s="264">
        <v>202</v>
      </c>
      <c r="U104" s="264" t="s">
        <v>175</v>
      </c>
      <c r="V104" s="264">
        <v>202</v>
      </c>
      <c r="W104" s="264" t="s">
        <v>175</v>
      </c>
      <c r="X104" s="264">
        <v>11</v>
      </c>
      <c r="Y104" s="264" t="s">
        <v>1017</v>
      </c>
      <c r="Z104" s="264">
        <v>515</v>
      </c>
      <c r="AA104" s="264" t="s">
        <v>988</v>
      </c>
      <c r="AB104" s="264">
        <v>199</v>
      </c>
      <c r="AC104" s="264" t="s">
        <v>913</v>
      </c>
      <c r="AD104" s="264"/>
      <c r="AE104" s="266"/>
    </row>
    <row r="105" spans="1:31" ht="15">
      <c r="A105" s="259">
        <v>268</v>
      </c>
      <c r="B105" s="260" t="s">
        <v>219</v>
      </c>
      <c r="C105" s="260" t="s">
        <v>220</v>
      </c>
      <c r="D105" s="260" t="s">
        <v>220</v>
      </c>
      <c r="E105" s="260" t="s">
        <v>1062</v>
      </c>
      <c r="F105" s="260" t="s">
        <v>984</v>
      </c>
      <c r="G105" s="260" t="s">
        <v>984</v>
      </c>
      <c r="H105" s="260" t="s">
        <v>985</v>
      </c>
      <c r="I105" s="260" t="s">
        <v>985</v>
      </c>
      <c r="J105" s="260" t="s">
        <v>985</v>
      </c>
      <c r="K105" s="260" t="s">
        <v>985</v>
      </c>
      <c r="L105" s="260" t="s">
        <v>985</v>
      </c>
      <c r="M105" s="260" t="s">
        <v>985</v>
      </c>
      <c r="N105" s="260" t="s">
        <v>985</v>
      </c>
      <c r="O105" s="260" t="s">
        <v>985</v>
      </c>
      <c r="P105" s="260" t="s">
        <v>985</v>
      </c>
      <c r="Q105" s="260" t="s">
        <v>985</v>
      </c>
      <c r="R105" s="260" t="s">
        <v>985</v>
      </c>
      <c r="S105" s="260" t="s">
        <v>985</v>
      </c>
      <c r="T105" s="260">
        <v>747</v>
      </c>
      <c r="U105" s="260" t="s">
        <v>1244</v>
      </c>
      <c r="V105" s="260">
        <v>142</v>
      </c>
      <c r="W105" s="260" t="s">
        <v>986</v>
      </c>
      <c r="X105" s="260">
        <v>145</v>
      </c>
      <c r="Y105" s="261" t="s">
        <v>1004</v>
      </c>
      <c r="Z105" s="260">
        <v>515</v>
      </c>
      <c r="AA105" s="260" t="s">
        <v>988</v>
      </c>
      <c r="AB105" s="260"/>
      <c r="AC105" s="260"/>
      <c r="AD105" s="260"/>
      <c r="AE105" s="262"/>
    </row>
    <row r="106" spans="1:31" ht="15">
      <c r="A106" s="263">
        <v>276</v>
      </c>
      <c r="B106" s="264" t="s">
        <v>115</v>
      </c>
      <c r="C106" s="264" t="s">
        <v>116</v>
      </c>
      <c r="D106" s="264" t="s">
        <v>116</v>
      </c>
      <c r="E106" s="264" t="s">
        <v>1063</v>
      </c>
      <c r="F106" s="264" t="s">
        <v>984</v>
      </c>
      <c r="G106" s="264" t="s">
        <v>985</v>
      </c>
      <c r="H106" s="264" t="s">
        <v>985</v>
      </c>
      <c r="I106" s="264" t="s">
        <v>985</v>
      </c>
      <c r="J106" s="264" t="s">
        <v>985</v>
      </c>
      <c r="K106" s="264" t="s">
        <v>985</v>
      </c>
      <c r="L106" s="264" t="s">
        <v>985</v>
      </c>
      <c r="M106" s="264" t="s">
        <v>985</v>
      </c>
      <c r="N106" s="264" t="s">
        <v>985</v>
      </c>
      <c r="O106" s="264" t="s">
        <v>985</v>
      </c>
      <c r="P106" s="264" t="s">
        <v>985</v>
      </c>
      <c r="Q106" s="264" t="s">
        <v>985</v>
      </c>
      <c r="R106" s="264" t="s">
        <v>985</v>
      </c>
      <c r="S106" s="264" t="s">
        <v>985</v>
      </c>
      <c r="T106" s="264">
        <v>513</v>
      </c>
      <c r="U106" s="264" t="s">
        <v>4</v>
      </c>
      <c r="V106" s="264">
        <v>150</v>
      </c>
      <c r="W106" s="264" t="s">
        <v>990</v>
      </c>
      <c r="X106" s="264">
        <v>155</v>
      </c>
      <c r="Y106" s="265" t="s">
        <v>1007</v>
      </c>
      <c r="Z106" s="264">
        <v>514</v>
      </c>
      <c r="AA106" s="264" t="s">
        <v>992</v>
      </c>
      <c r="AB106" s="264"/>
      <c r="AC106" s="264"/>
      <c r="AD106" s="264"/>
      <c r="AE106" s="266"/>
    </row>
    <row r="107" spans="1:31" ht="15">
      <c r="A107" s="259">
        <v>288</v>
      </c>
      <c r="B107" s="260" t="s">
        <v>499</v>
      </c>
      <c r="C107" s="260" t="s">
        <v>500</v>
      </c>
      <c r="D107" s="260" t="s">
        <v>500</v>
      </c>
      <c r="E107" s="260" t="s">
        <v>1064</v>
      </c>
      <c r="F107" s="260" t="s">
        <v>984</v>
      </c>
      <c r="G107" s="260" t="s">
        <v>985</v>
      </c>
      <c r="H107" s="260" t="s">
        <v>985</v>
      </c>
      <c r="I107" s="260" t="s">
        <v>985</v>
      </c>
      <c r="J107" s="260" t="s">
        <v>985</v>
      </c>
      <c r="K107" s="260" t="s">
        <v>985</v>
      </c>
      <c r="L107" s="260" t="s">
        <v>985</v>
      </c>
      <c r="M107" s="260" t="s">
        <v>985</v>
      </c>
      <c r="N107" s="260" t="s">
        <v>985</v>
      </c>
      <c r="O107" s="260" t="s">
        <v>985</v>
      </c>
      <c r="P107" s="260" t="s">
        <v>985</v>
      </c>
      <c r="Q107" s="260" t="s">
        <v>985</v>
      </c>
      <c r="R107" s="260" t="s">
        <v>985</v>
      </c>
      <c r="S107" s="260" t="s">
        <v>985</v>
      </c>
      <c r="T107" s="260">
        <v>202</v>
      </c>
      <c r="U107" s="260" t="s">
        <v>175</v>
      </c>
      <c r="V107" s="260">
        <v>202</v>
      </c>
      <c r="W107" s="260" t="s">
        <v>175</v>
      </c>
      <c r="X107" s="260">
        <v>11</v>
      </c>
      <c r="Y107" s="260" t="s">
        <v>1017</v>
      </c>
      <c r="Z107" s="260">
        <v>515</v>
      </c>
      <c r="AA107" s="260" t="s">
        <v>988</v>
      </c>
      <c r="AB107" s="260"/>
      <c r="AC107" s="260"/>
      <c r="AD107" s="260"/>
      <c r="AE107" s="262"/>
    </row>
    <row r="108" spans="1:31" ht="15">
      <c r="A108" s="263">
        <v>300</v>
      </c>
      <c r="B108" s="264" t="s">
        <v>383</v>
      </c>
      <c r="C108" s="264" t="s">
        <v>542</v>
      </c>
      <c r="D108" s="264" t="s">
        <v>542</v>
      </c>
      <c r="E108" s="264" t="s">
        <v>1065</v>
      </c>
      <c r="F108" s="264" t="s">
        <v>985</v>
      </c>
      <c r="G108" s="264" t="s">
        <v>985</v>
      </c>
      <c r="H108" s="264" t="s">
        <v>985</v>
      </c>
      <c r="I108" s="264" t="s">
        <v>985</v>
      </c>
      <c r="J108" s="264" t="s">
        <v>985</v>
      </c>
      <c r="K108" s="264" t="s">
        <v>985</v>
      </c>
      <c r="L108" s="264" t="s">
        <v>985</v>
      </c>
      <c r="M108" s="264" t="s">
        <v>985</v>
      </c>
      <c r="N108" s="264" t="s">
        <v>985</v>
      </c>
      <c r="O108" s="264" t="s">
        <v>985</v>
      </c>
      <c r="P108" s="264" t="s">
        <v>985</v>
      </c>
      <c r="Q108" s="264" t="s">
        <v>985</v>
      </c>
      <c r="R108" s="264" t="s">
        <v>985</v>
      </c>
      <c r="S108" s="264" t="s">
        <v>985</v>
      </c>
      <c r="T108" s="264">
        <v>513</v>
      </c>
      <c r="U108" s="264" t="s">
        <v>4</v>
      </c>
      <c r="V108" s="264">
        <v>150</v>
      </c>
      <c r="W108" s="264" t="s">
        <v>990</v>
      </c>
      <c r="X108" s="264">
        <v>39</v>
      </c>
      <c r="Y108" s="265" t="s">
        <v>991</v>
      </c>
      <c r="Z108" s="264">
        <v>514</v>
      </c>
      <c r="AA108" s="264" t="s">
        <v>992</v>
      </c>
      <c r="AB108" s="264"/>
      <c r="AC108" s="264"/>
      <c r="AD108" s="264"/>
      <c r="AE108" s="266"/>
    </row>
    <row r="109" spans="1:31" ht="15">
      <c r="A109" s="259">
        <v>308</v>
      </c>
      <c r="B109" s="260" t="s">
        <v>391</v>
      </c>
      <c r="C109" s="260" t="s">
        <v>745</v>
      </c>
      <c r="D109" s="260" t="s">
        <v>745</v>
      </c>
      <c r="E109" s="260"/>
      <c r="F109" s="260" t="s">
        <v>984</v>
      </c>
      <c r="G109" s="260" t="s">
        <v>984</v>
      </c>
      <c r="H109" s="260" t="s">
        <v>984</v>
      </c>
      <c r="I109" s="260" t="s">
        <v>984</v>
      </c>
      <c r="J109" s="260" t="s">
        <v>984</v>
      </c>
      <c r="K109" s="260" t="s">
        <v>984</v>
      </c>
      <c r="L109" s="260" t="s">
        <v>984</v>
      </c>
      <c r="M109" s="260" t="s">
        <v>984</v>
      </c>
      <c r="N109" s="260" t="s">
        <v>984</v>
      </c>
      <c r="O109" s="260" t="s">
        <v>984</v>
      </c>
      <c r="P109" s="260" t="s">
        <v>984</v>
      </c>
      <c r="Q109" s="260" t="s">
        <v>984</v>
      </c>
      <c r="R109" s="260" t="s">
        <v>984</v>
      </c>
      <c r="S109" s="260" t="s">
        <v>984</v>
      </c>
      <c r="T109" s="260">
        <v>419</v>
      </c>
      <c r="U109" s="260" t="s">
        <v>64</v>
      </c>
      <c r="V109" s="260">
        <v>419</v>
      </c>
      <c r="W109" s="260" t="s">
        <v>64</v>
      </c>
      <c r="X109" s="260">
        <v>29</v>
      </c>
      <c r="Y109" s="260" t="s">
        <v>1000</v>
      </c>
      <c r="Z109" s="260">
        <v>515</v>
      </c>
      <c r="AA109" s="260" t="s">
        <v>988</v>
      </c>
      <c r="AB109" s="260"/>
      <c r="AC109" s="260"/>
      <c r="AD109" s="260">
        <v>722</v>
      </c>
      <c r="AE109" s="262" t="s">
        <v>922</v>
      </c>
    </row>
    <row r="110" spans="1:31" ht="15">
      <c r="A110" s="263">
        <v>320</v>
      </c>
      <c r="B110" s="264" t="s">
        <v>275</v>
      </c>
      <c r="C110" s="264" t="s">
        <v>276</v>
      </c>
      <c r="D110" s="264" t="s">
        <v>276</v>
      </c>
      <c r="E110" s="264" t="s">
        <v>1066</v>
      </c>
      <c r="F110" s="264" t="s">
        <v>985</v>
      </c>
      <c r="G110" s="264" t="s">
        <v>985</v>
      </c>
      <c r="H110" s="264" t="s">
        <v>985</v>
      </c>
      <c r="I110" s="264" t="s">
        <v>985</v>
      </c>
      <c r="J110" s="264" t="s">
        <v>985</v>
      </c>
      <c r="K110" s="264" t="s">
        <v>985</v>
      </c>
      <c r="L110" s="264" t="s">
        <v>985</v>
      </c>
      <c r="M110" s="264" t="s">
        <v>985</v>
      </c>
      <c r="N110" s="264" t="s">
        <v>985</v>
      </c>
      <c r="O110" s="264" t="s">
        <v>985</v>
      </c>
      <c r="P110" s="264" t="s">
        <v>985</v>
      </c>
      <c r="Q110" s="264" t="s">
        <v>985</v>
      </c>
      <c r="R110" s="264" t="s">
        <v>985</v>
      </c>
      <c r="S110" s="264" t="s">
        <v>985</v>
      </c>
      <c r="T110" s="264">
        <v>419</v>
      </c>
      <c r="U110" s="264" t="s">
        <v>64</v>
      </c>
      <c r="V110" s="264">
        <v>419</v>
      </c>
      <c r="W110" s="264" t="s">
        <v>64</v>
      </c>
      <c r="X110" s="264">
        <v>13</v>
      </c>
      <c r="Y110" s="264" t="s">
        <v>1015</v>
      </c>
      <c r="Z110" s="264">
        <v>515</v>
      </c>
      <c r="AA110" s="264" t="s">
        <v>988</v>
      </c>
      <c r="AB110" s="264"/>
      <c r="AC110" s="264"/>
      <c r="AD110" s="264"/>
      <c r="AE110" s="266"/>
    </row>
    <row r="111" spans="1:31" ht="15">
      <c r="A111" s="259">
        <v>324</v>
      </c>
      <c r="B111" s="260" t="s">
        <v>503</v>
      </c>
      <c r="C111" s="260" t="s">
        <v>504</v>
      </c>
      <c r="D111" s="260" t="s">
        <v>504</v>
      </c>
      <c r="E111" s="260"/>
      <c r="F111" s="260" t="s">
        <v>984</v>
      </c>
      <c r="G111" s="260" t="s">
        <v>984</v>
      </c>
      <c r="H111" s="260" t="s">
        <v>984</v>
      </c>
      <c r="I111" s="260" t="s">
        <v>984</v>
      </c>
      <c r="J111" s="260" t="s">
        <v>984</v>
      </c>
      <c r="K111" s="260" t="s">
        <v>984</v>
      </c>
      <c r="L111" s="260" t="s">
        <v>984</v>
      </c>
      <c r="M111" s="260" t="s">
        <v>984</v>
      </c>
      <c r="N111" s="260" t="s">
        <v>984</v>
      </c>
      <c r="O111" s="260" t="s">
        <v>984</v>
      </c>
      <c r="P111" s="260" t="s">
        <v>984</v>
      </c>
      <c r="Q111" s="260" t="s">
        <v>984</v>
      </c>
      <c r="R111" s="260" t="s">
        <v>984</v>
      </c>
      <c r="S111" s="260" t="s">
        <v>984</v>
      </c>
      <c r="T111" s="260">
        <v>202</v>
      </c>
      <c r="U111" s="260" t="s">
        <v>175</v>
      </c>
      <c r="V111" s="260">
        <v>202</v>
      </c>
      <c r="W111" s="260" t="s">
        <v>175</v>
      </c>
      <c r="X111" s="260">
        <v>11</v>
      </c>
      <c r="Y111" s="260" t="s">
        <v>1017</v>
      </c>
      <c r="Z111" s="260">
        <v>515</v>
      </c>
      <c r="AA111" s="260" t="s">
        <v>988</v>
      </c>
      <c r="AB111" s="260">
        <v>199</v>
      </c>
      <c r="AC111" s="260" t="s">
        <v>913</v>
      </c>
      <c r="AD111" s="260"/>
      <c r="AE111" s="262"/>
    </row>
    <row r="112" spans="1:31" ht="15">
      <c r="A112" s="263">
        <v>624</v>
      </c>
      <c r="B112" s="264" t="s">
        <v>1067</v>
      </c>
      <c r="C112" s="264" t="s">
        <v>1068</v>
      </c>
      <c r="D112" s="264" t="s">
        <v>1068</v>
      </c>
      <c r="E112" s="264"/>
      <c r="F112" s="264" t="s">
        <v>984</v>
      </c>
      <c r="G112" s="264" t="s">
        <v>984</v>
      </c>
      <c r="H112" s="264" t="s">
        <v>984</v>
      </c>
      <c r="I112" s="264" t="s">
        <v>984</v>
      </c>
      <c r="J112" s="264" t="s">
        <v>984</v>
      </c>
      <c r="K112" s="264" t="s">
        <v>984</v>
      </c>
      <c r="L112" s="264" t="s">
        <v>984</v>
      </c>
      <c r="M112" s="264" t="s">
        <v>984</v>
      </c>
      <c r="N112" s="264" t="s">
        <v>984</v>
      </c>
      <c r="O112" s="264" t="s">
        <v>984</v>
      </c>
      <c r="P112" s="264" t="s">
        <v>984</v>
      </c>
      <c r="Q112" s="264" t="s">
        <v>984</v>
      </c>
      <c r="R112" s="264" t="s">
        <v>984</v>
      </c>
      <c r="S112" s="264" t="s">
        <v>984</v>
      </c>
      <c r="T112" s="264">
        <v>202</v>
      </c>
      <c r="U112" s="264" t="s">
        <v>175</v>
      </c>
      <c r="V112" s="264">
        <v>202</v>
      </c>
      <c r="W112" s="264" t="s">
        <v>175</v>
      </c>
      <c r="X112" s="264">
        <v>11</v>
      </c>
      <c r="Y112" s="264" t="s">
        <v>1017</v>
      </c>
      <c r="Z112" s="264">
        <v>515</v>
      </c>
      <c r="AA112" s="264" t="s">
        <v>988</v>
      </c>
      <c r="AB112" s="264">
        <v>199</v>
      </c>
      <c r="AC112" s="264" t="s">
        <v>913</v>
      </c>
      <c r="AD112" s="264">
        <v>722</v>
      </c>
      <c r="AE112" s="266" t="s">
        <v>922</v>
      </c>
    </row>
    <row r="113" spans="1:31" ht="15">
      <c r="A113" s="259">
        <v>328</v>
      </c>
      <c r="B113" s="260" t="s">
        <v>221</v>
      </c>
      <c r="C113" s="260" t="s">
        <v>222</v>
      </c>
      <c r="D113" s="260" t="s">
        <v>222</v>
      </c>
      <c r="E113" s="260" t="s">
        <v>1014</v>
      </c>
      <c r="F113" s="260" t="s">
        <v>984</v>
      </c>
      <c r="G113" s="260" t="s">
        <v>984</v>
      </c>
      <c r="H113" s="260" t="s">
        <v>984</v>
      </c>
      <c r="I113" s="260" t="s">
        <v>984</v>
      </c>
      <c r="J113" s="260" t="s">
        <v>984</v>
      </c>
      <c r="K113" s="260" t="s">
        <v>984</v>
      </c>
      <c r="L113" s="260" t="s">
        <v>984</v>
      </c>
      <c r="M113" s="260" t="s">
        <v>984</v>
      </c>
      <c r="N113" s="260" t="s">
        <v>984</v>
      </c>
      <c r="O113" s="260" t="s">
        <v>984</v>
      </c>
      <c r="P113" s="260" t="s">
        <v>984</v>
      </c>
      <c r="Q113" s="260" t="s">
        <v>984</v>
      </c>
      <c r="R113" s="260" t="s">
        <v>984</v>
      </c>
      <c r="S113" s="260" t="s">
        <v>984</v>
      </c>
      <c r="T113" s="260">
        <v>419</v>
      </c>
      <c r="U113" s="260" t="s">
        <v>64</v>
      </c>
      <c r="V113" s="260">
        <v>419</v>
      </c>
      <c r="W113" s="260" t="s">
        <v>64</v>
      </c>
      <c r="X113" s="260">
        <v>5</v>
      </c>
      <c r="Y113" s="260" t="s">
        <v>1002</v>
      </c>
      <c r="Z113" s="260">
        <v>515</v>
      </c>
      <c r="AA113" s="260" t="s">
        <v>988</v>
      </c>
      <c r="AB113" s="260"/>
      <c r="AC113" s="260"/>
      <c r="AD113" s="260">
        <v>722</v>
      </c>
      <c r="AE113" s="262" t="s">
        <v>922</v>
      </c>
    </row>
    <row r="114" spans="1:31" ht="15">
      <c r="A114" s="263">
        <v>332</v>
      </c>
      <c r="B114" s="264" t="s">
        <v>1069</v>
      </c>
      <c r="C114" s="264" t="s">
        <v>766</v>
      </c>
      <c r="D114" s="264" t="s">
        <v>766</v>
      </c>
      <c r="E114" s="264" t="s">
        <v>1070</v>
      </c>
      <c r="F114" s="264" t="s">
        <v>984</v>
      </c>
      <c r="G114" s="264" t="s">
        <v>984</v>
      </c>
      <c r="H114" s="264" t="s">
        <v>984</v>
      </c>
      <c r="I114" s="264" t="s">
        <v>985</v>
      </c>
      <c r="J114" s="264" t="s">
        <v>985</v>
      </c>
      <c r="K114" s="264" t="s">
        <v>985</v>
      </c>
      <c r="L114" s="264" t="s">
        <v>985</v>
      </c>
      <c r="M114" s="264" t="s">
        <v>985</v>
      </c>
      <c r="N114" s="264" t="s">
        <v>985</v>
      </c>
      <c r="O114" s="264" t="s">
        <v>985</v>
      </c>
      <c r="P114" s="264" t="s">
        <v>985</v>
      </c>
      <c r="Q114" s="264" t="s">
        <v>985</v>
      </c>
      <c r="R114" s="264" t="s">
        <v>985</v>
      </c>
      <c r="S114" s="264" t="s">
        <v>985</v>
      </c>
      <c r="T114" s="264">
        <v>419</v>
      </c>
      <c r="U114" s="264" t="s">
        <v>64</v>
      </c>
      <c r="V114" s="264">
        <v>419</v>
      </c>
      <c r="W114" s="264" t="s">
        <v>64</v>
      </c>
      <c r="X114" s="264">
        <v>29</v>
      </c>
      <c r="Y114" s="264" t="s">
        <v>1000</v>
      </c>
      <c r="Z114" s="264">
        <v>515</v>
      </c>
      <c r="AA114" s="264" t="s">
        <v>988</v>
      </c>
      <c r="AB114" s="264">
        <v>199</v>
      </c>
      <c r="AC114" s="264" t="s">
        <v>913</v>
      </c>
      <c r="AD114" s="264">
        <v>722</v>
      </c>
      <c r="AE114" s="266" t="s">
        <v>922</v>
      </c>
    </row>
    <row r="115" spans="1:31" ht="15">
      <c r="A115" s="259">
        <v>336</v>
      </c>
      <c r="B115" s="260" t="s">
        <v>1071</v>
      </c>
      <c r="C115" s="260" t="s">
        <v>1072</v>
      </c>
      <c r="D115" s="260" t="s">
        <v>1072</v>
      </c>
      <c r="E115" s="260"/>
      <c r="F115" s="260" t="s">
        <v>984</v>
      </c>
      <c r="G115" s="260" t="s">
        <v>984</v>
      </c>
      <c r="H115" s="260" t="s">
        <v>984</v>
      </c>
      <c r="I115" s="260" t="s">
        <v>984</v>
      </c>
      <c r="J115" s="260" t="s">
        <v>984</v>
      </c>
      <c r="K115" s="260" t="s">
        <v>984</v>
      </c>
      <c r="L115" s="260" t="s">
        <v>984</v>
      </c>
      <c r="M115" s="260" t="s">
        <v>984</v>
      </c>
      <c r="N115" s="260" t="s">
        <v>984</v>
      </c>
      <c r="O115" s="260" t="s">
        <v>984</v>
      </c>
      <c r="P115" s="260" t="s">
        <v>984</v>
      </c>
      <c r="Q115" s="260" t="s">
        <v>984</v>
      </c>
      <c r="R115" s="260" t="s">
        <v>984</v>
      </c>
      <c r="S115" s="260" t="s">
        <v>984</v>
      </c>
      <c r="T115" s="260">
        <v>513</v>
      </c>
      <c r="U115" s="260" t="s">
        <v>4</v>
      </c>
      <c r="V115" s="260">
        <v>150</v>
      </c>
      <c r="W115" s="260" t="s">
        <v>990</v>
      </c>
      <c r="X115" s="260">
        <v>39</v>
      </c>
      <c r="Y115" s="261" t="s">
        <v>991</v>
      </c>
      <c r="Z115" s="260">
        <v>514</v>
      </c>
      <c r="AA115" s="260" t="s">
        <v>992</v>
      </c>
      <c r="AB115" s="260"/>
      <c r="AC115" s="260"/>
      <c r="AD115" s="260"/>
      <c r="AE115" s="262"/>
    </row>
    <row r="116" spans="1:31" ht="15">
      <c r="A116" s="263">
        <v>340</v>
      </c>
      <c r="B116" s="264" t="s">
        <v>223</v>
      </c>
      <c r="C116" s="264" t="s">
        <v>224</v>
      </c>
      <c r="D116" s="264" t="s">
        <v>224</v>
      </c>
      <c r="E116" s="264" t="s">
        <v>1073</v>
      </c>
      <c r="F116" s="264" t="s">
        <v>994</v>
      </c>
      <c r="G116" s="264" t="s">
        <v>994</v>
      </c>
      <c r="H116" s="264" t="s">
        <v>985</v>
      </c>
      <c r="I116" s="264" t="s">
        <v>994</v>
      </c>
      <c r="J116" s="264" t="s">
        <v>994</v>
      </c>
      <c r="K116" s="264" t="s">
        <v>994</v>
      </c>
      <c r="L116" s="264" t="s">
        <v>994</v>
      </c>
      <c r="M116" s="264" t="s">
        <v>985</v>
      </c>
      <c r="N116" s="264" t="s">
        <v>985</v>
      </c>
      <c r="O116" s="264" t="s">
        <v>985</v>
      </c>
      <c r="P116" s="264" t="s">
        <v>985</v>
      </c>
      <c r="Q116" s="264" t="s">
        <v>985</v>
      </c>
      <c r="R116" s="264" t="s">
        <v>985</v>
      </c>
      <c r="S116" s="264" t="s">
        <v>985</v>
      </c>
      <c r="T116" s="264">
        <v>419</v>
      </c>
      <c r="U116" s="264" t="s">
        <v>64</v>
      </c>
      <c r="V116" s="264">
        <v>419</v>
      </c>
      <c r="W116" s="264" t="s">
        <v>64</v>
      </c>
      <c r="X116" s="264">
        <v>13</v>
      </c>
      <c r="Y116" s="264" t="s">
        <v>1015</v>
      </c>
      <c r="Z116" s="264">
        <v>515</v>
      </c>
      <c r="AA116" s="264" t="s">
        <v>988</v>
      </c>
      <c r="AB116" s="264"/>
      <c r="AC116" s="264"/>
      <c r="AD116" s="264"/>
      <c r="AE116" s="266"/>
    </row>
    <row r="117" spans="1:31" ht="15">
      <c r="A117" s="259">
        <v>348</v>
      </c>
      <c r="B117" s="260" t="s">
        <v>384</v>
      </c>
      <c r="C117" s="260" t="s">
        <v>525</v>
      </c>
      <c r="D117" s="260" t="s">
        <v>525</v>
      </c>
      <c r="E117" s="260" t="s">
        <v>1074</v>
      </c>
      <c r="F117" s="260" t="s">
        <v>984</v>
      </c>
      <c r="G117" s="260" t="s">
        <v>984</v>
      </c>
      <c r="H117" s="260" t="s">
        <v>984</v>
      </c>
      <c r="I117" s="260" t="s">
        <v>985</v>
      </c>
      <c r="J117" s="260" t="s">
        <v>985</v>
      </c>
      <c r="K117" s="260" t="s">
        <v>985</v>
      </c>
      <c r="L117" s="260" t="s">
        <v>985</v>
      </c>
      <c r="M117" s="260" t="s">
        <v>985</v>
      </c>
      <c r="N117" s="260" t="s">
        <v>985</v>
      </c>
      <c r="O117" s="260" t="s">
        <v>985</v>
      </c>
      <c r="P117" s="260" t="s">
        <v>994</v>
      </c>
      <c r="Q117" s="260" t="s">
        <v>994</v>
      </c>
      <c r="R117" s="260" t="s">
        <v>994</v>
      </c>
      <c r="S117" s="260" t="s">
        <v>994</v>
      </c>
      <c r="T117" s="260">
        <v>513</v>
      </c>
      <c r="U117" s="260" t="s">
        <v>4</v>
      </c>
      <c r="V117" s="260">
        <v>150</v>
      </c>
      <c r="W117" s="260" t="s">
        <v>990</v>
      </c>
      <c r="X117" s="260">
        <v>151</v>
      </c>
      <c r="Y117" s="261" t="s">
        <v>1012</v>
      </c>
      <c r="Z117" s="260">
        <v>514</v>
      </c>
      <c r="AA117" s="260" t="s">
        <v>992</v>
      </c>
      <c r="AB117" s="260"/>
      <c r="AC117" s="260"/>
      <c r="AD117" s="260"/>
      <c r="AE117" s="262"/>
    </row>
    <row r="118" spans="1:31" ht="15">
      <c r="A118" s="263">
        <v>352</v>
      </c>
      <c r="B118" s="264" t="s">
        <v>327</v>
      </c>
      <c r="C118" s="264" t="s">
        <v>299</v>
      </c>
      <c r="D118" s="264" t="s">
        <v>299</v>
      </c>
      <c r="E118" s="264"/>
      <c r="F118" s="264" t="s">
        <v>984</v>
      </c>
      <c r="G118" s="264" t="s">
        <v>984</v>
      </c>
      <c r="H118" s="264" t="s">
        <v>984</v>
      </c>
      <c r="I118" s="264" t="s">
        <v>984</v>
      </c>
      <c r="J118" s="264" t="s">
        <v>984</v>
      </c>
      <c r="K118" s="264" t="s">
        <v>984</v>
      </c>
      <c r="L118" s="264" t="s">
        <v>984</v>
      </c>
      <c r="M118" s="264" t="s">
        <v>984</v>
      </c>
      <c r="N118" s="264" t="s">
        <v>984</v>
      </c>
      <c r="O118" s="264" t="s">
        <v>984</v>
      </c>
      <c r="P118" s="264" t="s">
        <v>984</v>
      </c>
      <c r="Q118" s="264" t="s">
        <v>984</v>
      </c>
      <c r="R118" s="264" t="s">
        <v>984</v>
      </c>
      <c r="S118" s="264" t="s">
        <v>984</v>
      </c>
      <c r="T118" s="264">
        <v>513</v>
      </c>
      <c r="U118" s="264" t="s">
        <v>4</v>
      </c>
      <c r="V118" s="264">
        <v>150</v>
      </c>
      <c r="W118" s="264" t="s">
        <v>990</v>
      </c>
      <c r="X118" s="264">
        <v>154</v>
      </c>
      <c r="Y118" s="265" t="s">
        <v>1046</v>
      </c>
      <c r="Z118" s="264">
        <v>514</v>
      </c>
      <c r="AA118" s="264" t="s">
        <v>992</v>
      </c>
      <c r="AB118" s="264"/>
      <c r="AC118" s="264"/>
      <c r="AD118" s="264"/>
      <c r="AE118" s="266"/>
    </row>
    <row r="119" spans="1:31" ht="15">
      <c r="A119" s="259">
        <v>356</v>
      </c>
      <c r="B119" s="260" t="s">
        <v>442</v>
      </c>
      <c r="C119" s="260" t="s">
        <v>443</v>
      </c>
      <c r="D119" s="261" t="s">
        <v>443</v>
      </c>
      <c r="E119" s="261" t="s">
        <v>1075</v>
      </c>
      <c r="F119" s="260" t="s">
        <v>985</v>
      </c>
      <c r="G119" s="260" t="s">
        <v>985</v>
      </c>
      <c r="H119" s="260" t="s">
        <v>985</v>
      </c>
      <c r="I119" s="260" t="s">
        <v>985</v>
      </c>
      <c r="J119" s="260" t="s">
        <v>985</v>
      </c>
      <c r="K119" s="260" t="s">
        <v>985</v>
      </c>
      <c r="L119" s="260" t="s">
        <v>985</v>
      </c>
      <c r="M119" s="260" t="s">
        <v>985</v>
      </c>
      <c r="N119" s="260" t="s">
        <v>985</v>
      </c>
      <c r="O119" s="260" t="s">
        <v>985</v>
      </c>
      <c r="P119" s="260" t="s">
        <v>985</v>
      </c>
      <c r="Q119" s="260" t="s">
        <v>985</v>
      </c>
      <c r="R119" s="260" t="s">
        <v>985</v>
      </c>
      <c r="S119" s="260" t="s">
        <v>985</v>
      </c>
      <c r="T119" s="260">
        <v>62</v>
      </c>
      <c r="U119" s="260" t="s">
        <v>632</v>
      </c>
      <c r="V119" s="260">
        <v>142</v>
      </c>
      <c r="W119" s="260" t="s">
        <v>986</v>
      </c>
      <c r="X119" s="260">
        <v>34</v>
      </c>
      <c r="Y119" s="261" t="s">
        <v>987</v>
      </c>
      <c r="Z119" s="260">
        <v>515</v>
      </c>
      <c r="AA119" s="260" t="s">
        <v>988</v>
      </c>
      <c r="AB119" s="260"/>
      <c r="AC119" s="260"/>
      <c r="AD119" s="260"/>
      <c r="AE119" s="262"/>
    </row>
    <row r="120" spans="1:31" ht="15">
      <c r="A120" s="263">
        <v>360</v>
      </c>
      <c r="B120" s="264" t="s">
        <v>151</v>
      </c>
      <c r="C120" s="264" t="s">
        <v>152</v>
      </c>
      <c r="D120" s="264" t="s">
        <v>152</v>
      </c>
      <c r="E120" s="264" t="s">
        <v>1076</v>
      </c>
      <c r="F120" s="264" t="s">
        <v>985</v>
      </c>
      <c r="G120" s="264" t="s">
        <v>985</v>
      </c>
      <c r="H120" s="264" t="s">
        <v>985</v>
      </c>
      <c r="I120" s="264" t="s">
        <v>985</v>
      </c>
      <c r="J120" s="264" t="s">
        <v>985</v>
      </c>
      <c r="K120" s="264" t="s">
        <v>985</v>
      </c>
      <c r="L120" s="264" t="s">
        <v>985</v>
      </c>
      <c r="M120" s="264" t="s">
        <v>985</v>
      </c>
      <c r="N120" s="264" t="s">
        <v>985</v>
      </c>
      <c r="O120" s="264" t="s">
        <v>985</v>
      </c>
      <c r="P120" s="264" t="s">
        <v>985</v>
      </c>
      <c r="Q120" s="264" t="s">
        <v>985</v>
      </c>
      <c r="R120" s="264" t="s">
        <v>985</v>
      </c>
      <c r="S120" s="264" t="s">
        <v>985</v>
      </c>
      <c r="T120" s="264">
        <v>753</v>
      </c>
      <c r="U120" s="264" t="s">
        <v>1237</v>
      </c>
      <c r="V120" s="264">
        <v>142</v>
      </c>
      <c r="W120" s="264" t="s">
        <v>986</v>
      </c>
      <c r="X120" s="264">
        <v>35</v>
      </c>
      <c r="Y120" s="265" t="s">
        <v>1023</v>
      </c>
      <c r="Z120" s="264">
        <v>515</v>
      </c>
      <c r="AA120" s="264" t="s">
        <v>988</v>
      </c>
      <c r="AB120" s="264"/>
      <c r="AC120" s="264"/>
      <c r="AD120" s="264"/>
      <c r="AE120" s="266"/>
    </row>
    <row r="121" spans="1:31" ht="15">
      <c r="A121" s="259">
        <v>364</v>
      </c>
      <c r="B121" s="260" t="s">
        <v>1077</v>
      </c>
      <c r="C121" s="260" t="s">
        <v>767</v>
      </c>
      <c r="D121" s="260" t="s">
        <v>1078</v>
      </c>
      <c r="E121" s="260" t="s">
        <v>1079</v>
      </c>
      <c r="F121" s="260" t="s">
        <v>984</v>
      </c>
      <c r="G121" s="260" t="s">
        <v>984</v>
      </c>
      <c r="H121" s="260" t="s">
        <v>984</v>
      </c>
      <c r="I121" s="260" t="s">
        <v>984</v>
      </c>
      <c r="J121" s="260" t="s">
        <v>984</v>
      </c>
      <c r="K121" s="260" t="s">
        <v>984</v>
      </c>
      <c r="L121" s="260" t="s">
        <v>984</v>
      </c>
      <c r="M121" s="260" t="s">
        <v>984</v>
      </c>
      <c r="N121" s="260" t="s">
        <v>984</v>
      </c>
      <c r="O121" s="260" t="s">
        <v>984</v>
      </c>
      <c r="P121" s="260" t="s">
        <v>984</v>
      </c>
      <c r="Q121" s="260" t="s">
        <v>984</v>
      </c>
      <c r="R121" s="260" t="s">
        <v>984</v>
      </c>
      <c r="S121" s="260" t="s">
        <v>984</v>
      </c>
      <c r="T121" s="260">
        <v>62</v>
      </c>
      <c r="U121" s="260" t="s">
        <v>632</v>
      </c>
      <c r="V121" s="260">
        <v>142</v>
      </c>
      <c r="W121" s="260" t="s">
        <v>986</v>
      </c>
      <c r="X121" s="260">
        <v>34</v>
      </c>
      <c r="Y121" s="261" t="s">
        <v>987</v>
      </c>
      <c r="Z121" s="260">
        <v>515</v>
      </c>
      <c r="AA121" s="260" t="s">
        <v>988</v>
      </c>
      <c r="AB121" s="260"/>
      <c r="AC121" s="260"/>
      <c r="AD121" s="260"/>
      <c r="AE121" s="262"/>
    </row>
    <row r="122" spans="1:31" ht="15">
      <c r="A122" s="263">
        <v>368</v>
      </c>
      <c r="B122" s="264" t="s">
        <v>704</v>
      </c>
      <c r="C122" s="264" t="s">
        <v>703</v>
      </c>
      <c r="D122" s="264" t="s">
        <v>703</v>
      </c>
      <c r="E122" s="264" t="s">
        <v>1080</v>
      </c>
      <c r="F122" s="264" t="s">
        <v>984</v>
      </c>
      <c r="G122" s="264" t="s">
        <v>984</v>
      </c>
      <c r="H122" s="264" t="s">
        <v>984</v>
      </c>
      <c r="I122" s="264" t="s">
        <v>994</v>
      </c>
      <c r="J122" s="264" t="s">
        <v>994</v>
      </c>
      <c r="K122" s="264" t="s">
        <v>994</v>
      </c>
      <c r="L122" s="264" t="s">
        <v>994</v>
      </c>
      <c r="M122" s="264" t="s">
        <v>994</v>
      </c>
      <c r="N122" s="264" t="s">
        <v>994</v>
      </c>
      <c r="O122" s="264" t="s">
        <v>985</v>
      </c>
      <c r="P122" s="264" t="s">
        <v>985</v>
      </c>
      <c r="Q122" s="264" t="s">
        <v>985</v>
      </c>
      <c r="R122" s="264" t="s">
        <v>985</v>
      </c>
      <c r="S122" s="264" t="s">
        <v>994</v>
      </c>
      <c r="T122" s="264">
        <v>747</v>
      </c>
      <c r="U122" s="264" t="s">
        <v>1244</v>
      </c>
      <c r="V122" s="264">
        <v>142</v>
      </c>
      <c r="W122" s="264" t="s">
        <v>986</v>
      </c>
      <c r="X122" s="264">
        <v>145</v>
      </c>
      <c r="Y122" s="265" t="s">
        <v>1004</v>
      </c>
      <c r="Z122" s="264">
        <v>515</v>
      </c>
      <c r="AA122" s="264" t="s">
        <v>988</v>
      </c>
      <c r="AB122" s="264"/>
      <c r="AC122" s="264"/>
      <c r="AD122" s="264"/>
      <c r="AE122" s="266"/>
    </row>
    <row r="123" spans="1:31" ht="15">
      <c r="A123" s="259">
        <v>372</v>
      </c>
      <c r="B123" s="260" t="s">
        <v>128</v>
      </c>
      <c r="C123" s="260" t="s">
        <v>129</v>
      </c>
      <c r="D123" s="260" t="s">
        <v>129</v>
      </c>
      <c r="E123" s="260" t="s">
        <v>1081</v>
      </c>
      <c r="F123" s="260" t="s">
        <v>984</v>
      </c>
      <c r="G123" s="260" t="s">
        <v>994</v>
      </c>
      <c r="H123" s="260" t="s">
        <v>985</v>
      </c>
      <c r="I123" s="260" t="s">
        <v>985</v>
      </c>
      <c r="J123" s="260" t="s">
        <v>985</v>
      </c>
      <c r="K123" s="260" t="s">
        <v>985</v>
      </c>
      <c r="L123" s="260" t="s">
        <v>985</v>
      </c>
      <c r="M123" s="260" t="s">
        <v>985</v>
      </c>
      <c r="N123" s="260" t="s">
        <v>985</v>
      </c>
      <c r="O123" s="260" t="s">
        <v>985</v>
      </c>
      <c r="P123" s="260" t="s">
        <v>985</v>
      </c>
      <c r="Q123" s="260" t="s">
        <v>985</v>
      </c>
      <c r="R123" s="260" t="s">
        <v>985</v>
      </c>
      <c r="S123" s="260" t="s">
        <v>985</v>
      </c>
      <c r="T123" s="260">
        <v>513</v>
      </c>
      <c r="U123" s="260" t="s">
        <v>4</v>
      </c>
      <c r="V123" s="260">
        <v>150</v>
      </c>
      <c r="W123" s="260" t="s">
        <v>990</v>
      </c>
      <c r="X123" s="260">
        <v>154</v>
      </c>
      <c r="Y123" s="261" t="s">
        <v>1046</v>
      </c>
      <c r="Z123" s="260">
        <v>514</v>
      </c>
      <c r="AA123" s="260" t="s">
        <v>992</v>
      </c>
      <c r="AB123" s="260"/>
      <c r="AC123" s="260"/>
      <c r="AD123" s="260"/>
      <c r="AE123" s="262"/>
    </row>
    <row r="124" spans="1:31" ht="15">
      <c r="A124" s="263">
        <v>376</v>
      </c>
      <c r="B124" s="264" t="s">
        <v>155</v>
      </c>
      <c r="C124" s="264" t="s">
        <v>156</v>
      </c>
      <c r="D124" s="264" t="s">
        <v>156</v>
      </c>
      <c r="E124" s="264"/>
      <c r="F124" s="264" t="s">
        <v>984</v>
      </c>
      <c r="G124" s="264" t="s">
        <v>984</v>
      </c>
      <c r="H124" s="264" t="s">
        <v>984</v>
      </c>
      <c r="I124" s="264" t="s">
        <v>984</v>
      </c>
      <c r="J124" s="264" t="s">
        <v>984</v>
      </c>
      <c r="K124" s="264" t="s">
        <v>984</v>
      </c>
      <c r="L124" s="264" t="s">
        <v>984</v>
      </c>
      <c r="M124" s="264" t="s">
        <v>984</v>
      </c>
      <c r="N124" s="264" t="s">
        <v>984</v>
      </c>
      <c r="O124" s="264" t="s">
        <v>984</v>
      </c>
      <c r="P124" s="264" t="s">
        <v>984</v>
      </c>
      <c r="Q124" s="264" t="s">
        <v>984</v>
      </c>
      <c r="R124" s="264" t="s">
        <v>984</v>
      </c>
      <c r="S124" s="264" t="s">
        <v>984</v>
      </c>
      <c r="T124" s="264">
        <v>747</v>
      </c>
      <c r="U124" s="264" t="s">
        <v>1244</v>
      </c>
      <c r="V124" s="264">
        <v>142</v>
      </c>
      <c r="W124" s="264" t="s">
        <v>986</v>
      </c>
      <c r="X124" s="264">
        <v>145</v>
      </c>
      <c r="Y124" s="265" t="s">
        <v>1004</v>
      </c>
      <c r="Z124" s="264">
        <v>514</v>
      </c>
      <c r="AA124" s="264" t="s">
        <v>992</v>
      </c>
      <c r="AB124" s="264"/>
      <c r="AC124" s="264"/>
      <c r="AD124" s="264"/>
      <c r="AE124" s="266"/>
    </row>
    <row r="125" spans="1:31" ht="15">
      <c r="A125" s="259">
        <v>380</v>
      </c>
      <c r="B125" s="260" t="s">
        <v>130</v>
      </c>
      <c r="C125" s="260" t="s">
        <v>131</v>
      </c>
      <c r="D125" s="260" t="s">
        <v>131</v>
      </c>
      <c r="E125" s="260" t="s">
        <v>1082</v>
      </c>
      <c r="F125" s="260" t="s">
        <v>984</v>
      </c>
      <c r="G125" s="260" t="s">
        <v>984</v>
      </c>
      <c r="H125" s="260" t="s">
        <v>984</v>
      </c>
      <c r="I125" s="260" t="s">
        <v>984</v>
      </c>
      <c r="J125" s="260" t="s">
        <v>984</v>
      </c>
      <c r="K125" s="260" t="s">
        <v>984</v>
      </c>
      <c r="L125" s="260" t="s">
        <v>984</v>
      </c>
      <c r="M125" s="260" t="s">
        <v>984</v>
      </c>
      <c r="N125" s="260" t="s">
        <v>984</v>
      </c>
      <c r="O125" s="260" t="s">
        <v>984</v>
      </c>
      <c r="P125" s="260" t="s">
        <v>984</v>
      </c>
      <c r="Q125" s="260" t="s">
        <v>984</v>
      </c>
      <c r="R125" s="260" t="s">
        <v>984</v>
      </c>
      <c r="S125" s="260" t="s">
        <v>984</v>
      </c>
      <c r="T125" s="260">
        <v>513</v>
      </c>
      <c r="U125" s="260" t="s">
        <v>4</v>
      </c>
      <c r="V125" s="260">
        <v>150</v>
      </c>
      <c r="W125" s="260" t="s">
        <v>990</v>
      </c>
      <c r="X125" s="260">
        <v>39</v>
      </c>
      <c r="Y125" s="261" t="s">
        <v>991</v>
      </c>
      <c r="Z125" s="260">
        <v>514</v>
      </c>
      <c r="AA125" s="260" t="s">
        <v>992</v>
      </c>
      <c r="AB125" s="260"/>
      <c r="AC125" s="260"/>
      <c r="AD125" s="260"/>
      <c r="AE125" s="262"/>
    </row>
    <row r="126" spans="1:31" ht="15">
      <c r="A126" s="263">
        <v>388</v>
      </c>
      <c r="B126" s="264" t="s">
        <v>81</v>
      </c>
      <c r="C126" s="264" t="s">
        <v>82</v>
      </c>
      <c r="D126" s="264" t="s">
        <v>82</v>
      </c>
      <c r="E126" s="264" t="s">
        <v>1083</v>
      </c>
      <c r="F126" s="264" t="s">
        <v>984</v>
      </c>
      <c r="G126" s="264" t="s">
        <v>984</v>
      </c>
      <c r="H126" s="264" t="s">
        <v>984</v>
      </c>
      <c r="I126" s="264" t="s">
        <v>984</v>
      </c>
      <c r="J126" s="264" t="s">
        <v>984</v>
      </c>
      <c r="K126" s="264" t="s">
        <v>984</v>
      </c>
      <c r="L126" s="264" t="s">
        <v>984</v>
      </c>
      <c r="M126" s="264" t="s">
        <v>984</v>
      </c>
      <c r="N126" s="264" t="s">
        <v>984</v>
      </c>
      <c r="O126" s="264" t="s">
        <v>984</v>
      </c>
      <c r="P126" s="264" t="s">
        <v>984</v>
      </c>
      <c r="Q126" s="264" t="s">
        <v>984</v>
      </c>
      <c r="R126" s="264" t="s">
        <v>984</v>
      </c>
      <c r="S126" s="264" t="s">
        <v>984</v>
      </c>
      <c r="T126" s="264">
        <v>419</v>
      </c>
      <c r="U126" s="264" t="s">
        <v>64</v>
      </c>
      <c r="V126" s="264">
        <v>419</v>
      </c>
      <c r="W126" s="264" t="s">
        <v>64</v>
      </c>
      <c r="X126" s="264">
        <v>29</v>
      </c>
      <c r="Y126" s="264" t="s">
        <v>1000</v>
      </c>
      <c r="Z126" s="264">
        <v>515</v>
      </c>
      <c r="AA126" s="264" t="s">
        <v>988</v>
      </c>
      <c r="AB126" s="264"/>
      <c r="AC126" s="264"/>
      <c r="AD126" s="264">
        <v>722</v>
      </c>
      <c r="AE126" s="266" t="s">
        <v>922</v>
      </c>
    </row>
    <row r="127" spans="1:31" ht="15">
      <c r="A127" s="259">
        <v>392</v>
      </c>
      <c r="B127" s="260" t="s">
        <v>560</v>
      </c>
      <c r="C127" s="260" t="s">
        <v>561</v>
      </c>
      <c r="D127" s="260" t="s">
        <v>561</v>
      </c>
      <c r="E127" s="260"/>
      <c r="F127" s="260" t="s">
        <v>984</v>
      </c>
      <c r="G127" s="260" t="s">
        <v>984</v>
      </c>
      <c r="H127" s="260" t="s">
        <v>984</v>
      </c>
      <c r="I127" s="260" t="s">
        <v>984</v>
      </c>
      <c r="J127" s="260" t="s">
        <v>984</v>
      </c>
      <c r="K127" s="260" t="s">
        <v>984</v>
      </c>
      <c r="L127" s="260" t="s">
        <v>984</v>
      </c>
      <c r="M127" s="260" t="s">
        <v>984</v>
      </c>
      <c r="N127" s="260" t="s">
        <v>984</v>
      </c>
      <c r="O127" s="260" t="s">
        <v>984</v>
      </c>
      <c r="P127" s="260" t="s">
        <v>984</v>
      </c>
      <c r="Q127" s="260" t="s">
        <v>984</v>
      </c>
      <c r="R127" s="260" t="s">
        <v>984</v>
      </c>
      <c r="S127" s="260" t="s">
        <v>984</v>
      </c>
      <c r="T127" s="260">
        <v>753</v>
      </c>
      <c r="U127" s="260" t="s">
        <v>1237</v>
      </c>
      <c r="V127" s="260">
        <v>142</v>
      </c>
      <c r="W127" s="260" t="s">
        <v>986</v>
      </c>
      <c r="X127" s="260">
        <v>30</v>
      </c>
      <c r="Y127" s="261" t="s">
        <v>1033</v>
      </c>
      <c r="Z127" s="260">
        <v>514</v>
      </c>
      <c r="AA127" s="260" t="s">
        <v>992</v>
      </c>
      <c r="AB127" s="260"/>
      <c r="AC127" s="260"/>
      <c r="AD127" s="260"/>
      <c r="AE127" s="262"/>
    </row>
    <row r="128" spans="1:31" ht="15">
      <c r="A128" s="263">
        <v>400</v>
      </c>
      <c r="B128" s="264" t="s">
        <v>588</v>
      </c>
      <c r="C128" s="264" t="s">
        <v>589</v>
      </c>
      <c r="D128" s="264" t="s">
        <v>589</v>
      </c>
      <c r="E128" s="264" t="s">
        <v>1084</v>
      </c>
      <c r="F128" s="264" t="s">
        <v>984</v>
      </c>
      <c r="G128" s="264" t="s">
        <v>984</v>
      </c>
      <c r="H128" s="264" t="s">
        <v>985</v>
      </c>
      <c r="I128" s="264" t="s">
        <v>985</v>
      </c>
      <c r="J128" s="264" t="s">
        <v>985</v>
      </c>
      <c r="K128" s="264" t="s">
        <v>985</v>
      </c>
      <c r="L128" s="264" t="s">
        <v>985</v>
      </c>
      <c r="M128" s="264" t="s">
        <v>985</v>
      </c>
      <c r="N128" s="264" t="s">
        <v>985</v>
      </c>
      <c r="O128" s="264" t="s">
        <v>985</v>
      </c>
      <c r="P128" s="264" t="s">
        <v>985</v>
      </c>
      <c r="Q128" s="264" t="s">
        <v>985</v>
      </c>
      <c r="R128" s="264" t="s">
        <v>985</v>
      </c>
      <c r="S128" s="264" t="s">
        <v>985</v>
      </c>
      <c r="T128" s="264">
        <v>747</v>
      </c>
      <c r="U128" s="264" t="s">
        <v>1244</v>
      </c>
      <c r="V128" s="264">
        <v>142</v>
      </c>
      <c r="W128" s="264" t="s">
        <v>986</v>
      </c>
      <c r="X128" s="264">
        <v>145</v>
      </c>
      <c r="Y128" s="265" t="s">
        <v>1004</v>
      </c>
      <c r="Z128" s="264">
        <v>515</v>
      </c>
      <c r="AA128" s="264" t="s">
        <v>988</v>
      </c>
      <c r="AB128" s="264"/>
      <c r="AC128" s="264"/>
      <c r="AD128" s="264"/>
      <c r="AE128" s="266"/>
    </row>
    <row r="129" spans="1:31" ht="15">
      <c r="A129" s="259">
        <v>398</v>
      </c>
      <c r="B129" s="260" t="s">
        <v>424</v>
      </c>
      <c r="C129" s="260" t="s">
        <v>425</v>
      </c>
      <c r="D129" s="260" t="s">
        <v>425</v>
      </c>
      <c r="E129" s="260" t="s">
        <v>1085</v>
      </c>
      <c r="F129" s="260" t="s">
        <v>984</v>
      </c>
      <c r="G129" s="260" t="s">
        <v>984</v>
      </c>
      <c r="H129" s="260" t="s">
        <v>984</v>
      </c>
      <c r="I129" s="260" t="s">
        <v>994</v>
      </c>
      <c r="J129" s="260" t="s">
        <v>994</v>
      </c>
      <c r="K129" s="260" t="s">
        <v>994</v>
      </c>
      <c r="L129" s="260" t="s">
        <v>994</v>
      </c>
      <c r="M129" s="260" t="s">
        <v>994</v>
      </c>
      <c r="N129" s="260" t="s">
        <v>994</v>
      </c>
      <c r="O129" s="260" t="s">
        <v>994</v>
      </c>
      <c r="P129" s="260" t="s">
        <v>994</v>
      </c>
      <c r="Q129" s="260" t="s">
        <v>994</v>
      </c>
      <c r="R129" s="260" t="s">
        <v>994</v>
      </c>
      <c r="S129" s="260" t="s">
        <v>994</v>
      </c>
      <c r="T129" s="260">
        <v>62</v>
      </c>
      <c r="U129" s="260" t="s">
        <v>632</v>
      </c>
      <c r="V129" s="260">
        <v>142</v>
      </c>
      <c r="W129" s="260" t="s">
        <v>986</v>
      </c>
      <c r="X129" s="260">
        <v>143</v>
      </c>
      <c r="Y129" s="261" t="s">
        <v>1086</v>
      </c>
      <c r="Z129" s="260">
        <v>515</v>
      </c>
      <c r="AA129" s="260" t="s">
        <v>988</v>
      </c>
      <c r="AB129" s="260"/>
      <c r="AC129" s="260"/>
      <c r="AD129" s="260">
        <v>432</v>
      </c>
      <c r="AE129" s="262" t="s">
        <v>910</v>
      </c>
    </row>
    <row r="130" spans="1:31" ht="15">
      <c r="A130" s="263">
        <v>404</v>
      </c>
      <c r="B130" s="264" t="s">
        <v>400</v>
      </c>
      <c r="C130" s="264" t="s">
        <v>472</v>
      </c>
      <c r="D130" s="264" t="s">
        <v>472</v>
      </c>
      <c r="E130" s="264" t="s">
        <v>1087</v>
      </c>
      <c r="F130" s="264" t="s">
        <v>984</v>
      </c>
      <c r="G130" s="264" t="s">
        <v>985</v>
      </c>
      <c r="H130" s="264" t="s">
        <v>985</v>
      </c>
      <c r="I130" s="264" t="s">
        <v>985</v>
      </c>
      <c r="J130" s="264" t="s">
        <v>985</v>
      </c>
      <c r="K130" s="264" t="s">
        <v>985</v>
      </c>
      <c r="L130" s="264" t="s">
        <v>985</v>
      </c>
      <c r="M130" s="264" t="s">
        <v>985</v>
      </c>
      <c r="N130" s="264" t="s">
        <v>985</v>
      </c>
      <c r="O130" s="264" t="s">
        <v>985</v>
      </c>
      <c r="P130" s="264" t="s">
        <v>985</v>
      </c>
      <c r="Q130" s="264" t="s">
        <v>985</v>
      </c>
      <c r="R130" s="264" t="s">
        <v>985</v>
      </c>
      <c r="S130" s="264" t="s">
        <v>985</v>
      </c>
      <c r="T130" s="264">
        <v>202</v>
      </c>
      <c r="U130" s="264" t="s">
        <v>175</v>
      </c>
      <c r="V130" s="264">
        <v>202</v>
      </c>
      <c r="W130" s="264" t="s">
        <v>175</v>
      </c>
      <c r="X130" s="264">
        <v>14</v>
      </c>
      <c r="Y130" s="264" t="s">
        <v>1027</v>
      </c>
      <c r="Z130" s="264">
        <v>515</v>
      </c>
      <c r="AA130" s="264" t="s">
        <v>988</v>
      </c>
      <c r="AB130" s="264"/>
      <c r="AC130" s="264"/>
      <c r="AD130" s="264"/>
      <c r="AE130" s="266"/>
    </row>
    <row r="131" spans="1:31" ht="15">
      <c r="A131" s="259">
        <v>296</v>
      </c>
      <c r="B131" s="260" t="s">
        <v>225</v>
      </c>
      <c r="C131" s="260" t="s">
        <v>226</v>
      </c>
      <c r="D131" s="260" t="s">
        <v>226</v>
      </c>
      <c r="E131" s="260"/>
      <c r="F131" s="260" t="s">
        <v>984</v>
      </c>
      <c r="G131" s="260" t="s">
        <v>984</v>
      </c>
      <c r="H131" s="260" t="s">
        <v>984</v>
      </c>
      <c r="I131" s="260" t="s">
        <v>984</v>
      </c>
      <c r="J131" s="260" t="s">
        <v>984</v>
      </c>
      <c r="K131" s="260" t="s">
        <v>984</v>
      </c>
      <c r="L131" s="260" t="s">
        <v>984</v>
      </c>
      <c r="M131" s="260" t="s">
        <v>984</v>
      </c>
      <c r="N131" s="260" t="s">
        <v>984</v>
      </c>
      <c r="O131" s="260" t="s">
        <v>984</v>
      </c>
      <c r="P131" s="260" t="s">
        <v>984</v>
      </c>
      <c r="Q131" s="260" t="s">
        <v>984</v>
      </c>
      <c r="R131" s="260" t="s">
        <v>984</v>
      </c>
      <c r="S131" s="260" t="s">
        <v>984</v>
      </c>
      <c r="T131" s="260">
        <v>543</v>
      </c>
      <c r="U131" s="260" t="s">
        <v>218</v>
      </c>
      <c r="V131" s="260">
        <v>9</v>
      </c>
      <c r="W131" s="260" t="s">
        <v>399</v>
      </c>
      <c r="X131" s="260">
        <v>57</v>
      </c>
      <c r="Y131" s="260" t="s">
        <v>1088</v>
      </c>
      <c r="Z131" s="260">
        <v>515</v>
      </c>
      <c r="AA131" s="260" t="s">
        <v>988</v>
      </c>
      <c r="AB131" s="260">
        <v>199</v>
      </c>
      <c r="AC131" s="260" t="s">
        <v>913</v>
      </c>
      <c r="AD131" s="260">
        <v>722</v>
      </c>
      <c r="AE131" s="262" t="s">
        <v>922</v>
      </c>
    </row>
    <row r="132" spans="1:31" ht="15">
      <c r="A132" s="263">
        <v>414</v>
      </c>
      <c r="B132" s="264" t="s">
        <v>1089</v>
      </c>
      <c r="C132" s="264" t="s">
        <v>769</v>
      </c>
      <c r="D132" s="264" t="s">
        <v>769</v>
      </c>
      <c r="E132" s="264"/>
      <c r="F132" s="264" t="s">
        <v>984</v>
      </c>
      <c r="G132" s="264" t="s">
        <v>984</v>
      </c>
      <c r="H132" s="264" t="s">
        <v>984</v>
      </c>
      <c r="I132" s="264" t="s">
        <v>984</v>
      </c>
      <c r="J132" s="264" t="s">
        <v>984</v>
      </c>
      <c r="K132" s="264" t="s">
        <v>984</v>
      </c>
      <c r="L132" s="264" t="s">
        <v>984</v>
      </c>
      <c r="M132" s="264" t="s">
        <v>984</v>
      </c>
      <c r="N132" s="264" t="s">
        <v>984</v>
      </c>
      <c r="O132" s="264" t="s">
        <v>984</v>
      </c>
      <c r="P132" s="264" t="s">
        <v>984</v>
      </c>
      <c r="Q132" s="264" t="s">
        <v>984</v>
      </c>
      <c r="R132" s="264" t="s">
        <v>984</v>
      </c>
      <c r="S132" s="264" t="s">
        <v>984</v>
      </c>
      <c r="T132" s="264">
        <v>747</v>
      </c>
      <c r="U132" s="264" t="s">
        <v>1244</v>
      </c>
      <c r="V132" s="264">
        <v>142</v>
      </c>
      <c r="W132" s="264" t="s">
        <v>986</v>
      </c>
      <c r="X132" s="264">
        <v>145</v>
      </c>
      <c r="Y132" s="265" t="s">
        <v>1004</v>
      </c>
      <c r="Z132" s="264">
        <v>515</v>
      </c>
      <c r="AA132" s="264" t="s">
        <v>988</v>
      </c>
      <c r="AB132" s="264"/>
      <c r="AC132" s="264"/>
      <c r="AD132" s="264"/>
      <c r="AE132" s="266"/>
    </row>
    <row r="133" spans="1:31" ht="15">
      <c r="A133" s="259">
        <v>417</v>
      </c>
      <c r="B133" s="260" t="s">
        <v>159</v>
      </c>
      <c r="C133" s="260" t="s">
        <v>160</v>
      </c>
      <c r="D133" s="260" t="s">
        <v>160</v>
      </c>
      <c r="E133" s="260" t="s">
        <v>1090</v>
      </c>
      <c r="F133" s="260" t="s">
        <v>984</v>
      </c>
      <c r="G133" s="260" t="s">
        <v>984</v>
      </c>
      <c r="H133" s="260" t="s">
        <v>984</v>
      </c>
      <c r="I133" s="260" t="s">
        <v>994</v>
      </c>
      <c r="J133" s="260" t="s">
        <v>994</v>
      </c>
      <c r="K133" s="260" t="s">
        <v>994</v>
      </c>
      <c r="L133" s="260" t="s">
        <v>994</v>
      </c>
      <c r="M133" s="260" t="s">
        <v>994</v>
      </c>
      <c r="N133" s="260" t="s">
        <v>994</v>
      </c>
      <c r="O133" s="260" t="s">
        <v>994</v>
      </c>
      <c r="P133" s="260" t="s">
        <v>994</v>
      </c>
      <c r="Q133" s="260" t="s">
        <v>994</v>
      </c>
      <c r="R133" s="260" t="s">
        <v>994</v>
      </c>
      <c r="S133" s="260" t="s">
        <v>994</v>
      </c>
      <c r="T133" s="260">
        <v>62</v>
      </c>
      <c r="U133" s="260" t="s">
        <v>632</v>
      </c>
      <c r="V133" s="260">
        <v>142</v>
      </c>
      <c r="W133" s="260" t="s">
        <v>986</v>
      </c>
      <c r="X133" s="260">
        <v>143</v>
      </c>
      <c r="Y133" s="261" t="s">
        <v>1086</v>
      </c>
      <c r="Z133" s="260">
        <v>515</v>
      </c>
      <c r="AA133" s="260" t="s">
        <v>988</v>
      </c>
      <c r="AB133" s="260"/>
      <c r="AC133" s="260"/>
      <c r="AD133" s="260">
        <v>432</v>
      </c>
      <c r="AE133" s="262" t="s">
        <v>910</v>
      </c>
    </row>
    <row r="134" spans="1:31" ht="15">
      <c r="A134" s="263">
        <v>418</v>
      </c>
      <c r="B134" s="264" t="s">
        <v>693</v>
      </c>
      <c r="C134" s="264" t="s">
        <v>692</v>
      </c>
      <c r="D134" s="264" t="s">
        <v>692</v>
      </c>
      <c r="E134" s="264"/>
      <c r="F134" s="264" t="s">
        <v>984</v>
      </c>
      <c r="G134" s="264" t="s">
        <v>984</v>
      </c>
      <c r="H134" s="264" t="s">
        <v>984</v>
      </c>
      <c r="I134" s="264" t="s">
        <v>984</v>
      </c>
      <c r="J134" s="264" t="s">
        <v>984</v>
      </c>
      <c r="K134" s="264" t="s">
        <v>984</v>
      </c>
      <c r="L134" s="264" t="s">
        <v>984</v>
      </c>
      <c r="M134" s="264" t="s">
        <v>984</v>
      </c>
      <c r="N134" s="264" t="s">
        <v>984</v>
      </c>
      <c r="O134" s="264" t="s">
        <v>984</v>
      </c>
      <c r="P134" s="264" t="s">
        <v>984</v>
      </c>
      <c r="Q134" s="264" t="s">
        <v>984</v>
      </c>
      <c r="R134" s="264" t="s">
        <v>984</v>
      </c>
      <c r="S134" s="264" t="s">
        <v>984</v>
      </c>
      <c r="T134" s="264">
        <v>753</v>
      </c>
      <c r="U134" s="264" t="s">
        <v>1237</v>
      </c>
      <c r="V134" s="264">
        <v>142</v>
      </c>
      <c r="W134" s="264" t="s">
        <v>986</v>
      </c>
      <c r="X134" s="264">
        <v>35</v>
      </c>
      <c r="Y134" s="265" t="s">
        <v>1023</v>
      </c>
      <c r="Z134" s="264">
        <v>515</v>
      </c>
      <c r="AA134" s="264" t="s">
        <v>988</v>
      </c>
      <c r="AB134" s="264">
        <v>199</v>
      </c>
      <c r="AC134" s="264" t="s">
        <v>913</v>
      </c>
      <c r="AD134" s="264">
        <v>432</v>
      </c>
      <c r="AE134" s="266" t="s">
        <v>910</v>
      </c>
    </row>
    <row r="135" spans="1:31" ht="15">
      <c r="A135" s="259">
        <v>428</v>
      </c>
      <c r="B135" s="260" t="s">
        <v>232</v>
      </c>
      <c r="C135" s="260" t="s">
        <v>233</v>
      </c>
      <c r="D135" s="260" t="s">
        <v>233</v>
      </c>
      <c r="E135" s="260" t="s">
        <v>1091</v>
      </c>
      <c r="F135" s="260" t="s">
        <v>984</v>
      </c>
      <c r="G135" s="260" t="s">
        <v>984</v>
      </c>
      <c r="H135" s="260" t="s">
        <v>984</v>
      </c>
      <c r="I135" s="260" t="s">
        <v>985</v>
      </c>
      <c r="J135" s="260" t="s">
        <v>985</v>
      </c>
      <c r="K135" s="260" t="s">
        <v>985</v>
      </c>
      <c r="L135" s="260" t="s">
        <v>985</v>
      </c>
      <c r="M135" s="260" t="s">
        <v>985</v>
      </c>
      <c r="N135" s="260" t="s">
        <v>985</v>
      </c>
      <c r="O135" s="260" t="s">
        <v>985</v>
      </c>
      <c r="P135" s="260" t="s">
        <v>985</v>
      </c>
      <c r="Q135" s="260" t="s">
        <v>985</v>
      </c>
      <c r="R135" s="260" t="s">
        <v>985</v>
      </c>
      <c r="S135" s="260" t="s">
        <v>985</v>
      </c>
      <c r="T135" s="260">
        <v>513</v>
      </c>
      <c r="U135" s="260" t="s">
        <v>4</v>
      </c>
      <c r="V135" s="260">
        <v>150</v>
      </c>
      <c r="W135" s="260" t="s">
        <v>990</v>
      </c>
      <c r="X135" s="260">
        <v>154</v>
      </c>
      <c r="Y135" s="261" t="s">
        <v>1046</v>
      </c>
      <c r="Z135" s="260">
        <v>514</v>
      </c>
      <c r="AA135" s="260" t="s">
        <v>992</v>
      </c>
      <c r="AB135" s="260"/>
      <c r="AC135" s="260"/>
      <c r="AD135" s="260"/>
      <c r="AE135" s="262"/>
    </row>
    <row r="136" spans="1:31" ht="15">
      <c r="A136" s="263">
        <v>422</v>
      </c>
      <c r="B136" s="264" t="s">
        <v>590</v>
      </c>
      <c r="C136" s="264" t="s">
        <v>591</v>
      </c>
      <c r="D136" s="264" t="s">
        <v>591</v>
      </c>
      <c r="E136" s="264" t="s">
        <v>1091</v>
      </c>
      <c r="F136" s="264" t="s">
        <v>984</v>
      </c>
      <c r="G136" s="264" t="s">
        <v>984</v>
      </c>
      <c r="H136" s="264" t="s">
        <v>984</v>
      </c>
      <c r="I136" s="264" t="s">
        <v>984</v>
      </c>
      <c r="J136" s="264" t="s">
        <v>984</v>
      </c>
      <c r="K136" s="264" t="s">
        <v>984</v>
      </c>
      <c r="L136" s="264" t="s">
        <v>984</v>
      </c>
      <c r="M136" s="264" t="s">
        <v>984</v>
      </c>
      <c r="N136" s="264" t="s">
        <v>984</v>
      </c>
      <c r="O136" s="264" t="s">
        <v>984</v>
      </c>
      <c r="P136" s="264" t="s">
        <v>984</v>
      </c>
      <c r="Q136" s="264" t="s">
        <v>984</v>
      </c>
      <c r="R136" s="264" t="s">
        <v>984</v>
      </c>
      <c r="S136" s="264" t="s">
        <v>984</v>
      </c>
      <c r="T136" s="264">
        <v>747</v>
      </c>
      <c r="U136" s="264" t="s">
        <v>1244</v>
      </c>
      <c r="V136" s="264">
        <v>142</v>
      </c>
      <c r="W136" s="264" t="s">
        <v>986</v>
      </c>
      <c r="X136" s="264">
        <v>145</v>
      </c>
      <c r="Y136" s="265" t="s">
        <v>1004</v>
      </c>
      <c r="Z136" s="264">
        <v>515</v>
      </c>
      <c r="AA136" s="264" t="s">
        <v>988</v>
      </c>
      <c r="AB136" s="264"/>
      <c r="AC136" s="264"/>
      <c r="AD136" s="264"/>
      <c r="AE136" s="266"/>
    </row>
    <row r="137" spans="1:31" ht="15">
      <c r="A137" s="259">
        <v>426</v>
      </c>
      <c r="B137" s="260" t="s">
        <v>228</v>
      </c>
      <c r="C137" s="260" t="s">
        <v>229</v>
      </c>
      <c r="D137" s="260" t="s">
        <v>229</v>
      </c>
      <c r="E137" s="260"/>
      <c r="F137" s="260" t="s">
        <v>984</v>
      </c>
      <c r="G137" s="260" t="s">
        <v>984</v>
      </c>
      <c r="H137" s="260" t="s">
        <v>984</v>
      </c>
      <c r="I137" s="260" t="s">
        <v>984</v>
      </c>
      <c r="J137" s="260" t="s">
        <v>984</v>
      </c>
      <c r="K137" s="260" t="s">
        <v>984</v>
      </c>
      <c r="L137" s="260" t="s">
        <v>984</v>
      </c>
      <c r="M137" s="260" t="s">
        <v>984</v>
      </c>
      <c r="N137" s="260" t="s">
        <v>984</v>
      </c>
      <c r="O137" s="260" t="s">
        <v>984</v>
      </c>
      <c r="P137" s="260" t="s">
        <v>984</v>
      </c>
      <c r="Q137" s="260" t="s">
        <v>984</v>
      </c>
      <c r="R137" s="260" t="s">
        <v>984</v>
      </c>
      <c r="S137" s="260" t="s">
        <v>984</v>
      </c>
      <c r="T137" s="260">
        <v>202</v>
      </c>
      <c r="U137" s="260" t="s">
        <v>175</v>
      </c>
      <c r="V137" s="260">
        <v>202</v>
      </c>
      <c r="W137" s="260" t="s">
        <v>175</v>
      </c>
      <c r="X137" s="260">
        <v>18</v>
      </c>
      <c r="Y137" s="260" t="s">
        <v>1020</v>
      </c>
      <c r="Z137" s="260">
        <v>515</v>
      </c>
      <c r="AA137" s="260" t="s">
        <v>988</v>
      </c>
      <c r="AB137" s="260">
        <v>199</v>
      </c>
      <c r="AC137" s="260" t="s">
        <v>913</v>
      </c>
      <c r="AD137" s="260">
        <v>432</v>
      </c>
      <c r="AE137" s="262" t="s">
        <v>910</v>
      </c>
    </row>
    <row r="138" spans="1:31" ht="15">
      <c r="A138" s="263">
        <v>430</v>
      </c>
      <c r="B138" s="264" t="s">
        <v>507</v>
      </c>
      <c r="C138" s="264" t="s">
        <v>508</v>
      </c>
      <c r="D138" s="264" t="s">
        <v>508</v>
      </c>
      <c r="E138" s="264" t="s">
        <v>1092</v>
      </c>
      <c r="F138" s="264" t="s">
        <v>984</v>
      </c>
      <c r="G138" s="264" t="s">
        <v>984</v>
      </c>
      <c r="H138" s="264" t="s">
        <v>984</v>
      </c>
      <c r="I138" s="264" t="s">
        <v>984</v>
      </c>
      <c r="J138" s="264" t="s">
        <v>984</v>
      </c>
      <c r="K138" s="264" t="s">
        <v>985</v>
      </c>
      <c r="L138" s="264" t="s">
        <v>985</v>
      </c>
      <c r="M138" s="264" t="s">
        <v>985</v>
      </c>
      <c r="N138" s="264" t="s">
        <v>985</v>
      </c>
      <c r="O138" s="264" t="s">
        <v>985</v>
      </c>
      <c r="P138" s="264" t="s">
        <v>985</v>
      </c>
      <c r="Q138" s="264" t="s">
        <v>985</v>
      </c>
      <c r="R138" s="264" t="s">
        <v>985</v>
      </c>
      <c r="S138" s="264" t="s">
        <v>985</v>
      </c>
      <c r="T138" s="264">
        <v>202</v>
      </c>
      <c r="U138" s="264" t="s">
        <v>175</v>
      </c>
      <c r="V138" s="264">
        <v>202</v>
      </c>
      <c r="W138" s="264" t="s">
        <v>175</v>
      </c>
      <c r="X138" s="264">
        <v>11</v>
      </c>
      <c r="Y138" s="264" t="s">
        <v>1017</v>
      </c>
      <c r="Z138" s="264">
        <v>515</v>
      </c>
      <c r="AA138" s="264" t="s">
        <v>988</v>
      </c>
      <c r="AB138" s="264">
        <v>199</v>
      </c>
      <c r="AC138" s="264" t="s">
        <v>913</v>
      </c>
      <c r="AD138" s="264"/>
      <c r="AE138" s="266"/>
    </row>
    <row r="139" spans="1:31" ht="15">
      <c r="A139" s="259">
        <v>434</v>
      </c>
      <c r="B139" s="260" t="s">
        <v>1093</v>
      </c>
      <c r="C139" s="260" t="s">
        <v>770</v>
      </c>
      <c r="D139" s="260" t="s">
        <v>1094</v>
      </c>
      <c r="E139" s="260" t="s">
        <v>1095</v>
      </c>
      <c r="F139" s="260" t="s">
        <v>984</v>
      </c>
      <c r="G139" s="260" t="s">
        <v>984</v>
      </c>
      <c r="H139" s="260" t="s">
        <v>984</v>
      </c>
      <c r="I139" s="260" t="s">
        <v>994</v>
      </c>
      <c r="J139" s="260" t="s">
        <v>994</v>
      </c>
      <c r="K139" s="260" t="s">
        <v>994</v>
      </c>
      <c r="L139" s="260" t="s">
        <v>994</v>
      </c>
      <c r="M139" s="260" t="s">
        <v>994</v>
      </c>
      <c r="N139" s="260" t="s">
        <v>994</v>
      </c>
      <c r="O139" s="260" t="s">
        <v>994</v>
      </c>
      <c r="P139" s="260" t="s">
        <v>994</v>
      </c>
      <c r="Q139" s="260" t="s">
        <v>994</v>
      </c>
      <c r="R139" s="260" t="s">
        <v>994</v>
      </c>
      <c r="S139" s="260" t="s">
        <v>994</v>
      </c>
      <c r="T139" s="260">
        <v>747</v>
      </c>
      <c r="U139" s="260" t="s">
        <v>1244</v>
      </c>
      <c r="V139" s="260">
        <v>15</v>
      </c>
      <c r="W139" s="260" t="s">
        <v>995</v>
      </c>
      <c r="X139" s="260">
        <v>15</v>
      </c>
      <c r="Y139" s="261" t="s">
        <v>995</v>
      </c>
      <c r="Z139" s="260">
        <v>515</v>
      </c>
      <c r="AA139" s="260" t="s">
        <v>988</v>
      </c>
      <c r="AB139" s="260"/>
      <c r="AC139" s="260"/>
      <c r="AD139" s="260"/>
      <c r="AE139" s="262"/>
    </row>
    <row r="140" spans="1:31" ht="15">
      <c r="A140" s="263">
        <v>438</v>
      </c>
      <c r="B140" s="264" t="s">
        <v>1096</v>
      </c>
      <c r="C140" s="264" t="s">
        <v>915</v>
      </c>
      <c r="D140" s="264" t="s">
        <v>915</v>
      </c>
      <c r="E140" s="264"/>
      <c r="F140" s="264" t="s">
        <v>984</v>
      </c>
      <c r="G140" s="264" t="s">
        <v>984</v>
      </c>
      <c r="H140" s="264" t="s">
        <v>984</v>
      </c>
      <c r="I140" s="264" t="s">
        <v>984</v>
      </c>
      <c r="J140" s="264" t="s">
        <v>984</v>
      </c>
      <c r="K140" s="264" t="s">
        <v>984</v>
      </c>
      <c r="L140" s="264" t="s">
        <v>984</v>
      </c>
      <c r="M140" s="264" t="s">
        <v>984</v>
      </c>
      <c r="N140" s="264" t="s">
        <v>984</v>
      </c>
      <c r="O140" s="264" t="s">
        <v>984</v>
      </c>
      <c r="P140" s="264" t="s">
        <v>984</v>
      </c>
      <c r="Q140" s="264" t="s">
        <v>984</v>
      </c>
      <c r="R140" s="264" t="s">
        <v>984</v>
      </c>
      <c r="S140" s="264" t="s">
        <v>984</v>
      </c>
      <c r="T140" s="264">
        <v>513</v>
      </c>
      <c r="U140" s="264" t="s">
        <v>4</v>
      </c>
      <c r="V140" s="264">
        <v>150</v>
      </c>
      <c r="W140" s="264" t="s">
        <v>990</v>
      </c>
      <c r="X140" s="264">
        <v>155</v>
      </c>
      <c r="Y140" s="265" t="s">
        <v>1007</v>
      </c>
      <c r="Z140" s="264">
        <v>514</v>
      </c>
      <c r="AA140" s="264" t="s">
        <v>992</v>
      </c>
      <c r="AB140" s="264"/>
      <c r="AC140" s="264"/>
      <c r="AD140" s="264"/>
      <c r="AE140" s="266"/>
    </row>
    <row r="141" spans="1:31" ht="15">
      <c r="A141" s="259">
        <v>440</v>
      </c>
      <c r="B141" s="260" t="s">
        <v>385</v>
      </c>
      <c r="C141" s="260" t="s">
        <v>536</v>
      </c>
      <c r="D141" s="260" t="s">
        <v>536</v>
      </c>
      <c r="E141" s="260" t="s">
        <v>1097</v>
      </c>
      <c r="F141" s="260" t="s">
        <v>984</v>
      </c>
      <c r="G141" s="260" t="s">
        <v>984</v>
      </c>
      <c r="H141" s="260" t="s">
        <v>984</v>
      </c>
      <c r="I141" s="260" t="s">
        <v>984</v>
      </c>
      <c r="J141" s="260" t="s">
        <v>984</v>
      </c>
      <c r="K141" s="260" t="s">
        <v>985</v>
      </c>
      <c r="L141" s="260" t="s">
        <v>985</v>
      </c>
      <c r="M141" s="260" t="s">
        <v>985</v>
      </c>
      <c r="N141" s="260" t="s">
        <v>985</v>
      </c>
      <c r="O141" s="260" t="s">
        <v>985</v>
      </c>
      <c r="P141" s="260" t="s">
        <v>985</v>
      </c>
      <c r="Q141" s="260" t="s">
        <v>985</v>
      </c>
      <c r="R141" s="260" t="s">
        <v>985</v>
      </c>
      <c r="S141" s="260" t="s">
        <v>985</v>
      </c>
      <c r="T141" s="260">
        <v>513</v>
      </c>
      <c r="U141" s="260" t="s">
        <v>4</v>
      </c>
      <c r="V141" s="260">
        <v>150</v>
      </c>
      <c r="W141" s="260" t="s">
        <v>990</v>
      </c>
      <c r="X141" s="260">
        <v>154</v>
      </c>
      <c r="Y141" s="261" t="s">
        <v>1046</v>
      </c>
      <c r="Z141" s="260">
        <v>514</v>
      </c>
      <c r="AA141" s="260" t="s">
        <v>992</v>
      </c>
      <c r="AB141" s="260"/>
      <c r="AC141" s="260"/>
      <c r="AD141" s="260"/>
      <c r="AE141" s="262"/>
    </row>
    <row r="142" spans="1:31" ht="15">
      <c r="A142" s="263">
        <v>442</v>
      </c>
      <c r="B142" s="264" t="s">
        <v>230</v>
      </c>
      <c r="C142" s="264" t="s">
        <v>231</v>
      </c>
      <c r="D142" s="264" t="s">
        <v>231</v>
      </c>
      <c r="E142" s="264" t="s">
        <v>1098</v>
      </c>
      <c r="F142" s="264" t="s">
        <v>984</v>
      </c>
      <c r="G142" s="264" t="s">
        <v>985</v>
      </c>
      <c r="H142" s="264" t="s">
        <v>985</v>
      </c>
      <c r="I142" s="264" t="s">
        <v>985</v>
      </c>
      <c r="J142" s="264" t="s">
        <v>985</v>
      </c>
      <c r="K142" s="264" t="s">
        <v>985</v>
      </c>
      <c r="L142" s="264" t="s">
        <v>985</v>
      </c>
      <c r="M142" s="264" t="s">
        <v>985</v>
      </c>
      <c r="N142" s="264" t="s">
        <v>985</v>
      </c>
      <c r="O142" s="264" t="s">
        <v>985</v>
      </c>
      <c r="P142" s="264" t="s">
        <v>985</v>
      </c>
      <c r="Q142" s="264" t="s">
        <v>985</v>
      </c>
      <c r="R142" s="264" t="s">
        <v>985</v>
      </c>
      <c r="S142" s="264" t="s">
        <v>985</v>
      </c>
      <c r="T142" s="264">
        <v>513</v>
      </c>
      <c r="U142" s="264" t="s">
        <v>4</v>
      </c>
      <c r="V142" s="264">
        <v>150</v>
      </c>
      <c r="W142" s="264" t="s">
        <v>990</v>
      </c>
      <c r="X142" s="264">
        <v>155</v>
      </c>
      <c r="Y142" s="265" t="s">
        <v>1007</v>
      </c>
      <c r="Z142" s="264">
        <v>514</v>
      </c>
      <c r="AA142" s="264" t="s">
        <v>992</v>
      </c>
      <c r="AB142" s="264"/>
      <c r="AC142" s="264"/>
      <c r="AD142" s="264"/>
      <c r="AE142" s="266"/>
    </row>
    <row r="143" spans="1:31" ht="15">
      <c r="A143" s="259">
        <v>450</v>
      </c>
      <c r="B143" s="260" t="s">
        <v>234</v>
      </c>
      <c r="C143" s="260" t="s">
        <v>235</v>
      </c>
      <c r="D143" s="260" t="s">
        <v>235</v>
      </c>
      <c r="E143" s="260" t="s">
        <v>1099</v>
      </c>
      <c r="F143" s="260" t="s">
        <v>985</v>
      </c>
      <c r="G143" s="260" t="s">
        <v>985</v>
      </c>
      <c r="H143" s="260" t="s">
        <v>984</v>
      </c>
      <c r="I143" s="260" t="s">
        <v>984</v>
      </c>
      <c r="J143" s="260" t="s">
        <v>984</v>
      </c>
      <c r="K143" s="260" t="s">
        <v>984</v>
      </c>
      <c r="L143" s="260" t="s">
        <v>984</v>
      </c>
      <c r="M143" s="260" t="s">
        <v>985</v>
      </c>
      <c r="N143" s="260" t="s">
        <v>985</v>
      </c>
      <c r="O143" s="260" t="s">
        <v>985</v>
      </c>
      <c r="P143" s="260" t="s">
        <v>985</v>
      </c>
      <c r="Q143" s="260" t="s">
        <v>985</v>
      </c>
      <c r="R143" s="260" t="s">
        <v>985</v>
      </c>
      <c r="S143" s="260" t="s">
        <v>985</v>
      </c>
      <c r="T143" s="260">
        <v>202</v>
      </c>
      <c r="U143" s="260" t="s">
        <v>175</v>
      </c>
      <c r="V143" s="260">
        <v>202</v>
      </c>
      <c r="W143" s="260" t="s">
        <v>175</v>
      </c>
      <c r="X143" s="260">
        <v>14</v>
      </c>
      <c r="Y143" s="260" t="s">
        <v>1027</v>
      </c>
      <c r="Z143" s="260">
        <v>515</v>
      </c>
      <c r="AA143" s="260" t="s">
        <v>988</v>
      </c>
      <c r="AB143" s="260">
        <v>199</v>
      </c>
      <c r="AC143" s="260" t="s">
        <v>913</v>
      </c>
      <c r="AD143" s="260"/>
      <c r="AE143" s="262"/>
    </row>
    <row r="144" spans="1:31" ht="15">
      <c r="A144" s="263">
        <v>454</v>
      </c>
      <c r="B144" s="264" t="s">
        <v>240</v>
      </c>
      <c r="C144" s="264" t="s">
        <v>241</v>
      </c>
      <c r="D144" s="264" t="s">
        <v>241</v>
      </c>
      <c r="E144" s="264" t="s">
        <v>1100</v>
      </c>
      <c r="F144" s="264" t="s">
        <v>985</v>
      </c>
      <c r="G144" s="264" t="s">
        <v>985</v>
      </c>
      <c r="H144" s="264" t="s">
        <v>985</v>
      </c>
      <c r="I144" s="264" t="s">
        <v>985</v>
      </c>
      <c r="J144" s="264" t="s">
        <v>985</v>
      </c>
      <c r="K144" s="264" t="s">
        <v>985</v>
      </c>
      <c r="L144" s="264" t="s">
        <v>985</v>
      </c>
      <c r="M144" s="264" t="s">
        <v>985</v>
      </c>
      <c r="N144" s="264" t="s">
        <v>985</v>
      </c>
      <c r="O144" s="264" t="s">
        <v>985</v>
      </c>
      <c r="P144" s="264" t="s">
        <v>985</v>
      </c>
      <c r="Q144" s="264" t="s">
        <v>985</v>
      </c>
      <c r="R144" s="264" t="s">
        <v>985</v>
      </c>
      <c r="S144" s="264" t="s">
        <v>985</v>
      </c>
      <c r="T144" s="264">
        <v>202</v>
      </c>
      <c r="U144" s="264" t="s">
        <v>175</v>
      </c>
      <c r="V144" s="264">
        <v>202</v>
      </c>
      <c r="W144" s="264" t="s">
        <v>175</v>
      </c>
      <c r="X144" s="264">
        <v>14</v>
      </c>
      <c r="Y144" s="264" t="s">
        <v>1027</v>
      </c>
      <c r="Z144" s="264">
        <v>515</v>
      </c>
      <c r="AA144" s="264" t="s">
        <v>988</v>
      </c>
      <c r="AB144" s="264">
        <v>199</v>
      </c>
      <c r="AC144" s="264" t="s">
        <v>913</v>
      </c>
      <c r="AD144" s="264">
        <v>432</v>
      </c>
      <c r="AE144" s="266" t="s">
        <v>910</v>
      </c>
    </row>
    <row r="145" spans="1:31" ht="15">
      <c r="A145" s="259">
        <v>458</v>
      </c>
      <c r="B145" s="260" t="s">
        <v>570</v>
      </c>
      <c r="C145" s="260" t="s">
        <v>571</v>
      </c>
      <c r="D145" s="260" t="s">
        <v>571</v>
      </c>
      <c r="E145" s="260" t="s">
        <v>1101</v>
      </c>
      <c r="F145" s="260" t="s">
        <v>984</v>
      </c>
      <c r="G145" s="260" t="s">
        <v>985</v>
      </c>
      <c r="H145" s="260" t="s">
        <v>985</v>
      </c>
      <c r="I145" s="260" t="s">
        <v>985</v>
      </c>
      <c r="J145" s="260" t="s">
        <v>985</v>
      </c>
      <c r="K145" s="260" t="s">
        <v>985</v>
      </c>
      <c r="L145" s="260" t="s">
        <v>985</v>
      </c>
      <c r="M145" s="260" t="s">
        <v>985</v>
      </c>
      <c r="N145" s="260" t="s">
        <v>985</v>
      </c>
      <c r="O145" s="260" t="s">
        <v>985</v>
      </c>
      <c r="P145" s="260" t="s">
        <v>985</v>
      </c>
      <c r="Q145" s="260" t="s">
        <v>985</v>
      </c>
      <c r="R145" s="260" t="s">
        <v>985</v>
      </c>
      <c r="S145" s="260" t="s">
        <v>985</v>
      </c>
      <c r="T145" s="260">
        <v>753</v>
      </c>
      <c r="U145" s="260" t="s">
        <v>1237</v>
      </c>
      <c r="V145" s="260">
        <v>142</v>
      </c>
      <c r="W145" s="260" t="s">
        <v>986</v>
      </c>
      <c r="X145" s="260">
        <v>35</v>
      </c>
      <c r="Y145" s="261" t="s">
        <v>1023</v>
      </c>
      <c r="Z145" s="260">
        <v>515</v>
      </c>
      <c r="AA145" s="260" t="s">
        <v>988</v>
      </c>
      <c r="AB145" s="260"/>
      <c r="AC145" s="260"/>
      <c r="AD145" s="260"/>
      <c r="AE145" s="262"/>
    </row>
    <row r="146" spans="1:31" ht="15">
      <c r="A146" s="263">
        <v>462</v>
      </c>
      <c r="B146" s="264" t="s">
        <v>444</v>
      </c>
      <c r="C146" s="264" t="s">
        <v>445</v>
      </c>
      <c r="D146" s="264" t="s">
        <v>445</v>
      </c>
      <c r="E146" s="264" t="s">
        <v>1102</v>
      </c>
      <c r="F146" s="264" t="s">
        <v>984</v>
      </c>
      <c r="G146" s="264" t="s">
        <v>984</v>
      </c>
      <c r="H146" s="264" t="s">
        <v>994</v>
      </c>
      <c r="I146" s="264" t="s">
        <v>994</v>
      </c>
      <c r="J146" s="264" t="s">
        <v>994</v>
      </c>
      <c r="K146" s="264" t="s">
        <v>994</v>
      </c>
      <c r="L146" s="264" t="s">
        <v>994</v>
      </c>
      <c r="M146" s="264" t="s">
        <v>994</v>
      </c>
      <c r="N146" s="264" t="s">
        <v>994</v>
      </c>
      <c r="O146" s="264" t="s">
        <v>994</v>
      </c>
      <c r="P146" s="264" t="s">
        <v>994</v>
      </c>
      <c r="Q146" s="264" t="s">
        <v>994</v>
      </c>
      <c r="R146" s="264" t="s">
        <v>994</v>
      </c>
      <c r="S146" s="264" t="s">
        <v>994</v>
      </c>
      <c r="T146" s="264">
        <v>62</v>
      </c>
      <c r="U146" s="264" t="s">
        <v>632</v>
      </c>
      <c r="V146" s="264">
        <v>142</v>
      </c>
      <c r="W146" s="264" t="s">
        <v>986</v>
      </c>
      <c r="X146" s="264">
        <v>34</v>
      </c>
      <c r="Y146" s="265" t="s">
        <v>987</v>
      </c>
      <c r="Z146" s="264">
        <v>515</v>
      </c>
      <c r="AA146" s="264" t="s">
        <v>988</v>
      </c>
      <c r="AB146" s="264"/>
      <c r="AC146" s="264"/>
      <c r="AD146" s="264">
        <v>722</v>
      </c>
      <c r="AE146" s="266" t="s">
        <v>922</v>
      </c>
    </row>
    <row r="147" spans="1:31" ht="15">
      <c r="A147" s="259">
        <v>466</v>
      </c>
      <c r="B147" s="260" t="s">
        <v>509</v>
      </c>
      <c r="C147" s="260" t="s">
        <v>510</v>
      </c>
      <c r="D147" s="260" t="s">
        <v>510</v>
      </c>
      <c r="E147" s="260" t="s">
        <v>1103</v>
      </c>
      <c r="F147" s="260" t="s">
        <v>984</v>
      </c>
      <c r="G147" s="260" t="s">
        <v>984</v>
      </c>
      <c r="H147" s="260" t="s">
        <v>984</v>
      </c>
      <c r="I147" s="260" t="s">
        <v>994</v>
      </c>
      <c r="J147" s="260" t="s">
        <v>994</v>
      </c>
      <c r="K147" s="260" t="s">
        <v>994</v>
      </c>
      <c r="L147" s="260" t="s">
        <v>994</v>
      </c>
      <c r="M147" s="260" t="s">
        <v>994</v>
      </c>
      <c r="N147" s="260" t="s">
        <v>994</v>
      </c>
      <c r="O147" s="260" t="s">
        <v>994</v>
      </c>
      <c r="P147" s="260" t="s">
        <v>985</v>
      </c>
      <c r="Q147" s="260" t="s">
        <v>985</v>
      </c>
      <c r="R147" s="260" t="s">
        <v>985</v>
      </c>
      <c r="S147" s="260" t="s">
        <v>985</v>
      </c>
      <c r="T147" s="260">
        <v>202</v>
      </c>
      <c r="U147" s="260" t="s">
        <v>175</v>
      </c>
      <c r="V147" s="260">
        <v>202</v>
      </c>
      <c r="W147" s="260" t="s">
        <v>175</v>
      </c>
      <c r="X147" s="260">
        <v>11</v>
      </c>
      <c r="Y147" s="260" t="s">
        <v>1017</v>
      </c>
      <c r="Z147" s="260">
        <v>515</v>
      </c>
      <c r="AA147" s="260" t="s">
        <v>988</v>
      </c>
      <c r="AB147" s="260">
        <v>199</v>
      </c>
      <c r="AC147" s="260" t="s">
        <v>913</v>
      </c>
      <c r="AD147" s="260">
        <v>432</v>
      </c>
      <c r="AE147" s="262" t="s">
        <v>910</v>
      </c>
    </row>
    <row r="148" spans="1:31" ht="15">
      <c r="A148" s="263">
        <v>470</v>
      </c>
      <c r="B148" s="264" t="s">
        <v>545</v>
      </c>
      <c r="C148" s="264" t="s">
        <v>546</v>
      </c>
      <c r="D148" s="264" t="s">
        <v>546</v>
      </c>
      <c r="E148" s="264" t="s">
        <v>1104</v>
      </c>
      <c r="F148" s="264" t="s">
        <v>984</v>
      </c>
      <c r="G148" s="264" t="s">
        <v>984</v>
      </c>
      <c r="H148" s="264" t="s">
        <v>984</v>
      </c>
      <c r="I148" s="264" t="s">
        <v>984</v>
      </c>
      <c r="J148" s="264" t="s">
        <v>984</v>
      </c>
      <c r="K148" s="264" t="s">
        <v>984</v>
      </c>
      <c r="L148" s="264" t="s">
        <v>984</v>
      </c>
      <c r="M148" s="264" t="s">
        <v>984</v>
      </c>
      <c r="N148" s="264" t="s">
        <v>984</v>
      </c>
      <c r="O148" s="264" t="s">
        <v>984</v>
      </c>
      <c r="P148" s="264" t="s">
        <v>984</v>
      </c>
      <c r="Q148" s="264" t="s">
        <v>984</v>
      </c>
      <c r="R148" s="264" t="s">
        <v>984</v>
      </c>
      <c r="S148" s="264" t="s">
        <v>984</v>
      </c>
      <c r="T148" s="264">
        <v>513</v>
      </c>
      <c r="U148" s="264" t="s">
        <v>4</v>
      </c>
      <c r="V148" s="264">
        <v>150</v>
      </c>
      <c r="W148" s="264" t="s">
        <v>990</v>
      </c>
      <c r="X148" s="264">
        <v>39</v>
      </c>
      <c r="Y148" s="265" t="s">
        <v>991</v>
      </c>
      <c r="Z148" s="264">
        <v>514</v>
      </c>
      <c r="AA148" s="264" t="s">
        <v>992</v>
      </c>
      <c r="AB148" s="264"/>
      <c r="AC148" s="264"/>
      <c r="AD148" s="264"/>
      <c r="AE148" s="266"/>
    </row>
    <row r="149" spans="1:31" ht="15">
      <c r="A149" s="259">
        <v>584</v>
      </c>
      <c r="B149" s="260" t="s">
        <v>1105</v>
      </c>
      <c r="C149" s="260" t="s">
        <v>1106</v>
      </c>
      <c r="D149" s="260" t="s">
        <v>1106</v>
      </c>
      <c r="E149" s="260"/>
      <c r="F149" s="260" t="s">
        <v>984</v>
      </c>
      <c r="G149" s="260" t="s">
        <v>984</v>
      </c>
      <c r="H149" s="260" t="s">
        <v>984</v>
      </c>
      <c r="I149" s="260" t="s">
        <v>984</v>
      </c>
      <c r="J149" s="260" t="s">
        <v>984</v>
      </c>
      <c r="K149" s="260" t="s">
        <v>984</v>
      </c>
      <c r="L149" s="260" t="s">
        <v>984</v>
      </c>
      <c r="M149" s="260" t="s">
        <v>984</v>
      </c>
      <c r="N149" s="260" t="s">
        <v>984</v>
      </c>
      <c r="O149" s="260" t="s">
        <v>984</v>
      </c>
      <c r="P149" s="260" t="s">
        <v>984</v>
      </c>
      <c r="Q149" s="260" t="s">
        <v>984</v>
      </c>
      <c r="R149" s="260" t="s">
        <v>984</v>
      </c>
      <c r="S149" s="260" t="s">
        <v>984</v>
      </c>
      <c r="T149" s="260">
        <v>543</v>
      </c>
      <c r="U149" s="260" t="s">
        <v>218</v>
      </c>
      <c r="V149" s="260">
        <v>9</v>
      </c>
      <c r="W149" s="260" t="s">
        <v>399</v>
      </c>
      <c r="X149" s="260">
        <v>57</v>
      </c>
      <c r="Y149" s="260" t="s">
        <v>1088</v>
      </c>
      <c r="Z149" s="260">
        <v>515</v>
      </c>
      <c r="AA149" s="260" t="s">
        <v>988</v>
      </c>
      <c r="AB149" s="260"/>
      <c r="AC149" s="260"/>
      <c r="AD149" s="260">
        <v>722</v>
      </c>
      <c r="AE149" s="262" t="s">
        <v>922</v>
      </c>
    </row>
    <row r="150" spans="1:31" ht="15">
      <c r="A150" s="263">
        <v>478</v>
      </c>
      <c r="B150" s="264" t="s">
        <v>737</v>
      </c>
      <c r="C150" s="264" t="s">
        <v>736</v>
      </c>
      <c r="D150" s="264" t="s">
        <v>736</v>
      </c>
      <c r="E150" s="264" t="s">
        <v>1107</v>
      </c>
      <c r="F150" s="264" t="s">
        <v>984</v>
      </c>
      <c r="G150" s="264" t="s">
        <v>984</v>
      </c>
      <c r="H150" s="264" t="s">
        <v>994</v>
      </c>
      <c r="I150" s="264" t="s">
        <v>985</v>
      </c>
      <c r="J150" s="264" t="s">
        <v>985</v>
      </c>
      <c r="K150" s="264" t="s">
        <v>985</v>
      </c>
      <c r="L150" s="264" t="s">
        <v>985</v>
      </c>
      <c r="M150" s="264" t="s">
        <v>994</v>
      </c>
      <c r="N150" s="264" t="s">
        <v>985</v>
      </c>
      <c r="O150" s="264" t="s">
        <v>985</v>
      </c>
      <c r="P150" s="264" t="s">
        <v>985</v>
      </c>
      <c r="Q150" s="264" t="s">
        <v>985</v>
      </c>
      <c r="R150" s="264" t="s">
        <v>985</v>
      </c>
      <c r="S150" s="264" t="s">
        <v>985</v>
      </c>
      <c r="T150" s="264">
        <v>202</v>
      </c>
      <c r="U150" s="264" t="s">
        <v>175</v>
      </c>
      <c r="V150" s="264">
        <v>202</v>
      </c>
      <c r="W150" s="264" t="s">
        <v>175</v>
      </c>
      <c r="X150" s="264">
        <v>11</v>
      </c>
      <c r="Y150" s="264" t="s">
        <v>1017</v>
      </c>
      <c r="Z150" s="264">
        <v>515</v>
      </c>
      <c r="AA150" s="264" t="s">
        <v>988</v>
      </c>
      <c r="AB150" s="264">
        <v>199</v>
      </c>
      <c r="AC150" s="264" t="s">
        <v>913</v>
      </c>
      <c r="AD150" s="264"/>
      <c r="AE150" s="266"/>
    </row>
    <row r="151" spans="1:31" ht="15">
      <c r="A151" s="259">
        <v>480</v>
      </c>
      <c r="B151" s="260" t="s">
        <v>401</v>
      </c>
      <c r="C151" s="260" t="s">
        <v>478</v>
      </c>
      <c r="D151" s="260" t="s">
        <v>478</v>
      </c>
      <c r="E151" s="260" t="s">
        <v>1108</v>
      </c>
      <c r="F151" s="260" t="s">
        <v>984</v>
      </c>
      <c r="G151" s="260" t="s">
        <v>985</v>
      </c>
      <c r="H151" s="260" t="s">
        <v>985</v>
      </c>
      <c r="I151" s="260" t="s">
        <v>985</v>
      </c>
      <c r="J151" s="260" t="s">
        <v>985</v>
      </c>
      <c r="K151" s="260" t="s">
        <v>985</v>
      </c>
      <c r="L151" s="260" t="s">
        <v>985</v>
      </c>
      <c r="M151" s="260" t="s">
        <v>985</v>
      </c>
      <c r="N151" s="260" t="s">
        <v>985</v>
      </c>
      <c r="O151" s="260" t="s">
        <v>985</v>
      </c>
      <c r="P151" s="260" t="s">
        <v>985</v>
      </c>
      <c r="Q151" s="260" t="s">
        <v>985</v>
      </c>
      <c r="R151" s="260" t="s">
        <v>985</v>
      </c>
      <c r="S151" s="260" t="s">
        <v>985</v>
      </c>
      <c r="T151" s="260">
        <v>202</v>
      </c>
      <c r="U151" s="260" t="s">
        <v>175</v>
      </c>
      <c r="V151" s="260">
        <v>202</v>
      </c>
      <c r="W151" s="260" t="s">
        <v>175</v>
      </c>
      <c r="X151" s="260">
        <v>14</v>
      </c>
      <c r="Y151" s="260" t="s">
        <v>1027</v>
      </c>
      <c r="Z151" s="260">
        <v>515</v>
      </c>
      <c r="AA151" s="260" t="s">
        <v>988</v>
      </c>
      <c r="AB151" s="260"/>
      <c r="AC151" s="260"/>
      <c r="AD151" s="260">
        <v>722</v>
      </c>
      <c r="AE151" s="262" t="s">
        <v>922</v>
      </c>
    </row>
    <row r="152" spans="1:31" ht="15">
      <c r="A152" s="263">
        <v>484</v>
      </c>
      <c r="B152" s="264" t="s">
        <v>86</v>
      </c>
      <c r="C152" s="264" t="s">
        <v>87</v>
      </c>
      <c r="D152" s="264" t="s">
        <v>87</v>
      </c>
      <c r="E152" s="264" t="s">
        <v>1109</v>
      </c>
      <c r="F152" s="264" t="s">
        <v>985</v>
      </c>
      <c r="G152" s="264" t="s">
        <v>985</v>
      </c>
      <c r="H152" s="264" t="s">
        <v>985</v>
      </c>
      <c r="I152" s="264" t="s">
        <v>985</v>
      </c>
      <c r="J152" s="264" t="s">
        <v>985</v>
      </c>
      <c r="K152" s="264" t="s">
        <v>985</v>
      </c>
      <c r="L152" s="264" t="s">
        <v>985</v>
      </c>
      <c r="M152" s="264" t="s">
        <v>985</v>
      </c>
      <c r="N152" s="264" t="s">
        <v>985</v>
      </c>
      <c r="O152" s="264" t="s">
        <v>985</v>
      </c>
      <c r="P152" s="264" t="s">
        <v>985</v>
      </c>
      <c r="Q152" s="264" t="s">
        <v>985</v>
      </c>
      <c r="R152" s="264" t="s">
        <v>985</v>
      </c>
      <c r="S152" s="264" t="s">
        <v>985</v>
      </c>
      <c r="T152" s="264">
        <v>419</v>
      </c>
      <c r="U152" s="264" t="s">
        <v>64</v>
      </c>
      <c r="V152" s="264">
        <v>419</v>
      </c>
      <c r="W152" s="264" t="s">
        <v>64</v>
      </c>
      <c r="X152" s="264">
        <v>13</v>
      </c>
      <c r="Y152" s="264" t="s">
        <v>1015</v>
      </c>
      <c r="Z152" s="264">
        <v>515</v>
      </c>
      <c r="AA152" s="264" t="s">
        <v>988</v>
      </c>
      <c r="AB152" s="264"/>
      <c r="AC152" s="264"/>
      <c r="AD152" s="264"/>
      <c r="AE152" s="266"/>
    </row>
    <row r="153" spans="1:31" ht="15">
      <c r="A153" s="259">
        <v>583</v>
      </c>
      <c r="B153" s="260" t="s">
        <v>593</v>
      </c>
      <c r="C153" s="260" t="s">
        <v>594</v>
      </c>
      <c r="D153" s="260" t="s">
        <v>1110</v>
      </c>
      <c r="E153" s="260"/>
      <c r="F153" s="260" t="s">
        <v>984</v>
      </c>
      <c r="G153" s="260" t="s">
        <v>984</v>
      </c>
      <c r="H153" s="260" t="s">
        <v>984</v>
      </c>
      <c r="I153" s="260" t="s">
        <v>984</v>
      </c>
      <c r="J153" s="260" t="s">
        <v>984</v>
      </c>
      <c r="K153" s="260" t="s">
        <v>984</v>
      </c>
      <c r="L153" s="260" t="s">
        <v>984</v>
      </c>
      <c r="M153" s="260" t="s">
        <v>984</v>
      </c>
      <c r="N153" s="260" t="s">
        <v>984</v>
      </c>
      <c r="O153" s="260" t="s">
        <v>984</v>
      </c>
      <c r="P153" s="260" t="s">
        <v>984</v>
      </c>
      <c r="Q153" s="260" t="s">
        <v>984</v>
      </c>
      <c r="R153" s="260" t="s">
        <v>984</v>
      </c>
      <c r="S153" s="260" t="s">
        <v>984</v>
      </c>
      <c r="T153" s="260">
        <v>543</v>
      </c>
      <c r="U153" s="260" t="s">
        <v>218</v>
      </c>
      <c r="V153" s="260">
        <v>9</v>
      </c>
      <c r="W153" s="260" t="s">
        <v>399</v>
      </c>
      <c r="X153" s="260">
        <v>57</v>
      </c>
      <c r="Y153" s="260" t="s">
        <v>1088</v>
      </c>
      <c r="Z153" s="260">
        <v>515</v>
      </c>
      <c r="AA153" s="260" t="s">
        <v>988</v>
      </c>
      <c r="AB153" s="260"/>
      <c r="AC153" s="260"/>
      <c r="AD153" s="260">
        <v>722</v>
      </c>
      <c r="AE153" s="262" t="s">
        <v>922</v>
      </c>
    </row>
    <row r="154" spans="1:31" ht="15">
      <c r="A154" s="263">
        <v>492</v>
      </c>
      <c r="B154" s="264" t="s">
        <v>1111</v>
      </c>
      <c r="C154" s="264" t="s">
        <v>916</v>
      </c>
      <c r="D154" s="264" t="s">
        <v>916</v>
      </c>
      <c r="E154" s="264"/>
      <c r="F154" s="264" t="s">
        <v>984</v>
      </c>
      <c r="G154" s="264" t="s">
        <v>984</v>
      </c>
      <c r="H154" s="264" t="s">
        <v>984</v>
      </c>
      <c r="I154" s="264" t="s">
        <v>984</v>
      </c>
      <c r="J154" s="264" t="s">
        <v>984</v>
      </c>
      <c r="K154" s="264" t="s">
        <v>984</v>
      </c>
      <c r="L154" s="264" t="s">
        <v>984</v>
      </c>
      <c r="M154" s="264" t="s">
        <v>984</v>
      </c>
      <c r="N154" s="264" t="s">
        <v>984</v>
      </c>
      <c r="O154" s="264" t="s">
        <v>984</v>
      </c>
      <c r="P154" s="264" t="s">
        <v>984</v>
      </c>
      <c r="Q154" s="264" t="s">
        <v>984</v>
      </c>
      <c r="R154" s="264" t="s">
        <v>984</v>
      </c>
      <c r="S154" s="264" t="s">
        <v>984</v>
      </c>
      <c r="T154" s="264">
        <v>513</v>
      </c>
      <c r="U154" s="264" t="s">
        <v>4</v>
      </c>
      <c r="V154" s="264">
        <v>150</v>
      </c>
      <c r="W154" s="264" t="s">
        <v>990</v>
      </c>
      <c r="X154" s="264">
        <v>155</v>
      </c>
      <c r="Y154" s="265" t="s">
        <v>1007</v>
      </c>
      <c r="Z154" s="264">
        <v>514</v>
      </c>
      <c r="AA154" s="264" t="s">
        <v>992</v>
      </c>
      <c r="AB154" s="264"/>
      <c r="AC154" s="264"/>
      <c r="AD154" s="264"/>
      <c r="AE154" s="266"/>
    </row>
    <row r="155" spans="1:31" ht="15">
      <c r="A155" s="259">
        <v>496</v>
      </c>
      <c r="B155" s="260" t="s">
        <v>238</v>
      </c>
      <c r="C155" s="260" t="s">
        <v>239</v>
      </c>
      <c r="D155" s="260" t="s">
        <v>239</v>
      </c>
      <c r="E155" s="260" t="s">
        <v>1112</v>
      </c>
      <c r="F155" s="260" t="s">
        <v>984</v>
      </c>
      <c r="G155" s="260" t="s">
        <v>985</v>
      </c>
      <c r="H155" s="260" t="s">
        <v>985</v>
      </c>
      <c r="I155" s="260" t="s">
        <v>985</v>
      </c>
      <c r="J155" s="260" t="s">
        <v>985</v>
      </c>
      <c r="K155" s="260" t="s">
        <v>985</v>
      </c>
      <c r="L155" s="260" t="s">
        <v>985</v>
      </c>
      <c r="M155" s="260" t="s">
        <v>985</v>
      </c>
      <c r="N155" s="260" t="s">
        <v>985</v>
      </c>
      <c r="O155" s="260" t="s">
        <v>985</v>
      </c>
      <c r="P155" s="260" t="s">
        <v>985</v>
      </c>
      <c r="Q155" s="260" t="s">
        <v>985</v>
      </c>
      <c r="R155" s="260" t="s">
        <v>985</v>
      </c>
      <c r="S155" s="260" t="s">
        <v>985</v>
      </c>
      <c r="T155" s="260">
        <v>753</v>
      </c>
      <c r="U155" s="260" t="s">
        <v>1237</v>
      </c>
      <c r="V155" s="260">
        <v>142</v>
      </c>
      <c r="W155" s="260" t="s">
        <v>986</v>
      </c>
      <c r="X155" s="260">
        <v>30</v>
      </c>
      <c r="Y155" s="261" t="s">
        <v>1033</v>
      </c>
      <c r="Z155" s="260">
        <v>515</v>
      </c>
      <c r="AA155" s="260" t="s">
        <v>988</v>
      </c>
      <c r="AB155" s="260"/>
      <c r="AC155" s="260"/>
      <c r="AD155" s="260">
        <v>432</v>
      </c>
      <c r="AE155" s="262" t="s">
        <v>910</v>
      </c>
    </row>
    <row r="156" spans="1:31" ht="15">
      <c r="A156" s="263">
        <v>499</v>
      </c>
      <c r="B156" s="264" t="s">
        <v>236</v>
      </c>
      <c r="C156" s="264" t="s">
        <v>237</v>
      </c>
      <c r="D156" s="264" t="s">
        <v>237</v>
      </c>
      <c r="E156" s="264" t="s">
        <v>1113</v>
      </c>
      <c r="F156" s="264" t="s">
        <v>984</v>
      </c>
      <c r="G156" s="264" t="s">
        <v>984</v>
      </c>
      <c r="H156" s="264" t="s">
        <v>984</v>
      </c>
      <c r="I156" s="264" t="s">
        <v>984</v>
      </c>
      <c r="J156" s="264" t="s">
        <v>994</v>
      </c>
      <c r="K156" s="264" t="s">
        <v>994</v>
      </c>
      <c r="L156" s="264" t="s">
        <v>994</v>
      </c>
      <c r="M156" s="264" t="s">
        <v>994</v>
      </c>
      <c r="N156" s="264" t="s">
        <v>994</v>
      </c>
      <c r="O156" s="264" t="s">
        <v>994</v>
      </c>
      <c r="P156" s="264" t="s">
        <v>994</v>
      </c>
      <c r="Q156" s="264" t="s">
        <v>994</v>
      </c>
      <c r="R156" s="264" t="s">
        <v>994</v>
      </c>
      <c r="S156" s="264" t="s">
        <v>994</v>
      </c>
      <c r="T156" s="264">
        <v>513</v>
      </c>
      <c r="U156" s="264" t="s">
        <v>4</v>
      </c>
      <c r="V156" s="264">
        <v>150</v>
      </c>
      <c r="W156" s="264" t="s">
        <v>990</v>
      </c>
      <c r="X156" s="264">
        <v>39</v>
      </c>
      <c r="Y156" s="265" t="s">
        <v>991</v>
      </c>
      <c r="Z156" s="264">
        <v>514</v>
      </c>
      <c r="AA156" s="264" t="s">
        <v>992</v>
      </c>
      <c r="AB156" s="264"/>
      <c r="AC156" s="264"/>
      <c r="AD156" s="264"/>
      <c r="AE156" s="266"/>
    </row>
    <row r="157" spans="1:31" ht="15">
      <c r="A157" s="259">
        <v>504</v>
      </c>
      <c r="B157" s="260" t="s">
        <v>397</v>
      </c>
      <c r="C157" s="260" t="s">
        <v>582</v>
      </c>
      <c r="D157" s="260" t="s">
        <v>582</v>
      </c>
      <c r="E157" s="260" t="s">
        <v>1114</v>
      </c>
      <c r="F157" s="260" t="s">
        <v>985</v>
      </c>
      <c r="G157" s="260" t="s">
        <v>985</v>
      </c>
      <c r="H157" s="260" t="s">
        <v>985</v>
      </c>
      <c r="I157" s="260" t="s">
        <v>985</v>
      </c>
      <c r="J157" s="260" t="s">
        <v>985</v>
      </c>
      <c r="K157" s="260" t="s">
        <v>985</v>
      </c>
      <c r="L157" s="260" t="s">
        <v>985</v>
      </c>
      <c r="M157" s="260" t="s">
        <v>985</v>
      </c>
      <c r="N157" s="260" t="s">
        <v>985</v>
      </c>
      <c r="O157" s="260" t="s">
        <v>985</v>
      </c>
      <c r="P157" s="260" t="s">
        <v>985</v>
      </c>
      <c r="Q157" s="260" t="s">
        <v>985</v>
      </c>
      <c r="R157" s="260" t="s">
        <v>985</v>
      </c>
      <c r="S157" s="260" t="s">
        <v>985</v>
      </c>
      <c r="T157" s="260">
        <v>747</v>
      </c>
      <c r="U157" s="260" t="s">
        <v>1244</v>
      </c>
      <c r="V157" s="260">
        <v>15</v>
      </c>
      <c r="W157" s="260" t="s">
        <v>995</v>
      </c>
      <c r="X157" s="260">
        <v>15</v>
      </c>
      <c r="Y157" s="261" t="s">
        <v>995</v>
      </c>
      <c r="Z157" s="260">
        <v>515</v>
      </c>
      <c r="AA157" s="260" t="s">
        <v>988</v>
      </c>
      <c r="AB157" s="260"/>
      <c r="AC157" s="260"/>
      <c r="AD157" s="260"/>
      <c r="AE157" s="262"/>
    </row>
    <row r="158" spans="1:31" ht="15">
      <c r="A158" s="263">
        <v>508</v>
      </c>
      <c r="B158" s="264" t="s">
        <v>476</v>
      </c>
      <c r="C158" s="264" t="s">
        <v>477</v>
      </c>
      <c r="D158" s="264" t="s">
        <v>477</v>
      </c>
      <c r="E158" s="264" t="s">
        <v>1038</v>
      </c>
      <c r="F158" s="264" t="s">
        <v>984</v>
      </c>
      <c r="G158" s="264" t="s">
        <v>984</v>
      </c>
      <c r="H158" s="264" t="s">
        <v>984</v>
      </c>
      <c r="I158" s="264" t="s">
        <v>984</v>
      </c>
      <c r="J158" s="264" t="s">
        <v>984</v>
      </c>
      <c r="K158" s="264" t="s">
        <v>984</v>
      </c>
      <c r="L158" s="264" t="s">
        <v>984</v>
      </c>
      <c r="M158" s="264" t="s">
        <v>984</v>
      </c>
      <c r="N158" s="264" t="s">
        <v>984</v>
      </c>
      <c r="O158" s="264" t="s">
        <v>984</v>
      </c>
      <c r="P158" s="264" t="s">
        <v>984</v>
      </c>
      <c r="Q158" s="264" t="s">
        <v>984</v>
      </c>
      <c r="R158" s="264" t="s">
        <v>984</v>
      </c>
      <c r="S158" s="264" t="s">
        <v>984</v>
      </c>
      <c r="T158" s="264">
        <v>202</v>
      </c>
      <c r="U158" s="264" t="s">
        <v>175</v>
      </c>
      <c r="V158" s="264">
        <v>202</v>
      </c>
      <c r="W158" s="264" t="s">
        <v>175</v>
      </c>
      <c r="X158" s="264">
        <v>14</v>
      </c>
      <c r="Y158" s="264" t="s">
        <v>1027</v>
      </c>
      <c r="Z158" s="264">
        <v>515</v>
      </c>
      <c r="AA158" s="264" t="s">
        <v>988</v>
      </c>
      <c r="AB158" s="264">
        <v>199</v>
      </c>
      <c r="AC158" s="264" t="s">
        <v>913</v>
      </c>
      <c r="AD158" s="264"/>
      <c r="AE158" s="266"/>
    </row>
    <row r="159" spans="1:31" ht="15">
      <c r="A159" s="259">
        <v>104</v>
      </c>
      <c r="B159" s="260" t="s">
        <v>568</v>
      </c>
      <c r="C159" s="260" t="s">
        <v>569</v>
      </c>
      <c r="D159" s="260" t="s">
        <v>569</v>
      </c>
      <c r="E159" s="260" t="s">
        <v>1115</v>
      </c>
      <c r="F159" s="260" t="s">
        <v>984</v>
      </c>
      <c r="G159" s="260" t="s">
        <v>984</v>
      </c>
      <c r="H159" s="260" t="s">
        <v>984</v>
      </c>
      <c r="I159" s="260" t="s">
        <v>994</v>
      </c>
      <c r="J159" s="260" t="s">
        <v>994</v>
      </c>
      <c r="K159" s="260" t="s">
        <v>994</v>
      </c>
      <c r="L159" s="260" t="s">
        <v>994</v>
      </c>
      <c r="M159" s="260" t="s">
        <v>994</v>
      </c>
      <c r="N159" s="260" t="s">
        <v>994</v>
      </c>
      <c r="O159" s="260" t="s">
        <v>994</v>
      </c>
      <c r="P159" s="260" t="s">
        <v>994</v>
      </c>
      <c r="Q159" s="260" t="s">
        <v>994</v>
      </c>
      <c r="R159" s="260" t="s">
        <v>984</v>
      </c>
      <c r="S159" s="260" t="s">
        <v>984</v>
      </c>
      <c r="T159" s="260">
        <v>753</v>
      </c>
      <c r="U159" s="260" t="s">
        <v>1237</v>
      </c>
      <c r="V159" s="260">
        <v>142</v>
      </c>
      <c r="W159" s="260" t="s">
        <v>986</v>
      </c>
      <c r="X159" s="260">
        <v>35</v>
      </c>
      <c r="Y159" s="261" t="s">
        <v>1023</v>
      </c>
      <c r="Z159" s="260">
        <v>515</v>
      </c>
      <c r="AA159" s="260" t="s">
        <v>988</v>
      </c>
      <c r="AB159" s="260">
        <v>199</v>
      </c>
      <c r="AC159" s="260" t="s">
        <v>913</v>
      </c>
      <c r="AD159" s="260"/>
      <c r="AE159" s="262"/>
    </row>
    <row r="160" spans="1:31" ht="15">
      <c r="A160" s="263">
        <v>516</v>
      </c>
      <c r="B160" s="264" t="s">
        <v>492</v>
      </c>
      <c r="C160" s="264" t="s">
        <v>493</v>
      </c>
      <c r="D160" s="264" t="s">
        <v>493</v>
      </c>
      <c r="E160" s="264" t="s">
        <v>999</v>
      </c>
      <c r="F160" s="264" t="s">
        <v>984</v>
      </c>
      <c r="G160" s="264" t="s">
        <v>985</v>
      </c>
      <c r="H160" s="264" t="s">
        <v>985</v>
      </c>
      <c r="I160" s="264" t="s">
        <v>985</v>
      </c>
      <c r="J160" s="264" t="s">
        <v>985</v>
      </c>
      <c r="K160" s="264" t="s">
        <v>985</v>
      </c>
      <c r="L160" s="264" t="s">
        <v>985</v>
      </c>
      <c r="M160" s="264" t="s">
        <v>985</v>
      </c>
      <c r="N160" s="264" t="s">
        <v>985</v>
      </c>
      <c r="O160" s="264" t="s">
        <v>985</v>
      </c>
      <c r="P160" s="264" t="s">
        <v>985</v>
      </c>
      <c r="Q160" s="264" t="s">
        <v>985</v>
      </c>
      <c r="R160" s="264" t="s">
        <v>985</v>
      </c>
      <c r="S160" s="264" t="s">
        <v>985</v>
      </c>
      <c r="T160" s="264">
        <v>202</v>
      </c>
      <c r="U160" s="264" t="s">
        <v>175</v>
      </c>
      <c r="V160" s="264">
        <v>202</v>
      </c>
      <c r="W160" s="264" t="s">
        <v>175</v>
      </c>
      <c r="X160" s="264">
        <v>18</v>
      </c>
      <c r="Y160" s="264" t="s">
        <v>1020</v>
      </c>
      <c r="Z160" s="264">
        <v>515</v>
      </c>
      <c r="AA160" s="264" t="s">
        <v>988</v>
      </c>
      <c r="AB160" s="264"/>
      <c r="AC160" s="264"/>
      <c r="AD160" s="264"/>
      <c r="AE160" s="266"/>
    </row>
    <row r="161" spans="1:31" ht="15">
      <c r="A161" s="259">
        <v>520</v>
      </c>
      <c r="B161" s="260" t="s">
        <v>1116</v>
      </c>
      <c r="C161" s="260" t="s">
        <v>1117</v>
      </c>
      <c r="D161" s="260" t="s">
        <v>1117</v>
      </c>
      <c r="E161" s="260"/>
      <c r="F161" s="260" t="s">
        <v>984</v>
      </c>
      <c r="G161" s="260" t="s">
        <v>984</v>
      </c>
      <c r="H161" s="260" t="s">
        <v>984</v>
      </c>
      <c r="I161" s="260" t="s">
        <v>984</v>
      </c>
      <c r="J161" s="260" t="s">
        <v>984</v>
      </c>
      <c r="K161" s="260" t="s">
        <v>984</v>
      </c>
      <c r="L161" s="260" t="s">
        <v>984</v>
      </c>
      <c r="M161" s="260" t="s">
        <v>984</v>
      </c>
      <c r="N161" s="260" t="s">
        <v>984</v>
      </c>
      <c r="O161" s="260" t="s">
        <v>984</v>
      </c>
      <c r="P161" s="260" t="s">
        <v>984</v>
      </c>
      <c r="Q161" s="260" t="s">
        <v>984</v>
      </c>
      <c r="R161" s="260" t="s">
        <v>984</v>
      </c>
      <c r="S161" s="260" t="s">
        <v>984</v>
      </c>
      <c r="T161" s="260">
        <v>543</v>
      </c>
      <c r="U161" s="260" t="s">
        <v>218</v>
      </c>
      <c r="V161" s="260">
        <v>9</v>
      </c>
      <c r="W161" s="260" t="s">
        <v>399</v>
      </c>
      <c r="X161" s="260">
        <v>57</v>
      </c>
      <c r="Y161" s="260" t="s">
        <v>1088</v>
      </c>
      <c r="Z161" s="260">
        <v>515</v>
      </c>
      <c r="AA161" s="260" t="s">
        <v>988</v>
      </c>
      <c r="AB161" s="260"/>
      <c r="AC161" s="260"/>
      <c r="AD161" s="260">
        <v>722</v>
      </c>
      <c r="AE161" s="262" t="s">
        <v>922</v>
      </c>
    </row>
    <row r="162" spans="1:31" ht="15">
      <c r="A162" s="263">
        <v>524</v>
      </c>
      <c r="B162" s="264" t="s">
        <v>446</v>
      </c>
      <c r="C162" s="264" t="s">
        <v>447</v>
      </c>
      <c r="D162" s="264" t="s">
        <v>447</v>
      </c>
      <c r="E162" s="264" t="s">
        <v>1118</v>
      </c>
      <c r="F162" s="264" t="s">
        <v>984</v>
      </c>
      <c r="G162" s="264" t="s">
        <v>985</v>
      </c>
      <c r="H162" s="264" t="s">
        <v>985</v>
      </c>
      <c r="I162" s="264" t="s">
        <v>985</v>
      </c>
      <c r="J162" s="264" t="s">
        <v>985</v>
      </c>
      <c r="K162" s="264" t="s">
        <v>985</v>
      </c>
      <c r="L162" s="264" t="s">
        <v>985</v>
      </c>
      <c r="M162" s="264" t="s">
        <v>985</v>
      </c>
      <c r="N162" s="264" t="s">
        <v>985</v>
      </c>
      <c r="O162" s="264" t="s">
        <v>985</v>
      </c>
      <c r="P162" s="264" t="s">
        <v>985</v>
      </c>
      <c r="Q162" s="264" t="s">
        <v>985</v>
      </c>
      <c r="R162" s="264" t="s">
        <v>985</v>
      </c>
      <c r="S162" s="264" t="s">
        <v>985</v>
      </c>
      <c r="T162" s="264">
        <v>62</v>
      </c>
      <c r="U162" s="264" t="s">
        <v>632</v>
      </c>
      <c r="V162" s="264">
        <v>142</v>
      </c>
      <c r="W162" s="264" t="s">
        <v>986</v>
      </c>
      <c r="X162" s="264">
        <v>34</v>
      </c>
      <c r="Y162" s="265" t="s">
        <v>987</v>
      </c>
      <c r="Z162" s="264">
        <v>515</v>
      </c>
      <c r="AA162" s="264" t="s">
        <v>988</v>
      </c>
      <c r="AB162" s="264">
        <v>199</v>
      </c>
      <c r="AC162" s="264" t="s">
        <v>913</v>
      </c>
      <c r="AD162" s="264">
        <v>432</v>
      </c>
      <c r="AE162" s="266" t="s">
        <v>910</v>
      </c>
    </row>
    <row r="163" spans="1:31" ht="15">
      <c r="A163" s="259">
        <v>528</v>
      </c>
      <c r="B163" s="260" t="s">
        <v>554</v>
      </c>
      <c r="C163" s="267" t="s">
        <v>713</v>
      </c>
      <c r="D163" s="267" t="s">
        <v>555</v>
      </c>
      <c r="E163" s="267" t="s">
        <v>1119</v>
      </c>
      <c r="F163" s="267" t="s">
        <v>994</v>
      </c>
      <c r="G163" s="267" t="s">
        <v>994</v>
      </c>
      <c r="H163" s="267" t="s">
        <v>994</v>
      </c>
      <c r="I163" s="267" t="s">
        <v>985</v>
      </c>
      <c r="J163" s="267" t="s">
        <v>985</v>
      </c>
      <c r="K163" s="267" t="s">
        <v>985</v>
      </c>
      <c r="L163" s="267" t="s">
        <v>985</v>
      </c>
      <c r="M163" s="267" t="s">
        <v>985</v>
      </c>
      <c r="N163" s="267" t="s">
        <v>985</v>
      </c>
      <c r="O163" s="267" t="s">
        <v>985</v>
      </c>
      <c r="P163" s="267" t="s">
        <v>985</v>
      </c>
      <c r="Q163" s="267" t="s">
        <v>985</v>
      </c>
      <c r="R163" s="260" t="s">
        <v>985</v>
      </c>
      <c r="S163" s="260" t="s">
        <v>985</v>
      </c>
      <c r="T163" s="260">
        <v>513</v>
      </c>
      <c r="U163" s="260" t="s">
        <v>4</v>
      </c>
      <c r="V163" s="260">
        <v>150</v>
      </c>
      <c r="W163" s="260" t="s">
        <v>990</v>
      </c>
      <c r="X163" s="260">
        <v>155</v>
      </c>
      <c r="Y163" s="261" t="s">
        <v>1007</v>
      </c>
      <c r="Z163" s="260">
        <v>514</v>
      </c>
      <c r="AA163" s="260" t="s">
        <v>992</v>
      </c>
      <c r="AB163" s="260"/>
      <c r="AC163" s="260"/>
      <c r="AD163" s="260"/>
      <c r="AE163" s="262"/>
    </row>
    <row r="164" spans="1:31" ht="15">
      <c r="A164" s="263">
        <v>554</v>
      </c>
      <c r="B164" s="264" t="s">
        <v>242</v>
      </c>
      <c r="C164" s="264" t="s">
        <v>243</v>
      </c>
      <c r="D164" s="264" t="s">
        <v>243</v>
      </c>
      <c r="E164" s="264" t="s">
        <v>1120</v>
      </c>
      <c r="F164" s="264" t="s">
        <v>985</v>
      </c>
      <c r="G164" s="264" t="s">
        <v>985</v>
      </c>
      <c r="H164" s="264" t="s">
        <v>985</v>
      </c>
      <c r="I164" s="264" t="s">
        <v>985</v>
      </c>
      <c r="J164" s="264" t="s">
        <v>985</v>
      </c>
      <c r="K164" s="264" t="s">
        <v>985</v>
      </c>
      <c r="L164" s="264" t="s">
        <v>985</v>
      </c>
      <c r="M164" s="264" t="s">
        <v>985</v>
      </c>
      <c r="N164" s="264" t="s">
        <v>985</v>
      </c>
      <c r="O164" s="264" t="s">
        <v>985</v>
      </c>
      <c r="P164" s="264" t="s">
        <v>985</v>
      </c>
      <c r="Q164" s="264" t="s">
        <v>985</v>
      </c>
      <c r="R164" s="264" t="s">
        <v>985</v>
      </c>
      <c r="S164" s="264" t="s">
        <v>985</v>
      </c>
      <c r="T164" s="264">
        <v>53</v>
      </c>
      <c r="U164" s="264" t="s">
        <v>149</v>
      </c>
      <c r="V164" s="264">
        <v>9</v>
      </c>
      <c r="W164" s="264" t="s">
        <v>399</v>
      </c>
      <c r="X164" s="264">
        <v>53</v>
      </c>
      <c r="Y164" s="264" t="s">
        <v>149</v>
      </c>
      <c r="Z164" s="264">
        <v>514</v>
      </c>
      <c r="AA164" s="264" t="s">
        <v>992</v>
      </c>
      <c r="AB164" s="264"/>
      <c r="AC164" s="264"/>
      <c r="AD164" s="264"/>
      <c r="AE164" s="266"/>
    </row>
    <row r="165" spans="1:31" ht="15">
      <c r="A165" s="259">
        <v>558</v>
      </c>
      <c r="B165" s="260" t="s">
        <v>392</v>
      </c>
      <c r="C165" s="260" t="s">
        <v>453</v>
      </c>
      <c r="D165" s="260" t="s">
        <v>453</v>
      </c>
      <c r="E165" s="260" t="s">
        <v>1121</v>
      </c>
      <c r="F165" s="260" t="s">
        <v>984</v>
      </c>
      <c r="G165" s="260" t="s">
        <v>984</v>
      </c>
      <c r="H165" s="260" t="s">
        <v>985</v>
      </c>
      <c r="I165" s="260" t="s">
        <v>985</v>
      </c>
      <c r="J165" s="260" t="s">
        <v>985</v>
      </c>
      <c r="K165" s="260" t="s">
        <v>985</v>
      </c>
      <c r="L165" s="260" t="s">
        <v>985</v>
      </c>
      <c r="M165" s="260" t="s">
        <v>994</v>
      </c>
      <c r="N165" s="260" t="s">
        <v>994</v>
      </c>
      <c r="O165" s="260" t="s">
        <v>994</v>
      </c>
      <c r="P165" s="260" t="s">
        <v>994</v>
      </c>
      <c r="Q165" s="260" t="s">
        <v>994</v>
      </c>
      <c r="R165" s="260" t="s">
        <v>994</v>
      </c>
      <c r="S165" s="260" t="s">
        <v>994</v>
      </c>
      <c r="T165" s="260">
        <v>419</v>
      </c>
      <c r="U165" s="260" t="s">
        <v>64</v>
      </c>
      <c r="V165" s="260">
        <v>419</v>
      </c>
      <c r="W165" s="260" t="s">
        <v>64</v>
      </c>
      <c r="X165" s="260">
        <v>13</v>
      </c>
      <c r="Y165" s="260" t="s">
        <v>1015</v>
      </c>
      <c r="Z165" s="260">
        <v>515</v>
      </c>
      <c r="AA165" s="260" t="s">
        <v>988</v>
      </c>
      <c r="AB165" s="260"/>
      <c r="AC165" s="260"/>
      <c r="AD165" s="260"/>
      <c r="AE165" s="262"/>
    </row>
    <row r="166" spans="1:31" ht="15">
      <c r="A166" s="263">
        <v>562</v>
      </c>
      <c r="B166" s="264" t="s">
        <v>511</v>
      </c>
      <c r="C166" s="264" t="s">
        <v>512</v>
      </c>
      <c r="D166" s="264" t="s">
        <v>512</v>
      </c>
      <c r="E166" s="264" t="s">
        <v>1122</v>
      </c>
      <c r="F166" s="264" t="s">
        <v>984</v>
      </c>
      <c r="G166" s="264" t="s">
        <v>985</v>
      </c>
      <c r="H166" s="264" t="s">
        <v>984</v>
      </c>
      <c r="I166" s="264" t="s">
        <v>984</v>
      </c>
      <c r="J166" s="264" t="s">
        <v>984</v>
      </c>
      <c r="K166" s="264" t="s">
        <v>985</v>
      </c>
      <c r="L166" s="264" t="s">
        <v>985</v>
      </c>
      <c r="M166" s="264" t="s">
        <v>985</v>
      </c>
      <c r="N166" s="264" t="s">
        <v>985</v>
      </c>
      <c r="O166" s="264" t="s">
        <v>985</v>
      </c>
      <c r="P166" s="264" t="s">
        <v>985</v>
      </c>
      <c r="Q166" s="264" t="s">
        <v>985</v>
      </c>
      <c r="R166" s="264" t="s">
        <v>984</v>
      </c>
      <c r="S166" s="264" t="s">
        <v>984</v>
      </c>
      <c r="T166" s="264">
        <v>202</v>
      </c>
      <c r="U166" s="264" t="s">
        <v>175</v>
      </c>
      <c r="V166" s="264">
        <v>202</v>
      </c>
      <c r="W166" s="264" t="s">
        <v>175</v>
      </c>
      <c r="X166" s="264">
        <v>11</v>
      </c>
      <c r="Y166" s="264" t="s">
        <v>1017</v>
      </c>
      <c r="Z166" s="264">
        <v>515</v>
      </c>
      <c r="AA166" s="264" t="s">
        <v>988</v>
      </c>
      <c r="AB166" s="264">
        <v>199</v>
      </c>
      <c r="AC166" s="264" t="s">
        <v>913</v>
      </c>
      <c r="AD166" s="264">
        <v>432</v>
      </c>
      <c r="AE166" s="266" t="s">
        <v>910</v>
      </c>
    </row>
    <row r="167" spans="1:31" ht="15">
      <c r="A167" s="259">
        <v>566</v>
      </c>
      <c r="B167" s="260" t="s">
        <v>176</v>
      </c>
      <c r="C167" s="260" t="s">
        <v>177</v>
      </c>
      <c r="D167" s="260" t="s">
        <v>177</v>
      </c>
      <c r="E167" s="260" t="s">
        <v>1123</v>
      </c>
      <c r="F167" s="260" t="s">
        <v>985</v>
      </c>
      <c r="G167" s="260" t="s">
        <v>985</v>
      </c>
      <c r="H167" s="260" t="s">
        <v>994</v>
      </c>
      <c r="I167" s="260" t="s">
        <v>985</v>
      </c>
      <c r="J167" s="260" t="s">
        <v>985</v>
      </c>
      <c r="K167" s="260" t="s">
        <v>985</v>
      </c>
      <c r="L167" s="260" t="s">
        <v>985</v>
      </c>
      <c r="M167" s="260" t="s">
        <v>985</v>
      </c>
      <c r="N167" s="260" t="s">
        <v>985</v>
      </c>
      <c r="O167" s="260" t="s">
        <v>985</v>
      </c>
      <c r="P167" s="260" t="s">
        <v>985</v>
      </c>
      <c r="Q167" s="260" t="s">
        <v>985</v>
      </c>
      <c r="R167" s="260" t="s">
        <v>985</v>
      </c>
      <c r="S167" s="260" t="s">
        <v>985</v>
      </c>
      <c r="T167" s="260">
        <v>202</v>
      </c>
      <c r="U167" s="260" t="s">
        <v>175</v>
      </c>
      <c r="V167" s="260">
        <v>202</v>
      </c>
      <c r="W167" s="260" t="s">
        <v>175</v>
      </c>
      <c r="X167" s="260">
        <v>11</v>
      </c>
      <c r="Y167" s="260" t="s">
        <v>1017</v>
      </c>
      <c r="Z167" s="260">
        <v>515</v>
      </c>
      <c r="AA167" s="260" t="s">
        <v>988</v>
      </c>
      <c r="AB167" s="260"/>
      <c r="AC167" s="260"/>
      <c r="AD167" s="260"/>
      <c r="AE167" s="262"/>
    </row>
    <row r="168" spans="1:31" ht="15">
      <c r="A168" s="263">
        <v>807</v>
      </c>
      <c r="B168" s="264" t="s">
        <v>543</v>
      </c>
      <c r="C168" s="264" t="s">
        <v>544</v>
      </c>
      <c r="D168" s="264" t="s">
        <v>544</v>
      </c>
      <c r="E168" s="264" t="s">
        <v>1124</v>
      </c>
      <c r="F168" s="264" t="s">
        <v>984</v>
      </c>
      <c r="G168" s="264" t="s">
        <v>984</v>
      </c>
      <c r="H168" s="264" t="s">
        <v>984</v>
      </c>
      <c r="I168" s="264" t="s">
        <v>994</v>
      </c>
      <c r="J168" s="264" t="s">
        <v>994</v>
      </c>
      <c r="K168" s="264" t="s">
        <v>994</v>
      </c>
      <c r="L168" s="264" t="s">
        <v>994</v>
      </c>
      <c r="M168" s="264" t="s">
        <v>994</v>
      </c>
      <c r="N168" s="264" t="s">
        <v>994</v>
      </c>
      <c r="O168" s="264" t="s">
        <v>994</v>
      </c>
      <c r="P168" s="264" t="s">
        <v>994</v>
      </c>
      <c r="Q168" s="264" t="s">
        <v>994</v>
      </c>
      <c r="R168" s="264" t="s">
        <v>994</v>
      </c>
      <c r="S168" s="264" t="s">
        <v>994</v>
      </c>
      <c r="T168" s="264">
        <v>513</v>
      </c>
      <c r="U168" s="264" t="s">
        <v>4</v>
      </c>
      <c r="V168" s="264">
        <v>150</v>
      </c>
      <c r="W168" s="264" t="s">
        <v>990</v>
      </c>
      <c r="X168" s="264">
        <v>39</v>
      </c>
      <c r="Y168" s="265" t="s">
        <v>991</v>
      </c>
      <c r="Z168" s="264">
        <v>514</v>
      </c>
      <c r="AA168" s="264" t="s">
        <v>992</v>
      </c>
      <c r="AB168" s="264"/>
      <c r="AC168" s="264"/>
      <c r="AD168" s="264">
        <v>432</v>
      </c>
      <c r="AE168" s="266" t="s">
        <v>910</v>
      </c>
    </row>
    <row r="169" spans="1:31" ht="15">
      <c r="A169" s="259">
        <v>578</v>
      </c>
      <c r="B169" s="260" t="s">
        <v>1125</v>
      </c>
      <c r="C169" s="260" t="s">
        <v>764</v>
      </c>
      <c r="D169" s="260" t="s">
        <v>764</v>
      </c>
      <c r="E169" s="260" t="s">
        <v>1126</v>
      </c>
      <c r="F169" s="260" t="s">
        <v>984</v>
      </c>
      <c r="G169" s="260" t="s">
        <v>985</v>
      </c>
      <c r="H169" s="260" t="s">
        <v>985</v>
      </c>
      <c r="I169" s="260" t="s">
        <v>994</v>
      </c>
      <c r="J169" s="260" t="s">
        <v>994</v>
      </c>
      <c r="K169" s="260" t="s">
        <v>985</v>
      </c>
      <c r="L169" s="260" t="s">
        <v>985</v>
      </c>
      <c r="M169" s="260" t="s">
        <v>985</v>
      </c>
      <c r="N169" s="260" t="s">
        <v>985</v>
      </c>
      <c r="O169" s="260" t="s">
        <v>985</v>
      </c>
      <c r="P169" s="260" t="s">
        <v>985</v>
      </c>
      <c r="Q169" s="260" t="s">
        <v>985</v>
      </c>
      <c r="R169" s="260" t="s">
        <v>985</v>
      </c>
      <c r="S169" s="260" t="s">
        <v>985</v>
      </c>
      <c r="T169" s="260">
        <v>513</v>
      </c>
      <c r="U169" s="260" t="s">
        <v>4</v>
      </c>
      <c r="V169" s="260">
        <v>150</v>
      </c>
      <c r="W169" s="260" t="s">
        <v>990</v>
      </c>
      <c r="X169" s="260">
        <v>154</v>
      </c>
      <c r="Y169" s="261" t="s">
        <v>1046</v>
      </c>
      <c r="Z169" s="260">
        <v>514</v>
      </c>
      <c r="AA169" s="260" t="s">
        <v>992</v>
      </c>
      <c r="AB169" s="260"/>
      <c r="AC169" s="260"/>
      <c r="AD169" s="260"/>
      <c r="AE169" s="262"/>
    </row>
    <row r="170" spans="1:31" ht="15">
      <c r="A170" s="263">
        <v>512</v>
      </c>
      <c r="B170" s="264" t="s">
        <v>1127</v>
      </c>
      <c r="C170" s="264" t="s">
        <v>771</v>
      </c>
      <c r="D170" s="264" t="s">
        <v>771</v>
      </c>
      <c r="E170" s="264" t="s">
        <v>1123</v>
      </c>
      <c r="F170" s="264" t="s">
        <v>984</v>
      </c>
      <c r="G170" s="264" t="s">
        <v>984</v>
      </c>
      <c r="H170" s="264" t="s">
        <v>984</v>
      </c>
      <c r="I170" s="264" t="s">
        <v>994</v>
      </c>
      <c r="J170" s="264" t="s">
        <v>994</v>
      </c>
      <c r="K170" s="264" t="s">
        <v>994</v>
      </c>
      <c r="L170" s="264" t="s">
        <v>994</v>
      </c>
      <c r="M170" s="264" t="s">
        <v>994</v>
      </c>
      <c r="N170" s="264" t="s">
        <v>994</v>
      </c>
      <c r="O170" s="264" t="s">
        <v>994</v>
      </c>
      <c r="P170" s="264" t="s">
        <v>994</v>
      </c>
      <c r="Q170" s="264" t="s">
        <v>994</v>
      </c>
      <c r="R170" s="264" t="s">
        <v>994</v>
      </c>
      <c r="S170" s="264" t="s">
        <v>994</v>
      </c>
      <c r="T170" s="264">
        <v>747</v>
      </c>
      <c r="U170" s="264" t="s">
        <v>1244</v>
      </c>
      <c r="V170" s="264">
        <v>142</v>
      </c>
      <c r="W170" s="264" t="s">
        <v>986</v>
      </c>
      <c r="X170" s="264">
        <v>145</v>
      </c>
      <c r="Y170" s="265" t="s">
        <v>1004</v>
      </c>
      <c r="Z170" s="264">
        <v>515</v>
      </c>
      <c r="AA170" s="264" t="s">
        <v>988</v>
      </c>
      <c r="AB170" s="264"/>
      <c r="AC170" s="264"/>
      <c r="AD170" s="264"/>
      <c r="AE170" s="266"/>
    </row>
    <row r="171" spans="1:31" ht="15">
      <c r="A171" s="259">
        <v>586</v>
      </c>
      <c r="B171" s="260" t="s">
        <v>244</v>
      </c>
      <c r="C171" s="260" t="s">
        <v>245</v>
      </c>
      <c r="D171" s="260" t="s">
        <v>245</v>
      </c>
      <c r="E171" s="260"/>
      <c r="F171" s="260" t="s">
        <v>984</v>
      </c>
      <c r="G171" s="260" t="s">
        <v>984</v>
      </c>
      <c r="H171" s="260" t="s">
        <v>984</v>
      </c>
      <c r="I171" s="260" t="s">
        <v>984</v>
      </c>
      <c r="J171" s="260" t="s">
        <v>984</v>
      </c>
      <c r="K171" s="260" t="s">
        <v>984</v>
      </c>
      <c r="L171" s="260" t="s">
        <v>984</v>
      </c>
      <c r="M171" s="260" t="s">
        <v>984</v>
      </c>
      <c r="N171" s="260" t="s">
        <v>984</v>
      </c>
      <c r="O171" s="260" t="s">
        <v>984</v>
      </c>
      <c r="P171" s="260" t="s">
        <v>984</v>
      </c>
      <c r="Q171" s="260" t="s">
        <v>984</v>
      </c>
      <c r="R171" s="260" t="s">
        <v>985</v>
      </c>
      <c r="S171" s="260" t="s">
        <v>985</v>
      </c>
      <c r="T171" s="260">
        <v>62</v>
      </c>
      <c r="U171" s="260" t="s">
        <v>632</v>
      </c>
      <c r="V171" s="260">
        <v>142</v>
      </c>
      <c r="W171" s="260" t="s">
        <v>986</v>
      </c>
      <c r="X171" s="260">
        <v>34</v>
      </c>
      <c r="Y171" s="261" t="s">
        <v>987</v>
      </c>
      <c r="Z171" s="260">
        <v>515</v>
      </c>
      <c r="AA171" s="260" t="s">
        <v>988</v>
      </c>
      <c r="AB171" s="260"/>
      <c r="AC171" s="260"/>
      <c r="AD171" s="260"/>
      <c r="AE171" s="262"/>
    </row>
    <row r="172" spans="1:31" ht="15">
      <c r="A172" s="263">
        <v>585</v>
      </c>
      <c r="B172" s="264" t="s">
        <v>1128</v>
      </c>
      <c r="C172" s="264" t="s">
        <v>919</v>
      </c>
      <c r="D172" s="264" t="s">
        <v>919</v>
      </c>
      <c r="E172" s="264"/>
      <c r="F172" s="264" t="s">
        <v>984</v>
      </c>
      <c r="G172" s="264" t="s">
        <v>984</v>
      </c>
      <c r="H172" s="264" t="s">
        <v>984</v>
      </c>
      <c r="I172" s="264" t="s">
        <v>984</v>
      </c>
      <c r="J172" s="264" t="s">
        <v>984</v>
      </c>
      <c r="K172" s="264" t="s">
        <v>984</v>
      </c>
      <c r="L172" s="264" t="s">
        <v>984</v>
      </c>
      <c r="M172" s="264" t="s">
        <v>984</v>
      </c>
      <c r="N172" s="264" t="s">
        <v>984</v>
      </c>
      <c r="O172" s="264" t="s">
        <v>984</v>
      </c>
      <c r="P172" s="264" t="s">
        <v>984</v>
      </c>
      <c r="Q172" s="264" t="s">
        <v>984</v>
      </c>
      <c r="R172" s="264" t="s">
        <v>984</v>
      </c>
      <c r="S172" s="264" t="s">
        <v>984</v>
      </c>
      <c r="T172" s="264">
        <v>543</v>
      </c>
      <c r="U172" s="264" t="s">
        <v>218</v>
      </c>
      <c r="V172" s="264">
        <v>9</v>
      </c>
      <c r="W172" s="264" t="s">
        <v>399</v>
      </c>
      <c r="X172" s="264">
        <v>57</v>
      </c>
      <c r="Y172" s="264" t="s">
        <v>1088</v>
      </c>
      <c r="Z172" s="264">
        <v>515</v>
      </c>
      <c r="AA172" s="264" t="s">
        <v>988</v>
      </c>
      <c r="AB172" s="264"/>
      <c r="AC172" s="264"/>
      <c r="AD172" s="264">
        <v>722</v>
      </c>
      <c r="AE172" s="266" t="s">
        <v>922</v>
      </c>
    </row>
    <row r="173" spans="1:31" ht="15">
      <c r="A173" s="259">
        <v>591</v>
      </c>
      <c r="B173" s="260" t="s">
        <v>90</v>
      </c>
      <c r="C173" s="260" t="s">
        <v>91</v>
      </c>
      <c r="D173" s="260" t="s">
        <v>91</v>
      </c>
      <c r="E173" s="260" t="s">
        <v>1129</v>
      </c>
      <c r="F173" s="260" t="s">
        <v>985</v>
      </c>
      <c r="G173" s="260" t="s">
        <v>985</v>
      </c>
      <c r="H173" s="260" t="s">
        <v>985</v>
      </c>
      <c r="I173" s="260" t="s">
        <v>985</v>
      </c>
      <c r="J173" s="260" t="s">
        <v>985</v>
      </c>
      <c r="K173" s="260" t="s">
        <v>985</v>
      </c>
      <c r="L173" s="260" t="s">
        <v>985</v>
      </c>
      <c r="M173" s="260" t="s">
        <v>985</v>
      </c>
      <c r="N173" s="260" t="s">
        <v>985</v>
      </c>
      <c r="O173" s="260" t="s">
        <v>994</v>
      </c>
      <c r="P173" s="260" t="s">
        <v>994</v>
      </c>
      <c r="Q173" s="260" t="s">
        <v>994</v>
      </c>
      <c r="R173" s="260" t="s">
        <v>994</v>
      </c>
      <c r="S173" s="260" t="s">
        <v>985</v>
      </c>
      <c r="T173" s="260">
        <v>419</v>
      </c>
      <c r="U173" s="260" t="s">
        <v>64</v>
      </c>
      <c r="V173" s="260">
        <v>419</v>
      </c>
      <c r="W173" s="260" t="s">
        <v>64</v>
      </c>
      <c r="X173" s="260">
        <v>13</v>
      </c>
      <c r="Y173" s="260" t="s">
        <v>1015</v>
      </c>
      <c r="Z173" s="260">
        <v>515</v>
      </c>
      <c r="AA173" s="260" t="s">
        <v>988</v>
      </c>
      <c r="AB173" s="260"/>
      <c r="AC173" s="260"/>
      <c r="AD173" s="260"/>
      <c r="AE173" s="262"/>
    </row>
    <row r="174" spans="1:31" ht="15">
      <c r="A174" s="263">
        <v>598</v>
      </c>
      <c r="B174" s="264" t="s">
        <v>601</v>
      </c>
      <c r="C174" s="264" t="s">
        <v>602</v>
      </c>
      <c r="D174" s="264" t="s">
        <v>602</v>
      </c>
      <c r="E174" s="264"/>
      <c r="F174" s="264" t="s">
        <v>984</v>
      </c>
      <c r="G174" s="264" t="s">
        <v>984</v>
      </c>
      <c r="H174" s="264" t="s">
        <v>984</v>
      </c>
      <c r="I174" s="264" t="s">
        <v>984</v>
      </c>
      <c r="J174" s="264" t="s">
        <v>984</v>
      </c>
      <c r="K174" s="264" t="s">
        <v>984</v>
      </c>
      <c r="L174" s="264" t="s">
        <v>984</v>
      </c>
      <c r="M174" s="264" t="s">
        <v>984</v>
      </c>
      <c r="N174" s="264" t="s">
        <v>984</v>
      </c>
      <c r="O174" s="264" t="s">
        <v>984</v>
      </c>
      <c r="P174" s="264" t="s">
        <v>984</v>
      </c>
      <c r="Q174" s="264" t="s">
        <v>984</v>
      </c>
      <c r="R174" s="264" t="s">
        <v>984</v>
      </c>
      <c r="S174" s="264" t="s">
        <v>984</v>
      </c>
      <c r="T174" s="264">
        <v>543</v>
      </c>
      <c r="U174" s="264" t="s">
        <v>218</v>
      </c>
      <c r="V174" s="264">
        <v>9</v>
      </c>
      <c r="W174" s="264" t="s">
        <v>399</v>
      </c>
      <c r="X174" s="264">
        <v>54</v>
      </c>
      <c r="Y174" s="264" t="s">
        <v>1059</v>
      </c>
      <c r="Z174" s="264">
        <v>515</v>
      </c>
      <c r="AA174" s="264" t="s">
        <v>988</v>
      </c>
      <c r="AB174" s="264"/>
      <c r="AC174" s="264"/>
      <c r="AD174" s="264">
        <v>722</v>
      </c>
      <c r="AE174" s="266" t="s">
        <v>922</v>
      </c>
    </row>
    <row r="175" spans="1:31" ht="15">
      <c r="A175" s="259">
        <v>600</v>
      </c>
      <c r="B175" s="260" t="s">
        <v>97</v>
      </c>
      <c r="C175" s="260" t="s">
        <v>98</v>
      </c>
      <c r="D175" s="260" t="s">
        <v>98</v>
      </c>
      <c r="E175" s="260" t="s">
        <v>1130</v>
      </c>
      <c r="F175" s="260" t="s">
        <v>984</v>
      </c>
      <c r="G175" s="260" t="s">
        <v>985</v>
      </c>
      <c r="H175" s="260" t="s">
        <v>985</v>
      </c>
      <c r="I175" s="260" t="s">
        <v>984</v>
      </c>
      <c r="J175" s="260" t="s">
        <v>984</v>
      </c>
      <c r="K175" s="260" t="s">
        <v>984</v>
      </c>
      <c r="L175" s="260" t="s">
        <v>984</v>
      </c>
      <c r="M175" s="260" t="s">
        <v>994</v>
      </c>
      <c r="N175" s="260" t="s">
        <v>994</v>
      </c>
      <c r="O175" s="260" t="s">
        <v>994</v>
      </c>
      <c r="P175" s="260" t="s">
        <v>994</v>
      </c>
      <c r="Q175" s="260" t="s">
        <v>994</v>
      </c>
      <c r="R175" s="260" t="s">
        <v>985</v>
      </c>
      <c r="S175" s="260" t="s">
        <v>985</v>
      </c>
      <c r="T175" s="260">
        <v>419</v>
      </c>
      <c r="U175" s="260" t="s">
        <v>64</v>
      </c>
      <c r="V175" s="260">
        <v>419</v>
      </c>
      <c r="W175" s="260" t="s">
        <v>64</v>
      </c>
      <c r="X175" s="260">
        <v>5</v>
      </c>
      <c r="Y175" s="260" t="s">
        <v>1002</v>
      </c>
      <c r="Z175" s="260">
        <v>515</v>
      </c>
      <c r="AA175" s="260" t="s">
        <v>988</v>
      </c>
      <c r="AB175" s="260"/>
      <c r="AC175" s="260"/>
      <c r="AD175" s="260">
        <v>432</v>
      </c>
      <c r="AE175" s="262" t="s">
        <v>910</v>
      </c>
    </row>
    <row r="176" spans="1:31" ht="15">
      <c r="A176" s="263">
        <v>604</v>
      </c>
      <c r="B176" s="264" t="s">
        <v>94</v>
      </c>
      <c r="C176" s="264" t="s">
        <v>95</v>
      </c>
      <c r="D176" s="264" t="s">
        <v>95</v>
      </c>
      <c r="E176" s="264" t="s">
        <v>1131</v>
      </c>
      <c r="F176" s="264" t="s">
        <v>985</v>
      </c>
      <c r="G176" s="264" t="s">
        <v>985</v>
      </c>
      <c r="H176" s="264" t="s">
        <v>985</v>
      </c>
      <c r="I176" s="264" t="s">
        <v>985</v>
      </c>
      <c r="J176" s="264" t="s">
        <v>985</v>
      </c>
      <c r="K176" s="264" t="s">
        <v>985</v>
      </c>
      <c r="L176" s="264" t="s">
        <v>985</v>
      </c>
      <c r="M176" s="264" t="s">
        <v>985</v>
      </c>
      <c r="N176" s="264" t="s">
        <v>985</v>
      </c>
      <c r="O176" s="264" t="s">
        <v>985</v>
      </c>
      <c r="P176" s="264" t="s">
        <v>985</v>
      </c>
      <c r="Q176" s="264" t="s">
        <v>985</v>
      </c>
      <c r="R176" s="264" t="s">
        <v>985</v>
      </c>
      <c r="S176" s="264" t="s">
        <v>985</v>
      </c>
      <c r="T176" s="264">
        <v>419</v>
      </c>
      <c r="U176" s="264" t="s">
        <v>64</v>
      </c>
      <c r="V176" s="264">
        <v>419</v>
      </c>
      <c r="W176" s="264" t="s">
        <v>64</v>
      </c>
      <c r="X176" s="264">
        <v>5</v>
      </c>
      <c r="Y176" s="264" t="s">
        <v>1002</v>
      </c>
      <c r="Z176" s="264">
        <v>515</v>
      </c>
      <c r="AA176" s="264" t="s">
        <v>988</v>
      </c>
      <c r="AB176" s="264"/>
      <c r="AC176" s="264"/>
      <c r="AD176" s="264"/>
      <c r="AE176" s="266"/>
    </row>
    <row r="177" spans="1:31" ht="15">
      <c r="A177" s="259">
        <v>608</v>
      </c>
      <c r="B177" s="260" t="s">
        <v>572</v>
      </c>
      <c r="C177" s="260" t="s">
        <v>573</v>
      </c>
      <c r="D177" s="260" t="s">
        <v>573</v>
      </c>
      <c r="E177" s="260" t="s">
        <v>1132</v>
      </c>
      <c r="F177" s="260" t="s">
        <v>985</v>
      </c>
      <c r="G177" s="260" t="s">
        <v>985</v>
      </c>
      <c r="H177" s="260" t="s">
        <v>985</v>
      </c>
      <c r="I177" s="260" t="s">
        <v>985</v>
      </c>
      <c r="J177" s="260" t="s">
        <v>985</v>
      </c>
      <c r="K177" s="260" t="s">
        <v>985</v>
      </c>
      <c r="L177" s="260" t="s">
        <v>985</v>
      </c>
      <c r="M177" s="260" t="s">
        <v>985</v>
      </c>
      <c r="N177" s="260" t="s">
        <v>985</v>
      </c>
      <c r="O177" s="260" t="s">
        <v>985</v>
      </c>
      <c r="P177" s="260" t="s">
        <v>985</v>
      </c>
      <c r="Q177" s="260" t="s">
        <v>985</v>
      </c>
      <c r="R177" s="260" t="s">
        <v>985</v>
      </c>
      <c r="S177" s="260" t="s">
        <v>985</v>
      </c>
      <c r="T177" s="260">
        <v>753</v>
      </c>
      <c r="U177" s="260" t="s">
        <v>1237</v>
      </c>
      <c r="V177" s="260">
        <v>142</v>
      </c>
      <c r="W177" s="260" t="s">
        <v>986</v>
      </c>
      <c r="X177" s="260">
        <v>35</v>
      </c>
      <c r="Y177" s="261" t="s">
        <v>1023</v>
      </c>
      <c r="Z177" s="260">
        <v>515</v>
      </c>
      <c r="AA177" s="260" t="s">
        <v>988</v>
      </c>
      <c r="AB177" s="260"/>
      <c r="AC177" s="260"/>
      <c r="AD177" s="260"/>
      <c r="AE177" s="262"/>
    </row>
    <row r="178" spans="1:31" ht="15">
      <c r="A178" s="263">
        <v>616</v>
      </c>
      <c r="B178" s="264" t="s">
        <v>133</v>
      </c>
      <c r="C178" s="264" t="s">
        <v>134</v>
      </c>
      <c r="D178" s="264" t="s">
        <v>134</v>
      </c>
      <c r="E178" s="264" t="s">
        <v>1133</v>
      </c>
      <c r="F178" s="264" t="s">
        <v>985</v>
      </c>
      <c r="G178" s="264" t="s">
        <v>985</v>
      </c>
      <c r="H178" s="264" t="s">
        <v>985</v>
      </c>
      <c r="I178" s="264" t="s">
        <v>985</v>
      </c>
      <c r="J178" s="264" t="s">
        <v>985</v>
      </c>
      <c r="K178" s="264" t="s">
        <v>985</v>
      </c>
      <c r="L178" s="264" t="s">
        <v>985</v>
      </c>
      <c r="M178" s="264" t="s">
        <v>985</v>
      </c>
      <c r="N178" s="264" t="s">
        <v>985</v>
      </c>
      <c r="O178" s="264" t="s">
        <v>985</v>
      </c>
      <c r="P178" s="264" t="s">
        <v>985</v>
      </c>
      <c r="Q178" s="264" t="s">
        <v>985</v>
      </c>
      <c r="R178" s="264" t="s">
        <v>985</v>
      </c>
      <c r="S178" s="264" t="s">
        <v>985</v>
      </c>
      <c r="T178" s="264">
        <v>513</v>
      </c>
      <c r="U178" s="264" t="s">
        <v>4</v>
      </c>
      <c r="V178" s="264">
        <v>150</v>
      </c>
      <c r="W178" s="264" t="s">
        <v>990</v>
      </c>
      <c r="X178" s="264">
        <v>151</v>
      </c>
      <c r="Y178" s="265" t="s">
        <v>1012</v>
      </c>
      <c r="Z178" s="264">
        <v>514</v>
      </c>
      <c r="AA178" s="264" t="s">
        <v>992</v>
      </c>
      <c r="AB178" s="264"/>
      <c r="AC178" s="264"/>
      <c r="AD178" s="264"/>
      <c r="AE178" s="266"/>
    </row>
    <row r="179" spans="1:31" ht="15">
      <c r="A179" s="259">
        <v>620</v>
      </c>
      <c r="B179" s="260" t="s">
        <v>137</v>
      </c>
      <c r="C179" s="260" t="s">
        <v>138</v>
      </c>
      <c r="D179" s="260" t="s">
        <v>138</v>
      </c>
      <c r="E179" s="260" t="s">
        <v>1134</v>
      </c>
      <c r="F179" s="260" t="s">
        <v>985</v>
      </c>
      <c r="G179" s="260" t="s">
        <v>985</v>
      </c>
      <c r="H179" s="260" t="s">
        <v>985</v>
      </c>
      <c r="I179" s="260" t="s">
        <v>985</v>
      </c>
      <c r="J179" s="260" t="s">
        <v>985</v>
      </c>
      <c r="K179" s="260" t="s">
        <v>985</v>
      </c>
      <c r="L179" s="260" t="s">
        <v>985</v>
      </c>
      <c r="M179" s="260" t="s">
        <v>985</v>
      </c>
      <c r="N179" s="260" t="s">
        <v>985</v>
      </c>
      <c r="O179" s="260" t="s">
        <v>985</v>
      </c>
      <c r="P179" s="260" t="s">
        <v>985</v>
      </c>
      <c r="Q179" s="260" t="s">
        <v>985</v>
      </c>
      <c r="R179" s="260" t="s">
        <v>985</v>
      </c>
      <c r="S179" s="260" t="s">
        <v>985</v>
      </c>
      <c r="T179" s="260">
        <v>513</v>
      </c>
      <c r="U179" s="260" t="s">
        <v>4</v>
      </c>
      <c r="V179" s="260">
        <v>150</v>
      </c>
      <c r="W179" s="260" t="s">
        <v>990</v>
      </c>
      <c r="X179" s="260">
        <v>39</v>
      </c>
      <c r="Y179" s="261" t="s">
        <v>991</v>
      </c>
      <c r="Z179" s="260">
        <v>514</v>
      </c>
      <c r="AA179" s="260" t="s">
        <v>992</v>
      </c>
      <c r="AB179" s="260"/>
      <c r="AC179" s="260"/>
      <c r="AD179" s="260"/>
      <c r="AE179" s="262"/>
    </row>
    <row r="180" spans="1:31" ht="15">
      <c r="A180" s="263">
        <v>634</v>
      </c>
      <c r="B180" s="264" t="s">
        <v>398</v>
      </c>
      <c r="C180" s="264" t="s">
        <v>920</v>
      </c>
      <c r="D180" s="264" t="s">
        <v>920</v>
      </c>
      <c r="E180" s="264" t="s">
        <v>1135</v>
      </c>
      <c r="F180" s="264" t="s">
        <v>984</v>
      </c>
      <c r="G180" s="264" t="s">
        <v>984</v>
      </c>
      <c r="H180" s="264" t="s">
        <v>985</v>
      </c>
      <c r="I180" s="264" t="s">
        <v>985</v>
      </c>
      <c r="J180" s="264" t="s">
        <v>985</v>
      </c>
      <c r="K180" s="264" t="s">
        <v>985</v>
      </c>
      <c r="L180" s="264" t="s">
        <v>985</v>
      </c>
      <c r="M180" s="264" t="s">
        <v>985</v>
      </c>
      <c r="N180" s="264" t="s">
        <v>985</v>
      </c>
      <c r="O180" s="264" t="s">
        <v>985</v>
      </c>
      <c r="P180" s="264" t="s">
        <v>985</v>
      </c>
      <c r="Q180" s="264" t="s">
        <v>985</v>
      </c>
      <c r="R180" s="264" t="s">
        <v>985</v>
      </c>
      <c r="S180" s="264" t="s">
        <v>985</v>
      </c>
      <c r="T180" s="264">
        <v>747</v>
      </c>
      <c r="U180" s="264" t="s">
        <v>1244</v>
      </c>
      <c r="V180" s="264">
        <v>142</v>
      </c>
      <c r="W180" s="264" t="s">
        <v>986</v>
      </c>
      <c r="X180" s="264">
        <v>145</v>
      </c>
      <c r="Y180" s="265" t="s">
        <v>1004</v>
      </c>
      <c r="Z180" s="264">
        <v>515</v>
      </c>
      <c r="AA180" s="264" t="s">
        <v>988</v>
      </c>
      <c r="AB180" s="264"/>
      <c r="AC180" s="264"/>
      <c r="AD180" s="264"/>
      <c r="AE180" s="266"/>
    </row>
    <row r="181" spans="1:31" ht="15">
      <c r="A181" s="259">
        <v>410</v>
      </c>
      <c r="B181" s="260" t="s">
        <v>163</v>
      </c>
      <c r="C181" s="260" t="s">
        <v>164</v>
      </c>
      <c r="D181" s="260" t="s">
        <v>164</v>
      </c>
      <c r="E181" s="260" t="s">
        <v>1136</v>
      </c>
      <c r="F181" s="260" t="s">
        <v>984</v>
      </c>
      <c r="G181" s="260" t="s">
        <v>985</v>
      </c>
      <c r="H181" s="260" t="s">
        <v>985</v>
      </c>
      <c r="I181" s="260" t="s">
        <v>985</v>
      </c>
      <c r="J181" s="260" t="s">
        <v>985</v>
      </c>
      <c r="K181" s="260" t="s">
        <v>985</v>
      </c>
      <c r="L181" s="260" t="s">
        <v>985</v>
      </c>
      <c r="M181" s="260" t="s">
        <v>985</v>
      </c>
      <c r="N181" s="260" t="s">
        <v>985</v>
      </c>
      <c r="O181" s="260" t="s">
        <v>985</v>
      </c>
      <c r="P181" s="260" t="s">
        <v>985</v>
      </c>
      <c r="Q181" s="260" t="s">
        <v>985</v>
      </c>
      <c r="R181" s="260" t="s">
        <v>985</v>
      </c>
      <c r="S181" s="260" t="s">
        <v>985</v>
      </c>
      <c r="T181" s="260">
        <v>753</v>
      </c>
      <c r="U181" s="260" t="s">
        <v>1237</v>
      </c>
      <c r="V181" s="260">
        <v>142</v>
      </c>
      <c r="W181" s="260" t="s">
        <v>986</v>
      </c>
      <c r="X181" s="260">
        <v>30</v>
      </c>
      <c r="Y181" s="261" t="s">
        <v>1033</v>
      </c>
      <c r="Z181" s="260">
        <v>515</v>
      </c>
      <c r="AA181" s="260" t="s">
        <v>988</v>
      </c>
      <c r="AB181" s="260"/>
      <c r="AC181" s="260"/>
      <c r="AD181" s="260"/>
      <c r="AE181" s="262"/>
    </row>
    <row r="182" spans="1:31" ht="15">
      <c r="A182" s="263">
        <v>498</v>
      </c>
      <c r="B182" s="264" t="s">
        <v>386</v>
      </c>
      <c r="C182" s="264" t="s">
        <v>526</v>
      </c>
      <c r="D182" s="264" t="s">
        <v>526</v>
      </c>
      <c r="E182" s="264" t="s">
        <v>1137</v>
      </c>
      <c r="F182" s="264" t="s">
        <v>984</v>
      </c>
      <c r="G182" s="264" t="s">
        <v>984</v>
      </c>
      <c r="H182" s="264" t="s">
        <v>994</v>
      </c>
      <c r="I182" s="264" t="s">
        <v>994</v>
      </c>
      <c r="J182" s="264" t="s">
        <v>994</v>
      </c>
      <c r="K182" s="264" t="s">
        <v>994</v>
      </c>
      <c r="L182" s="264" t="s">
        <v>985</v>
      </c>
      <c r="M182" s="264" t="s">
        <v>985</v>
      </c>
      <c r="N182" s="264" t="s">
        <v>985</v>
      </c>
      <c r="O182" s="264" t="s">
        <v>985</v>
      </c>
      <c r="P182" s="264" t="s">
        <v>985</v>
      </c>
      <c r="Q182" s="264" t="s">
        <v>985</v>
      </c>
      <c r="R182" s="264" t="s">
        <v>985</v>
      </c>
      <c r="S182" s="264" t="s">
        <v>985</v>
      </c>
      <c r="T182" s="264">
        <v>513</v>
      </c>
      <c r="U182" s="264" t="s">
        <v>4</v>
      </c>
      <c r="V182" s="264">
        <v>150</v>
      </c>
      <c r="W182" s="264" t="s">
        <v>990</v>
      </c>
      <c r="X182" s="264">
        <v>151</v>
      </c>
      <c r="Y182" s="265" t="s">
        <v>1012</v>
      </c>
      <c r="Z182" s="264">
        <v>514</v>
      </c>
      <c r="AA182" s="264" t="s">
        <v>992</v>
      </c>
      <c r="AB182" s="264"/>
      <c r="AC182" s="264"/>
      <c r="AD182" s="264">
        <v>432</v>
      </c>
      <c r="AE182" s="266" t="s">
        <v>910</v>
      </c>
    </row>
    <row r="183" spans="1:31" ht="15">
      <c r="A183" s="259">
        <v>642</v>
      </c>
      <c r="B183" s="260" t="s">
        <v>387</v>
      </c>
      <c r="C183" s="260" t="s">
        <v>527</v>
      </c>
      <c r="D183" s="260" t="s">
        <v>527</v>
      </c>
      <c r="E183" s="260" t="s">
        <v>1138</v>
      </c>
      <c r="F183" s="260" t="s">
        <v>984</v>
      </c>
      <c r="G183" s="260" t="s">
        <v>984</v>
      </c>
      <c r="H183" s="260" t="s">
        <v>984</v>
      </c>
      <c r="I183" s="260" t="s">
        <v>984</v>
      </c>
      <c r="J183" s="260" t="s">
        <v>984</v>
      </c>
      <c r="K183" s="260" t="s">
        <v>984</v>
      </c>
      <c r="L183" s="260" t="s">
        <v>984</v>
      </c>
      <c r="M183" s="260" t="s">
        <v>984</v>
      </c>
      <c r="N183" s="260" t="s">
        <v>984</v>
      </c>
      <c r="O183" s="260" t="s">
        <v>984</v>
      </c>
      <c r="P183" s="260" t="s">
        <v>984</v>
      </c>
      <c r="Q183" s="260" t="s">
        <v>984</v>
      </c>
      <c r="R183" s="260" t="s">
        <v>984</v>
      </c>
      <c r="S183" s="260" t="s">
        <v>984</v>
      </c>
      <c r="T183" s="260">
        <v>513</v>
      </c>
      <c r="U183" s="260" t="s">
        <v>4</v>
      </c>
      <c r="V183" s="260">
        <v>150</v>
      </c>
      <c r="W183" s="260" t="s">
        <v>990</v>
      </c>
      <c r="X183" s="260">
        <v>151</v>
      </c>
      <c r="Y183" s="261" t="s">
        <v>1012</v>
      </c>
      <c r="Z183" s="260">
        <v>514</v>
      </c>
      <c r="AA183" s="260" t="s">
        <v>992</v>
      </c>
      <c r="AB183" s="260"/>
      <c r="AC183" s="260"/>
      <c r="AD183" s="260"/>
      <c r="AE183" s="262"/>
    </row>
    <row r="184" spans="1:31" ht="15">
      <c r="A184" s="263">
        <v>643</v>
      </c>
      <c r="B184" s="264" t="s">
        <v>528</v>
      </c>
      <c r="C184" s="264" t="s">
        <v>300</v>
      </c>
      <c r="D184" s="264" t="s">
        <v>300</v>
      </c>
      <c r="E184" s="264" t="s">
        <v>1139</v>
      </c>
      <c r="F184" s="264" t="s">
        <v>994</v>
      </c>
      <c r="G184" s="264" t="s">
        <v>994</v>
      </c>
      <c r="H184" s="264" t="s">
        <v>985</v>
      </c>
      <c r="I184" s="264" t="s">
        <v>985</v>
      </c>
      <c r="J184" s="264" t="s">
        <v>985</v>
      </c>
      <c r="K184" s="264" t="s">
        <v>985</v>
      </c>
      <c r="L184" s="264" t="s">
        <v>985</v>
      </c>
      <c r="M184" s="264" t="s">
        <v>985</v>
      </c>
      <c r="N184" s="264" t="s">
        <v>985</v>
      </c>
      <c r="O184" s="264" t="s">
        <v>985</v>
      </c>
      <c r="P184" s="264" t="s">
        <v>985</v>
      </c>
      <c r="Q184" s="264" t="s">
        <v>984</v>
      </c>
      <c r="R184" s="264" t="s">
        <v>984</v>
      </c>
      <c r="S184" s="264" t="s">
        <v>984</v>
      </c>
      <c r="T184" s="264">
        <v>513</v>
      </c>
      <c r="U184" s="264" t="s">
        <v>4</v>
      </c>
      <c r="V184" s="264">
        <v>150</v>
      </c>
      <c r="W184" s="264" t="s">
        <v>990</v>
      </c>
      <c r="X184" s="264">
        <v>151</v>
      </c>
      <c r="Y184" s="265" t="s">
        <v>1012</v>
      </c>
      <c r="Z184" s="264">
        <v>514</v>
      </c>
      <c r="AA184" s="264" t="s">
        <v>992</v>
      </c>
      <c r="AB184" s="264"/>
      <c r="AC184" s="264"/>
      <c r="AD184" s="264"/>
      <c r="AE184" s="266"/>
    </row>
    <row r="185" spans="1:31" ht="15">
      <c r="A185" s="259">
        <v>646</v>
      </c>
      <c r="B185" s="260" t="s">
        <v>682</v>
      </c>
      <c r="C185" s="260" t="s">
        <v>681</v>
      </c>
      <c r="D185" s="260" t="s">
        <v>681</v>
      </c>
      <c r="E185" s="260" t="s">
        <v>1065</v>
      </c>
      <c r="F185" s="260" t="s">
        <v>984</v>
      </c>
      <c r="G185" s="260" t="s">
        <v>985</v>
      </c>
      <c r="H185" s="260" t="s">
        <v>985</v>
      </c>
      <c r="I185" s="260" t="s">
        <v>985</v>
      </c>
      <c r="J185" s="260" t="s">
        <v>985</v>
      </c>
      <c r="K185" s="260" t="s">
        <v>985</v>
      </c>
      <c r="L185" s="260" t="s">
        <v>985</v>
      </c>
      <c r="M185" s="260" t="s">
        <v>985</v>
      </c>
      <c r="N185" s="260" t="s">
        <v>985</v>
      </c>
      <c r="O185" s="260" t="s">
        <v>985</v>
      </c>
      <c r="P185" s="260" t="s">
        <v>985</v>
      </c>
      <c r="Q185" s="260" t="s">
        <v>985</v>
      </c>
      <c r="R185" s="260" t="s">
        <v>985</v>
      </c>
      <c r="S185" s="260" t="s">
        <v>985</v>
      </c>
      <c r="T185" s="260">
        <v>202</v>
      </c>
      <c r="U185" s="260" t="s">
        <v>175</v>
      </c>
      <c r="V185" s="260">
        <v>202</v>
      </c>
      <c r="W185" s="260" t="s">
        <v>175</v>
      </c>
      <c r="X185" s="260">
        <v>14</v>
      </c>
      <c r="Y185" s="260" t="s">
        <v>1027</v>
      </c>
      <c r="Z185" s="260">
        <v>515</v>
      </c>
      <c r="AA185" s="260" t="s">
        <v>988</v>
      </c>
      <c r="AB185" s="260">
        <v>199</v>
      </c>
      <c r="AC185" s="260" t="s">
        <v>913</v>
      </c>
      <c r="AD185" s="260">
        <v>432</v>
      </c>
      <c r="AE185" s="262" t="s">
        <v>910</v>
      </c>
    </row>
    <row r="186" spans="1:31" ht="15">
      <c r="A186" s="263">
        <v>659</v>
      </c>
      <c r="B186" s="264" t="s">
        <v>747</v>
      </c>
      <c r="C186" s="264" t="s">
        <v>746</v>
      </c>
      <c r="D186" s="264" t="s">
        <v>746</v>
      </c>
      <c r="E186" s="264"/>
      <c r="F186" s="264" t="s">
        <v>984</v>
      </c>
      <c r="G186" s="264" t="s">
        <v>984</v>
      </c>
      <c r="H186" s="264" t="s">
        <v>984</v>
      </c>
      <c r="I186" s="264" t="s">
        <v>984</v>
      </c>
      <c r="J186" s="264" t="s">
        <v>984</v>
      </c>
      <c r="K186" s="264" t="s">
        <v>984</v>
      </c>
      <c r="L186" s="264" t="s">
        <v>984</v>
      </c>
      <c r="M186" s="264" t="s">
        <v>984</v>
      </c>
      <c r="N186" s="264" t="s">
        <v>984</v>
      </c>
      <c r="O186" s="264" t="s">
        <v>984</v>
      </c>
      <c r="P186" s="264" t="s">
        <v>984</v>
      </c>
      <c r="Q186" s="264" t="s">
        <v>984</v>
      </c>
      <c r="R186" s="264" t="s">
        <v>984</v>
      </c>
      <c r="S186" s="264" t="s">
        <v>984</v>
      </c>
      <c r="T186" s="264">
        <v>419</v>
      </c>
      <c r="U186" s="264" t="s">
        <v>64</v>
      </c>
      <c r="V186" s="264">
        <v>419</v>
      </c>
      <c r="W186" s="264" t="s">
        <v>64</v>
      </c>
      <c r="X186" s="264">
        <v>29</v>
      </c>
      <c r="Y186" s="264" t="s">
        <v>1000</v>
      </c>
      <c r="Z186" s="264">
        <v>515</v>
      </c>
      <c r="AA186" s="264" t="s">
        <v>988</v>
      </c>
      <c r="AB186" s="264"/>
      <c r="AC186" s="264"/>
      <c r="AD186" s="264">
        <v>722</v>
      </c>
      <c r="AE186" s="266" t="s">
        <v>922</v>
      </c>
    </row>
    <row r="187" spans="1:31" ht="15">
      <c r="A187" s="259">
        <v>662</v>
      </c>
      <c r="B187" s="260" t="s">
        <v>84</v>
      </c>
      <c r="C187" s="260" t="s">
        <v>85</v>
      </c>
      <c r="D187" s="260" t="s">
        <v>85</v>
      </c>
      <c r="E187" s="260" t="s">
        <v>1140</v>
      </c>
      <c r="F187" s="260" t="s">
        <v>984</v>
      </c>
      <c r="G187" s="260" t="s">
        <v>984</v>
      </c>
      <c r="H187" s="260" t="s">
        <v>984</v>
      </c>
      <c r="I187" s="260" t="s">
        <v>984</v>
      </c>
      <c r="J187" s="260" t="s">
        <v>984</v>
      </c>
      <c r="K187" s="260" t="s">
        <v>984</v>
      </c>
      <c r="L187" s="260" t="s">
        <v>984</v>
      </c>
      <c r="M187" s="260" t="s">
        <v>984</v>
      </c>
      <c r="N187" s="260" t="s">
        <v>984</v>
      </c>
      <c r="O187" s="260" t="s">
        <v>984</v>
      </c>
      <c r="P187" s="260" t="s">
        <v>984</v>
      </c>
      <c r="Q187" s="260" t="s">
        <v>984</v>
      </c>
      <c r="R187" s="260" t="s">
        <v>984</v>
      </c>
      <c r="S187" s="260" t="s">
        <v>984</v>
      </c>
      <c r="T187" s="260">
        <v>419</v>
      </c>
      <c r="U187" s="260" t="s">
        <v>64</v>
      </c>
      <c r="V187" s="260">
        <v>419</v>
      </c>
      <c r="W187" s="260" t="s">
        <v>64</v>
      </c>
      <c r="X187" s="260">
        <v>29</v>
      </c>
      <c r="Y187" s="260" t="s">
        <v>1000</v>
      </c>
      <c r="Z187" s="260">
        <v>515</v>
      </c>
      <c r="AA187" s="260" t="s">
        <v>988</v>
      </c>
      <c r="AB187" s="260"/>
      <c r="AC187" s="260"/>
      <c r="AD187" s="260">
        <v>722</v>
      </c>
      <c r="AE187" s="262" t="s">
        <v>922</v>
      </c>
    </row>
    <row r="188" spans="1:31" ht="15">
      <c r="A188" s="263">
        <v>670</v>
      </c>
      <c r="B188" s="264" t="s">
        <v>277</v>
      </c>
      <c r="C188" s="264" t="s">
        <v>278</v>
      </c>
      <c r="D188" s="264" t="s">
        <v>278</v>
      </c>
      <c r="E188" s="264"/>
      <c r="F188" s="264" t="s">
        <v>984</v>
      </c>
      <c r="G188" s="264" t="s">
        <v>984</v>
      </c>
      <c r="H188" s="264" t="s">
        <v>984</v>
      </c>
      <c r="I188" s="264" t="s">
        <v>984</v>
      </c>
      <c r="J188" s="264" t="s">
        <v>984</v>
      </c>
      <c r="K188" s="264" t="s">
        <v>984</v>
      </c>
      <c r="L188" s="264" t="s">
        <v>984</v>
      </c>
      <c r="M188" s="264" t="s">
        <v>984</v>
      </c>
      <c r="N188" s="264" t="s">
        <v>984</v>
      </c>
      <c r="O188" s="264" t="s">
        <v>984</v>
      </c>
      <c r="P188" s="264" t="s">
        <v>984</v>
      </c>
      <c r="Q188" s="264" t="s">
        <v>984</v>
      </c>
      <c r="R188" s="264" t="s">
        <v>984</v>
      </c>
      <c r="S188" s="264" t="s">
        <v>984</v>
      </c>
      <c r="T188" s="264">
        <v>419</v>
      </c>
      <c r="U188" s="264" t="s">
        <v>64</v>
      </c>
      <c r="V188" s="264">
        <v>419</v>
      </c>
      <c r="W188" s="264" t="s">
        <v>64</v>
      </c>
      <c r="X188" s="264">
        <v>29</v>
      </c>
      <c r="Y188" s="264" t="s">
        <v>1000</v>
      </c>
      <c r="Z188" s="264">
        <v>515</v>
      </c>
      <c r="AA188" s="264" t="s">
        <v>988</v>
      </c>
      <c r="AB188" s="264"/>
      <c r="AC188" s="264"/>
      <c r="AD188" s="264">
        <v>722</v>
      </c>
      <c r="AE188" s="266" t="s">
        <v>922</v>
      </c>
    </row>
    <row r="189" spans="1:31" ht="15">
      <c r="A189" s="259">
        <v>882</v>
      </c>
      <c r="B189" s="260" t="s">
        <v>265</v>
      </c>
      <c r="C189" s="260" t="s">
        <v>266</v>
      </c>
      <c r="D189" s="260" t="s">
        <v>266</v>
      </c>
      <c r="E189" s="260" t="s">
        <v>1141</v>
      </c>
      <c r="F189" s="260" t="s">
        <v>984</v>
      </c>
      <c r="G189" s="260" t="s">
        <v>984</v>
      </c>
      <c r="H189" s="260" t="s">
        <v>984</v>
      </c>
      <c r="I189" s="260" t="s">
        <v>984</v>
      </c>
      <c r="J189" s="260" t="s">
        <v>985</v>
      </c>
      <c r="K189" s="260" t="s">
        <v>985</v>
      </c>
      <c r="L189" s="260" t="s">
        <v>985</v>
      </c>
      <c r="M189" s="260" t="s">
        <v>985</v>
      </c>
      <c r="N189" s="260" t="s">
        <v>985</v>
      </c>
      <c r="O189" s="260" t="s">
        <v>985</v>
      </c>
      <c r="P189" s="260" t="s">
        <v>985</v>
      </c>
      <c r="Q189" s="260" t="s">
        <v>985</v>
      </c>
      <c r="R189" s="260" t="s">
        <v>985</v>
      </c>
      <c r="S189" s="260" t="s">
        <v>985</v>
      </c>
      <c r="T189" s="260">
        <v>543</v>
      </c>
      <c r="U189" s="260" t="s">
        <v>218</v>
      </c>
      <c r="V189" s="260">
        <v>9</v>
      </c>
      <c r="W189" s="260" t="s">
        <v>399</v>
      </c>
      <c r="X189" s="260">
        <v>61</v>
      </c>
      <c r="Y189" s="260" t="s">
        <v>1142</v>
      </c>
      <c r="Z189" s="260">
        <v>515</v>
      </c>
      <c r="AA189" s="260" t="s">
        <v>988</v>
      </c>
      <c r="AB189" s="260"/>
      <c r="AC189" s="260"/>
      <c r="AD189" s="260">
        <v>722</v>
      </c>
      <c r="AE189" s="262" t="s">
        <v>922</v>
      </c>
    </row>
    <row r="190" spans="1:31" ht="15">
      <c r="A190" s="263">
        <v>674</v>
      </c>
      <c r="B190" s="264" t="s">
        <v>1143</v>
      </c>
      <c r="C190" s="264" t="s">
        <v>921</v>
      </c>
      <c r="D190" s="264" t="s">
        <v>921</v>
      </c>
      <c r="E190" s="264"/>
      <c r="F190" s="264" t="s">
        <v>984</v>
      </c>
      <c r="G190" s="264" t="s">
        <v>984</v>
      </c>
      <c r="H190" s="264" t="s">
        <v>984</v>
      </c>
      <c r="I190" s="264" t="s">
        <v>984</v>
      </c>
      <c r="J190" s="264" t="s">
        <v>984</v>
      </c>
      <c r="K190" s="264" t="s">
        <v>984</v>
      </c>
      <c r="L190" s="264" t="s">
        <v>984</v>
      </c>
      <c r="M190" s="264" t="s">
        <v>984</v>
      </c>
      <c r="N190" s="264" t="s">
        <v>984</v>
      </c>
      <c r="O190" s="264" t="s">
        <v>984</v>
      </c>
      <c r="P190" s="264" t="s">
        <v>984</v>
      </c>
      <c r="Q190" s="264" t="s">
        <v>984</v>
      </c>
      <c r="R190" s="264" t="s">
        <v>984</v>
      </c>
      <c r="S190" s="264" t="s">
        <v>984</v>
      </c>
      <c r="T190" s="264">
        <v>513</v>
      </c>
      <c r="U190" s="264" t="s">
        <v>4</v>
      </c>
      <c r="V190" s="264">
        <v>150</v>
      </c>
      <c r="W190" s="264" t="s">
        <v>990</v>
      </c>
      <c r="X190" s="264">
        <v>39</v>
      </c>
      <c r="Y190" s="265" t="s">
        <v>991</v>
      </c>
      <c r="Z190" s="264">
        <v>514</v>
      </c>
      <c r="AA190" s="264" t="s">
        <v>992</v>
      </c>
      <c r="AB190" s="264"/>
      <c r="AC190" s="264"/>
      <c r="AD190" s="264"/>
      <c r="AE190" s="266"/>
    </row>
    <row r="191" spans="1:31" ht="15">
      <c r="A191" s="259">
        <v>678</v>
      </c>
      <c r="B191" s="260" t="s">
        <v>487</v>
      </c>
      <c r="C191" s="260" t="s">
        <v>488</v>
      </c>
      <c r="D191" s="260" t="s">
        <v>488</v>
      </c>
      <c r="E191" s="260"/>
      <c r="F191" s="260" t="s">
        <v>984</v>
      </c>
      <c r="G191" s="260" t="s">
        <v>984</v>
      </c>
      <c r="H191" s="260" t="s">
        <v>984</v>
      </c>
      <c r="I191" s="260" t="s">
        <v>984</v>
      </c>
      <c r="J191" s="260" t="s">
        <v>984</v>
      </c>
      <c r="K191" s="260" t="s">
        <v>984</v>
      </c>
      <c r="L191" s="260" t="s">
        <v>984</v>
      </c>
      <c r="M191" s="260" t="s">
        <v>984</v>
      </c>
      <c r="N191" s="260" t="s">
        <v>984</v>
      </c>
      <c r="O191" s="260" t="s">
        <v>984</v>
      </c>
      <c r="P191" s="260" t="s">
        <v>984</v>
      </c>
      <c r="Q191" s="260" t="s">
        <v>984</v>
      </c>
      <c r="R191" s="260" t="s">
        <v>984</v>
      </c>
      <c r="S191" s="260" t="s">
        <v>984</v>
      </c>
      <c r="T191" s="260">
        <v>202</v>
      </c>
      <c r="U191" s="260" t="s">
        <v>175</v>
      </c>
      <c r="V191" s="260">
        <v>202</v>
      </c>
      <c r="W191" s="260" t="s">
        <v>175</v>
      </c>
      <c r="X191" s="260">
        <v>17</v>
      </c>
      <c r="Y191" s="260" t="s">
        <v>998</v>
      </c>
      <c r="Z191" s="260">
        <v>515</v>
      </c>
      <c r="AA191" s="260" t="s">
        <v>988</v>
      </c>
      <c r="AB191" s="260"/>
      <c r="AC191" s="260"/>
      <c r="AD191" s="260">
        <v>722</v>
      </c>
      <c r="AE191" s="262" t="s">
        <v>922</v>
      </c>
    </row>
    <row r="192" spans="1:31" ht="15">
      <c r="A192" s="263">
        <v>682</v>
      </c>
      <c r="B192" s="264" t="s">
        <v>168</v>
      </c>
      <c r="C192" s="264" t="s">
        <v>169</v>
      </c>
      <c r="D192" s="264" t="s">
        <v>169</v>
      </c>
      <c r="E192" s="264"/>
      <c r="F192" s="264" t="s">
        <v>984</v>
      </c>
      <c r="G192" s="264" t="s">
        <v>984</v>
      </c>
      <c r="H192" s="264" t="s">
        <v>984</v>
      </c>
      <c r="I192" s="264" t="s">
        <v>984</v>
      </c>
      <c r="J192" s="264" t="s">
        <v>984</v>
      </c>
      <c r="K192" s="264" t="s">
        <v>984</v>
      </c>
      <c r="L192" s="264" t="s">
        <v>984</v>
      </c>
      <c r="M192" s="264" t="s">
        <v>984</v>
      </c>
      <c r="N192" s="264" t="s">
        <v>984</v>
      </c>
      <c r="O192" s="264" t="s">
        <v>984</v>
      </c>
      <c r="P192" s="264" t="s">
        <v>984</v>
      </c>
      <c r="Q192" s="264" t="s">
        <v>984</v>
      </c>
      <c r="R192" s="264" t="s">
        <v>984</v>
      </c>
      <c r="S192" s="264" t="s">
        <v>984</v>
      </c>
      <c r="T192" s="264">
        <v>747</v>
      </c>
      <c r="U192" s="264" t="s">
        <v>1244</v>
      </c>
      <c r="V192" s="264">
        <v>142</v>
      </c>
      <c r="W192" s="264" t="s">
        <v>986</v>
      </c>
      <c r="X192" s="264">
        <v>145</v>
      </c>
      <c r="Y192" s="265" t="s">
        <v>1004</v>
      </c>
      <c r="Z192" s="264">
        <v>515</v>
      </c>
      <c r="AA192" s="264" t="s">
        <v>988</v>
      </c>
      <c r="AB192" s="264"/>
      <c r="AC192" s="264"/>
      <c r="AD192" s="264"/>
      <c r="AE192" s="266"/>
    </row>
    <row r="193" spans="1:31" ht="15">
      <c r="A193" s="259">
        <v>686</v>
      </c>
      <c r="B193" s="260" t="s">
        <v>515</v>
      </c>
      <c r="C193" s="260" t="s">
        <v>516</v>
      </c>
      <c r="D193" s="260" t="s">
        <v>516</v>
      </c>
      <c r="E193" s="260" t="s">
        <v>1144</v>
      </c>
      <c r="F193" s="260" t="s">
        <v>985</v>
      </c>
      <c r="G193" s="260" t="s">
        <v>985</v>
      </c>
      <c r="H193" s="260" t="s">
        <v>985</v>
      </c>
      <c r="I193" s="260" t="s">
        <v>994</v>
      </c>
      <c r="J193" s="260" t="s">
        <v>994</v>
      </c>
      <c r="K193" s="260" t="s">
        <v>994</v>
      </c>
      <c r="L193" s="260" t="s">
        <v>994</v>
      </c>
      <c r="M193" s="260" t="s">
        <v>994</v>
      </c>
      <c r="N193" s="260" t="s">
        <v>994</v>
      </c>
      <c r="O193" s="260" t="s">
        <v>994</v>
      </c>
      <c r="P193" s="260" t="s">
        <v>994</v>
      </c>
      <c r="Q193" s="260" t="s">
        <v>994</v>
      </c>
      <c r="R193" s="260" t="s">
        <v>994</v>
      </c>
      <c r="S193" s="260" t="s">
        <v>994</v>
      </c>
      <c r="T193" s="260">
        <v>202</v>
      </c>
      <c r="U193" s="260" t="s">
        <v>175</v>
      </c>
      <c r="V193" s="260">
        <v>202</v>
      </c>
      <c r="W193" s="260" t="s">
        <v>175</v>
      </c>
      <c r="X193" s="260">
        <v>11</v>
      </c>
      <c r="Y193" s="260" t="s">
        <v>1017</v>
      </c>
      <c r="Z193" s="260">
        <v>515</v>
      </c>
      <c r="AA193" s="260" t="s">
        <v>988</v>
      </c>
      <c r="AB193" s="260">
        <v>199</v>
      </c>
      <c r="AC193" s="260" t="s">
        <v>913</v>
      </c>
      <c r="AD193" s="260"/>
      <c r="AE193" s="262"/>
    </row>
    <row r="194" spans="1:31" ht="15">
      <c r="A194" s="263">
        <v>688</v>
      </c>
      <c r="B194" s="264" t="s">
        <v>547</v>
      </c>
      <c r="C194" s="264" t="s">
        <v>548</v>
      </c>
      <c r="D194" s="264" t="s">
        <v>548</v>
      </c>
      <c r="E194" s="264" t="s">
        <v>1145</v>
      </c>
      <c r="F194" s="264" t="s">
        <v>984</v>
      </c>
      <c r="G194" s="264" t="s">
        <v>984</v>
      </c>
      <c r="H194" s="264" t="s">
        <v>985</v>
      </c>
      <c r="I194" s="264" t="s">
        <v>985</v>
      </c>
      <c r="J194" s="264" t="s">
        <v>985</v>
      </c>
      <c r="K194" s="264" t="s">
        <v>985</v>
      </c>
      <c r="L194" s="264" t="s">
        <v>985</v>
      </c>
      <c r="M194" s="264" t="s">
        <v>985</v>
      </c>
      <c r="N194" s="264" t="s">
        <v>985</v>
      </c>
      <c r="O194" s="264" t="s">
        <v>985</v>
      </c>
      <c r="P194" s="264" t="s">
        <v>985</v>
      </c>
      <c r="Q194" s="264" t="s">
        <v>985</v>
      </c>
      <c r="R194" s="264" t="s">
        <v>985</v>
      </c>
      <c r="S194" s="264" t="s">
        <v>985</v>
      </c>
      <c r="T194" s="264">
        <v>513</v>
      </c>
      <c r="U194" s="264" t="s">
        <v>4</v>
      </c>
      <c r="V194" s="264">
        <v>150</v>
      </c>
      <c r="W194" s="264" t="s">
        <v>990</v>
      </c>
      <c r="X194" s="264">
        <v>39</v>
      </c>
      <c r="Y194" s="265" t="s">
        <v>991</v>
      </c>
      <c r="Z194" s="264">
        <v>514</v>
      </c>
      <c r="AA194" s="264" t="s">
        <v>992</v>
      </c>
      <c r="AB194" s="264"/>
      <c r="AC194" s="264"/>
      <c r="AD194" s="264"/>
      <c r="AE194" s="266"/>
    </row>
    <row r="195" spans="1:31" ht="15">
      <c r="A195" s="259">
        <v>690</v>
      </c>
      <c r="B195" s="260" t="s">
        <v>684</v>
      </c>
      <c r="C195" s="260" t="s">
        <v>683</v>
      </c>
      <c r="D195" s="260" t="s">
        <v>683</v>
      </c>
      <c r="E195" s="260"/>
      <c r="F195" s="260" t="s">
        <v>984</v>
      </c>
      <c r="G195" s="260" t="s">
        <v>984</v>
      </c>
      <c r="H195" s="260" t="s">
        <v>984</v>
      </c>
      <c r="I195" s="260" t="s">
        <v>984</v>
      </c>
      <c r="J195" s="260" t="s">
        <v>984</v>
      </c>
      <c r="K195" s="260" t="s">
        <v>984</v>
      </c>
      <c r="L195" s="260" t="s">
        <v>984</v>
      </c>
      <c r="M195" s="260" t="s">
        <v>984</v>
      </c>
      <c r="N195" s="260" t="s">
        <v>984</v>
      </c>
      <c r="O195" s="260" t="s">
        <v>984</v>
      </c>
      <c r="P195" s="260" t="s">
        <v>984</v>
      </c>
      <c r="Q195" s="260" t="s">
        <v>984</v>
      </c>
      <c r="R195" s="260" t="s">
        <v>984</v>
      </c>
      <c r="S195" s="260" t="s">
        <v>984</v>
      </c>
      <c r="T195" s="260">
        <v>202</v>
      </c>
      <c r="U195" s="260" t="s">
        <v>175</v>
      </c>
      <c r="V195" s="260">
        <v>202</v>
      </c>
      <c r="W195" s="260" t="s">
        <v>175</v>
      </c>
      <c r="X195" s="260">
        <v>14</v>
      </c>
      <c r="Y195" s="260" t="s">
        <v>1027</v>
      </c>
      <c r="Z195" s="260">
        <v>515</v>
      </c>
      <c r="AA195" s="260" t="s">
        <v>988</v>
      </c>
      <c r="AB195" s="260"/>
      <c r="AC195" s="260"/>
      <c r="AD195" s="260">
        <v>722</v>
      </c>
      <c r="AE195" s="262" t="s">
        <v>922</v>
      </c>
    </row>
    <row r="196" spans="1:31" ht="15">
      <c r="A196" s="263">
        <v>694</v>
      </c>
      <c r="B196" s="264" t="s">
        <v>517</v>
      </c>
      <c r="C196" s="264" t="s">
        <v>518</v>
      </c>
      <c r="D196" s="264" t="s">
        <v>518</v>
      </c>
      <c r="E196" s="264" t="s">
        <v>1146</v>
      </c>
      <c r="F196" s="264" t="s">
        <v>984</v>
      </c>
      <c r="G196" s="264" t="s">
        <v>984</v>
      </c>
      <c r="H196" s="264" t="s">
        <v>984</v>
      </c>
      <c r="I196" s="264" t="s">
        <v>985</v>
      </c>
      <c r="J196" s="264" t="s">
        <v>985</v>
      </c>
      <c r="K196" s="264" t="s">
        <v>985</v>
      </c>
      <c r="L196" s="264" t="s">
        <v>985</v>
      </c>
      <c r="M196" s="264" t="s">
        <v>985</v>
      </c>
      <c r="N196" s="264" t="s">
        <v>985</v>
      </c>
      <c r="O196" s="264" t="s">
        <v>985</v>
      </c>
      <c r="P196" s="264" t="s">
        <v>985</v>
      </c>
      <c r="Q196" s="264" t="s">
        <v>985</v>
      </c>
      <c r="R196" s="264" t="s">
        <v>985</v>
      </c>
      <c r="S196" s="264" t="s">
        <v>985</v>
      </c>
      <c r="T196" s="264">
        <v>202</v>
      </c>
      <c r="U196" s="264" t="s">
        <v>175</v>
      </c>
      <c r="V196" s="264">
        <v>202</v>
      </c>
      <c r="W196" s="264" t="s">
        <v>175</v>
      </c>
      <c r="X196" s="264">
        <v>11</v>
      </c>
      <c r="Y196" s="264" t="s">
        <v>1017</v>
      </c>
      <c r="Z196" s="264">
        <v>515</v>
      </c>
      <c r="AA196" s="264" t="s">
        <v>988</v>
      </c>
      <c r="AB196" s="264">
        <v>199</v>
      </c>
      <c r="AC196" s="264" t="s">
        <v>913</v>
      </c>
      <c r="AD196" s="264"/>
      <c r="AE196" s="266"/>
    </row>
    <row r="197" spans="1:31" ht="15">
      <c r="A197" s="259">
        <v>702</v>
      </c>
      <c r="B197" s="260" t="s">
        <v>696</v>
      </c>
      <c r="C197" s="260" t="s">
        <v>695</v>
      </c>
      <c r="D197" s="260" t="s">
        <v>695</v>
      </c>
      <c r="E197" s="260"/>
      <c r="F197" s="260" t="s">
        <v>984</v>
      </c>
      <c r="G197" s="260" t="s">
        <v>984</v>
      </c>
      <c r="H197" s="260" t="s">
        <v>984</v>
      </c>
      <c r="I197" s="260" t="s">
        <v>984</v>
      </c>
      <c r="J197" s="260" t="s">
        <v>984</v>
      </c>
      <c r="K197" s="260" t="s">
        <v>984</v>
      </c>
      <c r="L197" s="260" t="s">
        <v>984</v>
      </c>
      <c r="M197" s="260" t="s">
        <v>984</v>
      </c>
      <c r="N197" s="260" t="s">
        <v>984</v>
      </c>
      <c r="O197" s="260" t="s">
        <v>984</v>
      </c>
      <c r="P197" s="260" t="s">
        <v>984</v>
      </c>
      <c r="Q197" s="260" t="s">
        <v>984</v>
      </c>
      <c r="R197" s="260" t="s">
        <v>984</v>
      </c>
      <c r="S197" s="260" t="s">
        <v>984</v>
      </c>
      <c r="T197" s="260">
        <v>753</v>
      </c>
      <c r="U197" s="260" t="s">
        <v>1237</v>
      </c>
      <c r="V197" s="260">
        <v>142</v>
      </c>
      <c r="W197" s="260" t="s">
        <v>986</v>
      </c>
      <c r="X197" s="260">
        <v>35</v>
      </c>
      <c r="Y197" s="261" t="s">
        <v>1023</v>
      </c>
      <c r="Z197" s="260">
        <v>515</v>
      </c>
      <c r="AA197" s="260" t="s">
        <v>988</v>
      </c>
      <c r="AB197" s="260"/>
      <c r="AC197" s="260"/>
      <c r="AD197" s="260">
        <v>722</v>
      </c>
      <c r="AE197" s="262" t="s">
        <v>922</v>
      </c>
    </row>
    <row r="198" spans="1:31" ht="15">
      <c r="A198" s="263">
        <v>703</v>
      </c>
      <c r="B198" s="264" t="s">
        <v>529</v>
      </c>
      <c r="C198" s="264" t="s">
        <v>530</v>
      </c>
      <c r="D198" s="264" t="s">
        <v>530</v>
      </c>
      <c r="E198" s="264" t="s">
        <v>1147</v>
      </c>
      <c r="F198" s="264" t="s">
        <v>984</v>
      </c>
      <c r="G198" s="264" t="s">
        <v>984</v>
      </c>
      <c r="H198" s="264" t="s">
        <v>994</v>
      </c>
      <c r="I198" s="264" t="s">
        <v>994</v>
      </c>
      <c r="J198" s="264" t="s">
        <v>994</v>
      </c>
      <c r="K198" s="264" t="s">
        <v>994</v>
      </c>
      <c r="L198" s="264" t="s">
        <v>994</v>
      </c>
      <c r="M198" s="264" t="s">
        <v>994</v>
      </c>
      <c r="N198" s="264" t="s">
        <v>994</v>
      </c>
      <c r="O198" s="264" t="s">
        <v>994</v>
      </c>
      <c r="P198" s="264" t="s">
        <v>994</v>
      </c>
      <c r="Q198" s="264" t="s">
        <v>994</v>
      </c>
      <c r="R198" s="264" t="s">
        <v>994</v>
      </c>
      <c r="S198" s="264" t="s">
        <v>994</v>
      </c>
      <c r="T198" s="264">
        <v>513</v>
      </c>
      <c r="U198" s="264" t="s">
        <v>4</v>
      </c>
      <c r="V198" s="264">
        <v>150</v>
      </c>
      <c r="W198" s="264" t="s">
        <v>990</v>
      </c>
      <c r="X198" s="264">
        <v>151</v>
      </c>
      <c r="Y198" s="265" t="s">
        <v>1012</v>
      </c>
      <c r="Z198" s="264">
        <v>514</v>
      </c>
      <c r="AA198" s="264" t="s">
        <v>992</v>
      </c>
      <c r="AB198" s="264"/>
      <c r="AC198" s="264"/>
      <c r="AD198" s="264"/>
      <c r="AE198" s="266"/>
    </row>
    <row r="199" spans="1:31" ht="15">
      <c r="A199" s="259">
        <v>705</v>
      </c>
      <c r="B199" s="260" t="s">
        <v>139</v>
      </c>
      <c r="C199" s="260" t="s">
        <v>140</v>
      </c>
      <c r="D199" s="260" t="s">
        <v>140</v>
      </c>
      <c r="E199" s="260" t="s">
        <v>1148</v>
      </c>
      <c r="F199" s="260" t="s">
        <v>994</v>
      </c>
      <c r="G199" s="260" t="s">
        <v>994</v>
      </c>
      <c r="H199" s="260" t="s">
        <v>994</v>
      </c>
      <c r="I199" s="260" t="s">
        <v>994</v>
      </c>
      <c r="J199" s="260" t="s">
        <v>994</v>
      </c>
      <c r="K199" s="260" t="s">
        <v>994</v>
      </c>
      <c r="L199" s="260" t="s">
        <v>994</v>
      </c>
      <c r="M199" s="260" t="s">
        <v>994</v>
      </c>
      <c r="N199" s="260" t="s">
        <v>985</v>
      </c>
      <c r="O199" s="260" t="s">
        <v>985</v>
      </c>
      <c r="P199" s="260" t="s">
        <v>985</v>
      </c>
      <c r="Q199" s="260" t="s">
        <v>985</v>
      </c>
      <c r="R199" s="260" t="s">
        <v>985</v>
      </c>
      <c r="S199" s="260" t="s">
        <v>985</v>
      </c>
      <c r="T199" s="260">
        <v>513</v>
      </c>
      <c r="U199" s="260" t="s">
        <v>4</v>
      </c>
      <c r="V199" s="260">
        <v>150</v>
      </c>
      <c r="W199" s="260" t="s">
        <v>990</v>
      </c>
      <c r="X199" s="260">
        <v>39</v>
      </c>
      <c r="Y199" s="261" t="s">
        <v>991</v>
      </c>
      <c r="Z199" s="260">
        <v>514</v>
      </c>
      <c r="AA199" s="260" t="s">
        <v>992</v>
      </c>
      <c r="AB199" s="260"/>
      <c r="AC199" s="260"/>
      <c r="AD199" s="260"/>
      <c r="AE199" s="262"/>
    </row>
    <row r="200" spans="1:31" ht="15">
      <c r="A200" s="263">
        <v>90</v>
      </c>
      <c r="B200" s="264" t="s">
        <v>603</v>
      </c>
      <c r="C200" s="264" t="s">
        <v>604</v>
      </c>
      <c r="D200" s="264" t="s">
        <v>604</v>
      </c>
      <c r="E200" s="264"/>
      <c r="F200" s="264" t="s">
        <v>984</v>
      </c>
      <c r="G200" s="264" t="s">
        <v>984</v>
      </c>
      <c r="H200" s="264" t="s">
        <v>984</v>
      </c>
      <c r="I200" s="264" t="s">
        <v>984</v>
      </c>
      <c r="J200" s="264" t="s">
        <v>984</v>
      </c>
      <c r="K200" s="264" t="s">
        <v>984</v>
      </c>
      <c r="L200" s="264" t="s">
        <v>984</v>
      </c>
      <c r="M200" s="264" t="s">
        <v>984</v>
      </c>
      <c r="N200" s="264" t="s">
        <v>984</v>
      </c>
      <c r="O200" s="264" t="s">
        <v>984</v>
      </c>
      <c r="P200" s="264" t="s">
        <v>984</v>
      </c>
      <c r="Q200" s="264" t="s">
        <v>984</v>
      </c>
      <c r="R200" s="264" t="s">
        <v>984</v>
      </c>
      <c r="S200" s="264" t="s">
        <v>984</v>
      </c>
      <c r="T200" s="264">
        <v>543</v>
      </c>
      <c r="U200" s="264" t="s">
        <v>218</v>
      </c>
      <c r="V200" s="264">
        <v>9</v>
      </c>
      <c r="W200" s="264" t="s">
        <v>399</v>
      </c>
      <c r="X200" s="264">
        <v>54</v>
      </c>
      <c r="Y200" s="264" t="s">
        <v>1059</v>
      </c>
      <c r="Z200" s="264">
        <v>515</v>
      </c>
      <c r="AA200" s="264" t="s">
        <v>988</v>
      </c>
      <c r="AB200" s="264">
        <v>199</v>
      </c>
      <c r="AC200" s="264" t="s">
        <v>913</v>
      </c>
      <c r="AD200" s="264">
        <v>722</v>
      </c>
      <c r="AE200" s="266" t="s">
        <v>922</v>
      </c>
    </row>
    <row r="201" spans="1:31" ht="15">
      <c r="A201" s="259">
        <v>706</v>
      </c>
      <c r="B201" s="260" t="s">
        <v>1149</v>
      </c>
      <c r="C201" s="260" t="s">
        <v>772</v>
      </c>
      <c r="D201" s="260" t="s">
        <v>772</v>
      </c>
      <c r="E201" s="260"/>
      <c r="F201" s="260" t="s">
        <v>984</v>
      </c>
      <c r="G201" s="260" t="s">
        <v>984</v>
      </c>
      <c r="H201" s="260" t="s">
        <v>984</v>
      </c>
      <c r="I201" s="260" t="s">
        <v>984</v>
      </c>
      <c r="J201" s="260" t="s">
        <v>984</v>
      </c>
      <c r="K201" s="260" t="s">
        <v>984</v>
      </c>
      <c r="L201" s="260" t="s">
        <v>984</v>
      </c>
      <c r="M201" s="260" t="s">
        <v>984</v>
      </c>
      <c r="N201" s="260" t="s">
        <v>984</v>
      </c>
      <c r="O201" s="260" t="s">
        <v>984</v>
      </c>
      <c r="P201" s="260" t="s">
        <v>984</v>
      </c>
      <c r="Q201" s="260" t="s">
        <v>984</v>
      </c>
      <c r="R201" s="260" t="s">
        <v>984</v>
      </c>
      <c r="S201" s="260" t="s">
        <v>984</v>
      </c>
      <c r="T201" s="260">
        <v>202</v>
      </c>
      <c r="U201" s="260" t="s">
        <v>175</v>
      </c>
      <c r="V201" s="260">
        <v>202</v>
      </c>
      <c r="W201" s="260" t="s">
        <v>175</v>
      </c>
      <c r="X201" s="260">
        <v>14</v>
      </c>
      <c r="Y201" s="260" t="s">
        <v>1027</v>
      </c>
      <c r="Z201" s="260">
        <v>515</v>
      </c>
      <c r="AA201" s="260" t="s">
        <v>988</v>
      </c>
      <c r="AB201" s="260">
        <v>199</v>
      </c>
      <c r="AC201" s="260" t="s">
        <v>913</v>
      </c>
      <c r="AD201" s="260"/>
      <c r="AE201" s="262"/>
    </row>
    <row r="202" spans="1:31" ht="15">
      <c r="A202" s="263">
        <v>710</v>
      </c>
      <c r="B202" s="264" t="s">
        <v>185</v>
      </c>
      <c r="C202" s="264" t="s">
        <v>186</v>
      </c>
      <c r="D202" s="264" t="s">
        <v>186</v>
      </c>
      <c r="E202" s="264" t="s">
        <v>1150</v>
      </c>
      <c r="F202" s="264" t="s">
        <v>985</v>
      </c>
      <c r="G202" s="264" t="s">
        <v>985</v>
      </c>
      <c r="H202" s="264" t="s">
        <v>985</v>
      </c>
      <c r="I202" s="264" t="s">
        <v>985</v>
      </c>
      <c r="J202" s="264" t="s">
        <v>985</v>
      </c>
      <c r="K202" s="264" t="s">
        <v>985</v>
      </c>
      <c r="L202" s="264" t="s">
        <v>985</v>
      </c>
      <c r="M202" s="264" t="s">
        <v>985</v>
      </c>
      <c r="N202" s="264" t="s">
        <v>985</v>
      </c>
      <c r="O202" s="264" t="s">
        <v>985</v>
      </c>
      <c r="P202" s="264" t="s">
        <v>985</v>
      </c>
      <c r="Q202" s="264" t="s">
        <v>985</v>
      </c>
      <c r="R202" s="264" t="s">
        <v>985</v>
      </c>
      <c r="S202" s="264" t="s">
        <v>985</v>
      </c>
      <c r="T202" s="264">
        <v>202</v>
      </c>
      <c r="U202" s="264" t="s">
        <v>175</v>
      </c>
      <c r="V202" s="264">
        <v>202</v>
      </c>
      <c r="W202" s="264" t="s">
        <v>175</v>
      </c>
      <c r="X202" s="264">
        <v>18</v>
      </c>
      <c r="Y202" s="264" t="s">
        <v>1020</v>
      </c>
      <c r="Z202" s="264">
        <v>515</v>
      </c>
      <c r="AA202" s="264" t="s">
        <v>988</v>
      </c>
      <c r="AB202" s="264"/>
      <c r="AC202" s="264"/>
      <c r="AD202" s="264"/>
      <c r="AE202" s="266"/>
    </row>
    <row r="203" spans="1:31" ht="15">
      <c r="A203" s="259">
        <v>728</v>
      </c>
      <c r="B203" s="260" t="s">
        <v>728</v>
      </c>
      <c r="C203" s="260" t="s">
        <v>727</v>
      </c>
      <c r="D203" s="260" t="s">
        <v>727</v>
      </c>
      <c r="E203" s="260"/>
      <c r="F203" s="260" t="s">
        <v>984</v>
      </c>
      <c r="G203" s="260" t="s">
        <v>984</v>
      </c>
      <c r="H203" s="260" t="s">
        <v>984</v>
      </c>
      <c r="I203" s="260" t="s">
        <v>984</v>
      </c>
      <c r="J203" s="260" t="s">
        <v>984</v>
      </c>
      <c r="K203" s="260" t="s">
        <v>984</v>
      </c>
      <c r="L203" s="260" t="s">
        <v>984</v>
      </c>
      <c r="M203" s="260" t="s">
        <v>984</v>
      </c>
      <c r="N203" s="260" t="s">
        <v>984</v>
      </c>
      <c r="O203" s="260" t="s">
        <v>984</v>
      </c>
      <c r="P203" s="260" t="s">
        <v>984</v>
      </c>
      <c r="Q203" s="260" t="s">
        <v>984</v>
      </c>
      <c r="R203" s="260" t="s">
        <v>984</v>
      </c>
      <c r="S203" s="260" t="s">
        <v>984</v>
      </c>
      <c r="T203" s="260">
        <v>202</v>
      </c>
      <c r="U203" s="260" t="s">
        <v>175</v>
      </c>
      <c r="V203" s="260">
        <v>202</v>
      </c>
      <c r="W203" s="260" t="s">
        <v>175</v>
      </c>
      <c r="X203" s="260">
        <v>14</v>
      </c>
      <c r="Y203" s="260" t="s">
        <v>1027</v>
      </c>
      <c r="Z203" s="260">
        <v>515</v>
      </c>
      <c r="AA203" s="260" t="s">
        <v>988</v>
      </c>
      <c r="AB203" s="260">
        <v>199</v>
      </c>
      <c r="AC203" s="260" t="s">
        <v>913</v>
      </c>
      <c r="AD203" s="260">
        <v>432</v>
      </c>
      <c r="AE203" s="262" t="s">
        <v>910</v>
      </c>
    </row>
    <row r="204" spans="1:31" ht="15">
      <c r="A204" s="263">
        <v>724</v>
      </c>
      <c r="B204" s="264" t="s">
        <v>381</v>
      </c>
      <c r="C204" s="264" t="s">
        <v>541</v>
      </c>
      <c r="D204" s="264" t="s">
        <v>541</v>
      </c>
      <c r="E204" s="264" t="s">
        <v>1151</v>
      </c>
      <c r="F204" s="264" t="s">
        <v>985</v>
      </c>
      <c r="G204" s="264" t="s">
        <v>985</v>
      </c>
      <c r="H204" s="264" t="s">
        <v>985</v>
      </c>
      <c r="I204" s="264" t="s">
        <v>985</v>
      </c>
      <c r="J204" s="264" t="s">
        <v>985</v>
      </c>
      <c r="K204" s="264" t="s">
        <v>985</v>
      </c>
      <c r="L204" s="264" t="s">
        <v>985</v>
      </c>
      <c r="M204" s="264" t="s">
        <v>985</v>
      </c>
      <c r="N204" s="264" t="s">
        <v>985</v>
      </c>
      <c r="O204" s="264" t="s">
        <v>985</v>
      </c>
      <c r="P204" s="264" t="s">
        <v>985</v>
      </c>
      <c r="Q204" s="264" t="s">
        <v>985</v>
      </c>
      <c r="R204" s="264" t="s">
        <v>985</v>
      </c>
      <c r="S204" s="264" t="s">
        <v>985</v>
      </c>
      <c r="T204" s="264">
        <v>513</v>
      </c>
      <c r="U204" s="264" t="s">
        <v>4</v>
      </c>
      <c r="V204" s="264">
        <v>150</v>
      </c>
      <c r="W204" s="264" t="s">
        <v>990</v>
      </c>
      <c r="X204" s="264">
        <v>39</v>
      </c>
      <c r="Y204" s="265" t="s">
        <v>991</v>
      </c>
      <c r="Z204" s="264">
        <v>514</v>
      </c>
      <c r="AA204" s="264" t="s">
        <v>992</v>
      </c>
      <c r="AB204" s="264"/>
      <c r="AC204" s="264"/>
      <c r="AD204" s="264"/>
      <c r="AE204" s="266"/>
    </row>
    <row r="205" spans="1:31" ht="15">
      <c r="A205" s="259">
        <v>144</v>
      </c>
      <c r="B205" s="260" t="s">
        <v>328</v>
      </c>
      <c r="C205" s="260" t="s">
        <v>329</v>
      </c>
      <c r="D205" s="260" t="s">
        <v>329</v>
      </c>
      <c r="E205" s="260" t="s">
        <v>1152</v>
      </c>
      <c r="F205" s="260" t="s">
        <v>994</v>
      </c>
      <c r="G205" s="260" t="s">
        <v>994</v>
      </c>
      <c r="H205" s="260" t="s">
        <v>994</v>
      </c>
      <c r="I205" s="260" t="s">
        <v>994</v>
      </c>
      <c r="J205" s="260" t="s">
        <v>994</v>
      </c>
      <c r="K205" s="260" t="s">
        <v>994</v>
      </c>
      <c r="L205" s="260" t="s">
        <v>985</v>
      </c>
      <c r="M205" s="260" t="s">
        <v>985</v>
      </c>
      <c r="N205" s="260" t="s">
        <v>985</v>
      </c>
      <c r="O205" s="260" t="s">
        <v>985</v>
      </c>
      <c r="P205" s="260" t="s">
        <v>994</v>
      </c>
      <c r="Q205" s="260" t="s">
        <v>994</v>
      </c>
      <c r="R205" s="260" t="s">
        <v>985</v>
      </c>
      <c r="S205" s="260" t="s">
        <v>985</v>
      </c>
      <c r="T205" s="260">
        <v>62</v>
      </c>
      <c r="U205" s="260" t="s">
        <v>632</v>
      </c>
      <c r="V205" s="260">
        <v>142</v>
      </c>
      <c r="W205" s="260" t="s">
        <v>986</v>
      </c>
      <c r="X205" s="260">
        <v>34</v>
      </c>
      <c r="Y205" s="261" t="s">
        <v>987</v>
      </c>
      <c r="Z205" s="260">
        <v>515</v>
      </c>
      <c r="AA205" s="260" t="s">
        <v>988</v>
      </c>
      <c r="AB205" s="260"/>
      <c r="AC205" s="260"/>
      <c r="AD205" s="260"/>
      <c r="AE205" s="262"/>
    </row>
    <row r="206" spans="1:31" ht="15">
      <c r="A206" s="263">
        <v>275</v>
      </c>
      <c r="B206" s="264" t="s">
        <v>166</v>
      </c>
      <c r="C206" s="264" t="s">
        <v>167</v>
      </c>
      <c r="D206" s="264" t="s">
        <v>167</v>
      </c>
      <c r="E206" s="264" t="s">
        <v>1153</v>
      </c>
      <c r="F206" s="264" t="s">
        <v>984</v>
      </c>
      <c r="G206" s="264" t="s">
        <v>985</v>
      </c>
      <c r="H206" s="264" t="s">
        <v>985</v>
      </c>
      <c r="I206" s="264" t="s">
        <v>985</v>
      </c>
      <c r="J206" s="264" t="s">
        <v>985</v>
      </c>
      <c r="K206" s="264" t="s">
        <v>985</v>
      </c>
      <c r="L206" s="264" t="s">
        <v>985</v>
      </c>
      <c r="M206" s="264" t="s">
        <v>985</v>
      </c>
      <c r="N206" s="264" t="s">
        <v>985</v>
      </c>
      <c r="O206" s="264" t="s">
        <v>985</v>
      </c>
      <c r="P206" s="264" t="s">
        <v>985</v>
      </c>
      <c r="Q206" s="264" t="s">
        <v>985</v>
      </c>
      <c r="R206" s="264" t="s">
        <v>985</v>
      </c>
      <c r="S206" s="264" t="s">
        <v>985</v>
      </c>
      <c r="T206" s="264">
        <v>747</v>
      </c>
      <c r="U206" s="264" t="s">
        <v>1244</v>
      </c>
      <c r="V206" s="264">
        <v>142</v>
      </c>
      <c r="W206" s="264" t="s">
        <v>986</v>
      </c>
      <c r="X206" s="264">
        <v>145</v>
      </c>
      <c r="Y206" s="265" t="s">
        <v>1004</v>
      </c>
      <c r="Z206" s="264">
        <v>515</v>
      </c>
      <c r="AA206" s="264" t="s">
        <v>988</v>
      </c>
      <c r="AB206" s="264"/>
      <c r="AC206" s="264"/>
      <c r="AD206" s="264"/>
      <c r="AE206" s="266"/>
    </row>
    <row r="207" spans="1:31" ht="15">
      <c r="A207" s="259">
        <v>729</v>
      </c>
      <c r="B207" s="260" t="s">
        <v>583</v>
      </c>
      <c r="C207" s="260" t="s">
        <v>584</v>
      </c>
      <c r="D207" s="260" t="s">
        <v>584</v>
      </c>
      <c r="E207" s="260" t="s">
        <v>1038</v>
      </c>
      <c r="F207" s="260" t="s">
        <v>984</v>
      </c>
      <c r="G207" s="260" t="s">
        <v>984</v>
      </c>
      <c r="H207" s="260" t="s">
        <v>984</v>
      </c>
      <c r="I207" s="260" t="s">
        <v>984</v>
      </c>
      <c r="J207" s="260" t="s">
        <v>984</v>
      </c>
      <c r="K207" s="260" t="s">
        <v>984</v>
      </c>
      <c r="L207" s="260" t="s">
        <v>984</v>
      </c>
      <c r="M207" s="260" t="s">
        <v>984</v>
      </c>
      <c r="N207" s="260" t="s">
        <v>984</v>
      </c>
      <c r="O207" s="260" t="s">
        <v>984</v>
      </c>
      <c r="P207" s="260" t="s">
        <v>984</v>
      </c>
      <c r="Q207" s="260" t="s">
        <v>984</v>
      </c>
      <c r="R207" s="260" t="s">
        <v>984</v>
      </c>
      <c r="S207" s="260" t="s">
        <v>984</v>
      </c>
      <c r="T207" s="260">
        <v>747</v>
      </c>
      <c r="U207" s="260" t="s">
        <v>1244</v>
      </c>
      <c r="V207" s="260">
        <v>15</v>
      </c>
      <c r="W207" s="260" t="s">
        <v>995</v>
      </c>
      <c r="X207" s="260">
        <v>15</v>
      </c>
      <c r="Y207" s="261" t="s">
        <v>995</v>
      </c>
      <c r="Z207" s="260">
        <v>515</v>
      </c>
      <c r="AA207" s="260" t="s">
        <v>988</v>
      </c>
      <c r="AB207" s="260">
        <v>199</v>
      </c>
      <c r="AC207" s="260" t="s">
        <v>913</v>
      </c>
      <c r="AD207" s="260"/>
      <c r="AE207" s="262"/>
    </row>
    <row r="208" spans="1:31" ht="15">
      <c r="A208" s="263">
        <v>740</v>
      </c>
      <c r="B208" s="264" t="s">
        <v>247</v>
      </c>
      <c r="C208" s="264" t="s">
        <v>248</v>
      </c>
      <c r="D208" s="264" t="s">
        <v>248</v>
      </c>
      <c r="E208" s="264"/>
      <c r="F208" s="264" t="s">
        <v>984</v>
      </c>
      <c r="G208" s="264" t="s">
        <v>984</v>
      </c>
      <c r="H208" s="264" t="s">
        <v>984</v>
      </c>
      <c r="I208" s="264" t="s">
        <v>984</v>
      </c>
      <c r="J208" s="264" t="s">
        <v>984</v>
      </c>
      <c r="K208" s="264" t="s">
        <v>984</v>
      </c>
      <c r="L208" s="264" t="s">
        <v>984</v>
      </c>
      <c r="M208" s="264" t="s">
        <v>984</v>
      </c>
      <c r="N208" s="264" t="s">
        <v>984</v>
      </c>
      <c r="O208" s="264" t="s">
        <v>984</v>
      </c>
      <c r="P208" s="264" t="s">
        <v>984</v>
      </c>
      <c r="Q208" s="264" t="s">
        <v>984</v>
      </c>
      <c r="R208" s="264" t="s">
        <v>984</v>
      </c>
      <c r="S208" s="264" t="s">
        <v>984</v>
      </c>
      <c r="T208" s="264">
        <v>419</v>
      </c>
      <c r="U208" s="264" t="s">
        <v>64</v>
      </c>
      <c r="V208" s="264">
        <v>419</v>
      </c>
      <c r="W208" s="264" t="s">
        <v>64</v>
      </c>
      <c r="X208" s="264">
        <v>5</v>
      </c>
      <c r="Y208" s="264" t="s">
        <v>1002</v>
      </c>
      <c r="Z208" s="264">
        <v>515</v>
      </c>
      <c r="AA208" s="264" t="s">
        <v>988</v>
      </c>
      <c r="AB208" s="264"/>
      <c r="AC208" s="264"/>
      <c r="AD208" s="264">
        <v>722</v>
      </c>
      <c r="AE208" s="266" t="s">
        <v>922</v>
      </c>
    </row>
    <row r="209" spans="1:31" ht="15">
      <c r="A209" s="259">
        <v>752</v>
      </c>
      <c r="B209" s="260" t="s">
        <v>141</v>
      </c>
      <c r="C209" s="260" t="s">
        <v>142</v>
      </c>
      <c r="D209" s="260" t="s">
        <v>142</v>
      </c>
      <c r="E209" s="260" t="s">
        <v>1154</v>
      </c>
      <c r="F209" s="260" t="s">
        <v>985</v>
      </c>
      <c r="G209" s="260" t="s">
        <v>985</v>
      </c>
      <c r="H209" s="260" t="s">
        <v>984</v>
      </c>
      <c r="I209" s="260" t="s">
        <v>994</v>
      </c>
      <c r="J209" s="260" t="s">
        <v>994</v>
      </c>
      <c r="K209" s="260" t="s">
        <v>994</v>
      </c>
      <c r="L209" s="260" t="s">
        <v>994</v>
      </c>
      <c r="M209" s="260" t="s">
        <v>994</v>
      </c>
      <c r="N209" s="260" t="s">
        <v>994</v>
      </c>
      <c r="O209" s="260" t="s">
        <v>994</v>
      </c>
      <c r="P209" s="260" t="s">
        <v>994</v>
      </c>
      <c r="Q209" s="260" t="s">
        <v>994</v>
      </c>
      <c r="R209" s="260" t="s">
        <v>985</v>
      </c>
      <c r="S209" s="260" t="s">
        <v>985</v>
      </c>
      <c r="T209" s="260">
        <v>513</v>
      </c>
      <c r="U209" s="260" t="s">
        <v>4</v>
      </c>
      <c r="V209" s="260">
        <v>150</v>
      </c>
      <c r="W209" s="260" t="s">
        <v>990</v>
      </c>
      <c r="X209" s="260">
        <v>154</v>
      </c>
      <c r="Y209" s="261" t="s">
        <v>1046</v>
      </c>
      <c r="Z209" s="260">
        <v>514</v>
      </c>
      <c r="AA209" s="260" t="s">
        <v>992</v>
      </c>
      <c r="AB209" s="260"/>
      <c r="AC209" s="260"/>
      <c r="AD209" s="260"/>
      <c r="AE209" s="262"/>
    </row>
    <row r="210" spans="1:31" ht="15">
      <c r="A210" s="263">
        <v>756</v>
      </c>
      <c r="B210" s="264" t="s">
        <v>112</v>
      </c>
      <c r="C210" s="264" t="s">
        <v>113</v>
      </c>
      <c r="D210" s="264" t="s">
        <v>113</v>
      </c>
      <c r="E210" s="264" t="s">
        <v>1155</v>
      </c>
      <c r="F210" s="264" t="s">
        <v>984</v>
      </c>
      <c r="G210" s="264" t="s">
        <v>984</v>
      </c>
      <c r="H210" s="264" t="s">
        <v>984</v>
      </c>
      <c r="I210" s="264" t="s">
        <v>984</v>
      </c>
      <c r="J210" s="264" t="s">
        <v>984</v>
      </c>
      <c r="K210" s="264" t="s">
        <v>984</v>
      </c>
      <c r="L210" s="264" t="s">
        <v>984</v>
      </c>
      <c r="M210" s="264" t="s">
        <v>984</v>
      </c>
      <c r="N210" s="264" t="s">
        <v>984</v>
      </c>
      <c r="O210" s="264" t="s">
        <v>984</v>
      </c>
      <c r="P210" s="264" t="s">
        <v>984</v>
      </c>
      <c r="Q210" s="264" t="s">
        <v>984</v>
      </c>
      <c r="R210" s="264" t="s">
        <v>984</v>
      </c>
      <c r="S210" s="264" t="s">
        <v>984</v>
      </c>
      <c r="T210" s="264">
        <v>513</v>
      </c>
      <c r="U210" s="264" t="s">
        <v>4</v>
      </c>
      <c r="V210" s="264">
        <v>150</v>
      </c>
      <c r="W210" s="264" t="s">
        <v>990</v>
      </c>
      <c r="X210" s="264">
        <v>155</v>
      </c>
      <c r="Y210" s="265" t="s">
        <v>1007</v>
      </c>
      <c r="Z210" s="264">
        <v>514</v>
      </c>
      <c r="AA210" s="264" t="s">
        <v>992</v>
      </c>
      <c r="AB210" s="264"/>
      <c r="AC210" s="264"/>
      <c r="AD210" s="264"/>
      <c r="AE210" s="266"/>
    </row>
    <row r="211" spans="1:31" ht="15">
      <c r="A211" s="259">
        <v>760</v>
      </c>
      <c r="B211" s="260" t="s">
        <v>1156</v>
      </c>
      <c r="C211" s="260" t="s">
        <v>773</v>
      </c>
      <c r="D211" s="260" t="s">
        <v>773</v>
      </c>
      <c r="E211" s="260"/>
      <c r="F211" s="260" t="s">
        <v>984</v>
      </c>
      <c r="G211" s="260" t="s">
        <v>984</v>
      </c>
      <c r="H211" s="260" t="s">
        <v>984</v>
      </c>
      <c r="I211" s="260" t="s">
        <v>984</v>
      </c>
      <c r="J211" s="260" t="s">
        <v>984</v>
      </c>
      <c r="K211" s="260" t="s">
        <v>984</v>
      </c>
      <c r="L211" s="260" t="s">
        <v>984</v>
      </c>
      <c r="M211" s="260" t="s">
        <v>984</v>
      </c>
      <c r="N211" s="260" t="s">
        <v>984</v>
      </c>
      <c r="O211" s="260" t="s">
        <v>984</v>
      </c>
      <c r="P211" s="260" t="s">
        <v>984</v>
      </c>
      <c r="Q211" s="260" t="s">
        <v>984</v>
      </c>
      <c r="R211" s="260" t="s">
        <v>984</v>
      </c>
      <c r="S211" s="260" t="s">
        <v>984</v>
      </c>
      <c r="T211" s="260">
        <v>747</v>
      </c>
      <c r="U211" s="260" t="s">
        <v>1244</v>
      </c>
      <c r="V211" s="260">
        <v>142</v>
      </c>
      <c r="W211" s="260" t="s">
        <v>986</v>
      </c>
      <c r="X211" s="260">
        <v>145</v>
      </c>
      <c r="Y211" s="261" t="s">
        <v>1004</v>
      </c>
      <c r="Z211" s="260">
        <v>515</v>
      </c>
      <c r="AA211" s="260" t="s">
        <v>988</v>
      </c>
      <c r="AB211" s="260"/>
      <c r="AC211" s="260"/>
      <c r="AD211" s="260"/>
      <c r="AE211" s="262"/>
    </row>
    <row r="212" spans="1:31" ht="15">
      <c r="A212" s="263">
        <v>762</v>
      </c>
      <c r="B212" s="264" t="s">
        <v>433</v>
      </c>
      <c r="C212" s="264" t="s">
        <v>434</v>
      </c>
      <c r="D212" s="264" t="s">
        <v>434</v>
      </c>
      <c r="E212" s="264" t="s">
        <v>1157</v>
      </c>
      <c r="F212" s="264" t="s">
        <v>984</v>
      </c>
      <c r="G212" s="264" t="s">
        <v>984</v>
      </c>
      <c r="H212" s="264" t="s">
        <v>984</v>
      </c>
      <c r="I212" s="264" t="s">
        <v>994</v>
      </c>
      <c r="J212" s="264" t="s">
        <v>994</v>
      </c>
      <c r="K212" s="264" t="s">
        <v>994</v>
      </c>
      <c r="L212" s="264" t="s">
        <v>994</v>
      </c>
      <c r="M212" s="264" t="s">
        <v>994</v>
      </c>
      <c r="N212" s="264" t="s">
        <v>994</v>
      </c>
      <c r="O212" s="264" t="s">
        <v>994</v>
      </c>
      <c r="P212" s="264" t="s">
        <v>994</v>
      </c>
      <c r="Q212" s="264" t="s">
        <v>994</v>
      </c>
      <c r="R212" s="264" t="s">
        <v>994</v>
      </c>
      <c r="S212" s="264" t="s">
        <v>994</v>
      </c>
      <c r="T212" s="264">
        <v>62</v>
      </c>
      <c r="U212" s="264" t="s">
        <v>632</v>
      </c>
      <c r="V212" s="264">
        <v>142</v>
      </c>
      <c r="W212" s="264" t="s">
        <v>986</v>
      </c>
      <c r="X212" s="264">
        <v>143</v>
      </c>
      <c r="Y212" s="265" t="s">
        <v>1086</v>
      </c>
      <c r="Z212" s="264">
        <v>515</v>
      </c>
      <c r="AA212" s="264" t="s">
        <v>988</v>
      </c>
      <c r="AB212" s="264"/>
      <c r="AC212" s="264"/>
      <c r="AD212" s="264">
        <v>432</v>
      </c>
      <c r="AE212" s="266" t="s">
        <v>910</v>
      </c>
    </row>
    <row r="213" spans="1:31" ht="15">
      <c r="A213" s="259">
        <v>764</v>
      </c>
      <c r="B213" s="260" t="s">
        <v>170</v>
      </c>
      <c r="C213" s="260" t="s">
        <v>171</v>
      </c>
      <c r="D213" s="260" t="s">
        <v>171</v>
      </c>
      <c r="E213" s="260" t="s">
        <v>1123</v>
      </c>
      <c r="F213" s="260" t="s">
        <v>984</v>
      </c>
      <c r="G213" s="260" t="s">
        <v>985</v>
      </c>
      <c r="H213" s="260" t="s">
        <v>985</v>
      </c>
      <c r="I213" s="260" t="s">
        <v>994</v>
      </c>
      <c r="J213" s="260" t="s">
        <v>994</v>
      </c>
      <c r="K213" s="260" t="s">
        <v>994</v>
      </c>
      <c r="L213" s="260" t="s">
        <v>994</v>
      </c>
      <c r="M213" s="260" t="s">
        <v>994</v>
      </c>
      <c r="N213" s="260" t="s">
        <v>994</v>
      </c>
      <c r="O213" s="260" t="s">
        <v>994</v>
      </c>
      <c r="P213" s="260" t="s">
        <v>985</v>
      </c>
      <c r="Q213" s="260" t="s">
        <v>985</v>
      </c>
      <c r="R213" s="260" t="s">
        <v>985</v>
      </c>
      <c r="S213" s="260" t="s">
        <v>985</v>
      </c>
      <c r="T213" s="260">
        <v>753</v>
      </c>
      <c r="U213" s="260" t="s">
        <v>1237</v>
      </c>
      <c r="V213" s="260">
        <v>142</v>
      </c>
      <c r="W213" s="260" t="s">
        <v>986</v>
      </c>
      <c r="X213" s="260">
        <v>35</v>
      </c>
      <c r="Y213" s="261" t="s">
        <v>1023</v>
      </c>
      <c r="Z213" s="260">
        <v>515</v>
      </c>
      <c r="AA213" s="260" t="s">
        <v>988</v>
      </c>
      <c r="AB213" s="260"/>
      <c r="AC213" s="260"/>
      <c r="AD213" s="260"/>
      <c r="AE213" s="262"/>
    </row>
    <row r="214" spans="1:31" ht="15">
      <c r="A214" s="263">
        <v>626</v>
      </c>
      <c r="B214" s="264" t="s">
        <v>699</v>
      </c>
      <c r="C214" s="264" t="s">
        <v>697</v>
      </c>
      <c r="D214" s="264" t="s">
        <v>1158</v>
      </c>
      <c r="E214" s="264" t="s">
        <v>1159</v>
      </c>
      <c r="F214" s="264" t="s">
        <v>984</v>
      </c>
      <c r="G214" s="264" t="s">
        <v>984</v>
      </c>
      <c r="H214" s="264" t="s">
        <v>985</v>
      </c>
      <c r="I214" s="264" t="s">
        <v>985</v>
      </c>
      <c r="J214" s="264" t="s">
        <v>985</v>
      </c>
      <c r="K214" s="264" t="s">
        <v>985</v>
      </c>
      <c r="L214" s="264" t="s">
        <v>985</v>
      </c>
      <c r="M214" s="264" t="s">
        <v>985</v>
      </c>
      <c r="N214" s="264" t="s">
        <v>985</v>
      </c>
      <c r="O214" s="264" t="s">
        <v>985</v>
      </c>
      <c r="P214" s="264" t="s">
        <v>985</v>
      </c>
      <c r="Q214" s="264" t="s">
        <v>985</v>
      </c>
      <c r="R214" s="264" t="s">
        <v>985</v>
      </c>
      <c r="S214" s="264" t="s">
        <v>985</v>
      </c>
      <c r="T214" s="264">
        <v>753</v>
      </c>
      <c r="U214" s="264" t="s">
        <v>1237</v>
      </c>
      <c r="V214" s="264">
        <v>142</v>
      </c>
      <c r="W214" s="264" t="s">
        <v>986</v>
      </c>
      <c r="X214" s="264">
        <v>35</v>
      </c>
      <c r="Y214" s="265" t="s">
        <v>1023</v>
      </c>
      <c r="Z214" s="264">
        <v>515</v>
      </c>
      <c r="AA214" s="264" t="s">
        <v>988</v>
      </c>
      <c r="AB214" s="264">
        <v>199</v>
      </c>
      <c r="AC214" s="264" t="s">
        <v>913</v>
      </c>
      <c r="AD214" s="264">
        <v>722</v>
      </c>
      <c r="AE214" s="266" t="s">
        <v>922</v>
      </c>
    </row>
    <row r="215" spans="1:31" ht="15">
      <c r="A215" s="259">
        <v>768</v>
      </c>
      <c r="B215" s="260" t="s">
        <v>402</v>
      </c>
      <c r="C215" s="260" t="s">
        <v>519</v>
      </c>
      <c r="D215" s="260" t="s">
        <v>519</v>
      </c>
      <c r="E215" s="260" t="s">
        <v>1160</v>
      </c>
      <c r="F215" s="260" t="s">
        <v>985</v>
      </c>
      <c r="G215" s="260" t="s">
        <v>985</v>
      </c>
      <c r="H215" s="260" t="s">
        <v>985</v>
      </c>
      <c r="I215" s="260" t="s">
        <v>985</v>
      </c>
      <c r="J215" s="260" t="s">
        <v>985</v>
      </c>
      <c r="K215" s="260" t="s">
        <v>985</v>
      </c>
      <c r="L215" s="260" t="s">
        <v>985</v>
      </c>
      <c r="M215" s="260" t="s">
        <v>985</v>
      </c>
      <c r="N215" s="260" t="s">
        <v>985</v>
      </c>
      <c r="O215" s="260" t="s">
        <v>985</v>
      </c>
      <c r="P215" s="260" t="s">
        <v>985</v>
      </c>
      <c r="Q215" s="260" t="s">
        <v>985</v>
      </c>
      <c r="R215" s="260" t="s">
        <v>985</v>
      </c>
      <c r="S215" s="260" t="s">
        <v>985</v>
      </c>
      <c r="T215" s="260">
        <v>202</v>
      </c>
      <c r="U215" s="260" t="s">
        <v>175</v>
      </c>
      <c r="V215" s="260">
        <v>202</v>
      </c>
      <c r="W215" s="260" t="s">
        <v>175</v>
      </c>
      <c r="X215" s="260">
        <v>11</v>
      </c>
      <c r="Y215" s="260" t="s">
        <v>1017</v>
      </c>
      <c r="Z215" s="260">
        <v>515</v>
      </c>
      <c r="AA215" s="260" t="s">
        <v>988</v>
      </c>
      <c r="AB215" s="260">
        <v>199</v>
      </c>
      <c r="AC215" s="260" t="s">
        <v>913</v>
      </c>
      <c r="AD215" s="260"/>
      <c r="AE215" s="262"/>
    </row>
    <row r="216" spans="1:31" ht="15">
      <c r="A216" s="263">
        <v>776</v>
      </c>
      <c r="B216" s="264" t="s">
        <v>255</v>
      </c>
      <c r="C216" s="264" t="s">
        <v>256</v>
      </c>
      <c r="D216" s="264" t="s">
        <v>256</v>
      </c>
      <c r="E216" s="264"/>
      <c r="F216" s="264" t="s">
        <v>984</v>
      </c>
      <c r="G216" s="264" t="s">
        <v>984</v>
      </c>
      <c r="H216" s="264" t="s">
        <v>984</v>
      </c>
      <c r="I216" s="264" t="s">
        <v>984</v>
      </c>
      <c r="J216" s="264" t="s">
        <v>984</v>
      </c>
      <c r="K216" s="264" t="s">
        <v>984</v>
      </c>
      <c r="L216" s="264" t="s">
        <v>984</v>
      </c>
      <c r="M216" s="264" t="s">
        <v>984</v>
      </c>
      <c r="N216" s="264" t="s">
        <v>984</v>
      </c>
      <c r="O216" s="264" t="s">
        <v>984</v>
      </c>
      <c r="P216" s="264" t="s">
        <v>984</v>
      </c>
      <c r="Q216" s="264" t="s">
        <v>984</v>
      </c>
      <c r="R216" s="264" t="s">
        <v>984</v>
      </c>
      <c r="S216" s="264" t="s">
        <v>984</v>
      </c>
      <c r="T216" s="264">
        <v>543</v>
      </c>
      <c r="U216" s="264" t="s">
        <v>218</v>
      </c>
      <c r="V216" s="264">
        <v>9</v>
      </c>
      <c r="W216" s="264" t="s">
        <v>399</v>
      </c>
      <c r="X216" s="264">
        <v>61</v>
      </c>
      <c r="Y216" s="264" t="s">
        <v>1142</v>
      </c>
      <c r="Z216" s="264">
        <v>515</v>
      </c>
      <c r="AA216" s="264" t="s">
        <v>988</v>
      </c>
      <c r="AB216" s="264"/>
      <c r="AC216" s="264"/>
      <c r="AD216" s="264">
        <v>722</v>
      </c>
      <c r="AE216" s="266" t="s">
        <v>922</v>
      </c>
    </row>
    <row r="217" spans="1:31" ht="15">
      <c r="A217" s="259">
        <v>780</v>
      </c>
      <c r="B217" s="260" t="s">
        <v>101</v>
      </c>
      <c r="C217" s="260" t="s">
        <v>102</v>
      </c>
      <c r="D217" s="260" t="s">
        <v>102</v>
      </c>
      <c r="E217" s="260" t="s">
        <v>1161</v>
      </c>
      <c r="F217" s="260" t="s">
        <v>984</v>
      </c>
      <c r="G217" s="260" t="s">
        <v>984</v>
      </c>
      <c r="H217" s="260" t="s">
        <v>984</v>
      </c>
      <c r="I217" s="260" t="s">
        <v>984</v>
      </c>
      <c r="J217" s="260" t="s">
        <v>984</v>
      </c>
      <c r="K217" s="260" t="s">
        <v>984</v>
      </c>
      <c r="L217" s="260" t="s">
        <v>984</v>
      </c>
      <c r="M217" s="260" t="s">
        <v>984</v>
      </c>
      <c r="N217" s="260" t="s">
        <v>984</v>
      </c>
      <c r="O217" s="260" t="s">
        <v>984</v>
      </c>
      <c r="P217" s="260" t="s">
        <v>984</v>
      </c>
      <c r="Q217" s="260" t="s">
        <v>984</v>
      </c>
      <c r="R217" s="260" t="s">
        <v>984</v>
      </c>
      <c r="S217" s="260" t="s">
        <v>984</v>
      </c>
      <c r="T217" s="260">
        <v>419</v>
      </c>
      <c r="U217" s="260" t="s">
        <v>64</v>
      </c>
      <c r="V217" s="260">
        <v>419</v>
      </c>
      <c r="W217" s="260" t="s">
        <v>64</v>
      </c>
      <c r="X217" s="260">
        <v>29</v>
      </c>
      <c r="Y217" s="260" t="s">
        <v>1000</v>
      </c>
      <c r="Z217" s="260">
        <v>515</v>
      </c>
      <c r="AA217" s="260" t="s">
        <v>988</v>
      </c>
      <c r="AB217" s="260"/>
      <c r="AC217" s="260"/>
      <c r="AD217" s="260">
        <v>722</v>
      </c>
      <c r="AE217" s="262" t="s">
        <v>922</v>
      </c>
    </row>
    <row r="218" spans="1:31" ht="15">
      <c r="A218" s="263">
        <v>788</v>
      </c>
      <c r="B218" s="264" t="s">
        <v>258</v>
      </c>
      <c r="C218" s="264" t="s">
        <v>259</v>
      </c>
      <c r="D218" s="264" t="s">
        <v>259</v>
      </c>
      <c r="E218" s="264" t="s">
        <v>1162</v>
      </c>
      <c r="F218" s="264" t="s">
        <v>984</v>
      </c>
      <c r="G218" s="264" t="s">
        <v>984</v>
      </c>
      <c r="H218" s="264" t="s">
        <v>994</v>
      </c>
      <c r="I218" s="264" t="s">
        <v>994</v>
      </c>
      <c r="J218" s="264" t="s">
        <v>994</v>
      </c>
      <c r="K218" s="264" t="s">
        <v>994</v>
      </c>
      <c r="L218" s="264" t="s">
        <v>994</v>
      </c>
      <c r="M218" s="264" t="s">
        <v>994</v>
      </c>
      <c r="N218" s="264" t="s">
        <v>994</v>
      </c>
      <c r="O218" s="264" t="s">
        <v>994</v>
      </c>
      <c r="P218" s="264" t="s">
        <v>994</v>
      </c>
      <c r="Q218" s="264" t="s">
        <v>994</v>
      </c>
      <c r="R218" s="264" t="s">
        <v>994</v>
      </c>
      <c r="S218" s="264" t="s">
        <v>994</v>
      </c>
      <c r="T218" s="264">
        <v>747</v>
      </c>
      <c r="U218" s="264" t="s">
        <v>1244</v>
      </c>
      <c r="V218" s="264">
        <v>15</v>
      </c>
      <c r="W218" s="264" t="s">
        <v>995</v>
      </c>
      <c r="X218" s="264">
        <v>15</v>
      </c>
      <c r="Y218" s="265" t="s">
        <v>995</v>
      </c>
      <c r="Z218" s="264">
        <v>515</v>
      </c>
      <c r="AA218" s="264" t="s">
        <v>988</v>
      </c>
      <c r="AB218" s="264"/>
      <c r="AC218" s="264"/>
      <c r="AD218" s="264"/>
      <c r="AE218" s="266"/>
    </row>
    <row r="219" spans="1:31" ht="15">
      <c r="A219" s="259">
        <v>792</v>
      </c>
      <c r="B219" s="260" t="s">
        <v>592</v>
      </c>
      <c r="C219" s="260" t="s">
        <v>301</v>
      </c>
      <c r="D219" s="260" t="s">
        <v>1163</v>
      </c>
      <c r="E219" s="260" t="s">
        <v>1164</v>
      </c>
      <c r="F219" s="260" t="s">
        <v>984</v>
      </c>
      <c r="G219" s="260" t="s">
        <v>984</v>
      </c>
      <c r="H219" s="260" t="s">
        <v>984</v>
      </c>
      <c r="I219" s="260" t="s">
        <v>984</v>
      </c>
      <c r="J219" s="260" t="s">
        <v>984</v>
      </c>
      <c r="K219" s="260" t="s">
        <v>984</v>
      </c>
      <c r="L219" s="260" t="s">
        <v>984</v>
      </c>
      <c r="M219" s="260" t="s">
        <v>984</v>
      </c>
      <c r="N219" s="260" t="s">
        <v>984</v>
      </c>
      <c r="O219" s="260" t="s">
        <v>984</v>
      </c>
      <c r="P219" s="260" t="s">
        <v>994</v>
      </c>
      <c r="Q219" s="260" t="s">
        <v>994</v>
      </c>
      <c r="R219" s="260" t="s">
        <v>994</v>
      </c>
      <c r="S219" s="260" t="s">
        <v>994</v>
      </c>
      <c r="T219" s="260">
        <v>747</v>
      </c>
      <c r="U219" s="260" t="s">
        <v>1244</v>
      </c>
      <c r="V219" s="260">
        <v>142</v>
      </c>
      <c r="W219" s="260" t="s">
        <v>986</v>
      </c>
      <c r="X219" s="260">
        <v>145</v>
      </c>
      <c r="Y219" s="261" t="s">
        <v>1004</v>
      </c>
      <c r="Z219" s="260">
        <v>515</v>
      </c>
      <c r="AA219" s="260" t="s">
        <v>988</v>
      </c>
      <c r="AB219" s="267"/>
      <c r="AC219" s="267"/>
      <c r="AD219" s="267"/>
      <c r="AE219" s="268"/>
    </row>
    <row r="220" spans="1:31" ht="15">
      <c r="A220" s="263">
        <v>795</v>
      </c>
      <c r="B220" s="264" t="s">
        <v>1165</v>
      </c>
      <c r="C220" s="264" t="s">
        <v>1166</v>
      </c>
      <c r="D220" s="264" t="s">
        <v>1166</v>
      </c>
      <c r="E220" s="264"/>
      <c r="F220" s="264" t="s">
        <v>984</v>
      </c>
      <c r="G220" s="264" t="s">
        <v>984</v>
      </c>
      <c r="H220" s="264" t="s">
        <v>984</v>
      </c>
      <c r="I220" s="264" t="s">
        <v>984</v>
      </c>
      <c r="J220" s="264" t="s">
        <v>984</v>
      </c>
      <c r="K220" s="264" t="s">
        <v>984</v>
      </c>
      <c r="L220" s="264" t="s">
        <v>984</v>
      </c>
      <c r="M220" s="264" t="s">
        <v>984</v>
      </c>
      <c r="N220" s="264" t="s">
        <v>984</v>
      </c>
      <c r="O220" s="264" t="s">
        <v>984</v>
      </c>
      <c r="P220" s="264" t="s">
        <v>984</v>
      </c>
      <c r="Q220" s="264" t="s">
        <v>984</v>
      </c>
      <c r="R220" s="264" t="s">
        <v>994</v>
      </c>
      <c r="S220" s="264" t="s">
        <v>994</v>
      </c>
      <c r="T220" s="264">
        <v>62</v>
      </c>
      <c r="U220" s="264" t="s">
        <v>632</v>
      </c>
      <c r="V220" s="264">
        <v>142</v>
      </c>
      <c r="W220" s="264" t="s">
        <v>986</v>
      </c>
      <c r="X220" s="264">
        <v>143</v>
      </c>
      <c r="Y220" s="265" t="s">
        <v>1086</v>
      </c>
      <c r="Z220" s="264">
        <v>515</v>
      </c>
      <c r="AA220" s="264" t="s">
        <v>988</v>
      </c>
      <c r="AB220" s="264"/>
      <c r="AC220" s="264"/>
      <c r="AD220" s="264">
        <v>432</v>
      </c>
      <c r="AE220" s="266" t="s">
        <v>910</v>
      </c>
    </row>
    <row r="221" spans="1:31" ht="15">
      <c r="A221" s="259">
        <v>798</v>
      </c>
      <c r="B221" s="260" t="s">
        <v>261</v>
      </c>
      <c r="C221" s="260" t="s">
        <v>262</v>
      </c>
      <c r="D221" s="260" t="s">
        <v>262</v>
      </c>
      <c r="E221" s="260"/>
      <c r="F221" s="260" t="s">
        <v>984</v>
      </c>
      <c r="G221" s="260" t="s">
        <v>984</v>
      </c>
      <c r="H221" s="260" t="s">
        <v>984</v>
      </c>
      <c r="I221" s="260" t="s">
        <v>984</v>
      </c>
      <c r="J221" s="260" t="s">
        <v>984</v>
      </c>
      <c r="K221" s="260" t="s">
        <v>984</v>
      </c>
      <c r="L221" s="260" t="s">
        <v>984</v>
      </c>
      <c r="M221" s="260" t="s">
        <v>984</v>
      </c>
      <c r="N221" s="260" t="s">
        <v>984</v>
      </c>
      <c r="O221" s="260" t="s">
        <v>984</v>
      </c>
      <c r="P221" s="260" t="s">
        <v>984</v>
      </c>
      <c r="Q221" s="260" t="s">
        <v>984</v>
      </c>
      <c r="R221" s="260" t="s">
        <v>984</v>
      </c>
      <c r="S221" s="260" t="s">
        <v>984</v>
      </c>
      <c r="T221" s="260">
        <v>543</v>
      </c>
      <c r="U221" s="260" t="s">
        <v>218</v>
      </c>
      <c r="V221" s="260">
        <v>9</v>
      </c>
      <c r="W221" s="260" t="s">
        <v>399</v>
      </c>
      <c r="X221" s="260">
        <v>61</v>
      </c>
      <c r="Y221" s="260" t="s">
        <v>1142</v>
      </c>
      <c r="Z221" s="260">
        <v>515</v>
      </c>
      <c r="AA221" s="260" t="s">
        <v>988</v>
      </c>
      <c r="AB221" s="260">
        <v>199</v>
      </c>
      <c r="AC221" s="260" t="s">
        <v>913</v>
      </c>
      <c r="AD221" s="260">
        <v>722</v>
      </c>
      <c r="AE221" s="262" t="s">
        <v>922</v>
      </c>
    </row>
    <row r="222" spans="1:31" ht="15">
      <c r="A222" s="263">
        <v>800</v>
      </c>
      <c r="B222" s="264" t="s">
        <v>180</v>
      </c>
      <c r="C222" s="264" t="s">
        <v>181</v>
      </c>
      <c r="D222" s="264" t="s">
        <v>181</v>
      </c>
      <c r="E222" s="264" t="s">
        <v>1167</v>
      </c>
      <c r="F222" s="264" t="s">
        <v>985</v>
      </c>
      <c r="G222" s="264" t="s">
        <v>985</v>
      </c>
      <c r="H222" s="264" t="s">
        <v>985</v>
      </c>
      <c r="I222" s="264" t="s">
        <v>985</v>
      </c>
      <c r="J222" s="264" t="s">
        <v>985</v>
      </c>
      <c r="K222" s="264" t="s">
        <v>985</v>
      </c>
      <c r="L222" s="264" t="s">
        <v>985</v>
      </c>
      <c r="M222" s="264" t="s">
        <v>985</v>
      </c>
      <c r="N222" s="264" t="s">
        <v>985</v>
      </c>
      <c r="O222" s="264" t="s">
        <v>985</v>
      </c>
      <c r="P222" s="264" t="s">
        <v>985</v>
      </c>
      <c r="Q222" s="264" t="s">
        <v>985</v>
      </c>
      <c r="R222" s="264" t="s">
        <v>985</v>
      </c>
      <c r="S222" s="264" t="s">
        <v>985</v>
      </c>
      <c r="T222" s="264">
        <v>202</v>
      </c>
      <c r="U222" s="264" t="s">
        <v>175</v>
      </c>
      <c r="V222" s="264">
        <v>202</v>
      </c>
      <c r="W222" s="264" t="s">
        <v>175</v>
      </c>
      <c r="X222" s="264">
        <v>14</v>
      </c>
      <c r="Y222" s="264" t="s">
        <v>1027</v>
      </c>
      <c r="Z222" s="264">
        <v>515</v>
      </c>
      <c r="AA222" s="264" t="s">
        <v>988</v>
      </c>
      <c r="AB222" s="264">
        <v>199</v>
      </c>
      <c r="AC222" s="264" t="s">
        <v>913</v>
      </c>
      <c r="AD222" s="264">
        <v>432</v>
      </c>
      <c r="AE222" s="266" t="s">
        <v>910</v>
      </c>
    </row>
    <row r="223" spans="1:31" ht="15">
      <c r="A223" s="259">
        <v>804</v>
      </c>
      <c r="B223" s="260" t="s">
        <v>531</v>
      </c>
      <c r="C223" s="260" t="s">
        <v>532</v>
      </c>
      <c r="D223" s="260" t="s">
        <v>532</v>
      </c>
      <c r="E223" s="260" t="s">
        <v>1168</v>
      </c>
      <c r="F223" s="260" t="s">
        <v>984</v>
      </c>
      <c r="G223" s="260" t="s">
        <v>984</v>
      </c>
      <c r="H223" s="260" t="s">
        <v>985</v>
      </c>
      <c r="I223" s="260" t="s">
        <v>985</v>
      </c>
      <c r="J223" s="260" t="s">
        <v>985</v>
      </c>
      <c r="K223" s="260" t="s">
        <v>985</v>
      </c>
      <c r="L223" s="260" t="s">
        <v>985</v>
      </c>
      <c r="M223" s="260" t="s">
        <v>985</v>
      </c>
      <c r="N223" s="260" t="s">
        <v>985</v>
      </c>
      <c r="O223" s="260" t="s">
        <v>985</v>
      </c>
      <c r="P223" s="260" t="s">
        <v>985</v>
      </c>
      <c r="Q223" s="260" t="s">
        <v>985</v>
      </c>
      <c r="R223" s="260" t="s">
        <v>985</v>
      </c>
      <c r="S223" s="260" t="s">
        <v>985</v>
      </c>
      <c r="T223" s="260">
        <v>513</v>
      </c>
      <c r="U223" s="260" t="s">
        <v>4</v>
      </c>
      <c r="V223" s="260">
        <v>150</v>
      </c>
      <c r="W223" s="260" t="s">
        <v>990</v>
      </c>
      <c r="X223" s="260">
        <v>151</v>
      </c>
      <c r="Y223" s="261" t="s">
        <v>1012</v>
      </c>
      <c r="Z223" s="260">
        <v>514</v>
      </c>
      <c r="AA223" s="260" t="s">
        <v>992</v>
      </c>
      <c r="AB223" s="260"/>
      <c r="AC223" s="260"/>
      <c r="AD223" s="260"/>
      <c r="AE223" s="262"/>
    </row>
    <row r="224" spans="1:31" ht="15">
      <c r="A224" s="263">
        <v>784</v>
      </c>
      <c r="B224" s="264" t="s">
        <v>1169</v>
      </c>
      <c r="C224" s="264" t="s">
        <v>774</v>
      </c>
      <c r="D224" s="264" t="s">
        <v>774</v>
      </c>
      <c r="E224" s="264"/>
      <c r="F224" s="264" t="s">
        <v>984</v>
      </c>
      <c r="G224" s="264" t="s">
        <v>984</v>
      </c>
      <c r="H224" s="264" t="s">
        <v>984</v>
      </c>
      <c r="I224" s="264" t="s">
        <v>984</v>
      </c>
      <c r="J224" s="264" t="s">
        <v>984</v>
      </c>
      <c r="K224" s="264" t="s">
        <v>984</v>
      </c>
      <c r="L224" s="264" t="s">
        <v>984</v>
      </c>
      <c r="M224" s="264" t="s">
        <v>984</v>
      </c>
      <c r="N224" s="264" t="s">
        <v>984</v>
      </c>
      <c r="O224" s="264" t="s">
        <v>984</v>
      </c>
      <c r="P224" s="264" t="s">
        <v>984</v>
      </c>
      <c r="Q224" s="264" t="s">
        <v>984</v>
      </c>
      <c r="R224" s="264" t="s">
        <v>984</v>
      </c>
      <c r="S224" s="264" t="s">
        <v>984</v>
      </c>
      <c r="T224" s="264">
        <v>747</v>
      </c>
      <c r="U224" s="264" t="s">
        <v>1244</v>
      </c>
      <c r="V224" s="264">
        <v>142</v>
      </c>
      <c r="W224" s="264" t="s">
        <v>986</v>
      </c>
      <c r="X224" s="264">
        <v>145</v>
      </c>
      <c r="Y224" s="265" t="s">
        <v>1004</v>
      </c>
      <c r="Z224" s="264">
        <v>515</v>
      </c>
      <c r="AA224" s="264" t="s">
        <v>988</v>
      </c>
      <c r="AB224" s="264"/>
      <c r="AC224" s="264"/>
      <c r="AD224" s="264"/>
      <c r="AE224" s="266"/>
    </row>
    <row r="225" spans="1:31" ht="15">
      <c r="A225" s="259">
        <v>826</v>
      </c>
      <c r="B225" s="260" t="s">
        <v>382</v>
      </c>
      <c r="C225" s="260" t="s">
        <v>765</v>
      </c>
      <c r="D225" s="260" t="s">
        <v>765</v>
      </c>
      <c r="E225" s="260" t="s">
        <v>1170</v>
      </c>
      <c r="F225" s="260" t="s">
        <v>984</v>
      </c>
      <c r="G225" s="260" t="s">
        <v>984</v>
      </c>
      <c r="H225" s="260" t="s">
        <v>985</v>
      </c>
      <c r="I225" s="260" t="s">
        <v>985</v>
      </c>
      <c r="J225" s="260" t="s">
        <v>985</v>
      </c>
      <c r="K225" s="260" t="s">
        <v>985</v>
      </c>
      <c r="L225" s="260" t="s">
        <v>985</v>
      </c>
      <c r="M225" s="260" t="s">
        <v>985</v>
      </c>
      <c r="N225" s="260" t="s">
        <v>985</v>
      </c>
      <c r="O225" s="260" t="s">
        <v>985</v>
      </c>
      <c r="P225" s="260" t="s">
        <v>985</v>
      </c>
      <c r="Q225" s="260" t="s">
        <v>985</v>
      </c>
      <c r="R225" s="260" t="s">
        <v>985</v>
      </c>
      <c r="S225" s="260" t="s">
        <v>985</v>
      </c>
      <c r="T225" s="260">
        <v>513</v>
      </c>
      <c r="U225" s="260" t="s">
        <v>4</v>
      </c>
      <c r="V225" s="260">
        <v>150</v>
      </c>
      <c r="W225" s="260" t="s">
        <v>990</v>
      </c>
      <c r="X225" s="260">
        <v>154</v>
      </c>
      <c r="Y225" s="261" t="s">
        <v>1046</v>
      </c>
      <c r="Z225" s="260">
        <v>514</v>
      </c>
      <c r="AA225" s="260" t="s">
        <v>992</v>
      </c>
      <c r="AB225" s="260"/>
      <c r="AC225" s="260"/>
      <c r="AD225" s="260"/>
      <c r="AE225" s="262"/>
    </row>
    <row r="226" spans="1:31" ht="15">
      <c r="A226" s="263">
        <v>834</v>
      </c>
      <c r="B226" s="264" t="s">
        <v>479</v>
      </c>
      <c r="C226" s="264" t="s">
        <v>480</v>
      </c>
      <c r="D226" s="264" t="s">
        <v>1171</v>
      </c>
      <c r="E226" s="264" t="s">
        <v>1172</v>
      </c>
      <c r="F226" s="264" t="s">
        <v>984</v>
      </c>
      <c r="G226" s="264" t="s">
        <v>985</v>
      </c>
      <c r="H226" s="264" t="s">
        <v>985</v>
      </c>
      <c r="I226" s="264" t="s">
        <v>985</v>
      </c>
      <c r="J226" s="264" t="s">
        <v>985</v>
      </c>
      <c r="K226" s="264" t="s">
        <v>985</v>
      </c>
      <c r="L226" s="264" t="s">
        <v>985</v>
      </c>
      <c r="M226" s="264" t="s">
        <v>985</v>
      </c>
      <c r="N226" s="264" t="s">
        <v>985</v>
      </c>
      <c r="O226" s="264" t="s">
        <v>985</v>
      </c>
      <c r="P226" s="264" t="s">
        <v>985</v>
      </c>
      <c r="Q226" s="264" t="s">
        <v>985</v>
      </c>
      <c r="R226" s="264" t="s">
        <v>985</v>
      </c>
      <c r="S226" s="264" t="s">
        <v>985</v>
      </c>
      <c r="T226" s="264">
        <v>202</v>
      </c>
      <c r="U226" s="264" t="s">
        <v>175</v>
      </c>
      <c r="V226" s="264">
        <v>202</v>
      </c>
      <c r="W226" s="264" t="s">
        <v>175</v>
      </c>
      <c r="X226" s="264">
        <v>14</v>
      </c>
      <c r="Y226" s="264" t="s">
        <v>1027</v>
      </c>
      <c r="Z226" s="264">
        <v>515</v>
      </c>
      <c r="AA226" s="264" t="s">
        <v>988</v>
      </c>
      <c r="AB226" s="264">
        <v>199</v>
      </c>
      <c r="AC226" s="264" t="s">
        <v>913</v>
      </c>
      <c r="AD226" s="264"/>
      <c r="AE226" s="266"/>
    </row>
    <row r="227" spans="1:31" ht="15">
      <c r="A227" s="259">
        <v>840</v>
      </c>
      <c r="B227" s="260" t="s">
        <v>143</v>
      </c>
      <c r="C227" s="260" t="s">
        <v>144</v>
      </c>
      <c r="D227" s="260" t="s">
        <v>144</v>
      </c>
      <c r="E227" s="260"/>
      <c r="F227" s="260" t="s">
        <v>984</v>
      </c>
      <c r="G227" s="260" t="s">
        <v>984</v>
      </c>
      <c r="H227" s="260" t="s">
        <v>984</v>
      </c>
      <c r="I227" s="260" t="s">
        <v>984</v>
      </c>
      <c r="J227" s="260" t="s">
        <v>984</v>
      </c>
      <c r="K227" s="260" t="s">
        <v>984</v>
      </c>
      <c r="L227" s="260" t="s">
        <v>984</v>
      </c>
      <c r="M227" s="260" t="s">
        <v>984</v>
      </c>
      <c r="N227" s="260" t="s">
        <v>984</v>
      </c>
      <c r="O227" s="260" t="s">
        <v>984</v>
      </c>
      <c r="P227" s="260" t="s">
        <v>984</v>
      </c>
      <c r="Q227" s="260" t="s">
        <v>984</v>
      </c>
      <c r="R227" s="260" t="s">
        <v>984</v>
      </c>
      <c r="S227" s="260" t="s">
        <v>984</v>
      </c>
      <c r="T227" s="260">
        <v>513</v>
      </c>
      <c r="U227" s="260" t="s">
        <v>4</v>
      </c>
      <c r="V227" s="260">
        <v>21</v>
      </c>
      <c r="W227" s="260" t="s">
        <v>1031</v>
      </c>
      <c r="X227" s="260">
        <v>21</v>
      </c>
      <c r="Y227" s="261" t="s">
        <v>1031</v>
      </c>
      <c r="Z227" s="260">
        <v>514</v>
      </c>
      <c r="AA227" s="260" t="s">
        <v>992</v>
      </c>
      <c r="AB227" s="260"/>
      <c r="AC227" s="260"/>
      <c r="AD227" s="260"/>
      <c r="AE227" s="262"/>
    </row>
    <row r="228" spans="1:31" ht="15">
      <c r="A228" s="263">
        <v>858</v>
      </c>
      <c r="B228" s="264" t="s">
        <v>466</v>
      </c>
      <c r="C228" s="264" t="s">
        <v>467</v>
      </c>
      <c r="D228" s="264" t="s">
        <v>467</v>
      </c>
      <c r="E228" s="264" t="s">
        <v>1173</v>
      </c>
      <c r="F228" s="264" t="s">
        <v>984</v>
      </c>
      <c r="G228" s="264" t="s">
        <v>984</v>
      </c>
      <c r="H228" s="264" t="s">
        <v>984</v>
      </c>
      <c r="I228" s="264" t="s">
        <v>984</v>
      </c>
      <c r="J228" s="264" t="s">
        <v>985</v>
      </c>
      <c r="K228" s="264" t="s">
        <v>985</v>
      </c>
      <c r="L228" s="264" t="s">
        <v>985</v>
      </c>
      <c r="M228" s="264" t="s">
        <v>985</v>
      </c>
      <c r="N228" s="264" t="s">
        <v>985</v>
      </c>
      <c r="O228" s="264" t="s">
        <v>985</v>
      </c>
      <c r="P228" s="264" t="s">
        <v>985</v>
      </c>
      <c r="Q228" s="264" t="s">
        <v>985</v>
      </c>
      <c r="R228" s="264" t="s">
        <v>985</v>
      </c>
      <c r="S228" s="264" t="s">
        <v>985</v>
      </c>
      <c r="T228" s="264">
        <v>419</v>
      </c>
      <c r="U228" s="264" t="s">
        <v>64</v>
      </c>
      <c r="V228" s="264">
        <v>419</v>
      </c>
      <c r="W228" s="264" t="s">
        <v>64</v>
      </c>
      <c r="X228" s="264">
        <v>5</v>
      </c>
      <c r="Y228" s="264" t="s">
        <v>1002</v>
      </c>
      <c r="Z228" s="264">
        <v>515</v>
      </c>
      <c r="AA228" s="264" t="s">
        <v>988</v>
      </c>
      <c r="AB228" s="264"/>
      <c r="AC228" s="264"/>
      <c r="AD228" s="264"/>
      <c r="AE228" s="266"/>
    </row>
    <row r="229" spans="1:31" ht="15">
      <c r="A229" s="259">
        <v>860</v>
      </c>
      <c r="B229" s="260" t="s">
        <v>435</v>
      </c>
      <c r="C229" s="260" t="s">
        <v>302</v>
      </c>
      <c r="D229" s="260" t="s">
        <v>302</v>
      </c>
      <c r="E229" s="260" t="s">
        <v>1174</v>
      </c>
      <c r="F229" s="260" t="s">
        <v>984</v>
      </c>
      <c r="G229" s="260" t="s">
        <v>984</v>
      </c>
      <c r="H229" s="260" t="s">
        <v>984</v>
      </c>
      <c r="I229" s="260" t="s">
        <v>984</v>
      </c>
      <c r="J229" s="260" t="s">
        <v>984</v>
      </c>
      <c r="K229" s="260" t="s">
        <v>984</v>
      </c>
      <c r="L229" s="260" t="s">
        <v>984</v>
      </c>
      <c r="M229" s="260" t="s">
        <v>984</v>
      </c>
      <c r="N229" s="260" t="s">
        <v>994</v>
      </c>
      <c r="O229" s="260" t="s">
        <v>994</v>
      </c>
      <c r="P229" s="260" t="s">
        <v>994</v>
      </c>
      <c r="Q229" s="260" t="s">
        <v>994</v>
      </c>
      <c r="R229" s="260" t="s">
        <v>994</v>
      </c>
      <c r="S229" s="260" t="s">
        <v>994</v>
      </c>
      <c r="T229" s="260">
        <v>62</v>
      </c>
      <c r="U229" s="260" t="s">
        <v>632</v>
      </c>
      <c r="V229" s="260">
        <v>142</v>
      </c>
      <c r="W229" s="260" t="s">
        <v>986</v>
      </c>
      <c r="X229" s="260">
        <v>143</v>
      </c>
      <c r="Y229" s="261" t="s">
        <v>1086</v>
      </c>
      <c r="Z229" s="260">
        <v>515</v>
      </c>
      <c r="AA229" s="260" t="s">
        <v>988</v>
      </c>
      <c r="AB229" s="260"/>
      <c r="AC229" s="260"/>
      <c r="AD229" s="260">
        <v>432</v>
      </c>
      <c r="AE229" s="262" t="s">
        <v>910</v>
      </c>
    </row>
    <row r="230" spans="1:31" ht="15">
      <c r="A230" s="263">
        <v>548</v>
      </c>
      <c r="B230" s="264" t="s">
        <v>605</v>
      </c>
      <c r="C230" s="264" t="s">
        <v>606</v>
      </c>
      <c r="D230" s="264" t="s">
        <v>606</v>
      </c>
      <c r="E230" s="264"/>
      <c r="F230" s="264" t="s">
        <v>984</v>
      </c>
      <c r="G230" s="264" t="s">
        <v>984</v>
      </c>
      <c r="H230" s="264" t="s">
        <v>984</v>
      </c>
      <c r="I230" s="264" t="s">
        <v>984</v>
      </c>
      <c r="J230" s="264" t="s">
        <v>984</v>
      </c>
      <c r="K230" s="264" t="s">
        <v>984</v>
      </c>
      <c r="L230" s="264" t="s">
        <v>984</v>
      </c>
      <c r="M230" s="264" t="s">
        <v>984</v>
      </c>
      <c r="N230" s="264" t="s">
        <v>984</v>
      </c>
      <c r="O230" s="264" t="s">
        <v>984</v>
      </c>
      <c r="P230" s="264" t="s">
        <v>984</v>
      </c>
      <c r="Q230" s="264" t="s">
        <v>984</v>
      </c>
      <c r="R230" s="264" t="s">
        <v>984</v>
      </c>
      <c r="S230" s="264" t="s">
        <v>984</v>
      </c>
      <c r="T230" s="264">
        <v>543</v>
      </c>
      <c r="U230" s="264" t="s">
        <v>218</v>
      </c>
      <c r="V230" s="264">
        <v>9</v>
      </c>
      <c r="W230" s="264" t="s">
        <v>399</v>
      </c>
      <c r="X230" s="264">
        <v>54</v>
      </c>
      <c r="Y230" s="264" t="s">
        <v>1059</v>
      </c>
      <c r="Z230" s="264">
        <v>515</v>
      </c>
      <c r="AA230" s="264" t="s">
        <v>988</v>
      </c>
      <c r="AB230" s="264"/>
      <c r="AC230" s="264"/>
      <c r="AD230" s="264">
        <v>722</v>
      </c>
      <c r="AE230" s="266" t="s">
        <v>922</v>
      </c>
    </row>
    <row r="231" spans="1:31" ht="15">
      <c r="A231" s="259">
        <v>862</v>
      </c>
      <c r="B231" s="260" t="s">
        <v>468</v>
      </c>
      <c r="C231" s="260" t="s">
        <v>469</v>
      </c>
      <c r="D231" s="260" t="s">
        <v>469</v>
      </c>
      <c r="E231" s="260" t="s">
        <v>1131</v>
      </c>
      <c r="F231" s="260" t="s">
        <v>984</v>
      </c>
      <c r="G231" s="260" t="s">
        <v>985</v>
      </c>
      <c r="H231" s="260" t="s">
        <v>985</v>
      </c>
      <c r="I231" s="260" t="s">
        <v>985</v>
      </c>
      <c r="J231" s="260" t="s">
        <v>994</v>
      </c>
      <c r="K231" s="260" t="s">
        <v>994</v>
      </c>
      <c r="L231" s="260" t="s">
        <v>994</v>
      </c>
      <c r="M231" s="260" t="s">
        <v>994</v>
      </c>
      <c r="N231" s="260" t="s">
        <v>994</v>
      </c>
      <c r="O231" s="260" t="s">
        <v>994</v>
      </c>
      <c r="P231" s="260" t="s">
        <v>994</v>
      </c>
      <c r="Q231" s="260" t="s">
        <v>994</v>
      </c>
      <c r="R231" s="260" t="s">
        <v>994</v>
      </c>
      <c r="S231" s="260" t="s">
        <v>994</v>
      </c>
      <c r="T231" s="260">
        <v>419</v>
      </c>
      <c r="U231" s="260" t="s">
        <v>64</v>
      </c>
      <c r="V231" s="260">
        <v>419</v>
      </c>
      <c r="W231" s="260" t="s">
        <v>64</v>
      </c>
      <c r="X231" s="260">
        <v>5</v>
      </c>
      <c r="Y231" s="260" t="s">
        <v>1002</v>
      </c>
      <c r="Z231" s="260">
        <v>515</v>
      </c>
      <c r="AA231" s="260" t="s">
        <v>988</v>
      </c>
      <c r="AB231" s="260"/>
      <c r="AC231" s="260"/>
      <c r="AD231" s="260"/>
      <c r="AE231" s="262"/>
    </row>
    <row r="232" spans="1:31" ht="15">
      <c r="A232" s="263">
        <v>704</v>
      </c>
      <c r="B232" s="264" t="s">
        <v>263</v>
      </c>
      <c r="C232" s="264" t="s">
        <v>264</v>
      </c>
      <c r="D232" s="264" t="s">
        <v>264</v>
      </c>
      <c r="E232" s="264"/>
      <c r="F232" s="264" t="s">
        <v>984</v>
      </c>
      <c r="G232" s="264" t="s">
        <v>984</v>
      </c>
      <c r="H232" s="264" t="s">
        <v>984</v>
      </c>
      <c r="I232" s="264" t="s">
        <v>984</v>
      </c>
      <c r="J232" s="264" t="s">
        <v>984</v>
      </c>
      <c r="K232" s="264" t="s">
        <v>984</v>
      </c>
      <c r="L232" s="264" t="s">
        <v>984</v>
      </c>
      <c r="M232" s="264" t="s">
        <v>984</v>
      </c>
      <c r="N232" s="264" t="s">
        <v>984</v>
      </c>
      <c r="O232" s="264" t="s">
        <v>984</v>
      </c>
      <c r="P232" s="264" t="s">
        <v>984</v>
      </c>
      <c r="Q232" s="264" t="s">
        <v>984</v>
      </c>
      <c r="R232" s="264" t="s">
        <v>984</v>
      </c>
      <c r="S232" s="264" t="s">
        <v>984</v>
      </c>
      <c r="T232" s="264">
        <v>753</v>
      </c>
      <c r="U232" s="264" t="s">
        <v>1237</v>
      </c>
      <c r="V232" s="264">
        <v>142</v>
      </c>
      <c r="W232" s="264" t="s">
        <v>986</v>
      </c>
      <c r="X232" s="264">
        <v>35</v>
      </c>
      <c r="Y232" s="265" t="s">
        <v>1023</v>
      </c>
      <c r="Z232" s="264">
        <v>515</v>
      </c>
      <c r="AA232" s="264" t="s">
        <v>988</v>
      </c>
      <c r="AB232" s="264"/>
      <c r="AC232" s="264"/>
      <c r="AD232" s="264"/>
      <c r="AE232" s="266"/>
    </row>
    <row r="233" spans="1:31" ht="15">
      <c r="A233" s="259">
        <v>887</v>
      </c>
      <c r="B233" s="260" t="s">
        <v>739</v>
      </c>
      <c r="C233" s="260" t="s">
        <v>738</v>
      </c>
      <c r="D233" s="260" t="s">
        <v>738</v>
      </c>
      <c r="E233" s="260"/>
      <c r="F233" s="260" t="s">
        <v>984</v>
      </c>
      <c r="G233" s="260" t="s">
        <v>984</v>
      </c>
      <c r="H233" s="260" t="s">
        <v>984</v>
      </c>
      <c r="I233" s="260" t="s">
        <v>984</v>
      </c>
      <c r="J233" s="260" t="s">
        <v>984</v>
      </c>
      <c r="K233" s="260" t="s">
        <v>984</v>
      </c>
      <c r="L233" s="260" t="s">
        <v>984</v>
      </c>
      <c r="M233" s="260" t="s">
        <v>984</v>
      </c>
      <c r="N233" s="260" t="s">
        <v>984</v>
      </c>
      <c r="O233" s="260" t="s">
        <v>984</v>
      </c>
      <c r="P233" s="260" t="s">
        <v>984</v>
      </c>
      <c r="Q233" s="260" t="s">
        <v>984</v>
      </c>
      <c r="R233" s="260" t="s">
        <v>984</v>
      </c>
      <c r="S233" s="260" t="s">
        <v>984</v>
      </c>
      <c r="T233" s="260">
        <v>747</v>
      </c>
      <c r="U233" s="260" t="s">
        <v>1244</v>
      </c>
      <c r="V233" s="260">
        <v>142</v>
      </c>
      <c r="W233" s="260" t="s">
        <v>986</v>
      </c>
      <c r="X233" s="260">
        <v>145</v>
      </c>
      <c r="Y233" s="261" t="s">
        <v>1004</v>
      </c>
      <c r="Z233" s="260">
        <v>515</v>
      </c>
      <c r="AA233" s="260" t="s">
        <v>988</v>
      </c>
      <c r="AB233" s="260">
        <v>199</v>
      </c>
      <c r="AC233" s="260" t="s">
        <v>913</v>
      </c>
      <c r="AD233" s="260"/>
      <c r="AE233" s="262"/>
    </row>
    <row r="234" spans="1:31" ht="15">
      <c r="A234" s="263">
        <v>894</v>
      </c>
      <c r="B234" s="264" t="s">
        <v>482</v>
      </c>
      <c r="C234" s="264" t="s">
        <v>483</v>
      </c>
      <c r="D234" s="264" t="s">
        <v>483</v>
      </c>
      <c r="E234" s="264" t="s">
        <v>1175</v>
      </c>
      <c r="F234" s="264" t="s">
        <v>984</v>
      </c>
      <c r="G234" s="264" t="s">
        <v>985</v>
      </c>
      <c r="H234" s="264" t="s">
        <v>985</v>
      </c>
      <c r="I234" s="264" t="s">
        <v>985</v>
      </c>
      <c r="J234" s="264" t="s">
        <v>985</v>
      </c>
      <c r="K234" s="264" t="s">
        <v>985</v>
      </c>
      <c r="L234" s="264" t="s">
        <v>985</v>
      </c>
      <c r="M234" s="264" t="s">
        <v>985</v>
      </c>
      <c r="N234" s="264" t="s">
        <v>985</v>
      </c>
      <c r="O234" s="264" t="s">
        <v>985</v>
      </c>
      <c r="P234" s="264" t="s">
        <v>985</v>
      </c>
      <c r="Q234" s="264" t="s">
        <v>985</v>
      </c>
      <c r="R234" s="264" t="s">
        <v>985</v>
      </c>
      <c r="S234" s="264" t="s">
        <v>985</v>
      </c>
      <c r="T234" s="264">
        <v>202</v>
      </c>
      <c r="U234" s="264" t="s">
        <v>175</v>
      </c>
      <c r="V234" s="264">
        <v>202</v>
      </c>
      <c r="W234" s="264" t="s">
        <v>175</v>
      </c>
      <c r="X234" s="264">
        <v>14</v>
      </c>
      <c r="Y234" s="264" t="s">
        <v>1027</v>
      </c>
      <c r="Z234" s="264">
        <v>515</v>
      </c>
      <c r="AA234" s="264" t="s">
        <v>988</v>
      </c>
      <c r="AB234" s="264">
        <v>199</v>
      </c>
      <c r="AC234" s="264" t="s">
        <v>913</v>
      </c>
      <c r="AD234" s="264">
        <v>432</v>
      </c>
      <c r="AE234" s="266" t="s">
        <v>910</v>
      </c>
    </row>
    <row r="235" spans="1:31" ht="15">
      <c r="A235" s="259">
        <v>716</v>
      </c>
      <c r="B235" s="260" t="s">
        <v>267</v>
      </c>
      <c r="C235" s="260" t="s">
        <v>268</v>
      </c>
      <c r="D235" s="261" t="s">
        <v>268</v>
      </c>
      <c r="E235" s="261" t="s">
        <v>1176</v>
      </c>
      <c r="F235" s="261" t="s">
        <v>984</v>
      </c>
      <c r="G235" s="261" t="s">
        <v>984</v>
      </c>
      <c r="H235" s="261" t="s">
        <v>984</v>
      </c>
      <c r="I235" s="261" t="s">
        <v>984</v>
      </c>
      <c r="J235" s="261" t="s">
        <v>985</v>
      </c>
      <c r="K235" s="261" t="s">
        <v>985</v>
      </c>
      <c r="L235" s="261" t="s">
        <v>985</v>
      </c>
      <c r="M235" s="261" t="s">
        <v>985</v>
      </c>
      <c r="N235" s="261" t="s">
        <v>985</v>
      </c>
      <c r="O235" s="261" t="s">
        <v>985</v>
      </c>
      <c r="P235" s="261" t="s">
        <v>985</v>
      </c>
      <c r="Q235" s="261" t="s">
        <v>985</v>
      </c>
      <c r="R235" s="260" t="s">
        <v>985</v>
      </c>
      <c r="S235" s="260" t="s">
        <v>985</v>
      </c>
      <c r="T235" s="260">
        <v>202</v>
      </c>
      <c r="U235" s="260" t="s">
        <v>175</v>
      </c>
      <c r="V235" s="260">
        <v>202</v>
      </c>
      <c r="W235" s="260" t="s">
        <v>175</v>
      </c>
      <c r="X235" s="260">
        <v>14</v>
      </c>
      <c r="Y235" s="260" t="s">
        <v>1027</v>
      </c>
      <c r="Z235" s="260">
        <v>515</v>
      </c>
      <c r="AA235" s="260" t="s">
        <v>988</v>
      </c>
      <c r="AB235" s="260"/>
      <c r="AC235" s="260"/>
      <c r="AD235" s="260">
        <v>432</v>
      </c>
      <c r="AE235" s="262" t="s">
        <v>910</v>
      </c>
    </row>
  </sheetData>
  <autoFilter ref="A29:I30" xr:uid="{0EE1539E-A7DE-4CF8-84C4-0E7DDFB2B139}">
    <sortState xmlns:xlrd2="http://schemas.microsoft.com/office/spreadsheetml/2017/richdata2" ref="A32:I38">
      <sortCondition descending="1" ref="G29:G30"/>
    </sortState>
  </autoFilter>
  <mergeCells count="10">
    <mergeCell ref="A29:A30"/>
    <mergeCell ref="B29:B30"/>
    <mergeCell ref="C29:C30"/>
    <mergeCell ref="D29:D30"/>
    <mergeCell ref="G2:H2"/>
    <mergeCell ref="E29:E30"/>
    <mergeCell ref="H29:H30"/>
    <mergeCell ref="I29:I30"/>
    <mergeCell ref="G29:G30"/>
    <mergeCell ref="F29:F30"/>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FF4F-5199-4BB8-8EE5-53F8050C2875}">
  <dimension ref="A2:K29"/>
  <sheetViews>
    <sheetView zoomScale="115" zoomScaleNormal="115" workbookViewId="0">
      <selection activeCell="A4" sqref="A4"/>
    </sheetView>
  </sheetViews>
  <sheetFormatPr defaultColWidth="9.140625" defaultRowHeight="12.75"/>
  <cols>
    <col min="1" max="1" width="12.85546875" style="91" customWidth="1"/>
    <col min="2" max="16384" width="9.140625" style="91"/>
  </cols>
  <sheetData>
    <row r="2" spans="1:7">
      <c r="A2" s="278" t="s">
        <v>1312</v>
      </c>
      <c r="B2" s="278"/>
      <c r="C2" s="278"/>
      <c r="D2" s="278"/>
      <c r="E2" s="278"/>
      <c r="F2" s="278"/>
      <c r="G2" s="278"/>
    </row>
    <row r="7" spans="1:7">
      <c r="B7" s="93"/>
    </row>
    <row r="8" spans="1:7">
      <c r="B8" s="93"/>
    </row>
    <row r="9" spans="1:7">
      <c r="B9" s="93"/>
    </row>
    <row r="10" spans="1:7">
      <c r="B10" s="93"/>
    </row>
    <row r="11" spans="1:7">
      <c r="B11" s="93"/>
    </row>
    <row r="12" spans="1:7">
      <c r="B12" s="93"/>
    </row>
    <row r="27" spans="1:11" ht="15">
      <c r="A27" s="96" t="s">
        <v>748</v>
      </c>
      <c r="B27" s="95">
        <v>2000</v>
      </c>
      <c r="C27" s="95">
        <v>2005</v>
      </c>
      <c r="D27" s="95">
        <v>2010</v>
      </c>
      <c r="E27" s="95">
        <v>2015</v>
      </c>
      <c r="F27" s="95">
        <v>2020</v>
      </c>
      <c r="G27" s="95">
        <v>2025</v>
      </c>
      <c r="K27" s="92"/>
    </row>
    <row r="28" spans="1:11" ht="90">
      <c r="A28" s="94" t="s">
        <v>749</v>
      </c>
      <c r="B28" s="93">
        <v>32</v>
      </c>
      <c r="C28" s="93">
        <v>55</v>
      </c>
      <c r="D28" s="93">
        <v>65</v>
      </c>
      <c r="E28" s="93">
        <v>70</v>
      </c>
      <c r="F28" s="93">
        <v>82</v>
      </c>
      <c r="G28" s="93">
        <v>89</v>
      </c>
    </row>
    <row r="29" spans="1:11" ht="90">
      <c r="A29" s="94" t="s">
        <v>750</v>
      </c>
      <c r="B29" s="91">
        <v>8</v>
      </c>
      <c r="C29" s="91">
        <v>9</v>
      </c>
      <c r="D29" s="91">
        <v>15</v>
      </c>
      <c r="E29" s="91">
        <v>28</v>
      </c>
      <c r="F29" s="91">
        <v>31</v>
      </c>
      <c r="G29" s="91">
        <v>26</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B51C5-F8D9-4C25-82BB-BBCE8F2525B9}">
  <dimension ref="A1:O41"/>
  <sheetViews>
    <sheetView zoomScaleNormal="100" workbookViewId="0">
      <selection activeCell="D38" sqref="D38"/>
    </sheetView>
  </sheetViews>
  <sheetFormatPr defaultColWidth="9.140625" defaultRowHeight="15.75"/>
  <cols>
    <col min="1" max="1" width="32.85546875" style="16" customWidth="1"/>
    <col min="2" max="2" width="26" style="16" customWidth="1"/>
    <col min="3" max="3" width="11.42578125" style="16" bestFit="1" customWidth="1"/>
    <col min="4" max="4" width="16.140625" style="16" customWidth="1"/>
    <col min="5" max="5" width="10.42578125" style="16" bestFit="1" customWidth="1"/>
    <col min="6" max="6" width="10.42578125" style="14" bestFit="1" customWidth="1"/>
    <col min="7" max="7" width="11.42578125" style="14" bestFit="1" customWidth="1"/>
    <col min="8" max="8" width="13.28515625" style="14" customWidth="1"/>
    <col min="9" max="9" width="20.42578125" style="14" customWidth="1"/>
    <col min="10" max="16384" width="9.140625" style="14"/>
  </cols>
  <sheetData>
    <row r="1" spans="1:10">
      <c r="A1" s="21"/>
    </row>
    <row r="2" spans="1:10">
      <c r="A2" s="279" t="s">
        <v>1317</v>
      </c>
      <c r="B2" s="279"/>
      <c r="C2" s="279"/>
      <c r="D2" s="279"/>
    </row>
    <row r="3" spans="1:10">
      <c r="B3" s="17"/>
      <c r="C3" s="17"/>
      <c r="D3" s="17"/>
    </row>
    <row r="4" spans="1:10">
      <c r="B4" s="17"/>
      <c r="C4" s="17"/>
      <c r="D4" s="17"/>
    </row>
    <row r="5" spans="1:10">
      <c r="B5" s="17"/>
      <c r="C5" s="17"/>
      <c r="D5" s="17"/>
    </row>
    <row r="6" spans="1:10">
      <c r="B6" s="17"/>
      <c r="C6" s="17"/>
      <c r="D6" s="17"/>
    </row>
    <row r="7" spans="1:10">
      <c r="B7" s="17"/>
      <c r="C7" s="17"/>
      <c r="D7" s="17"/>
    </row>
    <row r="8" spans="1:10">
      <c r="B8" s="17"/>
      <c r="C8" s="17"/>
      <c r="D8" s="17"/>
    </row>
    <row r="9" spans="1:10">
      <c r="B9" s="17"/>
      <c r="C9" s="17"/>
      <c r="D9" s="17"/>
    </row>
    <row r="10" spans="1:10">
      <c r="B10" s="17"/>
      <c r="C10" s="17"/>
      <c r="D10" s="17"/>
    </row>
    <row r="11" spans="1:10">
      <c r="B11" s="17"/>
      <c r="C11" s="17"/>
      <c r="D11" s="17"/>
    </row>
    <row r="12" spans="1:10">
      <c r="B12" s="17"/>
      <c r="C12" s="17"/>
      <c r="D12" s="20"/>
    </row>
    <row r="13" spans="1:10" s="16" customFormat="1">
      <c r="B13" s="17"/>
      <c r="C13" s="17"/>
      <c r="F13" s="14"/>
      <c r="G13" s="14"/>
      <c r="H13" s="14"/>
      <c r="I13" s="14"/>
      <c r="J13" s="14"/>
    </row>
    <row r="14" spans="1:10" s="16" customFormat="1">
      <c r="B14" s="17"/>
      <c r="D14" s="17"/>
      <c r="F14" s="14"/>
      <c r="G14" s="14"/>
      <c r="H14" s="14"/>
      <c r="I14" s="14"/>
      <c r="J14" s="14"/>
    </row>
    <row r="16" spans="1:10" s="16" customFormat="1">
      <c r="B16" s="17"/>
      <c r="C16" s="17"/>
      <c r="F16" s="14"/>
      <c r="G16" s="14"/>
      <c r="H16" s="14"/>
      <c r="I16" s="14"/>
      <c r="J16" s="14"/>
    </row>
    <row r="17" spans="1:15" s="16" customFormat="1">
      <c r="B17" s="17"/>
      <c r="F17" s="14"/>
      <c r="G17" s="14"/>
      <c r="H17" s="14"/>
      <c r="I17" s="14"/>
      <c r="J17" s="14"/>
    </row>
    <row r="18" spans="1:15" s="16" customFormat="1">
      <c r="B18" s="19"/>
      <c r="C18" s="17"/>
      <c r="F18" s="14"/>
      <c r="G18" s="14"/>
      <c r="H18" s="14"/>
      <c r="I18" s="14"/>
      <c r="J18" s="14"/>
    </row>
    <row r="21" spans="1:15" ht="60">
      <c r="A21" s="281"/>
      <c r="B21" s="282" t="s">
        <v>17</v>
      </c>
      <c r="C21" s="282" t="s">
        <v>29</v>
      </c>
      <c r="D21" s="282" t="s">
        <v>2</v>
      </c>
      <c r="E21" s="282"/>
      <c r="F21" s="282" t="s">
        <v>3</v>
      </c>
      <c r="G21" s="282" t="s">
        <v>1244</v>
      </c>
      <c r="H21" s="282" t="s">
        <v>30</v>
      </c>
      <c r="I21" s="282" t="s">
        <v>847</v>
      </c>
    </row>
    <row r="22" spans="1:15">
      <c r="A22" s="281" t="s">
        <v>848</v>
      </c>
      <c r="B22" s="17">
        <v>652468.5085</v>
      </c>
      <c r="C22" s="17">
        <v>47335.59</v>
      </c>
      <c r="D22" s="17">
        <v>189686.08749999999</v>
      </c>
      <c r="E22"/>
      <c r="F22" s="17">
        <v>117570.76449999998</v>
      </c>
      <c r="G22" s="17">
        <v>57288.392499999987</v>
      </c>
      <c r="H22" s="17">
        <v>182366.95100000003</v>
      </c>
      <c r="I22" s="17">
        <v>1536.7135000000003</v>
      </c>
    </row>
    <row r="23" spans="1:15">
      <c r="A23" s="281" t="s">
        <v>849</v>
      </c>
      <c r="B23" s="17">
        <v>502306.85059405566</v>
      </c>
      <c r="C23" s="17">
        <v>44906.873826511677</v>
      </c>
      <c r="D23" s="17">
        <v>147184.26008050001</v>
      </c>
      <c r="E23" s="17"/>
      <c r="F23" s="17">
        <v>110597.01271340277</v>
      </c>
      <c r="G23" s="17">
        <v>49363.261882861618</v>
      </c>
      <c r="H23" s="17">
        <v>93184.995410115007</v>
      </c>
      <c r="I23" s="17">
        <v>393.46051416465031</v>
      </c>
      <c r="J23" s="15"/>
    </row>
    <row r="24" spans="1:15">
      <c r="A24" s="281" t="s">
        <v>850</v>
      </c>
      <c r="B24" s="17">
        <v>447062.81106249115</v>
      </c>
      <c r="C24" s="17">
        <v>43402.749795266391</v>
      </c>
      <c r="D24" s="17">
        <v>124705.77261220428</v>
      </c>
      <c r="E24" s="17"/>
      <c r="F24" s="17">
        <v>105450.01390856616</v>
      </c>
      <c r="G24" s="17">
        <v>44831.768813613722</v>
      </c>
      <c r="H24" s="17">
        <v>71805.599232001769</v>
      </c>
      <c r="I24" s="17">
        <v>229.54131887872012</v>
      </c>
    </row>
    <row r="25" spans="1:15">
      <c r="A25" s="281" t="s">
        <v>851</v>
      </c>
      <c r="B25" s="17">
        <v>55244.039531564515</v>
      </c>
      <c r="C25" s="17">
        <v>1504.1240312452865</v>
      </c>
      <c r="D25" s="17">
        <v>22478.487468295731</v>
      </c>
      <c r="E25" s="17"/>
      <c r="F25" s="17">
        <v>5146.9988048366067</v>
      </c>
      <c r="G25" s="17">
        <v>4531.4930692478956</v>
      </c>
      <c r="H25" s="17">
        <v>21379.396178113238</v>
      </c>
      <c r="I25" s="17">
        <v>163.91919528593019</v>
      </c>
    </row>
    <row r="26" spans="1:15">
      <c r="A26" s="279" t="s">
        <v>852</v>
      </c>
      <c r="B26" s="280">
        <v>150161.65790594465</v>
      </c>
      <c r="C26" s="280">
        <v>2428.7161734883134</v>
      </c>
      <c r="D26" s="280">
        <v>42501.82741949999</v>
      </c>
      <c r="E26" s="280"/>
      <c r="F26" s="280">
        <v>6973.751786597204</v>
      </c>
      <c r="G26" s="280">
        <v>7925.1306171383667</v>
      </c>
      <c r="H26" s="280">
        <v>89181.955589885023</v>
      </c>
      <c r="I26" s="280">
        <v>1143.25298583535</v>
      </c>
      <c r="K26" s="18"/>
      <c r="N26" s="15"/>
      <c r="O26" s="15"/>
    </row>
    <row r="27" spans="1:15">
      <c r="A27" s="281" t="s">
        <v>853</v>
      </c>
      <c r="B27" s="17">
        <v>205405.69743750917</v>
      </c>
      <c r="C27" s="17">
        <v>3932.8402047335999</v>
      </c>
      <c r="D27" s="17">
        <v>64980.314887795721</v>
      </c>
      <c r="E27" s="17"/>
      <c r="F27" s="17">
        <v>12120.750591433811</v>
      </c>
      <c r="G27" s="17">
        <v>12456.623686386261</v>
      </c>
      <c r="H27" s="17">
        <v>110561.35176799826</v>
      </c>
      <c r="I27" s="17">
        <v>1307.1721811212801</v>
      </c>
    </row>
    <row r="28" spans="1:15">
      <c r="A28" s="283" t="s">
        <v>1313</v>
      </c>
      <c r="B28" s="283"/>
      <c r="C28" s="283"/>
      <c r="D28" s="283"/>
    </row>
    <row r="29" spans="1:15">
      <c r="A29" s="281" t="s">
        <v>75</v>
      </c>
      <c r="B29" s="284" t="s">
        <v>1314</v>
      </c>
      <c r="C29" s="281" t="s">
        <v>1315</v>
      </c>
      <c r="D29" s="281" t="s">
        <v>1316</v>
      </c>
    </row>
    <row r="30" spans="1:15">
      <c r="A30" s="281" t="s">
        <v>182</v>
      </c>
      <c r="B30" s="280">
        <v>43000.235598124425</v>
      </c>
      <c r="C30" s="280">
        <f>B30/$B$26*100</f>
        <v>28.635962200855612</v>
      </c>
      <c r="D30" s="280">
        <v>43</v>
      </c>
    </row>
    <row r="31" spans="1:15">
      <c r="A31" s="281" t="s">
        <v>844</v>
      </c>
      <c r="B31" s="280">
        <v>24633.676219168727</v>
      </c>
      <c r="C31" s="280">
        <f t="shared" ref="C31:C39" si="0">B31/$B$26*100</f>
        <v>16.404771073184534</v>
      </c>
      <c r="D31" s="280">
        <v>24.634</v>
      </c>
    </row>
    <row r="32" spans="1:15">
      <c r="A32" s="281" t="s">
        <v>206</v>
      </c>
      <c r="B32" s="280">
        <v>21239.967963031573</v>
      </c>
      <c r="C32" s="280">
        <f t="shared" si="0"/>
        <v>14.144734587530628</v>
      </c>
      <c r="D32" s="280">
        <v>21.24</v>
      </c>
    </row>
    <row r="33" spans="1:6">
      <c r="A33" s="281" t="s">
        <v>187</v>
      </c>
      <c r="B33" s="280">
        <v>868.20571908455361</v>
      </c>
      <c r="C33" s="280">
        <f t="shared" si="0"/>
        <v>0.57818069618568235</v>
      </c>
      <c r="D33" s="280">
        <v>0.86799999999999999</v>
      </c>
      <c r="E33" s="17"/>
      <c r="F33" s="17"/>
    </row>
    <row r="34" spans="1:6">
      <c r="A34" s="281" t="s">
        <v>845</v>
      </c>
      <c r="B34" s="280">
        <v>42429.970557000015</v>
      </c>
      <c r="C34" s="280">
        <f t="shared" si="0"/>
        <v>28.256194789469149</v>
      </c>
      <c r="D34" s="280">
        <v>42.43</v>
      </c>
    </row>
    <row r="35" spans="1:6">
      <c r="A35" s="281" t="s">
        <v>161</v>
      </c>
      <c r="B35" s="280">
        <v>71.856862500000517</v>
      </c>
      <c r="C35" s="280">
        <f t="shared" si="0"/>
        <v>4.7853002891729411E-2</v>
      </c>
      <c r="D35" s="280">
        <v>7.1999999999999995E-2</v>
      </c>
    </row>
    <row r="36" spans="1:6">
      <c r="A36" s="281" t="s">
        <v>3</v>
      </c>
      <c r="B36" s="280">
        <v>6973.751786597204</v>
      </c>
      <c r="C36" s="280">
        <f t="shared" si="0"/>
        <v>4.6441627535607575</v>
      </c>
      <c r="D36" s="280">
        <v>6.9740000000000002</v>
      </c>
    </row>
    <row r="37" spans="1:6">
      <c r="A37" s="281" t="s">
        <v>846</v>
      </c>
      <c r="B37" s="280">
        <v>7925.1306171383667</v>
      </c>
      <c r="C37" s="280">
        <f t="shared" si="0"/>
        <v>5.2777324968683796</v>
      </c>
      <c r="D37" s="280">
        <v>7.9249999999999998</v>
      </c>
    </row>
    <row r="38" spans="1:6">
      <c r="A38" s="281" t="s">
        <v>29</v>
      </c>
      <c r="B38" s="280">
        <v>2428.7161734883134</v>
      </c>
      <c r="C38" s="280">
        <f t="shared" si="0"/>
        <v>1.617401011255194</v>
      </c>
      <c r="D38" s="280">
        <v>2.4289999999999998</v>
      </c>
    </row>
    <row r="39" spans="1:6">
      <c r="A39" s="281" t="s">
        <v>303</v>
      </c>
      <c r="B39" s="280">
        <v>1143.25298583535</v>
      </c>
      <c r="C39" s="280">
        <f t="shared" si="0"/>
        <v>0.76134813758611986</v>
      </c>
      <c r="D39" s="285">
        <v>1.143</v>
      </c>
    </row>
    <row r="40" spans="1:6">
      <c r="B40" s="17"/>
      <c r="C40" s="17"/>
    </row>
    <row r="41" spans="1:6">
      <c r="B41" s="17"/>
      <c r="D41" s="17"/>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EB127-1E5A-4C8E-950F-AF332F1A6BA6}">
  <dimension ref="A2:I48"/>
  <sheetViews>
    <sheetView zoomScale="70" zoomScaleNormal="70" workbookViewId="0">
      <selection activeCell="AA78" sqref="AA78"/>
    </sheetView>
  </sheetViews>
  <sheetFormatPr defaultColWidth="11.42578125" defaultRowHeight="15"/>
  <sheetData>
    <row r="2" spans="1:9">
      <c r="A2" s="182" t="s">
        <v>1318</v>
      </c>
      <c r="B2" s="182"/>
      <c r="C2" s="182"/>
      <c r="D2" s="182"/>
      <c r="E2" s="182"/>
      <c r="F2" s="182"/>
      <c r="G2" s="182"/>
      <c r="H2" s="182"/>
      <c r="I2" s="182"/>
    </row>
    <row r="27" spans="1:5">
      <c r="A27" s="85" t="s">
        <v>780</v>
      </c>
      <c r="B27" s="85" t="s">
        <v>781</v>
      </c>
      <c r="C27" s="85" t="s">
        <v>782</v>
      </c>
      <c r="D27" s="85" t="s">
        <v>783</v>
      </c>
      <c r="E27" s="85" t="s">
        <v>784</v>
      </c>
    </row>
    <row r="28" spans="1:5">
      <c r="A28" t="s">
        <v>785</v>
      </c>
      <c r="B28" s="86" t="s">
        <v>786</v>
      </c>
      <c r="C28" t="s">
        <v>787</v>
      </c>
      <c r="D28">
        <v>34</v>
      </c>
      <c r="E28">
        <v>50</v>
      </c>
    </row>
    <row r="29" spans="1:5">
      <c r="A29" t="s">
        <v>788</v>
      </c>
      <c r="B29" s="86" t="s">
        <v>789</v>
      </c>
      <c r="C29" t="s">
        <v>790</v>
      </c>
      <c r="D29">
        <v>34</v>
      </c>
      <c r="E29">
        <v>50</v>
      </c>
    </row>
    <row r="30" spans="1:5">
      <c r="A30" t="s">
        <v>791</v>
      </c>
      <c r="B30" s="86">
        <v>7</v>
      </c>
      <c r="C30" t="s">
        <v>792</v>
      </c>
      <c r="D30">
        <v>34</v>
      </c>
      <c r="E30">
        <v>50</v>
      </c>
    </row>
    <row r="31" spans="1:5">
      <c r="A31" t="s">
        <v>793</v>
      </c>
      <c r="B31" s="86">
        <v>10</v>
      </c>
      <c r="C31" t="s">
        <v>794</v>
      </c>
      <c r="D31">
        <v>34</v>
      </c>
      <c r="E31">
        <v>50</v>
      </c>
    </row>
    <row r="32" spans="1:5">
      <c r="A32" t="s">
        <v>795</v>
      </c>
      <c r="B32" s="86">
        <v>13</v>
      </c>
      <c r="C32" t="s">
        <v>796</v>
      </c>
      <c r="D32">
        <v>34</v>
      </c>
      <c r="E32">
        <v>50</v>
      </c>
    </row>
    <row r="33" spans="1:5">
      <c r="A33" t="s">
        <v>797</v>
      </c>
      <c r="B33" s="86" t="s">
        <v>798</v>
      </c>
      <c r="C33" t="s">
        <v>799</v>
      </c>
      <c r="D33">
        <v>34</v>
      </c>
      <c r="E33">
        <v>50</v>
      </c>
    </row>
    <row r="34" spans="1:5">
      <c r="A34" t="s">
        <v>800</v>
      </c>
      <c r="B34" s="86">
        <v>19</v>
      </c>
      <c r="C34" t="s">
        <v>801</v>
      </c>
      <c r="D34">
        <v>34</v>
      </c>
      <c r="E34">
        <v>50</v>
      </c>
    </row>
    <row r="35" spans="1:5">
      <c r="A35" t="s">
        <v>802</v>
      </c>
      <c r="B35" s="86" t="s">
        <v>803</v>
      </c>
      <c r="C35" t="s">
        <v>804</v>
      </c>
      <c r="D35">
        <v>34</v>
      </c>
      <c r="E35">
        <v>50</v>
      </c>
    </row>
    <row r="40" spans="1:5">
      <c r="A40" s="85" t="s">
        <v>780</v>
      </c>
      <c r="B40" s="85" t="s">
        <v>805</v>
      </c>
      <c r="C40" s="85" t="s">
        <v>806</v>
      </c>
      <c r="D40" s="85" t="s">
        <v>807</v>
      </c>
      <c r="E40" s="85" t="s">
        <v>808</v>
      </c>
    </row>
    <row r="41" spans="1:5">
      <c r="A41" t="s">
        <v>800</v>
      </c>
      <c r="B41" s="84">
        <f>0.19</f>
        <v>0.19</v>
      </c>
      <c r="C41" s="84">
        <v>0.27500000000000002</v>
      </c>
      <c r="D41">
        <v>0.34</v>
      </c>
      <c r="E41">
        <v>0.5</v>
      </c>
    </row>
    <row r="42" spans="1:5">
      <c r="A42" t="s">
        <v>802</v>
      </c>
      <c r="B42" s="84">
        <v>4.1000000000000002E-2</v>
      </c>
      <c r="C42" s="84">
        <v>0.19900000000000001</v>
      </c>
      <c r="D42">
        <v>0.34</v>
      </c>
      <c r="E42">
        <v>0.5</v>
      </c>
    </row>
    <row r="43" spans="1:5">
      <c r="A43" t="s">
        <v>809</v>
      </c>
      <c r="B43" s="84">
        <v>3.7974683544303799E-2</v>
      </c>
      <c r="C43" s="84">
        <v>0.18435754189944134</v>
      </c>
      <c r="D43">
        <v>0.34</v>
      </c>
      <c r="E43">
        <v>0.5</v>
      </c>
    </row>
    <row r="44" spans="1:5">
      <c r="A44" t="s">
        <v>810</v>
      </c>
      <c r="B44" s="84">
        <v>6.9892473118279563E-2</v>
      </c>
      <c r="C44" s="84">
        <v>0.17209302325581396</v>
      </c>
      <c r="D44">
        <v>0.34</v>
      </c>
      <c r="E44">
        <v>0.5</v>
      </c>
    </row>
    <row r="45" spans="1:5">
      <c r="A45" t="s">
        <v>811</v>
      </c>
      <c r="B45" s="84">
        <v>6.7039106145251395E-2</v>
      </c>
      <c r="C45" s="84">
        <v>0.24752475247524752</v>
      </c>
      <c r="D45">
        <v>0.34</v>
      </c>
      <c r="E45">
        <v>0.5</v>
      </c>
    </row>
    <row r="46" spans="1:5">
      <c r="A46" t="s">
        <v>812</v>
      </c>
      <c r="B46" s="84">
        <v>9.5238095238095233E-2</v>
      </c>
      <c r="C46" s="84">
        <v>0.29192546583850931</v>
      </c>
      <c r="D46">
        <v>0.34</v>
      </c>
      <c r="E46">
        <v>0.5</v>
      </c>
    </row>
    <row r="47" spans="1:5">
      <c r="A47" t="s">
        <v>813</v>
      </c>
      <c r="B47" s="84">
        <v>0.18269230769230768</v>
      </c>
      <c r="C47" s="84">
        <v>0.46616541353383456</v>
      </c>
      <c r="D47">
        <v>0.34</v>
      </c>
      <c r="E47">
        <v>0.5</v>
      </c>
    </row>
    <row r="48" spans="1:5">
      <c r="A48" t="s">
        <v>814</v>
      </c>
      <c r="B48" s="84">
        <v>0.12666666666666668</v>
      </c>
      <c r="C48" s="84">
        <v>0.68452380952380953</v>
      </c>
      <c r="D48">
        <v>0.34</v>
      </c>
      <c r="E48">
        <v>0.5</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1796E-1A5A-4805-8C5D-DC7C740614A8}">
  <dimension ref="A2:I34"/>
  <sheetViews>
    <sheetView zoomScale="70" zoomScaleNormal="70" workbookViewId="0">
      <selection activeCell="D31" sqref="D31"/>
    </sheetView>
  </sheetViews>
  <sheetFormatPr defaultColWidth="9.140625" defaultRowHeight="15"/>
  <cols>
    <col min="7" max="7" width="8.85546875" customWidth="1"/>
  </cols>
  <sheetData>
    <row r="2" spans="1:9">
      <c r="A2" s="182" t="s">
        <v>1319</v>
      </c>
      <c r="B2" s="182"/>
      <c r="C2" s="182"/>
      <c r="D2" s="182"/>
      <c r="E2" s="182"/>
      <c r="F2" s="182"/>
      <c r="G2" s="182"/>
      <c r="H2" s="182"/>
      <c r="I2" s="182"/>
    </row>
    <row r="27" spans="1:6">
      <c r="A27" s="85" t="s">
        <v>748</v>
      </c>
      <c r="B27" s="85" t="s">
        <v>815</v>
      </c>
      <c r="C27" s="85" t="s">
        <v>802</v>
      </c>
      <c r="D27" s="85" t="s">
        <v>816</v>
      </c>
      <c r="E27" s="85" t="s">
        <v>817</v>
      </c>
      <c r="F27" s="85" t="s">
        <v>818</v>
      </c>
    </row>
    <row r="28" spans="1:6">
      <c r="A28">
        <v>2020</v>
      </c>
      <c r="B28" s="84">
        <v>0.249</v>
      </c>
      <c r="C28" s="84">
        <v>0.20499999999999999</v>
      </c>
      <c r="D28" s="84">
        <v>0.10400000000000001</v>
      </c>
      <c r="E28" s="84">
        <v>0.13100000000000001</v>
      </c>
      <c r="F28" s="84">
        <v>0.2</v>
      </c>
    </row>
    <row r="29" spans="1:6">
      <c r="A29">
        <v>2021</v>
      </c>
      <c r="B29" s="84">
        <v>0.255</v>
      </c>
      <c r="C29" s="84">
        <v>0.20899999999999999</v>
      </c>
      <c r="D29" s="84">
        <v>0.12</v>
      </c>
      <c r="E29" s="84">
        <v>0.16</v>
      </c>
      <c r="F29" s="84">
        <v>0.18</v>
      </c>
    </row>
    <row r="30" spans="1:6">
      <c r="A30">
        <v>2022</v>
      </c>
      <c r="B30" s="84">
        <v>0.26100000000000001</v>
      </c>
      <c r="C30" s="84">
        <v>0.22</v>
      </c>
      <c r="D30" s="84">
        <v>0.124</v>
      </c>
      <c r="E30" s="84">
        <v>0.152</v>
      </c>
      <c r="F30" s="84">
        <v>0.17800000000000002</v>
      </c>
    </row>
    <row r="31" spans="1:6">
      <c r="A31">
        <v>2023</v>
      </c>
      <c r="B31" s="84">
        <v>0.26500000000000001</v>
      </c>
      <c r="C31" s="84">
        <v>0.22700000000000001</v>
      </c>
      <c r="D31" s="84">
        <v>0.122</v>
      </c>
      <c r="E31" s="84">
        <v>0.13100000000000001</v>
      </c>
      <c r="F31" s="84">
        <v>0.215</v>
      </c>
    </row>
    <row r="32" spans="1:6">
      <c r="A32">
        <v>2024</v>
      </c>
      <c r="B32" s="84">
        <v>0.26900000000000002</v>
      </c>
      <c r="C32" s="84">
        <v>0.23799999999999999</v>
      </c>
      <c r="D32" s="84">
        <v>0.13200000000000001</v>
      </c>
      <c r="E32" s="84">
        <v>0.13400000000000001</v>
      </c>
      <c r="F32" s="84">
        <v>0.20100000000000001</v>
      </c>
    </row>
    <row r="33" spans="1:6">
      <c r="A33">
        <v>2025</v>
      </c>
      <c r="B33" s="84">
        <v>0.27200000000000002</v>
      </c>
      <c r="C33" s="84">
        <v>0.23699999999999999</v>
      </c>
      <c r="D33" s="84">
        <v>0.14800000000000002</v>
      </c>
      <c r="E33" s="84">
        <v>0.14499999999999999</v>
      </c>
      <c r="F33" s="84">
        <v>0.20699999999999999</v>
      </c>
    </row>
    <row r="34" spans="1:6">
      <c r="A34">
        <v>2026</v>
      </c>
      <c r="B34" s="84">
        <v>0.27500000000000002</v>
      </c>
      <c r="C34" s="84">
        <v>0.19900000000000001</v>
      </c>
      <c r="D34" s="84">
        <v>0.184</v>
      </c>
      <c r="E34" s="84">
        <v>0.17199999999999999</v>
      </c>
      <c r="F34" s="84">
        <v>0.248</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323D5-C833-424F-B82E-A14DAB10BE39}">
  <dimension ref="A2:Y56"/>
  <sheetViews>
    <sheetView workbookViewId="0">
      <selection activeCell="D35" sqref="D35"/>
    </sheetView>
  </sheetViews>
  <sheetFormatPr defaultColWidth="9.140625" defaultRowHeight="15"/>
  <cols>
    <col min="1" max="1" width="36.140625" style="82" customWidth="1"/>
    <col min="2" max="2" width="9.140625" style="82"/>
    <col min="3" max="3" width="19.42578125" style="82" customWidth="1"/>
    <col min="4" max="16384" width="9.140625" style="82"/>
  </cols>
  <sheetData>
    <row r="2" spans="1:10">
      <c r="A2" s="286" t="s">
        <v>1320</v>
      </c>
      <c r="B2" s="287"/>
      <c r="C2" s="287"/>
      <c r="D2" s="287"/>
      <c r="E2" s="287"/>
      <c r="F2" s="287"/>
      <c r="G2" s="287"/>
      <c r="H2" s="287"/>
      <c r="I2" s="287"/>
      <c r="J2" s="287"/>
    </row>
    <row r="27" spans="1:4">
      <c r="A27" s="82" t="s">
        <v>819</v>
      </c>
      <c r="B27" s="82" t="s">
        <v>344</v>
      </c>
      <c r="C27" s="82" t="s">
        <v>775</v>
      </c>
      <c r="D27" s="82" t="s">
        <v>820</v>
      </c>
    </row>
    <row r="28" spans="1:4">
      <c r="A28" s="82" t="s">
        <v>821</v>
      </c>
      <c r="B28" s="82" t="s">
        <v>344</v>
      </c>
      <c r="C28" s="168" t="s">
        <v>1245</v>
      </c>
      <c r="D28" s="87">
        <v>1.190960524230533</v>
      </c>
    </row>
    <row r="29" spans="1:4">
      <c r="A29" s="82" t="s">
        <v>821</v>
      </c>
      <c r="B29" s="82" t="s">
        <v>344</v>
      </c>
      <c r="C29" s="82" t="s">
        <v>29</v>
      </c>
      <c r="D29" s="87">
        <v>1.0967612988070441</v>
      </c>
    </row>
    <row r="30" spans="1:4">
      <c r="A30" s="82" t="s">
        <v>821</v>
      </c>
      <c r="B30" s="82" t="s">
        <v>344</v>
      </c>
      <c r="C30" s="82" t="s">
        <v>822</v>
      </c>
      <c r="D30" s="87">
        <v>0.91911160945892334</v>
      </c>
    </row>
    <row r="31" spans="1:4">
      <c r="A31" s="82" t="s">
        <v>821</v>
      </c>
      <c r="B31" s="82" t="s">
        <v>344</v>
      </c>
      <c r="C31" s="82" t="s">
        <v>17</v>
      </c>
      <c r="D31" s="87">
        <v>0.88244903230394112</v>
      </c>
    </row>
    <row r="32" spans="1:4">
      <c r="A32" s="82" t="s">
        <v>821</v>
      </c>
      <c r="B32" s="82" t="s">
        <v>344</v>
      </c>
      <c r="C32" s="168" t="s">
        <v>614</v>
      </c>
      <c r="D32" s="87">
        <v>0.83751521110534666</v>
      </c>
    </row>
    <row r="33" spans="1:25">
      <c r="A33" s="82" t="s">
        <v>821</v>
      </c>
      <c r="B33" s="82" t="s">
        <v>344</v>
      </c>
      <c r="C33" s="82" t="s">
        <v>30</v>
      </c>
      <c r="D33" s="87">
        <v>0.69918657710154852</v>
      </c>
    </row>
    <row r="34" spans="1:25">
      <c r="A34" s="82" t="s">
        <v>821</v>
      </c>
      <c r="B34" s="82" t="s">
        <v>344</v>
      </c>
      <c r="C34" s="82" t="s">
        <v>823</v>
      </c>
      <c r="D34" s="87">
        <v>0.48436814360320568</v>
      </c>
    </row>
    <row r="35" spans="1:25">
      <c r="A35" s="82" t="s">
        <v>821</v>
      </c>
      <c r="B35" s="82" t="s">
        <v>344</v>
      </c>
      <c r="C35" s="168" t="s">
        <v>1244</v>
      </c>
      <c r="D35" s="87">
        <v>0.52920715837478638</v>
      </c>
      <c r="N35" s="179"/>
      <c r="O35" s="180"/>
      <c r="P35" s="180"/>
      <c r="Q35" s="180"/>
      <c r="R35" s="180"/>
      <c r="S35" s="180"/>
      <c r="T35" s="180"/>
      <c r="U35" s="180"/>
      <c r="V35" s="180"/>
      <c r="W35" s="180"/>
      <c r="X35" s="180"/>
      <c r="Y35" s="180"/>
    </row>
    <row r="36" spans="1:25" ht="117.75" customHeight="1">
      <c r="A36" s="82" t="s">
        <v>821</v>
      </c>
      <c r="B36" s="82" t="s">
        <v>344</v>
      </c>
      <c r="C36" s="168" t="s">
        <v>1246</v>
      </c>
      <c r="D36" s="87">
        <v>0.46426165529659819</v>
      </c>
      <c r="N36" s="180"/>
      <c r="O36" s="180"/>
      <c r="P36" s="180"/>
      <c r="Q36" s="180"/>
      <c r="R36" s="180"/>
      <c r="S36" s="180"/>
      <c r="T36" s="180"/>
      <c r="U36" s="180"/>
      <c r="V36" s="180"/>
      <c r="W36" s="180"/>
      <c r="X36" s="180"/>
      <c r="Y36" s="180"/>
    </row>
    <row r="37" spans="1:25">
      <c r="A37" s="82" t="s">
        <v>819</v>
      </c>
      <c r="B37" s="82" t="s">
        <v>344</v>
      </c>
      <c r="C37" s="168" t="s">
        <v>1245</v>
      </c>
      <c r="D37" s="87">
        <v>1.1018923368010409</v>
      </c>
    </row>
    <row r="38" spans="1:25">
      <c r="A38" s="82" t="s">
        <v>819</v>
      </c>
      <c r="B38" s="82" t="s">
        <v>344</v>
      </c>
      <c r="C38" s="82" t="s">
        <v>29</v>
      </c>
      <c r="D38" s="87">
        <v>0.94730933402713979</v>
      </c>
    </row>
    <row r="39" spans="1:25">
      <c r="A39" s="82" t="s">
        <v>819</v>
      </c>
      <c r="B39" s="82" t="s">
        <v>344</v>
      </c>
      <c r="C39" s="82" t="s">
        <v>822</v>
      </c>
      <c r="D39" s="87">
        <v>1.012224435806274</v>
      </c>
    </row>
    <row r="40" spans="1:25">
      <c r="A40" s="82" t="s">
        <v>819</v>
      </c>
      <c r="B40" s="82" t="s">
        <v>344</v>
      </c>
      <c r="C40" s="82" t="s">
        <v>17</v>
      </c>
      <c r="D40" s="87">
        <v>0.80401354723347307</v>
      </c>
    </row>
    <row r="41" spans="1:25">
      <c r="A41" s="82" t="s">
        <v>819</v>
      </c>
      <c r="B41" s="82" t="s">
        <v>344</v>
      </c>
      <c r="C41" s="168" t="s">
        <v>614</v>
      </c>
      <c r="D41" s="87">
        <v>0.8231275300184886</v>
      </c>
    </row>
    <row r="42" spans="1:25">
      <c r="A42" s="82" t="s">
        <v>819</v>
      </c>
      <c r="B42" s="82" t="s">
        <v>344</v>
      </c>
      <c r="C42" s="82" t="s">
        <v>30</v>
      </c>
      <c r="D42" s="87">
        <v>0.5725653179817729</v>
      </c>
    </row>
    <row r="43" spans="1:25">
      <c r="A43" s="82" t="s">
        <v>819</v>
      </c>
      <c r="B43" s="82" t="s">
        <v>344</v>
      </c>
      <c r="C43" s="82" t="s">
        <v>823</v>
      </c>
      <c r="D43" s="87">
        <v>0.77095642227392935</v>
      </c>
    </row>
    <row r="44" spans="1:25">
      <c r="A44" s="82" t="s">
        <v>819</v>
      </c>
      <c r="B44" s="82" t="s">
        <v>344</v>
      </c>
      <c r="C44" s="168" t="s">
        <v>1244</v>
      </c>
      <c r="D44" s="87">
        <v>0.58135282015427947</v>
      </c>
    </row>
    <row r="45" spans="1:25">
      <c r="A45" s="82" t="s">
        <v>819</v>
      </c>
      <c r="B45" s="82" t="s">
        <v>344</v>
      </c>
      <c r="C45" s="168" t="s">
        <v>632</v>
      </c>
      <c r="D45" s="87">
        <v>0.51620057318359602</v>
      </c>
    </row>
    <row r="46" spans="1:25">
      <c r="D46" s="87"/>
    </row>
    <row r="47" spans="1:25">
      <c r="D47" s="87"/>
    </row>
    <row r="48" spans="1:25">
      <c r="D48" s="87"/>
    </row>
    <row r="49" spans="4:4">
      <c r="D49" s="87"/>
    </row>
    <row r="50" spans="4:4">
      <c r="D50" s="87"/>
    </row>
    <row r="51" spans="4:4">
      <c r="D51" s="87"/>
    </row>
    <row r="52" spans="4:4">
      <c r="D52" s="87"/>
    </row>
    <row r="53" spans="4:4">
      <c r="D53" s="87"/>
    </row>
    <row r="54" spans="4:4">
      <c r="D54" s="87"/>
    </row>
    <row r="55" spans="4:4">
      <c r="D55" s="87"/>
    </row>
    <row r="56" spans="4:4">
      <c r="D56" s="87"/>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E4237-0C69-4E31-AFD5-C8A4A133D073}">
  <dimension ref="A2:V43"/>
  <sheetViews>
    <sheetView zoomScale="98" zoomScaleNormal="98" workbookViewId="0">
      <selection activeCell="L20" sqref="L20"/>
    </sheetView>
  </sheetViews>
  <sheetFormatPr defaultColWidth="9.140625" defaultRowHeight="15"/>
  <cols>
    <col min="1" max="1" width="36.140625" style="82" customWidth="1"/>
    <col min="2" max="2" width="9.140625" style="82"/>
    <col min="3" max="3" width="19.42578125" style="82" customWidth="1"/>
    <col min="4" max="16384" width="9.140625" style="82"/>
  </cols>
  <sheetData>
    <row r="2" spans="1:10">
      <c r="A2" s="286" t="s">
        <v>1339</v>
      </c>
      <c r="B2" s="307"/>
      <c r="C2" s="307"/>
      <c r="D2" s="307"/>
      <c r="E2" s="307"/>
      <c r="F2" s="307"/>
      <c r="G2" s="307"/>
      <c r="H2" s="307"/>
      <c r="I2" s="307"/>
      <c r="J2" s="307"/>
    </row>
    <row r="23" spans="1:22">
      <c r="N23" s="181"/>
      <c r="O23" s="181"/>
      <c r="P23" s="181"/>
      <c r="Q23" s="181"/>
      <c r="R23" s="181"/>
      <c r="S23" s="181"/>
      <c r="T23" s="181"/>
      <c r="U23" s="181"/>
      <c r="V23" s="181"/>
    </row>
    <row r="24" spans="1:22">
      <c r="N24" s="181"/>
      <c r="O24" s="181"/>
      <c r="P24" s="181"/>
      <c r="Q24" s="181"/>
      <c r="R24" s="181"/>
      <c r="S24" s="181"/>
      <c r="T24" s="181"/>
      <c r="U24" s="181"/>
      <c r="V24" s="181"/>
    </row>
    <row r="25" spans="1:22">
      <c r="N25" s="181"/>
      <c r="O25" s="181"/>
      <c r="P25" s="181"/>
      <c r="Q25" s="181"/>
      <c r="R25" s="181"/>
      <c r="S25" s="181"/>
      <c r="T25" s="181"/>
      <c r="U25" s="181"/>
      <c r="V25" s="181"/>
    </row>
    <row r="26" spans="1:22">
      <c r="N26" s="181"/>
      <c r="O26" s="181"/>
      <c r="P26" s="181"/>
      <c r="Q26" s="181"/>
      <c r="R26" s="181"/>
      <c r="S26" s="181"/>
      <c r="T26" s="181"/>
      <c r="U26" s="181"/>
      <c r="V26" s="181"/>
    </row>
    <row r="27" spans="1:22">
      <c r="A27" s="82" t="s">
        <v>825</v>
      </c>
      <c r="C27" s="82" t="s">
        <v>640</v>
      </c>
      <c r="D27" s="82" t="s">
        <v>775</v>
      </c>
      <c r="E27" s="82" t="s">
        <v>820</v>
      </c>
      <c r="N27" s="181"/>
      <c r="O27" s="181"/>
      <c r="P27" s="181"/>
      <c r="Q27" s="181"/>
      <c r="R27" s="181"/>
      <c r="S27" s="181"/>
      <c r="T27" s="181"/>
      <c r="U27" s="181"/>
      <c r="V27" s="181"/>
    </row>
    <row r="28" spans="1:22">
      <c r="A28" s="82" t="s">
        <v>819</v>
      </c>
      <c r="B28" s="82" t="s">
        <v>344</v>
      </c>
      <c r="C28" s="82" t="s">
        <v>826</v>
      </c>
      <c r="D28" s="82" t="s">
        <v>621</v>
      </c>
      <c r="E28" s="87">
        <v>1.071297127847318</v>
      </c>
      <c r="N28" s="181"/>
      <c r="O28" s="181"/>
      <c r="P28" s="181"/>
      <c r="Q28" s="181"/>
      <c r="R28" s="181"/>
      <c r="S28" s="181"/>
      <c r="T28" s="181"/>
      <c r="U28" s="181"/>
      <c r="V28" s="181"/>
    </row>
    <row r="29" spans="1:22">
      <c r="A29" s="82" t="s">
        <v>819</v>
      </c>
      <c r="B29" s="82" t="s">
        <v>344</v>
      </c>
      <c r="C29" s="82" t="s">
        <v>826</v>
      </c>
      <c r="D29" s="82" t="s">
        <v>620</v>
      </c>
      <c r="E29" s="87">
        <v>0.88216257420105815</v>
      </c>
      <c r="N29" s="181"/>
      <c r="O29" s="181"/>
      <c r="P29" s="181"/>
      <c r="Q29" s="181"/>
      <c r="R29" s="181"/>
      <c r="S29" s="181"/>
      <c r="T29" s="181"/>
      <c r="U29" s="181"/>
      <c r="V29" s="181"/>
    </row>
    <row r="30" spans="1:22">
      <c r="A30" s="82" t="s">
        <v>819</v>
      </c>
      <c r="B30" s="82" t="s">
        <v>344</v>
      </c>
      <c r="C30" s="82" t="s">
        <v>826</v>
      </c>
      <c r="D30" s="82" t="s">
        <v>619</v>
      </c>
      <c r="E30" s="87">
        <v>0.55083954129368062</v>
      </c>
      <c r="N30" s="181"/>
      <c r="O30" s="181"/>
      <c r="P30" s="181"/>
      <c r="Q30" s="181"/>
      <c r="R30" s="181"/>
      <c r="S30" s="181"/>
      <c r="T30" s="181"/>
      <c r="U30" s="181"/>
      <c r="V30" s="181"/>
    </row>
    <row r="31" spans="1:22">
      <c r="A31" s="82" t="s">
        <v>819</v>
      </c>
      <c r="B31" s="82" t="s">
        <v>344</v>
      </c>
      <c r="C31" s="82" t="s">
        <v>826</v>
      </c>
      <c r="D31" s="82" t="s">
        <v>618</v>
      </c>
      <c r="E31" s="87">
        <v>0.36238113300580732</v>
      </c>
      <c r="N31" s="181"/>
      <c r="O31" s="181"/>
      <c r="P31" s="181"/>
      <c r="Q31" s="181"/>
      <c r="R31" s="181"/>
      <c r="S31" s="181"/>
      <c r="T31" s="181"/>
      <c r="U31" s="181"/>
      <c r="V31" s="181"/>
    </row>
    <row r="32" spans="1:22">
      <c r="D32" s="89"/>
      <c r="E32" s="87"/>
      <c r="N32" s="181"/>
      <c r="O32" s="181"/>
      <c r="P32" s="181"/>
      <c r="Q32" s="181"/>
      <c r="R32" s="181"/>
      <c r="S32" s="181"/>
      <c r="T32" s="181"/>
      <c r="U32" s="181"/>
      <c r="V32" s="181"/>
    </row>
    <row r="33" spans="1:22">
      <c r="E33" s="87"/>
      <c r="N33" s="181"/>
      <c r="O33" s="181"/>
      <c r="P33" s="181"/>
      <c r="Q33" s="181"/>
      <c r="R33" s="181"/>
      <c r="S33" s="181"/>
      <c r="T33" s="181"/>
      <c r="U33" s="181"/>
      <c r="V33" s="181"/>
    </row>
    <row r="34" spans="1:22">
      <c r="A34" s="82" t="s">
        <v>821</v>
      </c>
      <c r="B34" s="82" t="s">
        <v>344</v>
      </c>
      <c r="C34" s="82" t="s">
        <v>827</v>
      </c>
      <c r="D34" s="82" t="s">
        <v>621</v>
      </c>
      <c r="E34" s="87">
        <v>1.070607767623956</v>
      </c>
      <c r="N34" s="181"/>
      <c r="O34" s="181"/>
      <c r="P34" s="181"/>
      <c r="Q34" s="181"/>
      <c r="R34" s="181"/>
      <c r="S34" s="181"/>
      <c r="T34" s="181"/>
      <c r="U34" s="181"/>
      <c r="V34" s="181"/>
    </row>
    <row r="35" spans="1:22">
      <c r="A35" s="82" t="s">
        <v>821</v>
      </c>
      <c r="B35" s="82" t="s">
        <v>344</v>
      </c>
      <c r="C35" s="82" t="s">
        <v>827</v>
      </c>
      <c r="D35" s="82" t="s">
        <v>620</v>
      </c>
      <c r="E35" s="87">
        <v>0.85402057306030221</v>
      </c>
      <c r="N35" s="181"/>
      <c r="O35" s="181"/>
      <c r="P35" s="181"/>
      <c r="Q35" s="181"/>
      <c r="R35" s="181"/>
      <c r="S35" s="181"/>
      <c r="T35" s="181"/>
      <c r="U35" s="181"/>
      <c r="V35" s="181"/>
    </row>
    <row r="36" spans="1:22">
      <c r="A36" s="82" t="s">
        <v>821</v>
      </c>
      <c r="B36" s="82" t="s">
        <v>344</v>
      </c>
      <c r="C36" s="82" t="s">
        <v>827</v>
      </c>
      <c r="D36" s="82" t="s">
        <v>619</v>
      </c>
      <c r="E36" s="87">
        <v>0.66396537019729607</v>
      </c>
      <c r="N36" s="181"/>
      <c r="O36" s="181"/>
      <c r="P36" s="181"/>
      <c r="Q36" s="181"/>
      <c r="R36" s="181"/>
      <c r="S36" s="181"/>
      <c r="T36" s="181"/>
      <c r="U36" s="181"/>
      <c r="V36" s="181"/>
    </row>
    <row r="37" spans="1:22">
      <c r="A37" s="82" t="s">
        <v>821</v>
      </c>
      <c r="B37" s="82" t="s">
        <v>344</v>
      </c>
      <c r="C37" s="82" t="s">
        <v>827</v>
      </c>
      <c r="D37" s="82" t="s">
        <v>618</v>
      </c>
      <c r="E37" s="87">
        <v>0.42344687888839028</v>
      </c>
    </row>
    <row r="41" spans="1:22">
      <c r="A41" s="82" t="s">
        <v>824</v>
      </c>
      <c r="E41" s="87"/>
    </row>
    <row r="42" spans="1:22">
      <c r="A42" s="82" t="s">
        <v>824</v>
      </c>
      <c r="E42" s="87"/>
    </row>
    <row r="43" spans="1:22">
      <c r="A43" s="82" t="s">
        <v>824</v>
      </c>
      <c r="E43" s="87">
        <v>2</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292BF-A583-4A80-9F2C-3E11EBD252FE}">
  <dimension ref="A2:M32"/>
  <sheetViews>
    <sheetView workbookViewId="0">
      <selection activeCell="G47" sqref="G47"/>
    </sheetView>
  </sheetViews>
  <sheetFormatPr defaultColWidth="9.140625" defaultRowHeight="15"/>
  <cols>
    <col min="1" max="1" width="20.42578125" style="82" customWidth="1"/>
    <col min="2" max="2" width="20.28515625" style="82" customWidth="1"/>
    <col min="3" max="3" width="32" style="82" customWidth="1"/>
    <col min="4" max="12" width="9.140625" style="82"/>
    <col min="13" max="13" width="65.7109375" style="82" customWidth="1"/>
    <col min="14" max="16384" width="9.140625" style="82"/>
  </cols>
  <sheetData>
    <row r="2" spans="1:5">
      <c r="A2" s="307" t="s">
        <v>1340</v>
      </c>
      <c r="B2" s="307"/>
      <c r="C2" s="307"/>
      <c r="D2" s="307"/>
      <c r="E2" s="307"/>
    </row>
    <row r="3" spans="1:5">
      <c r="A3" s="307" t="s">
        <v>1341</v>
      </c>
      <c r="B3" s="307"/>
      <c r="C3" s="307"/>
      <c r="D3" s="307"/>
      <c r="E3" s="307"/>
    </row>
    <row r="7" spans="1:5">
      <c r="D7" s="87"/>
    </row>
    <row r="27" spans="1:13">
      <c r="A27" s="82" t="s">
        <v>825</v>
      </c>
      <c r="B27" s="82" t="s">
        <v>640</v>
      </c>
      <c r="C27" s="82" t="s">
        <v>775</v>
      </c>
      <c r="D27" s="82" t="s">
        <v>820</v>
      </c>
    </row>
    <row r="28" spans="1:13">
      <c r="A28" s="82" t="s">
        <v>828</v>
      </c>
      <c r="B28" s="82" t="s">
        <v>826</v>
      </c>
      <c r="C28" s="82" t="s">
        <v>17</v>
      </c>
      <c r="D28" s="87">
        <v>0.77993571185148669</v>
      </c>
      <c r="M28" s="90"/>
    </row>
    <row r="29" spans="1:13">
      <c r="A29" s="82" t="s">
        <v>829</v>
      </c>
      <c r="B29" s="82" t="s">
        <v>826</v>
      </c>
      <c r="C29" s="82" t="s">
        <v>17</v>
      </c>
      <c r="D29" s="87">
        <v>0.98291416631804573</v>
      </c>
      <c r="M29" s="90"/>
    </row>
    <row r="30" spans="1:13">
      <c r="A30" s="82" t="s">
        <v>830</v>
      </c>
      <c r="B30" s="82" t="s">
        <v>826</v>
      </c>
      <c r="C30" s="82" t="s">
        <v>17</v>
      </c>
      <c r="D30" s="87">
        <v>1.1016903718312581</v>
      </c>
    </row>
    <row r="31" spans="1:13">
      <c r="A31" s="82" t="s">
        <v>831</v>
      </c>
      <c r="B31" s="82" t="s">
        <v>826</v>
      </c>
      <c r="C31" s="82" t="s">
        <v>17</v>
      </c>
      <c r="D31" s="87">
        <v>1.2717516249225991</v>
      </c>
    </row>
    <row r="32" spans="1:13">
      <c r="A32" s="82" t="s">
        <v>832</v>
      </c>
      <c r="B32" s="82" t="s">
        <v>826</v>
      </c>
      <c r="C32" s="82" t="s">
        <v>17</v>
      </c>
      <c r="D32" s="87">
        <v>1.4000790335478319</v>
      </c>
    </row>
  </sheetData>
  <autoFilter ref="A27:D32" xr:uid="{C39E6973-7066-4151-B16E-569AFA7FC049}">
    <sortState xmlns:xlrd2="http://schemas.microsoft.com/office/spreadsheetml/2017/richdata2" ref="A28:D32">
      <sortCondition ref="D27:D32"/>
    </sortState>
  </autoFilter>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43FA8-D7EE-4629-9D74-E80EB6364831}">
  <dimension ref="A2:Q30"/>
  <sheetViews>
    <sheetView workbookViewId="0">
      <selection activeCell="B43" sqref="B43"/>
    </sheetView>
  </sheetViews>
  <sheetFormatPr defaultColWidth="9.140625" defaultRowHeight="15"/>
  <cols>
    <col min="1" max="1" width="9.140625" style="82"/>
    <col min="2" max="2" width="15.7109375" style="82" customWidth="1"/>
    <col min="3" max="3" width="26.42578125" style="82" customWidth="1"/>
    <col min="4" max="16" width="9.140625" style="82"/>
    <col min="17" max="17" width="86" style="82" customWidth="1"/>
    <col min="18" max="16384" width="9.140625" style="82"/>
  </cols>
  <sheetData>
    <row r="2" spans="1:17">
      <c r="A2" s="307" t="s">
        <v>1342</v>
      </c>
      <c r="B2" s="307"/>
      <c r="C2" s="307"/>
      <c r="D2" s="307"/>
      <c r="E2" s="307"/>
      <c r="F2" s="307"/>
      <c r="G2" s="307"/>
      <c r="H2" s="307"/>
      <c r="I2" s="307"/>
      <c r="J2" s="307"/>
      <c r="Q2" s="90"/>
    </row>
    <row r="3" spans="1:17">
      <c r="A3" s="307" t="s">
        <v>1343</v>
      </c>
      <c r="B3" s="307"/>
      <c r="C3" s="307"/>
      <c r="D3" s="307"/>
      <c r="E3" s="307"/>
      <c r="F3" s="307"/>
      <c r="G3" s="307"/>
      <c r="H3" s="307"/>
      <c r="I3" s="307"/>
      <c r="J3" s="307"/>
    </row>
    <row r="5" spans="1:17">
      <c r="E5" s="87"/>
    </row>
    <row r="6" spans="1:17">
      <c r="E6" s="87"/>
    </row>
    <row r="7" spans="1:17">
      <c r="E7" s="87"/>
    </row>
    <row r="8" spans="1:17">
      <c r="E8" s="87"/>
    </row>
    <row r="12" spans="1:17">
      <c r="E12" s="87"/>
    </row>
    <row r="13" spans="1:17">
      <c r="E13" s="87"/>
    </row>
    <row r="14" spans="1:17">
      <c r="E14" s="87"/>
    </row>
    <row r="15" spans="1:17">
      <c r="E15" s="87"/>
    </row>
    <row r="22" spans="1:17">
      <c r="P22" s="344"/>
      <c r="Q22" s="344"/>
    </row>
    <row r="23" spans="1:17" ht="94.5" customHeight="1">
      <c r="P23" s="345"/>
      <c r="Q23" s="345"/>
    </row>
    <row r="27" spans="1:17">
      <c r="A27" s="82" t="s">
        <v>825</v>
      </c>
      <c r="C27" s="82" t="s">
        <v>640</v>
      </c>
      <c r="D27" s="82" t="s">
        <v>775</v>
      </c>
      <c r="E27" s="82" t="s">
        <v>820</v>
      </c>
    </row>
    <row r="28" spans="1:17">
      <c r="A28" s="82" t="s">
        <v>833</v>
      </c>
      <c r="B28" s="82" t="s">
        <v>834</v>
      </c>
      <c r="C28" s="82" t="s">
        <v>835</v>
      </c>
      <c r="D28" s="82" t="s">
        <v>17</v>
      </c>
      <c r="E28" s="87">
        <v>0.76</v>
      </c>
    </row>
    <row r="29" spans="1:17">
      <c r="A29" s="82" t="s">
        <v>833</v>
      </c>
      <c r="B29" s="82" t="s">
        <v>836</v>
      </c>
      <c r="C29" s="82" t="s">
        <v>837</v>
      </c>
      <c r="D29" s="82" t="s">
        <v>17</v>
      </c>
      <c r="E29" s="87">
        <v>0.91</v>
      </c>
    </row>
    <row r="30" spans="1:17">
      <c r="A30" s="82" t="s">
        <v>833</v>
      </c>
      <c r="B30" s="82" t="s">
        <v>838</v>
      </c>
      <c r="C30" s="82" t="s">
        <v>839</v>
      </c>
      <c r="D30" s="82" t="s">
        <v>17</v>
      </c>
      <c r="E30" s="87">
        <v>1.1200000000000001</v>
      </c>
    </row>
  </sheetData>
  <mergeCells count="2">
    <mergeCell ref="P22:Q22"/>
    <mergeCell ref="P23:Q23"/>
  </mergeCells>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A8219-E391-4CB4-908A-28E9AD242E60}">
  <dimension ref="A2:H57"/>
  <sheetViews>
    <sheetView tabSelected="1" workbookViewId="0">
      <selection activeCell="C34" sqref="C34"/>
    </sheetView>
  </sheetViews>
  <sheetFormatPr defaultColWidth="11.42578125" defaultRowHeight="15"/>
  <cols>
    <col min="1" max="1" width="36" style="289" customWidth="1"/>
    <col min="2" max="2" width="11.42578125" style="289"/>
    <col min="3" max="3" width="13.28515625" style="289" customWidth="1"/>
    <col min="4" max="4" width="18.5703125" style="289" customWidth="1"/>
    <col min="5" max="16384" width="11.42578125" style="289"/>
  </cols>
  <sheetData>
    <row r="2" spans="1:6">
      <c r="A2" s="303" t="s">
        <v>1322</v>
      </c>
      <c r="B2" s="303"/>
      <c r="C2" s="303"/>
      <c r="D2" s="303"/>
      <c r="E2" s="303"/>
      <c r="F2" s="303"/>
    </row>
    <row r="26" spans="1:8">
      <c r="A26" s="288" t="s">
        <v>1321</v>
      </c>
      <c r="B26" s="288"/>
      <c r="C26" s="288"/>
      <c r="D26" s="288"/>
      <c r="E26" s="288"/>
      <c r="F26" s="288"/>
    </row>
    <row r="27" spans="1:8" ht="15.75">
      <c r="A27" s="290"/>
      <c r="B27" s="290" t="s">
        <v>854</v>
      </c>
      <c r="C27" s="290"/>
      <c r="D27" s="290" t="s">
        <v>855</v>
      </c>
      <c r="E27" s="291"/>
      <c r="F27" s="288"/>
    </row>
    <row r="28" spans="1:8" ht="15.75">
      <c r="A28" s="292" t="s">
        <v>856</v>
      </c>
      <c r="B28" s="293">
        <v>18.899999999999999</v>
      </c>
      <c r="C28" s="294"/>
      <c r="D28" s="293">
        <v>41.75</v>
      </c>
      <c r="E28" s="295"/>
    </row>
    <row r="29" spans="1:8" ht="15.75">
      <c r="A29" s="292" t="s">
        <v>857</v>
      </c>
      <c r="B29" s="293">
        <v>20.28</v>
      </c>
      <c r="C29" s="296"/>
      <c r="D29" s="293">
        <v>53.2</v>
      </c>
      <c r="E29" s="295"/>
    </row>
    <row r="32" spans="1:8">
      <c r="A32" s="297" t="s">
        <v>629</v>
      </c>
      <c r="B32" s="298" t="s">
        <v>883</v>
      </c>
      <c r="C32" s="288" t="s">
        <v>1</v>
      </c>
      <c r="D32" s="298" t="s">
        <v>647</v>
      </c>
      <c r="E32" s="313"/>
      <c r="F32" s="313"/>
      <c r="G32" s="299"/>
      <c r="H32" s="300"/>
    </row>
    <row r="33" spans="1:8">
      <c r="A33" s="300" t="s">
        <v>147</v>
      </c>
      <c r="B33" s="299" t="s">
        <v>949</v>
      </c>
      <c r="C33" s="301">
        <v>12.5</v>
      </c>
      <c r="D33" s="299" t="s">
        <v>950</v>
      </c>
      <c r="E33" s="299"/>
      <c r="F33" s="300"/>
      <c r="G33" s="302"/>
      <c r="H33" s="300"/>
    </row>
    <row r="34" spans="1:8">
      <c r="A34" s="300" t="s">
        <v>147</v>
      </c>
      <c r="B34" s="299" t="s">
        <v>951</v>
      </c>
      <c r="C34" s="301">
        <v>30.1</v>
      </c>
      <c r="D34" s="299" t="s">
        <v>950</v>
      </c>
      <c r="E34" s="299"/>
      <c r="F34" s="300"/>
      <c r="G34" s="302"/>
      <c r="H34" s="299"/>
    </row>
    <row r="35" spans="1:8">
      <c r="A35" s="300" t="s">
        <v>194</v>
      </c>
      <c r="B35" s="299" t="s">
        <v>949</v>
      </c>
      <c r="C35" s="301">
        <v>37</v>
      </c>
      <c r="D35" s="299" t="s">
        <v>952</v>
      </c>
      <c r="E35" s="299"/>
      <c r="F35" s="300"/>
      <c r="G35" s="302"/>
      <c r="H35" s="300"/>
    </row>
    <row r="36" spans="1:8">
      <c r="A36" s="300" t="s">
        <v>194</v>
      </c>
      <c r="B36" s="299" t="s">
        <v>951</v>
      </c>
      <c r="C36" s="301">
        <v>68</v>
      </c>
      <c r="D36" s="299" t="s">
        <v>952</v>
      </c>
      <c r="E36" s="299"/>
      <c r="F36" s="300"/>
      <c r="G36" s="302"/>
      <c r="H36" s="299"/>
    </row>
    <row r="37" spans="1:8">
      <c r="A37" s="300" t="s">
        <v>194</v>
      </c>
      <c r="B37" s="299" t="s">
        <v>953</v>
      </c>
      <c r="C37" s="301">
        <v>37</v>
      </c>
      <c r="D37" s="299" t="s">
        <v>952</v>
      </c>
      <c r="E37" s="299"/>
      <c r="F37" s="300"/>
      <c r="G37" s="302"/>
      <c r="H37" s="299"/>
    </row>
    <row r="38" spans="1:8">
      <c r="A38" s="300" t="s">
        <v>194</v>
      </c>
      <c r="B38" s="299" t="s">
        <v>954</v>
      </c>
      <c r="C38" s="301">
        <v>87</v>
      </c>
      <c r="D38" s="299" t="s">
        <v>952</v>
      </c>
      <c r="E38" s="314"/>
      <c r="F38" s="314"/>
      <c r="G38" s="302"/>
      <c r="H38" s="299"/>
    </row>
    <row r="39" spans="1:8">
      <c r="A39" s="300" t="s">
        <v>87</v>
      </c>
      <c r="B39" s="299" t="s">
        <v>949</v>
      </c>
      <c r="C39" s="301">
        <v>23</v>
      </c>
      <c r="D39" s="299" t="s">
        <v>955</v>
      </c>
      <c r="E39" s="299"/>
      <c r="F39" s="300"/>
      <c r="G39" s="302"/>
      <c r="H39" s="299"/>
    </row>
    <row r="40" spans="1:8">
      <c r="A40" s="300" t="s">
        <v>87</v>
      </c>
      <c r="B40" s="299" t="s">
        <v>951</v>
      </c>
      <c r="C40" s="301">
        <v>46.666666669999998</v>
      </c>
      <c r="D40" s="299" t="s">
        <v>956</v>
      </c>
      <c r="H40" s="300"/>
    </row>
    <row r="41" spans="1:8">
      <c r="A41" s="300" t="s">
        <v>87</v>
      </c>
      <c r="B41" s="299" t="s">
        <v>953</v>
      </c>
      <c r="C41" s="301">
        <v>23</v>
      </c>
      <c r="D41" s="299" t="s">
        <v>957</v>
      </c>
      <c r="H41" s="300"/>
    </row>
    <row r="42" spans="1:8">
      <c r="A42" s="300" t="s">
        <v>87</v>
      </c>
      <c r="B42" s="299" t="s">
        <v>954</v>
      </c>
      <c r="C42" s="301">
        <v>61</v>
      </c>
      <c r="D42" s="299" t="s">
        <v>958</v>
      </c>
      <c r="H42" s="300"/>
    </row>
    <row r="43" spans="1:8">
      <c r="A43" s="300" t="s">
        <v>555</v>
      </c>
      <c r="B43" s="299" t="s">
        <v>949</v>
      </c>
      <c r="C43" s="301">
        <v>10.4</v>
      </c>
      <c r="D43" s="299" t="s">
        <v>959</v>
      </c>
      <c r="H43" s="300"/>
    </row>
    <row r="44" spans="1:8">
      <c r="A44" s="300" t="s">
        <v>555</v>
      </c>
      <c r="B44" s="299" t="s">
        <v>951</v>
      </c>
      <c r="C44" s="301">
        <v>30.6</v>
      </c>
      <c r="D44" s="299" t="s">
        <v>959</v>
      </c>
      <c r="H44" s="300"/>
    </row>
    <row r="45" spans="1:8">
      <c r="A45" s="300" t="s">
        <v>555</v>
      </c>
      <c r="B45" s="299" t="s">
        <v>953</v>
      </c>
      <c r="C45" s="301">
        <v>11.6</v>
      </c>
      <c r="D45" s="299" t="s">
        <v>959</v>
      </c>
      <c r="H45" s="300"/>
    </row>
    <row r="46" spans="1:8">
      <c r="A46" s="300" t="s">
        <v>555</v>
      </c>
      <c r="B46" s="299" t="s">
        <v>954</v>
      </c>
      <c r="C46" s="301">
        <v>33.33</v>
      </c>
      <c r="D46" s="299" t="s">
        <v>959</v>
      </c>
      <c r="H46" s="300"/>
    </row>
    <row r="47" spans="1:8">
      <c r="A47" s="300" t="s">
        <v>243</v>
      </c>
      <c r="B47" s="299" t="s">
        <v>949</v>
      </c>
      <c r="C47" s="301">
        <v>20.5</v>
      </c>
      <c r="D47" s="299" t="s">
        <v>960</v>
      </c>
      <c r="H47" s="300"/>
    </row>
    <row r="48" spans="1:8">
      <c r="A48" s="300" t="s">
        <v>243</v>
      </c>
      <c r="B48" s="299" t="s">
        <v>951</v>
      </c>
      <c r="C48" s="301">
        <v>45.866666670000001</v>
      </c>
      <c r="D48" s="299" t="s">
        <v>960</v>
      </c>
    </row>
    <row r="49" spans="1:4">
      <c r="A49" s="300" t="s">
        <v>243</v>
      </c>
      <c r="B49" s="299" t="s">
        <v>953</v>
      </c>
      <c r="C49" s="301">
        <v>21.8</v>
      </c>
      <c r="D49" s="299" t="s">
        <v>960</v>
      </c>
    </row>
    <row r="50" spans="1:4">
      <c r="A50" s="300" t="s">
        <v>243</v>
      </c>
      <c r="B50" s="299" t="s">
        <v>954</v>
      </c>
      <c r="C50" s="301">
        <v>62.7</v>
      </c>
      <c r="D50" s="299" t="s">
        <v>960</v>
      </c>
    </row>
    <row r="51" spans="1:4">
      <c r="A51" s="300" t="s">
        <v>764</v>
      </c>
      <c r="B51" s="299" t="s">
        <v>949</v>
      </c>
      <c r="C51" s="301">
        <v>21.9</v>
      </c>
      <c r="D51" s="300" t="s">
        <v>961</v>
      </c>
    </row>
    <row r="52" spans="1:4">
      <c r="A52" s="300" t="s">
        <v>764</v>
      </c>
      <c r="B52" s="299" t="s">
        <v>951</v>
      </c>
      <c r="C52" s="301">
        <v>47.8</v>
      </c>
      <c r="D52" s="300" t="s">
        <v>961</v>
      </c>
    </row>
    <row r="53" spans="1:4">
      <c r="A53" s="300" t="s">
        <v>142</v>
      </c>
      <c r="B53" s="299" t="s">
        <v>949</v>
      </c>
      <c r="C53" s="301">
        <v>7</v>
      </c>
      <c r="D53" s="299" t="s">
        <v>962</v>
      </c>
    </row>
    <row r="54" spans="1:4">
      <c r="A54" s="300" t="s">
        <v>142</v>
      </c>
      <c r="B54" s="299" t="s">
        <v>951</v>
      </c>
      <c r="C54" s="301">
        <v>19</v>
      </c>
      <c r="D54" s="299" t="s">
        <v>962</v>
      </c>
    </row>
    <row r="55" spans="1:4">
      <c r="A55" s="300" t="s">
        <v>142</v>
      </c>
      <c r="B55" s="299" t="s">
        <v>953</v>
      </c>
      <c r="C55" s="301">
        <v>8</v>
      </c>
      <c r="D55" s="299" t="s">
        <v>962</v>
      </c>
    </row>
    <row r="56" spans="1:4">
      <c r="A56" s="300" t="s">
        <v>142</v>
      </c>
      <c r="B56" s="299" t="s">
        <v>954</v>
      </c>
      <c r="C56" s="301">
        <v>22</v>
      </c>
      <c r="D56" s="299" t="s">
        <v>962</v>
      </c>
    </row>
    <row r="57" spans="1:4">
      <c r="A57" s="300" t="s">
        <v>963</v>
      </c>
      <c r="B57" s="299" t="s">
        <v>951</v>
      </c>
      <c r="C57" s="301">
        <v>46</v>
      </c>
      <c r="D57" s="299" t="s">
        <v>964</v>
      </c>
    </row>
  </sheetData>
  <mergeCells count="2">
    <mergeCell ref="E32:F32"/>
    <mergeCell ref="E38:F38"/>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DE35D-70F0-448E-B853-1411ABE9CC37}">
  <dimension ref="A2:H47"/>
  <sheetViews>
    <sheetView zoomScaleNormal="100" workbookViewId="0">
      <selection activeCell="B29" sqref="B29"/>
    </sheetView>
  </sheetViews>
  <sheetFormatPr defaultColWidth="8.7109375" defaultRowHeight="15"/>
  <cols>
    <col min="1" max="1" width="10" style="69" customWidth="1"/>
    <col min="2" max="2" width="28" style="69" customWidth="1"/>
    <col min="3" max="16384" width="8.7109375" style="69"/>
  </cols>
  <sheetData>
    <row r="2" spans="1:8">
      <c r="A2" s="304" t="s">
        <v>1323</v>
      </c>
      <c r="B2" s="304"/>
      <c r="C2" s="304"/>
      <c r="D2" s="304"/>
      <c r="E2" s="304"/>
      <c r="F2" s="304"/>
      <c r="G2" s="304"/>
      <c r="H2" s="304"/>
    </row>
    <row r="27" spans="1:2">
      <c r="A27" s="74" t="s">
        <v>748</v>
      </c>
      <c r="B27" s="74" t="s">
        <v>754</v>
      </c>
    </row>
    <row r="28" spans="1:2">
      <c r="A28" s="73">
        <v>2005</v>
      </c>
      <c r="B28" s="72">
        <v>7.4</v>
      </c>
    </row>
    <row r="29" spans="1:2">
      <c r="A29" s="71">
        <v>2006</v>
      </c>
      <c r="B29" s="70">
        <v>7.6</v>
      </c>
    </row>
    <row r="30" spans="1:2">
      <c r="A30" s="73">
        <v>2007</v>
      </c>
      <c r="B30" s="72">
        <v>9.6</v>
      </c>
    </row>
    <row r="31" spans="1:2">
      <c r="A31" s="71">
        <v>2008</v>
      </c>
      <c r="B31" s="70">
        <v>11.3</v>
      </c>
    </row>
    <row r="32" spans="1:2">
      <c r="A32" s="73">
        <v>2009</v>
      </c>
      <c r="B32" s="72">
        <v>10.9</v>
      </c>
    </row>
    <row r="33" spans="1:2">
      <c r="A33" s="71">
        <v>2010</v>
      </c>
      <c r="B33" s="70">
        <v>9.1</v>
      </c>
    </row>
    <row r="34" spans="1:2">
      <c r="A34" s="73">
        <v>2011</v>
      </c>
      <c r="B34" s="72">
        <v>9.6</v>
      </c>
    </row>
    <row r="35" spans="1:2">
      <c r="A35" s="71">
        <v>2012</v>
      </c>
      <c r="B35" s="70">
        <v>10.1</v>
      </c>
    </row>
    <row r="36" spans="1:2">
      <c r="A36" s="73">
        <v>2013</v>
      </c>
      <c r="B36" s="72">
        <v>10.8</v>
      </c>
    </row>
    <row r="37" spans="1:2">
      <c r="A37" s="71">
        <v>2014</v>
      </c>
      <c r="B37" s="70">
        <v>9.5</v>
      </c>
    </row>
    <row r="38" spans="1:2">
      <c r="A38" s="73">
        <v>2015</v>
      </c>
      <c r="B38" s="72">
        <v>9.1</v>
      </c>
    </row>
    <row r="39" spans="1:2">
      <c r="A39" s="71">
        <v>2016</v>
      </c>
      <c r="B39" s="70">
        <v>10.199999999999999</v>
      </c>
    </row>
    <row r="40" spans="1:2">
      <c r="A40" s="73">
        <v>2017</v>
      </c>
      <c r="B40" s="72">
        <v>8.3000000000000007</v>
      </c>
    </row>
    <row r="41" spans="1:2">
      <c r="A41" s="71">
        <v>2018</v>
      </c>
      <c r="B41" s="70">
        <v>9.8000000000000007</v>
      </c>
    </row>
    <row r="42" spans="1:2">
      <c r="A42" s="73">
        <v>2019</v>
      </c>
      <c r="B42" s="72">
        <v>9.3000000000000007</v>
      </c>
    </row>
    <row r="43" spans="1:2">
      <c r="A43" s="71">
        <v>2020</v>
      </c>
      <c r="B43" s="70">
        <v>12.6</v>
      </c>
    </row>
    <row r="44" spans="1:2">
      <c r="A44" s="73">
        <v>2021</v>
      </c>
      <c r="B44" s="72">
        <v>12.2</v>
      </c>
    </row>
    <row r="45" spans="1:2">
      <c r="A45" s="71">
        <v>2022</v>
      </c>
      <c r="B45" s="70">
        <v>11.4</v>
      </c>
    </row>
    <row r="46" spans="1:2">
      <c r="A46" s="73">
        <v>2023</v>
      </c>
      <c r="B46" s="72">
        <v>9.9</v>
      </c>
    </row>
    <row r="47" spans="1:2">
      <c r="A47" s="71">
        <v>2024</v>
      </c>
      <c r="B47" s="70">
        <v>10.199999999999999</v>
      </c>
    </row>
  </sheetData>
  <pageMargins left="0.75" right="0.75" top="1" bottom="1" header="0.511811023622047" footer="0.511811023622047"/>
  <pageSetup paperSize="9" orientation="portrait" horizontalDpi="300" verticalDpi="30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3089E-9755-4490-946E-1C39D7B0BBF2}">
  <dimension ref="A2:F33"/>
  <sheetViews>
    <sheetView zoomScaleNormal="100" workbookViewId="0">
      <selection activeCell="B30" sqref="B30"/>
    </sheetView>
  </sheetViews>
  <sheetFormatPr defaultColWidth="8.7109375" defaultRowHeight="15"/>
  <cols>
    <col min="1" max="5" width="22" style="69" customWidth="1"/>
    <col min="6" max="16384" width="8.7109375" style="69"/>
  </cols>
  <sheetData>
    <row r="2" spans="1:6">
      <c r="A2" s="304" t="s">
        <v>1324</v>
      </c>
      <c r="B2" s="304"/>
      <c r="C2" s="304"/>
      <c r="D2" s="304"/>
      <c r="E2" s="304"/>
      <c r="F2" s="305"/>
    </row>
    <row r="3" spans="1:6">
      <c r="A3" s="304" t="s">
        <v>1325</v>
      </c>
      <c r="B3" s="304"/>
      <c r="C3" s="304"/>
      <c r="D3" s="304"/>
      <c r="E3" s="304"/>
      <c r="F3" s="305"/>
    </row>
    <row r="4" spans="1:6">
      <c r="F4" s="305"/>
    </row>
    <row r="5" spans="1:6">
      <c r="F5" s="305"/>
    </row>
    <row r="6" spans="1:6">
      <c r="F6" s="305"/>
    </row>
    <row r="7" spans="1:6">
      <c r="F7" s="305"/>
    </row>
    <row r="8" spans="1:6">
      <c r="B8" s="75"/>
      <c r="C8" s="75"/>
      <c r="D8" s="75"/>
      <c r="E8" s="75"/>
    </row>
    <row r="27" spans="1:5">
      <c r="A27" s="74" t="s">
        <v>748</v>
      </c>
      <c r="B27" s="80" t="s">
        <v>755</v>
      </c>
      <c r="C27" s="79" t="s">
        <v>756</v>
      </c>
      <c r="D27" s="78" t="s">
        <v>757</v>
      </c>
      <c r="E27" s="74" t="s">
        <v>758</v>
      </c>
    </row>
    <row r="28" spans="1:5">
      <c r="A28" s="76">
        <v>2019</v>
      </c>
      <c r="B28" s="77">
        <v>13.6</v>
      </c>
      <c r="C28" s="77">
        <v>12.8</v>
      </c>
      <c r="D28" s="77">
        <v>8.5</v>
      </c>
      <c r="E28" s="77">
        <v>5.6</v>
      </c>
    </row>
    <row r="29" spans="1:5">
      <c r="A29" s="76">
        <v>2020</v>
      </c>
      <c r="B29" s="70">
        <v>12.9</v>
      </c>
      <c r="C29" s="70">
        <v>15.5</v>
      </c>
      <c r="D29" s="70">
        <v>10</v>
      </c>
      <c r="E29" s="70">
        <v>12.6</v>
      </c>
    </row>
    <row r="30" spans="1:5">
      <c r="A30" s="76">
        <v>2021</v>
      </c>
      <c r="B30" s="77">
        <v>17.3</v>
      </c>
      <c r="C30" s="77">
        <v>14.2</v>
      </c>
      <c r="D30" s="77">
        <v>11.2</v>
      </c>
      <c r="E30" s="77">
        <v>10</v>
      </c>
    </row>
    <row r="31" spans="1:5">
      <c r="A31" s="76">
        <v>2022</v>
      </c>
      <c r="B31" s="70">
        <v>16.600000000000001</v>
      </c>
      <c r="C31" s="70">
        <v>15.4</v>
      </c>
      <c r="D31" s="70">
        <v>8.9</v>
      </c>
      <c r="E31" s="70">
        <v>9</v>
      </c>
    </row>
    <row r="32" spans="1:5">
      <c r="A32" s="76">
        <v>2023</v>
      </c>
      <c r="B32" s="77">
        <v>12.2</v>
      </c>
      <c r="C32" s="77">
        <v>10.199999999999999</v>
      </c>
      <c r="D32" s="77">
        <v>9.9</v>
      </c>
      <c r="E32" s="77">
        <v>5.2</v>
      </c>
    </row>
    <row r="33" spans="1:5">
      <c r="A33" s="76">
        <v>2024</v>
      </c>
      <c r="B33" s="70">
        <v>13.1</v>
      </c>
      <c r="C33" s="70">
        <v>13.7</v>
      </c>
      <c r="D33" s="70">
        <v>5</v>
      </c>
      <c r="E33" s="70">
        <v>6.8</v>
      </c>
    </row>
  </sheetData>
  <pageMargins left="0.75" right="0.75" top="1" bottom="1" header="0.511811023622047" footer="0.511811023622047"/>
  <pageSetup paperSize="9" orientation="portrait" horizontalDpi="300" verticalDpi="30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888BB-B984-4E97-9741-7CDA7BE0B979}">
  <dimension ref="A1:K175"/>
  <sheetViews>
    <sheetView topLeftCell="C1" workbookViewId="0">
      <selection activeCell="D29" sqref="D29"/>
    </sheetView>
  </sheetViews>
  <sheetFormatPr defaultColWidth="9.140625" defaultRowHeight="15"/>
  <cols>
    <col min="1" max="1" width="14.7109375" style="81" customWidth="1"/>
    <col min="2" max="2" width="21.7109375" style="81" customWidth="1"/>
    <col min="3" max="3" width="34.42578125" style="81" customWidth="1"/>
    <col min="4" max="4" width="20.42578125" style="81" bestFit="1" customWidth="1"/>
    <col min="5" max="5" width="16.140625" style="81" customWidth="1"/>
    <col min="6" max="6" width="23.85546875" style="81" customWidth="1"/>
    <col min="7" max="7" width="35" style="81" customWidth="1"/>
    <col min="8" max="8" width="19.140625" style="81" bestFit="1" customWidth="1"/>
    <col min="9" max="16384" width="9.140625" style="81"/>
  </cols>
  <sheetData>
    <row r="1" spans="1:6">
      <c r="A1" s="81" t="s">
        <v>643</v>
      </c>
      <c r="B1" s="81" t="s">
        <v>759</v>
      </c>
    </row>
    <row r="2" spans="1:6">
      <c r="A2" s="81" t="s">
        <v>510</v>
      </c>
      <c r="B2" s="81">
        <v>7.1</v>
      </c>
      <c r="C2" s="309" t="s">
        <v>1335</v>
      </c>
      <c r="D2" s="309"/>
      <c r="E2" s="309"/>
      <c r="F2" s="309"/>
    </row>
    <row r="3" spans="1:6">
      <c r="A3" s="81" t="s">
        <v>202</v>
      </c>
      <c r="B3" s="81">
        <v>31.8</v>
      </c>
      <c r="C3" s="309" t="s">
        <v>1336</v>
      </c>
      <c r="D3" s="309"/>
      <c r="E3" s="309"/>
      <c r="F3" s="309"/>
    </row>
    <row r="4" spans="1:6">
      <c r="A4" s="81" t="s">
        <v>138</v>
      </c>
      <c r="B4" s="81">
        <v>42.7</v>
      </c>
      <c r="C4" s="309" t="s">
        <v>1272</v>
      </c>
      <c r="D4" s="309"/>
      <c r="E4" s="309"/>
      <c r="F4" s="309"/>
    </row>
    <row r="5" spans="1:6">
      <c r="A5" s="81" t="s">
        <v>561</v>
      </c>
      <c r="B5" s="81">
        <v>42.9</v>
      </c>
    </row>
    <row r="6" spans="1:6">
      <c r="A6" s="81" t="s">
        <v>465</v>
      </c>
      <c r="B6" s="81">
        <v>43</v>
      </c>
    </row>
    <row r="7" spans="1:6">
      <c r="A7" s="81" t="s">
        <v>541</v>
      </c>
      <c r="B7" s="81">
        <v>45.3</v>
      </c>
    </row>
    <row r="8" spans="1:6">
      <c r="A8" s="81" t="s">
        <v>71</v>
      </c>
      <c r="B8" s="81">
        <v>51.1</v>
      </c>
    </row>
    <row r="9" spans="1:6">
      <c r="A9" s="81" t="s">
        <v>116</v>
      </c>
      <c r="B9" s="81">
        <v>51.1</v>
      </c>
    </row>
    <row r="10" spans="1:6">
      <c r="A10" s="81" t="s">
        <v>129</v>
      </c>
      <c r="B10" s="81">
        <v>51.2</v>
      </c>
    </row>
    <row r="11" spans="1:6">
      <c r="A11" s="81" t="s">
        <v>121</v>
      </c>
      <c r="B11" s="81">
        <v>52.4</v>
      </c>
    </row>
    <row r="12" spans="1:6">
      <c r="A12" s="81" t="s">
        <v>530</v>
      </c>
      <c r="B12" s="81">
        <v>53.9</v>
      </c>
    </row>
    <row r="13" spans="1:6">
      <c r="A13" s="81" t="s">
        <v>542</v>
      </c>
      <c r="B13" s="81">
        <v>54.2</v>
      </c>
    </row>
    <row r="14" spans="1:6">
      <c r="A14" s="81" t="s">
        <v>506</v>
      </c>
      <c r="B14" s="81">
        <v>55.3</v>
      </c>
    </row>
    <row r="15" spans="1:6">
      <c r="A15" s="81" t="s">
        <v>74</v>
      </c>
      <c r="B15" s="81">
        <v>59.6</v>
      </c>
    </row>
    <row r="16" spans="1:6">
      <c r="A16" s="81" t="s">
        <v>298</v>
      </c>
      <c r="B16" s="81">
        <v>61.7</v>
      </c>
    </row>
    <row r="17" spans="1:8">
      <c r="A17" s="81" t="s">
        <v>233</v>
      </c>
      <c r="B17" s="81">
        <v>63</v>
      </c>
    </row>
    <row r="18" spans="1:8">
      <c r="A18" s="81" t="s">
        <v>765</v>
      </c>
      <c r="B18" s="81">
        <v>65.099999999999994</v>
      </c>
    </row>
    <row r="19" spans="1:8">
      <c r="A19" s="81" t="s">
        <v>140</v>
      </c>
      <c r="B19" s="81">
        <v>66.2</v>
      </c>
    </row>
    <row r="20" spans="1:8">
      <c r="A20" s="81" t="s">
        <v>552</v>
      </c>
      <c r="B20" s="81">
        <v>66.5</v>
      </c>
    </row>
    <row r="21" spans="1:8">
      <c r="A21" s="81" t="s">
        <v>319</v>
      </c>
      <c r="B21" s="81">
        <v>66.5</v>
      </c>
    </row>
    <row r="22" spans="1:8">
      <c r="A22" s="81" t="s">
        <v>299</v>
      </c>
      <c r="B22" s="81">
        <v>66.5</v>
      </c>
    </row>
    <row r="23" spans="1:8">
      <c r="A23" s="81" t="s">
        <v>147</v>
      </c>
      <c r="B23" s="81">
        <v>67.8</v>
      </c>
    </row>
    <row r="24" spans="1:8">
      <c r="A24" s="81" t="s">
        <v>107</v>
      </c>
      <c r="B24" s="81">
        <v>68.900000000000006</v>
      </c>
    </row>
    <row r="25" spans="1:8">
      <c r="A25" s="81" t="s">
        <v>181</v>
      </c>
      <c r="B25" s="81">
        <v>69</v>
      </c>
    </row>
    <row r="26" spans="1:8">
      <c r="A26" s="81" t="s">
        <v>243</v>
      </c>
      <c r="B26" s="81">
        <v>70.5</v>
      </c>
    </row>
    <row r="27" spans="1:8">
      <c r="A27" s="81" t="s">
        <v>534</v>
      </c>
      <c r="B27" s="81">
        <v>72.400000000000006</v>
      </c>
      <c r="C27" s="81" t="s">
        <v>643</v>
      </c>
      <c r="D27" s="81" t="s">
        <v>760</v>
      </c>
      <c r="E27" s="81" t="s">
        <v>643</v>
      </c>
      <c r="F27" s="81" t="s">
        <v>761</v>
      </c>
      <c r="G27" s="81" t="s">
        <v>643</v>
      </c>
      <c r="H27" s="81" t="s">
        <v>762</v>
      </c>
    </row>
    <row r="28" spans="1:8">
      <c r="A28" s="81" t="s">
        <v>142</v>
      </c>
      <c r="B28" s="81">
        <v>73.099999999999994</v>
      </c>
      <c r="C28" s="81" t="s">
        <v>633</v>
      </c>
      <c r="D28" s="81">
        <v>17</v>
      </c>
      <c r="E28" s="81" t="s">
        <v>585</v>
      </c>
      <c r="F28" s="81">
        <v>93.4</v>
      </c>
      <c r="G28" s="81" t="s">
        <v>147</v>
      </c>
      <c r="H28" s="81">
        <v>70.599999999999994</v>
      </c>
    </row>
    <row r="29" spans="1:8">
      <c r="A29" s="81" t="s">
        <v>194</v>
      </c>
      <c r="B29" s="81">
        <v>74.3</v>
      </c>
      <c r="C29" s="81" t="s">
        <v>537</v>
      </c>
      <c r="D29" s="81">
        <v>63</v>
      </c>
      <c r="E29" s="81" t="s">
        <v>199</v>
      </c>
      <c r="F29" s="81">
        <v>93</v>
      </c>
      <c r="G29" s="81" t="s">
        <v>552</v>
      </c>
      <c r="H29" s="81">
        <v>52.4</v>
      </c>
    </row>
    <row r="30" spans="1:8">
      <c r="A30" s="81" t="s">
        <v>764</v>
      </c>
      <c r="B30" s="81">
        <v>75</v>
      </c>
      <c r="C30" s="81" t="s">
        <v>577</v>
      </c>
      <c r="D30" s="81">
        <v>44</v>
      </c>
      <c r="E30" s="81" t="s">
        <v>506</v>
      </c>
      <c r="F30" s="81">
        <v>90.3</v>
      </c>
      <c r="G30" s="81" t="s">
        <v>194</v>
      </c>
      <c r="H30" s="81">
        <v>63.7</v>
      </c>
    </row>
    <row r="31" spans="1:8">
      <c r="A31" s="81" t="s">
        <v>259</v>
      </c>
      <c r="B31" s="81">
        <v>75</v>
      </c>
      <c r="C31" s="81" t="s">
        <v>297</v>
      </c>
      <c r="D31" s="81">
        <v>41</v>
      </c>
      <c r="E31" s="81" t="s">
        <v>167</v>
      </c>
      <c r="F31" s="81">
        <v>89</v>
      </c>
      <c r="G31" s="81" t="s">
        <v>202</v>
      </c>
      <c r="H31" s="81">
        <v>29.7</v>
      </c>
    </row>
    <row r="32" spans="1:8">
      <c r="A32" s="81" t="s">
        <v>164</v>
      </c>
      <c r="B32" s="81">
        <v>75.900000000000006</v>
      </c>
      <c r="C32" s="81" t="s">
        <v>62</v>
      </c>
      <c r="D32" s="81">
        <v>49</v>
      </c>
      <c r="E32" s="81" t="s">
        <v>276</v>
      </c>
      <c r="F32" s="81">
        <v>40.6</v>
      </c>
      <c r="G32" s="81" t="s">
        <v>199</v>
      </c>
      <c r="H32" s="81">
        <v>89</v>
      </c>
    </row>
    <row r="33" spans="1:8">
      <c r="A33" s="81" t="s">
        <v>713</v>
      </c>
      <c r="B33" s="81">
        <v>78.3</v>
      </c>
      <c r="C33" s="81" t="s">
        <v>147</v>
      </c>
      <c r="D33" s="81">
        <v>63.8</v>
      </c>
      <c r="E33" s="81" t="s">
        <v>156</v>
      </c>
      <c r="F33" s="81">
        <v>80</v>
      </c>
      <c r="G33" s="81" t="s">
        <v>107</v>
      </c>
      <c r="H33" s="81">
        <v>68.3</v>
      </c>
    </row>
    <row r="34" spans="1:8">
      <c r="A34" s="81" t="s">
        <v>113</v>
      </c>
      <c r="B34" s="81">
        <v>81.400000000000006</v>
      </c>
      <c r="C34" s="81" t="s">
        <v>552</v>
      </c>
      <c r="D34" s="81">
        <v>69.5</v>
      </c>
      <c r="E34" s="81" t="s">
        <v>131</v>
      </c>
      <c r="F34" s="81">
        <v>51</v>
      </c>
      <c r="G34" s="81" t="s">
        <v>71</v>
      </c>
      <c r="H34" s="81">
        <v>41.2</v>
      </c>
    </row>
    <row r="35" spans="1:8">
      <c r="A35" s="81" t="s">
        <v>171</v>
      </c>
      <c r="B35" s="81">
        <v>81.69</v>
      </c>
      <c r="C35" s="81" t="s">
        <v>763</v>
      </c>
      <c r="D35" s="81">
        <v>88</v>
      </c>
      <c r="E35" s="81" t="s">
        <v>764</v>
      </c>
      <c r="F35" s="81">
        <v>45</v>
      </c>
      <c r="G35" s="81" t="s">
        <v>74</v>
      </c>
      <c r="H35" s="81">
        <v>56.1</v>
      </c>
    </row>
    <row r="36" spans="1:8">
      <c r="A36" s="81" t="s">
        <v>156</v>
      </c>
      <c r="B36" s="81">
        <v>82</v>
      </c>
      <c r="C36" s="81" t="s">
        <v>437</v>
      </c>
      <c r="D36" s="81">
        <v>75</v>
      </c>
      <c r="E36" s="81" t="s">
        <v>186</v>
      </c>
      <c r="F36" s="81">
        <v>88.8</v>
      </c>
      <c r="G36" s="81" t="s">
        <v>319</v>
      </c>
      <c r="H36" s="81">
        <v>64.400000000000006</v>
      </c>
    </row>
    <row r="37" spans="1:8">
      <c r="A37" s="81" t="s">
        <v>87</v>
      </c>
      <c r="B37" s="81">
        <v>82.5</v>
      </c>
      <c r="C37" s="81" t="s">
        <v>585</v>
      </c>
      <c r="D37" s="81">
        <v>91.2</v>
      </c>
      <c r="E37" s="81" t="s">
        <v>259</v>
      </c>
      <c r="F37" s="81">
        <v>72</v>
      </c>
      <c r="G37" s="81" t="s">
        <v>298</v>
      </c>
      <c r="H37" s="81">
        <v>51.9</v>
      </c>
    </row>
    <row r="38" spans="1:8">
      <c r="A38" s="81" t="s">
        <v>274</v>
      </c>
      <c r="B38" s="81">
        <v>82.7</v>
      </c>
      <c r="C38" s="81" t="s">
        <v>194</v>
      </c>
      <c r="D38" s="81">
        <v>80.7</v>
      </c>
      <c r="E38" s="81" t="s">
        <v>301</v>
      </c>
      <c r="F38" s="81">
        <v>53</v>
      </c>
      <c r="G38" s="81" t="s">
        <v>534</v>
      </c>
      <c r="H38" s="81">
        <v>74.400000000000006</v>
      </c>
    </row>
    <row r="39" spans="1:8">
      <c r="A39" s="81" t="s">
        <v>264</v>
      </c>
      <c r="B39" s="81">
        <v>82.9</v>
      </c>
      <c r="C39" s="81" t="s">
        <v>700</v>
      </c>
      <c r="D39" s="81">
        <v>86</v>
      </c>
      <c r="E39" s="81" t="s">
        <v>765</v>
      </c>
      <c r="F39" s="81">
        <v>67</v>
      </c>
      <c r="G39" s="81" t="s">
        <v>118</v>
      </c>
      <c r="H39" s="81">
        <v>67.8</v>
      </c>
    </row>
    <row r="40" spans="1:8">
      <c r="A40" s="81" t="s">
        <v>118</v>
      </c>
      <c r="B40" s="81">
        <v>83.2</v>
      </c>
      <c r="C40" s="81" t="s">
        <v>69</v>
      </c>
      <c r="D40" s="81">
        <v>43</v>
      </c>
      <c r="G40" s="81" t="s">
        <v>274</v>
      </c>
      <c r="H40" s="81">
        <v>80.8</v>
      </c>
    </row>
    <row r="41" spans="1:8">
      <c r="A41" s="81" t="s">
        <v>231</v>
      </c>
      <c r="B41" s="81">
        <v>84.4</v>
      </c>
      <c r="C41" s="81" t="s">
        <v>540</v>
      </c>
      <c r="D41" s="81">
        <v>53</v>
      </c>
      <c r="G41" s="81" t="s">
        <v>121</v>
      </c>
      <c r="H41" s="81">
        <v>47.5</v>
      </c>
    </row>
    <row r="42" spans="1:8">
      <c r="A42" s="81" t="s">
        <v>186</v>
      </c>
      <c r="B42" s="81">
        <v>86.9</v>
      </c>
      <c r="C42" s="81" t="s">
        <v>490</v>
      </c>
      <c r="D42" s="81">
        <v>52</v>
      </c>
      <c r="G42" s="81" t="s">
        <v>506</v>
      </c>
      <c r="H42" s="81">
        <v>88.9</v>
      </c>
    </row>
    <row r="43" spans="1:8">
      <c r="A43" s="81" t="s">
        <v>167</v>
      </c>
      <c r="B43" s="81">
        <v>92</v>
      </c>
      <c r="C43" s="81" t="s">
        <v>202</v>
      </c>
      <c r="D43" s="81">
        <v>32.700000000000003</v>
      </c>
      <c r="G43" s="81" t="s">
        <v>167</v>
      </c>
      <c r="H43" s="81">
        <v>91</v>
      </c>
    </row>
    <row r="44" spans="1:8">
      <c r="A44" s="81" t="s">
        <v>199</v>
      </c>
      <c r="B44" s="81">
        <v>94</v>
      </c>
      <c r="C44" s="81" t="s">
        <v>520</v>
      </c>
      <c r="D44" s="81">
        <v>60</v>
      </c>
      <c r="G44" s="81" t="s">
        <v>116</v>
      </c>
      <c r="H44" s="81">
        <v>41</v>
      </c>
    </row>
    <row r="45" spans="1:8">
      <c r="A45" s="81" t="s">
        <v>536</v>
      </c>
      <c r="B45" s="81">
        <v>95.9</v>
      </c>
      <c r="C45" s="81" t="s">
        <v>569</v>
      </c>
      <c r="D45" s="81">
        <v>69</v>
      </c>
      <c r="G45" s="81" t="s">
        <v>542</v>
      </c>
      <c r="H45" s="81">
        <v>37.1</v>
      </c>
    </row>
    <row r="46" spans="1:8">
      <c r="A46" s="81" t="s">
        <v>587</v>
      </c>
      <c r="B46" s="81">
        <v>98.7</v>
      </c>
      <c r="C46" s="81" t="s">
        <v>722</v>
      </c>
      <c r="D46" s="81">
        <v>62</v>
      </c>
      <c r="G46" s="81" t="s">
        <v>276</v>
      </c>
      <c r="H46" s="81">
        <v>40.6</v>
      </c>
    </row>
    <row r="47" spans="1:8">
      <c r="A47" s="81" t="s">
        <v>297</v>
      </c>
      <c r="B47" s="81">
        <v>99.9</v>
      </c>
      <c r="C47" s="81" t="s">
        <v>199</v>
      </c>
      <c r="D47" s="81">
        <v>89</v>
      </c>
      <c r="G47" s="81" t="s">
        <v>299</v>
      </c>
      <c r="H47" s="81">
        <v>66.2</v>
      </c>
    </row>
    <row r="48" spans="1:8">
      <c r="C48" s="81" t="s">
        <v>567</v>
      </c>
      <c r="D48" s="81">
        <v>86</v>
      </c>
      <c r="G48" s="81" t="s">
        <v>703</v>
      </c>
      <c r="H48" s="81">
        <v>71.3</v>
      </c>
    </row>
    <row r="49" spans="3:8">
      <c r="C49" s="81" t="s">
        <v>208</v>
      </c>
      <c r="D49" s="81">
        <v>47</v>
      </c>
      <c r="G49" s="81" t="s">
        <v>129</v>
      </c>
      <c r="H49" s="81">
        <v>68.099999999999994</v>
      </c>
    </row>
    <row r="50" spans="3:8">
      <c r="C50" s="81" t="s">
        <v>107</v>
      </c>
      <c r="D50" s="81">
        <v>49.3</v>
      </c>
      <c r="G50" s="81" t="s">
        <v>156</v>
      </c>
      <c r="H50" s="81">
        <v>80</v>
      </c>
    </row>
    <row r="51" spans="3:8">
      <c r="C51" s="81" t="s">
        <v>205</v>
      </c>
      <c r="D51" s="81">
        <v>28</v>
      </c>
      <c r="G51" s="81" t="s">
        <v>131</v>
      </c>
      <c r="H51" s="81">
        <v>48.3</v>
      </c>
    </row>
    <row r="52" spans="3:8">
      <c r="C52" s="81" t="s">
        <v>329</v>
      </c>
      <c r="D52" s="81">
        <v>70</v>
      </c>
      <c r="G52" s="81" t="s">
        <v>561</v>
      </c>
      <c r="H52" s="81">
        <v>33.9</v>
      </c>
    </row>
    <row r="53" spans="3:8">
      <c r="C53" s="81" t="s">
        <v>254</v>
      </c>
      <c r="D53" s="81">
        <v>38</v>
      </c>
      <c r="G53" s="81" t="s">
        <v>589</v>
      </c>
      <c r="H53" s="81">
        <v>24.9</v>
      </c>
    </row>
    <row r="54" spans="3:8">
      <c r="C54" s="81" t="s">
        <v>71</v>
      </c>
      <c r="D54" s="81">
        <v>32.9</v>
      </c>
      <c r="G54" s="81" t="s">
        <v>164</v>
      </c>
      <c r="H54" s="81">
        <v>45.4</v>
      </c>
    </row>
    <row r="55" spans="3:8">
      <c r="C55" s="81" t="s">
        <v>741</v>
      </c>
      <c r="D55" s="81">
        <v>68</v>
      </c>
      <c r="G55" s="81" t="s">
        <v>591</v>
      </c>
      <c r="H55" s="81">
        <v>68.599999999999994</v>
      </c>
    </row>
    <row r="56" spans="3:8">
      <c r="C56" s="81" t="s">
        <v>74</v>
      </c>
      <c r="D56" s="81">
        <v>41.6</v>
      </c>
      <c r="G56" s="81" t="s">
        <v>233</v>
      </c>
      <c r="H56" s="81">
        <v>38</v>
      </c>
    </row>
    <row r="57" spans="3:8">
      <c r="C57" s="81" t="s">
        <v>212</v>
      </c>
      <c r="D57" s="81">
        <v>32</v>
      </c>
      <c r="G57" s="81" t="s">
        <v>231</v>
      </c>
      <c r="H57" s="81">
        <v>43.4</v>
      </c>
    </row>
    <row r="58" spans="3:8">
      <c r="C58" s="81" t="s">
        <v>210</v>
      </c>
      <c r="D58" s="81">
        <v>36</v>
      </c>
      <c r="G58" s="81" t="s">
        <v>510</v>
      </c>
      <c r="H58" s="81">
        <v>6.2</v>
      </c>
    </row>
    <row r="59" spans="3:8">
      <c r="C59" s="81" t="s">
        <v>319</v>
      </c>
      <c r="D59" s="81">
        <v>56.2</v>
      </c>
      <c r="G59" s="81" t="s">
        <v>87</v>
      </c>
      <c r="H59" s="81">
        <v>64</v>
      </c>
    </row>
    <row r="60" spans="3:8">
      <c r="C60" s="81" t="s">
        <v>283</v>
      </c>
      <c r="D60" s="81">
        <v>50</v>
      </c>
      <c r="G60" s="81" t="s">
        <v>713</v>
      </c>
      <c r="H60" s="81">
        <v>70.599999999999994</v>
      </c>
    </row>
    <row r="61" spans="3:8">
      <c r="C61" s="81" t="s">
        <v>587</v>
      </c>
      <c r="D61" s="81">
        <v>60</v>
      </c>
      <c r="G61" s="81" t="s">
        <v>243</v>
      </c>
      <c r="H61" s="81">
        <v>55.4</v>
      </c>
    </row>
    <row r="62" spans="3:8">
      <c r="C62" s="81" t="s">
        <v>298</v>
      </c>
      <c r="D62" s="81">
        <v>58.7</v>
      </c>
      <c r="G62" s="81" t="s">
        <v>764</v>
      </c>
      <c r="H62" s="81">
        <v>36</v>
      </c>
    </row>
    <row r="63" spans="3:8">
      <c r="C63" s="81" t="s">
        <v>196</v>
      </c>
      <c r="D63" s="81">
        <v>40</v>
      </c>
      <c r="G63" s="81" t="s">
        <v>138</v>
      </c>
      <c r="H63" s="81">
        <v>49.8</v>
      </c>
    </row>
    <row r="64" spans="3:8">
      <c r="C64" s="81" t="s">
        <v>534</v>
      </c>
      <c r="D64" s="81">
        <v>64.7</v>
      </c>
      <c r="G64" s="81" t="s">
        <v>530</v>
      </c>
      <c r="H64" s="81">
        <v>43.4</v>
      </c>
    </row>
    <row r="65" spans="3:11">
      <c r="C65" s="81" t="s">
        <v>79</v>
      </c>
      <c r="D65" s="81">
        <v>62</v>
      </c>
      <c r="G65" s="81" t="s">
        <v>140</v>
      </c>
      <c r="H65" s="81">
        <v>57.4</v>
      </c>
    </row>
    <row r="66" spans="3:11">
      <c r="C66" s="81" t="s">
        <v>100</v>
      </c>
      <c r="D66" s="81">
        <v>61</v>
      </c>
      <c r="G66" s="81" t="s">
        <v>186</v>
      </c>
      <c r="H66" s="81">
        <v>91</v>
      </c>
    </row>
    <row r="67" spans="3:11">
      <c r="C67" s="81" t="s">
        <v>724</v>
      </c>
      <c r="D67" s="81">
        <v>52</v>
      </c>
      <c r="G67" s="81" t="s">
        <v>541</v>
      </c>
      <c r="H67" s="81">
        <v>50.6</v>
      </c>
    </row>
    <row r="68" spans="3:11">
      <c r="C68" s="81" t="s">
        <v>118</v>
      </c>
      <c r="D68" s="81">
        <v>62</v>
      </c>
      <c r="G68" s="81" t="s">
        <v>142</v>
      </c>
      <c r="H68" s="81">
        <v>61.8</v>
      </c>
    </row>
    <row r="69" spans="3:11">
      <c r="C69" s="81" t="s">
        <v>274</v>
      </c>
      <c r="D69" s="81">
        <v>61</v>
      </c>
      <c r="G69" s="81" t="s">
        <v>113</v>
      </c>
      <c r="H69" s="81">
        <v>76.3</v>
      </c>
    </row>
    <row r="70" spans="3:11">
      <c r="C70" s="81" t="s">
        <v>121</v>
      </c>
      <c r="D70" s="81">
        <v>60.7</v>
      </c>
      <c r="G70" s="81" t="s">
        <v>259</v>
      </c>
      <c r="H70" s="81">
        <v>64</v>
      </c>
    </row>
    <row r="71" spans="3:11">
      <c r="C71" s="81" t="s">
        <v>486</v>
      </c>
      <c r="D71" s="81">
        <v>26</v>
      </c>
      <c r="G71" s="81" t="s">
        <v>765</v>
      </c>
      <c r="H71" s="81">
        <v>67</v>
      </c>
    </row>
    <row r="72" spans="3:11">
      <c r="C72" s="81" t="s">
        <v>220</v>
      </c>
      <c r="D72" s="81">
        <v>54</v>
      </c>
    </row>
    <row r="73" spans="3:11">
      <c r="C73" s="81" t="s">
        <v>506</v>
      </c>
      <c r="D73" s="81">
        <v>77.900000000000006</v>
      </c>
    </row>
    <row r="74" spans="3:11">
      <c r="C74" s="81" t="s">
        <v>167</v>
      </c>
      <c r="D74" s="81">
        <v>92</v>
      </c>
    </row>
    <row r="75" spans="3:11">
      <c r="C75" s="81" t="s">
        <v>116</v>
      </c>
      <c r="D75" s="81">
        <v>52.6</v>
      </c>
    </row>
    <row r="76" spans="3:11" ht="15" customHeight="1">
      <c r="C76" s="81" t="s">
        <v>500</v>
      </c>
      <c r="D76" s="81">
        <v>56</v>
      </c>
    </row>
    <row r="77" spans="3:11">
      <c r="C77" s="81" t="s">
        <v>542</v>
      </c>
      <c r="D77" s="81">
        <v>30.3</v>
      </c>
      <c r="F77" s="176"/>
      <c r="G77" s="176"/>
      <c r="H77" s="176"/>
      <c r="I77" s="176"/>
      <c r="J77" s="176"/>
      <c r="K77" s="176"/>
    </row>
    <row r="78" spans="3:11">
      <c r="C78" s="81" t="s">
        <v>276</v>
      </c>
      <c r="D78" s="81">
        <v>26.7</v>
      </c>
      <c r="F78" s="176"/>
      <c r="G78" s="176"/>
      <c r="H78" s="176"/>
      <c r="I78" s="176"/>
      <c r="J78" s="176"/>
      <c r="K78" s="176"/>
    </row>
    <row r="79" spans="3:11">
      <c r="C79" s="81" t="s">
        <v>504</v>
      </c>
      <c r="D79" s="81">
        <v>48</v>
      </c>
      <c r="F79" s="176"/>
      <c r="G79" s="176"/>
      <c r="H79" s="176"/>
      <c r="I79" s="176"/>
      <c r="J79" s="176"/>
      <c r="K79" s="176"/>
    </row>
    <row r="80" spans="3:11">
      <c r="C80" s="81" t="s">
        <v>766</v>
      </c>
      <c r="D80" s="81">
        <v>24</v>
      </c>
    </row>
    <row r="81" spans="3:4">
      <c r="C81" s="81" t="s">
        <v>224</v>
      </c>
      <c r="D81" s="81">
        <v>56</v>
      </c>
    </row>
    <row r="82" spans="3:4">
      <c r="C82" s="81" t="s">
        <v>689</v>
      </c>
      <c r="D82" s="81">
        <v>53</v>
      </c>
    </row>
    <row r="83" spans="3:4">
      <c r="C83" s="81" t="s">
        <v>525</v>
      </c>
      <c r="D83" s="81">
        <v>41</v>
      </c>
    </row>
    <row r="84" spans="3:4">
      <c r="C84" s="81" t="s">
        <v>299</v>
      </c>
      <c r="D84" s="81">
        <v>51.5</v>
      </c>
    </row>
    <row r="85" spans="3:4">
      <c r="C85" s="81" t="s">
        <v>443</v>
      </c>
      <c r="D85" s="81">
        <v>76</v>
      </c>
    </row>
    <row r="86" spans="3:4">
      <c r="C86" s="81" t="s">
        <v>152</v>
      </c>
      <c r="D86" s="81">
        <v>83</v>
      </c>
    </row>
    <row r="87" spans="3:4">
      <c r="C87" s="81" t="s">
        <v>767</v>
      </c>
      <c r="D87" s="81">
        <v>48</v>
      </c>
    </row>
    <row r="88" spans="3:4">
      <c r="C88" s="81" t="s">
        <v>703</v>
      </c>
      <c r="D88" s="81">
        <v>48</v>
      </c>
    </row>
    <row r="89" spans="3:4">
      <c r="C89" s="81" t="s">
        <v>129</v>
      </c>
      <c r="D89" s="81">
        <v>65</v>
      </c>
    </row>
    <row r="90" spans="3:4">
      <c r="C90" s="81" t="s">
        <v>131</v>
      </c>
      <c r="D90" s="81">
        <v>48.2</v>
      </c>
    </row>
    <row r="91" spans="3:4">
      <c r="C91" s="81" t="s">
        <v>498</v>
      </c>
      <c r="D91" s="81">
        <v>48</v>
      </c>
    </row>
    <row r="92" spans="3:4">
      <c r="C92" s="81" t="s">
        <v>82</v>
      </c>
      <c r="D92" s="81">
        <v>60</v>
      </c>
    </row>
    <row r="93" spans="3:4">
      <c r="C93" s="81" t="s">
        <v>561</v>
      </c>
      <c r="D93" s="81">
        <v>54</v>
      </c>
    </row>
    <row r="94" spans="3:4">
      <c r="C94" s="81" t="s">
        <v>425</v>
      </c>
      <c r="D94" s="81">
        <v>47</v>
      </c>
    </row>
    <row r="95" spans="3:4">
      <c r="C95" s="81" t="s">
        <v>589</v>
      </c>
      <c r="D95" s="81">
        <v>62</v>
      </c>
    </row>
    <row r="96" spans="3:4">
      <c r="C96" s="81" t="s">
        <v>472</v>
      </c>
      <c r="D96" s="81">
        <v>53</v>
      </c>
    </row>
    <row r="97" spans="3:10">
      <c r="C97" s="81" t="s">
        <v>164</v>
      </c>
      <c r="D97" s="81">
        <v>72.099999999999994</v>
      </c>
    </row>
    <row r="98" spans="3:10">
      <c r="C98" s="81" t="s">
        <v>768</v>
      </c>
      <c r="D98" s="81">
        <v>61</v>
      </c>
    </row>
    <row r="99" spans="3:10">
      <c r="C99" s="81" t="s">
        <v>769</v>
      </c>
      <c r="D99" s="81">
        <v>86</v>
      </c>
    </row>
    <row r="100" spans="3:10">
      <c r="C100" s="81" t="s">
        <v>160</v>
      </c>
      <c r="D100" s="81">
        <v>70</v>
      </c>
      <c r="F100" s="177"/>
      <c r="G100" s="177"/>
      <c r="H100" s="177"/>
      <c r="I100" s="177"/>
      <c r="J100" s="177"/>
    </row>
    <row r="101" spans="3:10">
      <c r="C101" s="81" t="s">
        <v>692</v>
      </c>
      <c r="D101" s="81">
        <v>78</v>
      </c>
      <c r="F101" s="177"/>
      <c r="G101" s="177"/>
      <c r="H101" s="177"/>
      <c r="I101" s="177"/>
      <c r="J101" s="177"/>
    </row>
    <row r="102" spans="3:10">
      <c r="C102" s="81" t="s">
        <v>591</v>
      </c>
      <c r="D102" s="81">
        <v>30</v>
      </c>
      <c r="F102" s="178"/>
      <c r="G102" s="178"/>
      <c r="H102" s="178"/>
      <c r="I102" s="178"/>
    </row>
    <row r="103" spans="3:10">
      <c r="C103" s="81" t="s">
        <v>229</v>
      </c>
      <c r="D103" s="81">
        <v>41</v>
      </c>
      <c r="F103" s="178"/>
      <c r="G103" s="178"/>
      <c r="H103" s="178"/>
      <c r="I103" s="178"/>
    </row>
    <row r="104" spans="3:10">
      <c r="C104" s="81" t="s">
        <v>233</v>
      </c>
      <c r="D104" s="81">
        <v>54</v>
      </c>
      <c r="F104" s="178"/>
      <c r="G104" s="178"/>
      <c r="H104" s="178"/>
      <c r="I104" s="178"/>
    </row>
    <row r="105" spans="3:10">
      <c r="C105" s="81" t="s">
        <v>508</v>
      </c>
      <c r="D105" s="81">
        <v>33</v>
      </c>
      <c r="F105" s="178"/>
      <c r="G105" s="178"/>
      <c r="H105" s="178"/>
      <c r="I105" s="178"/>
    </row>
    <row r="106" spans="3:10">
      <c r="C106" s="81" t="s">
        <v>770</v>
      </c>
      <c r="D106" s="81">
        <v>58</v>
      </c>
      <c r="F106" s="178"/>
      <c r="G106" s="178"/>
      <c r="H106" s="178"/>
      <c r="I106" s="178"/>
    </row>
    <row r="107" spans="3:10">
      <c r="C107" s="81" t="s">
        <v>536</v>
      </c>
      <c r="D107" s="81">
        <v>53</v>
      </c>
      <c r="F107" s="178"/>
      <c r="G107" s="178"/>
      <c r="H107" s="178"/>
      <c r="I107" s="178"/>
    </row>
    <row r="108" spans="3:10">
      <c r="C108" s="81" t="s">
        <v>231</v>
      </c>
      <c r="D108" s="81">
        <v>72.599999999999994</v>
      </c>
    </row>
    <row r="109" spans="3:10">
      <c r="C109" s="81" t="s">
        <v>235</v>
      </c>
      <c r="D109" s="81">
        <v>39</v>
      </c>
    </row>
    <row r="110" spans="3:10">
      <c r="C110" s="81" t="s">
        <v>241</v>
      </c>
      <c r="D110" s="81">
        <v>53</v>
      </c>
    </row>
    <row r="111" spans="3:10">
      <c r="C111" s="81" t="s">
        <v>571</v>
      </c>
      <c r="D111" s="81">
        <v>93</v>
      </c>
    </row>
    <row r="112" spans="3:10">
      <c r="C112" s="81" t="s">
        <v>445</v>
      </c>
      <c r="D112" s="81">
        <v>38</v>
      </c>
    </row>
    <row r="113" spans="3:4">
      <c r="C113" s="81" t="s">
        <v>510</v>
      </c>
      <c r="D113" s="81">
        <v>11.7</v>
      </c>
    </row>
    <row r="114" spans="3:4">
      <c r="C114" s="81" t="s">
        <v>546</v>
      </c>
      <c r="D114" s="81">
        <v>77</v>
      </c>
    </row>
    <row r="115" spans="3:4">
      <c r="C115" s="81" t="s">
        <v>736</v>
      </c>
      <c r="D115" s="81">
        <v>43</v>
      </c>
    </row>
    <row r="116" spans="3:4">
      <c r="C116" s="81" t="s">
        <v>478</v>
      </c>
      <c r="D116" s="81">
        <v>76</v>
      </c>
    </row>
    <row r="117" spans="3:4">
      <c r="C117" s="81" t="s">
        <v>87</v>
      </c>
      <c r="D117" s="81">
        <v>52.2</v>
      </c>
    </row>
    <row r="118" spans="3:4">
      <c r="C118" s="81" t="s">
        <v>239</v>
      </c>
      <c r="D118" s="81">
        <v>40</v>
      </c>
    </row>
    <row r="119" spans="3:4">
      <c r="C119" s="81" t="s">
        <v>237</v>
      </c>
      <c r="D119" s="81">
        <v>64</v>
      </c>
    </row>
    <row r="120" spans="3:4">
      <c r="C120" s="81" t="s">
        <v>582</v>
      </c>
      <c r="D120" s="81">
        <v>25</v>
      </c>
    </row>
    <row r="121" spans="3:4">
      <c r="C121" s="81" t="s">
        <v>477</v>
      </c>
      <c r="D121" s="81">
        <v>66</v>
      </c>
    </row>
    <row r="122" spans="3:4">
      <c r="C122" s="81" t="s">
        <v>771</v>
      </c>
      <c r="D122" s="81">
        <v>85</v>
      </c>
    </row>
    <row r="123" spans="3:4">
      <c r="C123" s="81" t="s">
        <v>493</v>
      </c>
      <c r="D123" s="81">
        <v>62</v>
      </c>
    </row>
    <row r="124" spans="3:4">
      <c r="C124" s="81" t="s">
        <v>447</v>
      </c>
      <c r="D124" s="81">
        <v>64</v>
      </c>
    </row>
    <row r="125" spans="3:4">
      <c r="C125" s="81" t="s">
        <v>713</v>
      </c>
      <c r="D125" s="81">
        <v>67.099999999999994</v>
      </c>
    </row>
    <row r="126" spans="3:4">
      <c r="C126" s="81" t="s">
        <v>243</v>
      </c>
      <c r="D126" s="81">
        <v>46.2</v>
      </c>
    </row>
    <row r="127" spans="3:4">
      <c r="C127" s="81" t="s">
        <v>453</v>
      </c>
      <c r="D127" s="81">
        <v>65</v>
      </c>
    </row>
    <row r="128" spans="3:4">
      <c r="C128" s="81" t="s">
        <v>512</v>
      </c>
      <c r="D128" s="81">
        <v>63</v>
      </c>
    </row>
    <row r="129" spans="3:4">
      <c r="C129" s="81" t="s">
        <v>177</v>
      </c>
      <c r="D129" s="81">
        <v>51</v>
      </c>
    </row>
    <row r="130" spans="3:4">
      <c r="C130" s="81" t="s">
        <v>764</v>
      </c>
      <c r="D130" s="81">
        <v>71</v>
      </c>
    </row>
    <row r="131" spans="3:4">
      <c r="C131" s="81" t="s">
        <v>245</v>
      </c>
      <c r="D131" s="81">
        <v>57</v>
      </c>
    </row>
    <row r="132" spans="3:4">
      <c r="C132" s="81" t="s">
        <v>91</v>
      </c>
      <c r="D132" s="81">
        <v>47</v>
      </c>
    </row>
    <row r="133" spans="3:4">
      <c r="C133" s="81" t="s">
        <v>98</v>
      </c>
      <c r="D133" s="81">
        <v>43</v>
      </c>
    </row>
    <row r="134" spans="3:4">
      <c r="C134" s="81" t="s">
        <v>95</v>
      </c>
      <c r="D134" s="81">
        <v>37</v>
      </c>
    </row>
    <row r="135" spans="3:4">
      <c r="C135" s="81" t="s">
        <v>573</v>
      </c>
      <c r="D135" s="81">
        <v>87</v>
      </c>
    </row>
    <row r="136" spans="3:4">
      <c r="C136" s="81" t="s">
        <v>134</v>
      </c>
      <c r="D136" s="81">
        <v>51</v>
      </c>
    </row>
    <row r="137" spans="3:4">
      <c r="C137" s="81" t="s">
        <v>138</v>
      </c>
      <c r="D137" s="81">
        <v>31.8</v>
      </c>
    </row>
    <row r="138" spans="3:4">
      <c r="C138" s="81" t="s">
        <v>461</v>
      </c>
      <c r="D138" s="81">
        <v>58</v>
      </c>
    </row>
    <row r="139" spans="3:4">
      <c r="C139" s="81" t="s">
        <v>527</v>
      </c>
      <c r="D139" s="81">
        <v>64</v>
      </c>
    </row>
    <row r="140" spans="3:4">
      <c r="C140" s="81" t="s">
        <v>300</v>
      </c>
      <c r="D140" s="81">
        <v>41</v>
      </c>
    </row>
    <row r="141" spans="3:4">
      <c r="C141" s="81" t="s">
        <v>681</v>
      </c>
      <c r="D141" s="81">
        <v>76</v>
      </c>
    </row>
    <row r="142" spans="3:4">
      <c r="C142" s="81" t="s">
        <v>169</v>
      </c>
      <c r="D142" s="81">
        <v>93</v>
      </c>
    </row>
    <row r="143" spans="3:4">
      <c r="C143" s="81" t="s">
        <v>516</v>
      </c>
      <c r="D143" s="81">
        <v>55</v>
      </c>
    </row>
    <row r="144" spans="3:4">
      <c r="C144" s="81" t="s">
        <v>548</v>
      </c>
      <c r="D144" s="81">
        <v>47</v>
      </c>
    </row>
    <row r="145" spans="3:4">
      <c r="C145" s="81" t="s">
        <v>518</v>
      </c>
      <c r="D145" s="81">
        <v>29</v>
      </c>
    </row>
    <row r="146" spans="3:4">
      <c r="C146" s="81" t="s">
        <v>695</v>
      </c>
      <c r="D146" s="81">
        <v>91</v>
      </c>
    </row>
    <row r="147" spans="3:4">
      <c r="C147" s="81" t="s">
        <v>530</v>
      </c>
      <c r="D147" s="81">
        <v>26.3</v>
      </c>
    </row>
    <row r="148" spans="3:4">
      <c r="C148" s="81" t="s">
        <v>264</v>
      </c>
      <c r="D148" s="81">
        <v>90</v>
      </c>
    </row>
    <row r="149" spans="3:4">
      <c r="C149" s="81" t="s">
        <v>140</v>
      </c>
      <c r="D149" s="81">
        <v>35.200000000000003</v>
      </c>
    </row>
    <row r="150" spans="3:4">
      <c r="C150" s="81" t="s">
        <v>772</v>
      </c>
      <c r="D150" s="81">
        <v>51</v>
      </c>
    </row>
    <row r="151" spans="3:4">
      <c r="C151" s="81" t="s">
        <v>186</v>
      </c>
      <c r="D151" s="81">
        <v>82</v>
      </c>
    </row>
    <row r="152" spans="3:4">
      <c r="C152" s="81" t="s">
        <v>268</v>
      </c>
      <c r="D152" s="81">
        <v>58</v>
      </c>
    </row>
    <row r="153" spans="3:4">
      <c r="C153" s="81" t="s">
        <v>541</v>
      </c>
      <c r="D153" s="81">
        <v>57.5</v>
      </c>
    </row>
    <row r="154" spans="3:4">
      <c r="C154" s="81" t="s">
        <v>727</v>
      </c>
      <c r="D154" s="81">
        <v>24</v>
      </c>
    </row>
    <row r="155" spans="3:4">
      <c r="C155" s="81" t="s">
        <v>250</v>
      </c>
      <c r="D155" s="81">
        <v>52</v>
      </c>
    </row>
    <row r="156" spans="3:4">
      <c r="C156" s="81" t="s">
        <v>142</v>
      </c>
      <c r="D156" s="81">
        <v>57.4</v>
      </c>
    </row>
    <row r="157" spans="3:4">
      <c r="C157" s="81" t="s">
        <v>113</v>
      </c>
      <c r="D157" s="81">
        <v>73</v>
      </c>
    </row>
    <row r="158" spans="3:4">
      <c r="C158" s="81" t="s">
        <v>773</v>
      </c>
      <c r="D158" s="81">
        <v>38</v>
      </c>
    </row>
    <row r="159" spans="3:4">
      <c r="C159" s="81" t="s">
        <v>434</v>
      </c>
      <c r="D159" s="81">
        <v>91</v>
      </c>
    </row>
    <row r="160" spans="3:4">
      <c r="C160" s="81" t="s">
        <v>519</v>
      </c>
      <c r="D160" s="81">
        <v>35</v>
      </c>
    </row>
    <row r="161" spans="3:4">
      <c r="C161" s="81" t="s">
        <v>102</v>
      </c>
      <c r="D161" s="81">
        <v>52</v>
      </c>
    </row>
    <row r="162" spans="3:4">
      <c r="C162" s="81" t="s">
        <v>774</v>
      </c>
      <c r="D162" s="81">
        <v>91</v>
      </c>
    </row>
    <row r="163" spans="3:4">
      <c r="C163" s="81" t="s">
        <v>259</v>
      </c>
      <c r="D163" s="81">
        <v>68</v>
      </c>
    </row>
    <row r="164" spans="3:4">
      <c r="C164" s="81" t="s">
        <v>301</v>
      </c>
      <c r="D164" s="81">
        <v>63</v>
      </c>
    </row>
    <row r="165" spans="3:4">
      <c r="C165" s="81" t="s">
        <v>181</v>
      </c>
      <c r="D165" s="81">
        <v>48</v>
      </c>
    </row>
    <row r="166" spans="3:4">
      <c r="C166" s="81" t="s">
        <v>532</v>
      </c>
      <c r="D166" s="81">
        <v>51</v>
      </c>
    </row>
    <row r="167" spans="3:4">
      <c r="C167" s="81" t="s">
        <v>581</v>
      </c>
      <c r="D167" s="81">
        <v>42</v>
      </c>
    </row>
    <row r="168" spans="3:4">
      <c r="C168" s="81" t="s">
        <v>765</v>
      </c>
      <c r="D168" s="81">
        <v>61</v>
      </c>
    </row>
    <row r="169" spans="3:4">
      <c r="C169" s="81" t="s">
        <v>144</v>
      </c>
      <c r="D169" s="81">
        <v>75</v>
      </c>
    </row>
    <row r="170" spans="3:4">
      <c r="C170" s="81" t="s">
        <v>496</v>
      </c>
      <c r="D170" s="81">
        <v>49</v>
      </c>
    </row>
    <row r="171" spans="3:4">
      <c r="C171" s="81" t="s">
        <v>467</v>
      </c>
      <c r="D171" s="81">
        <v>62</v>
      </c>
    </row>
    <row r="172" spans="3:4">
      <c r="C172" s="81" t="s">
        <v>302</v>
      </c>
      <c r="D172" s="81">
        <v>81</v>
      </c>
    </row>
    <row r="173" spans="3:4">
      <c r="C173" s="81" t="s">
        <v>469</v>
      </c>
      <c r="D173" s="81">
        <v>24</v>
      </c>
    </row>
    <row r="174" spans="3:4">
      <c r="C174" s="81" t="s">
        <v>738</v>
      </c>
      <c r="D174" s="81">
        <v>32</v>
      </c>
    </row>
    <row r="175" spans="3:4">
      <c r="C175" s="81" t="s">
        <v>483</v>
      </c>
      <c r="D175" s="81">
        <v>57</v>
      </c>
    </row>
  </sheetData>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DDBDA-BD50-49CA-9506-E7C34BB80AD0}">
  <dimension ref="A2:S39"/>
  <sheetViews>
    <sheetView topLeftCell="A16" workbookViewId="0">
      <selection activeCell="A5" sqref="A5"/>
    </sheetView>
  </sheetViews>
  <sheetFormatPr defaultColWidth="9.140625" defaultRowHeight="15"/>
  <cols>
    <col min="1" max="1" width="9.140625" style="82"/>
    <col min="2" max="2" width="42.28515625" style="82" customWidth="1"/>
    <col min="3" max="3" width="18.140625" style="82" customWidth="1"/>
    <col min="4" max="4" width="9.140625" style="82" customWidth="1"/>
    <col min="5" max="16384" width="9.140625" style="82"/>
  </cols>
  <sheetData>
    <row r="2" spans="1:19">
      <c r="A2" s="307" t="s">
        <v>1333</v>
      </c>
      <c r="B2" s="307"/>
      <c r="C2" s="307"/>
      <c r="D2" s="307"/>
      <c r="E2" s="307"/>
      <c r="F2" s="307"/>
    </row>
    <row r="3" spans="1:19" ht="15" customHeight="1">
      <c r="A3" s="307" t="s">
        <v>1334</v>
      </c>
      <c r="B3" s="307"/>
      <c r="C3" s="307"/>
      <c r="D3" s="307"/>
      <c r="E3" s="307"/>
      <c r="F3" s="307"/>
      <c r="J3" s="346"/>
      <c r="K3" s="346"/>
      <c r="L3" s="346"/>
      <c r="M3" s="346"/>
      <c r="N3" s="346"/>
      <c r="O3" s="346"/>
      <c r="P3" s="346"/>
      <c r="Q3" s="346"/>
      <c r="R3" s="346"/>
      <c r="S3" s="346"/>
    </row>
    <row r="4" spans="1:19">
      <c r="J4" s="346"/>
      <c r="K4" s="346"/>
      <c r="L4" s="346"/>
      <c r="M4" s="346"/>
      <c r="N4" s="346"/>
      <c r="O4" s="346"/>
      <c r="P4" s="346"/>
      <c r="Q4" s="346"/>
      <c r="R4" s="346"/>
      <c r="S4" s="346"/>
    </row>
    <row r="24" spans="1:19">
      <c r="J24" s="347"/>
      <c r="K24" s="347"/>
      <c r="L24" s="347"/>
      <c r="M24" s="347"/>
      <c r="N24" s="347"/>
      <c r="O24" s="347"/>
      <c r="P24" s="347"/>
      <c r="Q24" s="347"/>
      <c r="R24" s="347"/>
      <c r="S24" s="347"/>
    </row>
    <row r="25" spans="1:19" ht="15.75" customHeight="1">
      <c r="J25" s="311"/>
      <c r="K25" s="311"/>
      <c r="L25" s="311"/>
      <c r="M25" s="311"/>
      <c r="N25" s="311"/>
      <c r="O25" s="311"/>
      <c r="P25" s="311"/>
      <c r="Q25" s="311"/>
      <c r="R25" s="311"/>
      <c r="S25" s="311"/>
    </row>
    <row r="26" spans="1:19">
      <c r="J26" s="311"/>
      <c r="K26" s="311"/>
      <c r="L26" s="311"/>
      <c r="M26" s="311"/>
      <c r="N26" s="311"/>
      <c r="O26" s="311"/>
      <c r="P26" s="311"/>
      <c r="Q26" s="311"/>
      <c r="R26" s="311"/>
      <c r="S26" s="311"/>
    </row>
    <row r="27" spans="1:19">
      <c r="C27" s="82" t="s">
        <v>775</v>
      </c>
      <c r="D27" s="82" t="s">
        <v>645</v>
      </c>
      <c r="E27" s="82" t="s">
        <v>748</v>
      </c>
      <c r="J27" s="311"/>
      <c r="K27" s="311"/>
      <c r="L27" s="311"/>
      <c r="M27" s="311"/>
      <c r="N27" s="311"/>
      <c r="O27" s="311"/>
      <c r="P27" s="311"/>
      <c r="Q27" s="311"/>
      <c r="R27" s="311"/>
      <c r="S27" s="311"/>
    </row>
    <row r="28" spans="1:19">
      <c r="A28" s="82" t="s">
        <v>776</v>
      </c>
      <c r="B28" s="82" t="s">
        <v>777</v>
      </c>
      <c r="C28" s="168" t="s">
        <v>1243</v>
      </c>
      <c r="D28" s="83">
        <v>58.727272727272727</v>
      </c>
      <c r="E28" s="82" t="s">
        <v>778</v>
      </c>
      <c r="J28" s="311"/>
      <c r="K28" s="311"/>
      <c r="L28" s="311"/>
      <c r="M28" s="311"/>
      <c r="N28" s="311"/>
      <c r="O28" s="311"/>
      <c r="P28" s="311"/>
      <c r="Q28" s="311"/>
      <c r="R28" s="311"/>
      <c r="S28" s="311"/>
    </row>
    <row r="29" spans="1:19">
      <c r="A29" s="82" t="s">
        <v>776</v>
      </c>
      <c r="B29" s="82" t="s">
        <v>777</v>
      </c>
      <c r="C29" s="168" t="s">
        <v>614</v>
      </c>
      <c r="D29" s="83">
        <v>75.222222222222229</v>
      </c>
      <c r="E29" s="82" t="s">
        <v>778</v>
      </c>
      <c r="J29" s="311"/>
      <c r="K29" s="311"/>
      <c r="L29" s="311"/>
      <c r="M29" s="311"/>
      <c r="N29" s="311"/>
      <c r="O29" s="311"/>
      <c r="P29" s="311"/>
      <c r="Q29" s="311"/>
      <c r="R29" s="311"/>
      <c r="S29" s="311"/>
    </row>
    <row r="30" spans="1:19">
      <c r="A30" s="82" t="s">
        <v>776</v>
      </c>
      <c r="B30" s="82" t="s">
        <v>777</v>
      </c>
      <c r="C30" s="82" t="s">
        <v>29</v>
      </c>
      <c r="D30" s="83">
        <v>51.609090909090916</v>
      </c>
      <c r="E30" s="82" t="s">
        <v>778</v>
      </c>
    </row>
    <row r="31" spans="1:19">
      <c r="A31" s="82" t="s">
        <v>776</v>
      </c>
      <c r="B31" s="82" t="s">
        <v>777</v>
      </c>
      <c r="C31" s="168" t="s">
        <v>1245</v>
      </c>
      <c r="D31" s="83">
        <v>57.111111111111107</v>
      </c>
      <c r="E31" s="82" t="s">
        <v>778</v>
      </c>
    </row>
    <row r="32" spans="1:19">
      <c r="A32" s="82" t="s">
        <v>776</v>
      </c>
      <c r="B32" s="82" t="s">
        <v>777</v>
      </c>
      <c r="C32" s="82" t="s">
        <v>30</v>
      </c>
      <c r="D32" s="83">
        <v>42.483870967741943</v>
      </c>
      <c r="E32" s="82" t="s">
        <v>778</v>
      </c>
    </row>
    <row r="33" spans="1:5">
      <c r="A33" s="82" t="s">
        <v>776</v>
      </c>
      <c r="B33" s="82" t="s">
        <v>777</v>
      </c>
      <c r="C33" s="168" t="s">
        <v>1244</v>
      </c>
      <c r="D33" s="83">
        <v>57.06666666666667</v>
      </c>
      <c r="E33" s="82" t="s">
        <v>778</v>
      </c>
    </row>
    <row r="34" spans="1:5">
      <c r="A34" s="82" t="s">
        <v>776</v>
      </c>
      <c r="B34" s="82" t="s">
        <v>777</v>
      </c>
      <c r="C34" s="168" t="s">
        <v>1247</v>
      </c>
      <c r="D34" s="83">
        <v>63.272727272727273</v>
      </c>
      <c r="E34" s="82" t="s">
        <v>779</v>
      </c>
    </row>
    <row r="35" spans="1:5">
      <c r="A35" s="82" t="s">
        <v>776</v>
      </c>
      <c r="B35" s="82" t="s">
        <v>777</v>
      </c>
      <c r="C35" s="168" t="s">
        <v>614</v>
      </c>
      <c r="D35" s="83">
        <v>82.777777777777771</v>
      </c>
      <c r="E35" s="82" t="s">
        <v>779</v>
      </c>
    </row>
    <row r="36" spans="1:5">
      <c r="A36" s="82" t="s">
        <v>776</v>
      </c>
      <c r="B36" s="82" t="s">
        <v>777</v>
      </c>
      <c r="C36" s="82" t="s">
        <v>29</v>
      </c>
      <c r="D36" s="83">
        <v>52.836363636363643</v>
      </c>
      <c r="E36" s="82" t="s">
        <v>779</v>
      </c>
    </row>
    <row r="37" spans="1:5">
      <c r="A37" s="82" t="s">
        <v>776</v>
      </c>
      <c r="B37" s="82" t="s">
        <v>777</v>
      </c>
      <c r="C37" s="168" t="s">
        <v>634</v>
      </c>
      <c r="D37" s="83">
        <v>58.36666666666666</v>
      </c>
      <c r="E37" s="82" t="s">
        <v>779</v>
      </c>
    </row>
    <row r="38" spans="1:5">
      <c r="A38" s="82" t="s">
        <v>776</v>
      </c>
      <c r="B38" s="82" t="s">
        <v>777</v>
      </c>
      <c r="C38" s="82" t="s">
        <v>30</v>
      </c>
      <c r="D38" s="83">
        <v>46.377419354838707</v>
      </c>
      <c r="E38" s="82" t="s">
        <v>779</v>
      </c>
    </row>
    <row r="39" spans="1:5">
      <c r="A39" s="82" t="s">
        <v>776</v>
      </c>
      <c r="B39" s="82" t="s">
        <v>777</v>
      </c>
      <c r="C39" s="168" t="s">
        <v>1248</v>
      </c>
      <c r="D39" s="83">
        <v>57.133333333333333</v>
      </c>
      <c r="E39" s="82" t="s">
        <v>779</v>
      </c>
    </row>
  </sheetData>
  <mergeCells count="2">
    <mergeCell ref="J3:S4"/>
    <mergeCell ref="J24:S2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52F47-44AC-4C1A-8103-E663CE39DA06}">
  <dimension ref="A2:L35"/>
  <sheetViews>
    <sheetView topLeftCell="A25" zoomScale="81" zoomScaleNormal="115" workbookViewId="0">
      <selection activeCell="E76" sqref="E76"/>
    </sheetView>
  </sheetViews>
  <sheetFormatPr defaultColWidth="8.85546875" defaultRowHeight="15"/>
  <cols>
    <col min="1" max="1" width="12.42578125" style="82" customWidth="1"/>
    <col min="2" max="2" width="21.85546875" style="82" customWidth="1"/>
    <col min="3" max="3" width="23.7109375" style="82" customWidth="1"/>
    <col min="4" max="4" width="21.85546875" style="82" customWidth="1"/>
    <col min="5" max="7" width="8.85546875" style="82"/>
    <col min="8" max="8" width="12.42578125" style="82" customWidth="1"/>
    <col min="9" max="9" width="12.140625" style="82" customWidth="1"/>
    <col min="10" max="10" width="22" style="82" customWidth="1"/>
    <col min="11" max="16384" width="8.85546875" style="82"/>
  </cols>
  <sheetData>
    <row r="2" spans="1:9">
      <c r="A2" s="307" t="s">
        <v>1331</v>
      </c>
      <c r="B2" s="307"/>
      <c r="C2" s="307"/>
      <c r="D2" s="307"/>
      <c r="E2" s="307"/>
      <c r="F2" s="307"/>
      <c r="G2" s="307"/>
    </row>
    <row r="3" spans="1:9">
      <c r="A3" s="307" t="s">
        <v>1332</v>
      </c>
      <c r="B3" s="307"/>
      <c r="C3" s="307"/>
      <c r="D3" s="307"/>
      <c r="E3" s="307"/>
      <c r="F3" s="307"/>
      <c r="G3" s="307"/>
    </row>
    <row r="6" spans="1:9">
      <c r="F6" s="88"/>
    </row>
    <row r="10" spans="1:9">
      <c r="D10" s="83"/>
      <c r="I10" s="87"/>
    </row>
    <row r="11" spans="1:9">
      <c r="D11" s="83"/>
    </row>
    <row r="12" spans="1:9">
      <c r="D12" s="83"/>
    </row>
    <row r="13" spans="1:9">
      <c r="D13" s="83"/>
    </row>
    <row r="14" spans="1:9">
      <c r="D14" s="83"/>
    </row>
    <row r="15" spans="1:9">
      <c r="D15" s="83"/>
    </row>
    <row r="19" spans="1:12">
      <c r="D19" s="83"/>
    </row>
    <row r="20" spans="1:12">
      <c r="D20" s="83"/>
    </row>
    <row r="21" spans="1:12">
      <c r="D21" s="83"/>
    </row>
    <row r="22" spans="1:12">
      <c r="D22" s="83"/>
    </row>
    <row r="27" spans="1:12">
      <c r="A27" s="82" t="s">
        <v>840</v>
      </c>
      <c r="B27" s="82" t="s">
        <v>640</v>
      </c>
      <c r="C27" s="82" t="s">
        <v>775</v>
      </c>
      <c r="D27" s="82" t="s">
        <v>820</v>
      </c>
    </row>
    <row r="28" spans="1:12">
      <c r="A28" s="82" t="s">
        <v>776</v>
      </c>
      <c r="B28" s="82" t="s">
        <v>841</v>
      </c>
      <c r="C28" s="82" t="s">
        <v>17</v>
      </c>
      <c r="D28" s="83">
        <v>44.393493975903617</v>
      </c>
    </row>
    <row r="29" spans="1:12">
      <c r="A29" s="82" t="s">
        <v>776</v>
      </c>
      <c r="B29" s="82" t="s">
        <v>841</v>
      </c>
      <c r="C29" s="168" t="s">
        <v>2</v>
      </c>
      <c r="D29" s="83">
        <v>69.977777777777789</v>
      </c>
      <c r="F29" s="348"/>
      <c r="G29" s="348"/>
      <c r="H29" s="348"/>
      <c r="I29" s="348"/>
      <c r="J29" s="348"/>
      <c r="K29" s="348"/>
      <c r="L29" s="348"/>
    </row>
    <row r="30" spans="1:12" ht="65.25" customHeight="1">
      <c r="A30" s="82" t="s">
        <v>776</v>
      </c>
      <c r="B30" s="82" t="s">
        <v>841</v>
      </c>
      <c r="C30" s="168" t="s">
        <v>3</v>
      </c>
      <c r="D30" s="83">
        <v>63.972727272727283</v>
      </c>
      <c r="F30" s="312"/>
      <c r="G30" s="312"/>
      <c r="H30" s="312"/>
      <c r="I30" s="312"/>
      <c r="J30" s="312"/>
      <c r="K30" s="312"/>
      <c r="L30" s="312"/>
    </row>
    <row r="31" spans="1:12">
      <c r="A31" s="82" t="s">
        <v>776</v>
      </c>
      <c r="B31" s="82" t="s">
        <v>841</v>
      </c>
      <c r="C31" s="82" t="s">
        <v>8</v>
      </c>
      <c r="D31" s="83">
        <v>50.125</v>
      </c>
    </row>
    <row r="32" spans="1:12">
      <c r="A32" s="82" t="s">
        <v>776</v>
      </c>
      <c r="B32" s="82" t="s">
        <v>841</v>
      </c>
      <c r="C32" s="82" t="s">
        <v>5</v>
      </c>
      <c r="D32" s="83">
        <v>45.767272727272733</v>
      </c>
    </row>
    <row r="33" spans="1:4">
      <c r="A33" s="82" t="s">
        <v>776</v>
      </c>
      <c r="B33" s="82" t="s">
        <v>841</v>
      </c>
      <c r="C33" s="168" t="s">
        <v>6</v>
      </c>
      <c r="D33" s="83">
        <v>45.154545454545463</v>
      </c>
    </row>
    <row r="34" spans="1:4">
      <c r="A34" s="82" t="s">
        <v>776</v>
      </c>
      <c r="B34" s="82" t="s">
        <v>841</v>
      </c>
      <c r="C34" s="82" t="s">
        <v>7</v>
      </c>
      <c r="D34" s="83">
        <v>45.05</v>
      </c>
    </row>
    <row r="35" spans="1:4">
      <c r="A35" s="82" t="s">
        <v>776</v>
      </c>
      <c r="B35" s="82" t="s">
        <v>841</v>
      </c>
      <c r="C35" s="168" t="s">
        <v>1249</v>
      </c>
      <c r="D35" s="83">
        <v>30.297714285714282</v>
      </c>
    </row>
  </sheetData>
  <mergeCells count="1">
    <mergeCell ref="F29:L29"/>
  </mergeCells>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19361-5A98-4112-B2BD-3B148C3870EF}">
  <dimension ref="A1:P24"/>
  <sheetViews>
    <sheetView topLeftCell="C1" zoomScale="115" zoomScaleNormal="115" workbookViewId="0">
      <selection activeCell="E28" sqref="E28"/>
    </sheetView>
  </sheetViews>
  <sheetFormatPr defaultColWidth="8.85546875" defaultRowHeight="15"/>
  <cols>
    <col min="1" max="1" width="12.42578125" style="82" customWidth="1"/>
    <col min="2" max="3" width="21.85546875" style="82" customWidth="1"/>
    <col min="4" max="6" width="8.85546875" style="82"/>
    <col min="7" max="7" width="12.42578125" style="82" customWidth="1"/>
    <col min="8" max="8" width="12.140625" style="82" customWidth="1"/>
    <col min="9" max="9" width="22" style="82" customWidth="1"/>
    <col min="10" max="16384" width="8.85546875" style="82"/>
  </cols>
  <sheetData>
    <row r="1" spans="1:16">
      <c r="A1" s="82" t="s">
        <v>775</v>
      </c>
      <c r="B1" s="82" t="s">
        <v>640</v>
      </c>
    </row>
    <row r="2" spans="1:16">
      <c r="A2" s="82" t="s">
        <v>621</v>
      </c>
      <c r="B2" s="82" t="s">
        <v>842</v>
      </c>
      <c r="C2" s="306" t="s">
        <v>1329</v>
      </c>
      <c r="D2" s="307"/>
      <c r="E2" s="307"/>
      <c r="F2" s="307"/>
      <c r="G2" s="307"/>
      <c r="H2" s="307"/>
      <c r="I2" s="307"/>
    </row>
    <row r="3" spans="1:16">
      <c r="A3" s="82" t="s">
        <v>621</v>
      </c>
      <c r="B3" s="82" t="s">
        <v>843</v>
      </c>
      <c r="C3" s="306" t="s">
        <v>1330</v>
      </c>
      <c r="D3" s="307"/>
      <c r="E3" s="307"/>
      <c r="F3" s="307"/>
      <c r="G3" s="307"/>
      <c r="H3" s="307"/>
      <c r="I3" s="307"/>
    </row>
    <row r="4" spans="1:16" ht="15" customHeight="1">
      <c r="C4" s="83"/>
    </row>
    <row r="5" spans="1:16">
      <c r="C5" s="83"/>
    </row>
    <row r="7" spans="1:16">
      <c r="L7" s="345"/>
      <c r="M7" s="345"/>
      <c r="N7" s="345"/>
      <c r="O7" s="345"/>
      <c r="P7" s="345"/>
    </row>
    <row r="8" spans="1:16">
      <c r="L8" s="345"/>
      <c r="M8" s="345"/>
      <c r="N8" s="345"/>
      <c r="O8" s="345"/>
      <c r="P8" s="345"/>
    </row>
    <row r="9" spans="1:16">
      <c r="L9" s="345"/>
      <c r="M9" s="345"/>
      <c r="N9" s="345"/>
      <c r="O9" s="345"/>
      <c r="P9" s="345"/>
    </row>
    <row r="20" spans="3:11">
      <c r="C20" s="308" t="s">
        <v>1327</v>
      </c>
      <c r="D20" s="308" t="s">
        <v>840</v>
      </c>
    </row>
    <row r="21" spans="3:11">
      <c r="C21" s="83">
        <v>32.58378378378378</v>
      </c>
      <c r="D21" s="168" t="s">
        <v>307</v>
      </c>
    </row>
    <row r="22" spans="3:11">
      <c r="C22" s="83">
        <v>27.313513513513509</v>
      </c>
      <c r="D22" s="168" t="s">
        <v>1328</v>
      </c>
    </row>
    <row r="23" spans="3:11">
      <c r="F23" s="348"/>
      <c r="G23" s="348"/>
      <c r="H23" s="348"/>
      <c r="I23" s="348"/>
      <c r="J23" s="348"/>
      <c r="K23" s="348"/>
    </row>
    <row r="24" spans="3:11" ht="55.5" customHeight="1">
      <c r="F24" s="312"/>
      <c r="G24" s="312"/>
      <c r="H24" s="312"/>
      <c r="I24" s="312"/>
      <c r="J24" s="312"/>
      <c r="K24" s="312"/>
    </row>
  </sheetData>
  <mergeCells count="2">
    <mergeCell ref="F23:K23"/>
    <mergeCell ref="L7:P9"/>
  </mergeCell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EB604-704A-47F7-988B-7F8BB69A7BAB}">
  <dimension ref="A2:J180"/>
  <sheetViews>
    <sheetView zoomScale="163" workbookViewId="0">
      <selection activeCell="K66" sqref="K66"/>
    </sheetView>
  </sheetViews>
  <sheetFormatPr defaultColWidth="11.42578125" defaultRowHeight="15"/>
  <sheetData>
    <row r="2" spans="1:9">
      <c r="A2" s="182" t="s">
        <v>1326</v>
      </c>
      <c r="B2" s="182"/>
      <c r="C2" s="182"/>
      <c r="D2" s="182"/>
      <c r="E2" s="182"/>
      <c r="F2" s="182"/>
      <c r="G2" s="182"/>
      <c r="H2" s="182"/>
      <c r="I2" s="182"/>
    </row>
    <row r="26" spans="1:10">
      <c r="A26" t="s">
        <v>924</v>
      </c>
    </row>
    <row r="27" spans="1:10">
      <c r="A27" s="127" t="s">
        <v>637</v>
      </c>
      <c r="B27" s="127" t="s">
        <v>638</v>
      </c>
      <c r="C27" s="127" t="s">
        <v>639</v>
      </c>
      <c r="D27" s="127" t="s">
        <v>640</v>
      </c>
      <c r="E27" s="127" t="s">
        <v>641</v>
      </c>
      <c r="F27" s="127" t="s">
        <v>642</v>
      </c>
      <c r="G27" s="127" t="s">
        <v>643</v>
      </c>
      <c r="H27" s="127" t="s">
        <v>651</v>
      </c>
      <c r="I27" s="127" t="s">
        <v>652</v>
      </c>
      <c r="J27" s="127" t="s">
        <v>860</v>
      </c>
    </row>
    <row r="28" spans="1:10">
      <c r="A28">
        <v>16</v>
      </c>
      <c r="B28" t="s">
        <v>898</v>
      </c>
      <c r="C28" t="s">
        <v>899</v>
      </c>
      <c r="D28" t="s">
        <v>900</v>
      </c>
      <c r="E28" t="s">
        <v>901</v>
      </c>
      <c r="F28">
        <v>4</v>
      </c>
      <c r="G28" t="s">
        <v>633</v>
      </c>
      <c r="H28" t="s">
        <v>665</v>
      </c>
      <c r="I28" t="s">
        <v>902</v>
      </c>
      <c r="J28" t="s">
        <v>903</v>
      </c>
    </row>
    <row r="29" spans="1:10">
      <c r="A29">
        <v>16</v>
      </c>
      <c r="B29" t="s">
        <v>898</v>
      </c>
      <c r="C29" t="s">
        <v>899</v>
      </c>
      <c r="D29" t="s">
        <v>900</v>
      </c>
      <c r="E29" t="s">
        <v>901</v>
      </c>
      <c r="F29">
        <v>8</v>
      </c>
      <c r="G29" t="s">
        <v>537</v>
      </c>
      <c r="H29" t="s">
        <v>665</v>
      </c>
      <c r="I29" t="s">
        <v>902</v>
      </c>
      <c r="J29" t="s">
        <v>903</v>
      </c>
    </row>
    <row r="30" spans="1:10">
      <c r="A30">
        <v>16</v>
      </c>
      <c r="B30" t="s">
        <v>898</v>
      </c>
      <c r="C30" t="s">
        <v>899</v>
      </c>
      <c r="D30" t="s">
        <v>900</v>
      </c>
      <c r="E30" t="s">
        <v>901</v>
      </c>
      <c r="F30">
        <v>20</v>
      </c>
      <c r="G30" t="s">
        <v>904</v>
      </c>
      <c r="H30" t="s">
        <v>665</v>
      </c>
      <c r="I30" t="s">
        <v>902</v>
      </c>
      <c r="J30" t="s">
        <v>903</v>
      </c>
    </row>
    <row r="31" spans="1:10">
      <c r="A31">
        <v>16</v>
      </c>
      <c r="B31" t="s">
        <v>898</v>
      </c>
      <c r="C31" t="s">
        <v>899</v>
      </c>
      <c r="D31" t="s">
        <v>900</v>
      </c>
      <c r="E31" t="s">
        <v>901</v>
      </c>
      <c r="F31">
        <v>24</v>
      </c>
      <c r="G31" t="s">
        <v>729</v>
      </c>
      <c r="H31" t="s">
        <v>665</v>
      </c>
      <c r="I31" t="s">
        <v>902</v>
      </c>
      <c r="J31" t="s">
        <v>903</v>
      </c>
    </row>
    <row r="32" spans="1:10">
      <c r="A32">
        <v>16</v>
      </c>
      <c r="B32" t="s">
        <v>898</v>
      </c>
      <c r="C32" t="s">
        <v>899</v>
      </c>
      <c r="D32" t="s">
        <v>900</v>
      </c>
      <c r="E32" t="s">
        <v>901</v>
      </c>
      <c r="F32">
        <v>28</v>
      </c>
      <c r="G32" t="s">
        <v>740</v>
      </c>
      <c r="H32" t="s">
        <v>665</v>
      </c>
      <c r="I32" t="s">
        <v>902</v>
      </c>
      <c r="J32" t="s">
        <v>903</v>
      </c>
    </row>
    <row r="33" spans="1:10">
      <c r="A33">
        <v>16</v>
      </c>
      <c r="B33" t="s">
        <v>898</v>
      </c>
      <c r="C33" t="s">
        <v>899</v>
      </c>
      <c r="D33" t="s">
        <v>900</v>
      </c>
      <c r="E33" t="s">
        <v>901</v>
      </c>
      <c r="F33">
        <v>32</v>
      </c>
      <c r="G33" t="s">
        <v>62</v>
      </c>
      <c r="H33" t="s">
        <v>665</v>
      </c>
      <c r="I33" t="s">
        <v>902</v>
      </c>
      <c r="J33" t="s">
        <v>903</v>
      </c>
    </row>
    <row r="34" spans="1:10">
      <c r="A34">
        <v>16</v>
      </c>
      <c r="B34" t="s">
        <v>898</v>
      </c>
      <c r="C34" t="s">
        <v>899</v>
      </c>
      <c r="D34" t="s">
        <v>900</v>
      </c>
      <c r="E34" t="s">
        <v>901</v>
      </c>
      <c r="F34">
        <v>51</v>
      </c>
      <c r="G34" t="s">
        <v>585</v>
      </c>
      <c r="H34" t="s">
        <v>665</v>
      </c>
      <c r="I34" t="s">
        <v>902</v>
      </c>
      <c r="J34" t="s">
        <v>903</v>
      </c>
    </row>
    <row r="35" spans="1:10">
      <c r="A35">
        <v>16</v>
      </c>
      <c r="B35" t="s">
        <v>898</v>
      </c>
      <c r="C35" t="s">
        <v>899</v>
      </c>
      <c r="D35" t="s">
        <v>900</v>
      </c>
      <c r="E35" t="s">
        <v>901</v>
      </c>
      <c r="F35">
        <v>36</v>
      </c>
      <c r="G35" t="s">
        <v>147</v>
      </c>
      <c r="H35" t="s">
        <v>665</v>
      </c>
      <c r="I35" t="s">
        <v>902</v>
      </c>
      <c r="J35" t="s">
        <v>903</v>
      </c>
    </row>
    <row r="36" spans="1:10">
      <c r="A36">
        <v>16</v>
      </c>
      <c r="B36" t="s">
        <v>898</v>
      </c>
      <c r="C36" t="s">
        <v>899</v>
      </c>
      <c r="D36" t="s">
        <v>900</v>
      </c>
      <c r="E36" t="s">
        <v>901</v>
      </c>
      <c r="F36">
        <v>53</v>
      </c>
      <c r="G36" t="s">
        <v>148</v>
      </c>
      <c r="H36" t="s">
        <v>665</v>
      </c>
      <c r="I36" t="s">
        <v>902</v>
      </c>
      <c r="J36" t="s">
        <v>905</v>
      </c>
    </row>
    <row r="37" spans="1:10">
      <c r="A37">
        <v>16</v>
      </c>
      <c r="B37" t="s">
        <v>898</v>
      </c>
      <c r="C37" t="s">
        <v>899</v>
      </c>
      <c r="D37" t="s">
        <v>900</v>
      </c>
      <c r="E37" t="s">
        <v>901</v>
      </c>
      <c r="F37">
        <v>40</v>
      </c>
      <c r="G37" t="s">
        <v>552</v>
      </c>
      <c r="H37" t="s">
        <v>665</v>
      </c>
      <c r="I37" t="s">
        <v>902</v>
      </c>
      <c r="J37" t="s">
        <v>903</v>
      </c>
    </row>
    <row r="38" spans="1:10">
      <c r="A38">
        <v>16</v>
      </c>
      <c r="B38" t="s">
        <v>898</v>
      </c>
      <c r="C38" t="s">
        <v>899</v>
      </c>
      <c r="D38" t="s">
        <v>900</v>
      </c>
      <c r="E38" t="s">
        <v>901</v>
      </c>
      <c r="F38">
        <v>31</v>
      </c>
      <c r="G38" t="s">
        <v>297</v>
      </c>
      <c r="H38" t="s">
        <v>665</v>
      </c>
      <c r="I38" t="s">
        <v>902</v>
      </c>
      <c r="J38" t="s">
        <v>903</v>
      </c>
    </row>
    <row r="39" spans="1:10">
      <c r="A39">
        <v>16</v>
      </c>
      <c r="B39" t="s">
        <v>898</v>
      </c>
      <c r="C39" t="s">
        <v>899</v>
      </c>
      <c r="D39" t="s">
        <v>900</v>
      </c>
      <c r="E39" t="s">
        <v>901</v>
      </c>
      <c r="F39">
        <v>44</v>
      </c>
      <c r="G39" t="s">
        <v>454</v>
      </c>
      <c r="H39" t="s">
        <v>665</v>
      </c>
      <c r="I39" t="s">
        <v>902</v>
      </c>
      <c r="J39" t="s">
        <v>903</v>
      </c>
    </row>
    <row r="40" spans="1:10">
      <c r="A40">
        <v>16</v>
      </c>
      <c r="B40" t="s">
        <v>898</v>
      </c>
      <c r="C40" t="s">
        <v>899</v>
      </c>
      <c r="D40" t="s">
        <v>900</v>
      </c>
      <c r="E40" t="s">
        <v>901</v>
      </c>
      <c r="F40">
        <v>50</v>
      </c>
      <c r="G40" t="s">
        <v>437</v>
      </c>
      <c r="H40" t="s">
        <v>665</v>
      </c>
      <c r="I40" t="s">
        <v>902</v>
      </c>
      <c r="J40" t="s">
        <v>903</v>
      </c>
    </row>
    <row r="41" spans="1:10">
      <c r="A41">
        <v>16</v>
      </c>
      <c r="B41" t="s">
        <v>898</v>
      </c>
      <c r="C41" t="s">
        <v>899</v>
      </c>
      <c r="D41" t="s">
        <v>900</v>
      </c>
      <c r="E41" t="s">
        <v>901</v>
      </c>
      <c r="F41">
        <v>112</v>
      </c>
      <c r="G41" t="s">
        <v>199</v>
      </c>
      <c r="H41" t="s">
        <v>665</v>
      </c>
      <c r="I41" t="s">
        <v>902</v>
      </c>
      <c r="J41" t="s">
        <v>903</v>
      </c>
    </row>
    <row r="42" spans="1:10">
      <c r="A42">
        <v>16</v>
      </c>
      <c r="B42" t="s">
        <v>898</v>
      </c>
      <c r="C42" t="s">
        <v>899</v>
      </c>
      <c r="D42" t="s">
        <v>900</v>
      </c>
      <c r="E42" t="s">
        <v>901</v>
      </c>
      <c r="F42">
        <v>56</v>
      </c>
      <c r="G42" t="s">
        <v>194</v>
      </c>
      <c r="H42" t="s">
        <v>665</v>
      </c>
      <c r="I42" t="s">
        <v>902</v>
      </c>
      <c r="J42" t="s">
        <v>903</v>
      </c>
    </row>
    <row r="43" spans="1:10">
      <c r="A43">
        <v>16</v>
      </c>
      <c r="B43" t="s">
        <v>898</v>
      </c>
      <c r="C43" t="s">
        <v>899</v>
      </c>
      <c r="D43" t="s">
        <v>900</v>
      </c>
      <c r="E43" t="s">
        <v>901</v>
      </c>
      <c r="F43">
        <v>84</v>
      </c>
      <c r="G43" t="s">
        <v>731</v>
      </c>
      <c r="H43" t="s">
        <v>665</v>
      </c>
      <c r="I43" t="s">
        <v>902</v>
      </c>
      <c r="J43" t="s">
        <v>903</v>
      </c>
    </row>
    <row r="44" spans="1:10">
      <c r="A44">
        <v>16</v>
      </c>
      <c r="B44" t="s">
        <v>898</v>
      </c>
      <c r="C44" t="s">
        <v>899</v>
      </c>
      <c r="D44" t="s">
        <v>900</v>
      </c>
      <c r="E44" t="s">
        <v>901</v>
      </c>
      <c r="F44">
        <v>204</v>
      </c>
      <c r="G44" t="s">
        <v>196</v>
      </c>
      <c r="H44" t="s">
        <v>665</v>
      </c>
      <c r="I44" t="s">
        <v>902</v>
      </c>
      <c r="J44" t="s">
        <v>903</v>
      </c>
    </row>
    <row r="45" spans="1:10">
      <c r="A45">
        <v>16</v>
      </c>
      <c r="B45" t="s">
        <v>898</v>
      </c>
      <c r="C45" t="s">
        <v>899</v>
      </c>
      <c r="D45" t="s">
        <v>900</v>
      </c>
      <c r="E45" t="s">
        <v>901</v>
      </c>
      <c r="F45">
        <v>68</v>
      </c>
      <c r="G45" t="s">
        <v>69</v>
      </c>
      <c r="H45" t="s">
        <v>665</v>
      </c>
      <c r="I45" t="s">
        <v>902</v>
      </c>
      <c r="J45" t="s">
        <v>903</v>
      </c>
    </row>
    <row r="46" spans="1:10">
      <c r="A46">
        <v>16</v>
      </c>
      <c r="B46" t="s">
        <v>898</v>
      </c>
      <c r="C46" t="s">
        <v>899</v>
      </c>
      <c r="D46" t="s">
        <v>900</v>
      </c>
      <c r="E46" t="s">
        <v>901</v>
      </c>
      <c r="F46">
        <v>70</v>
      </c>
      <c r="G46" t="s">
        <v>540</v>
      </c>
      <c r="H46" t="s">
        <v>665</v>
      </c>
      <c r="I46" t="s">
        <v>902</v>
      </c>
      <c r="J46" t="s">
        <v>903</v>
      </c>
    </row>
    <row r="47" spans="1:10">
      <c r="A47">
        <v>16</v>
      </c>
      <c r="B47" t="s">
        <v>898</v>
      </c>
      <c r="C47" t="s">
        <v>899</v>
      </c>
      <c r="D47" t="s">
        <v>900</v>
      </c>
      <c r="E47" t="s">
        <v>901</v>
      </c>
      <c r="F47">
        <v>76</v>
      </c>
      <c r="G47" t="s">
        <v>202</v>
      </c>
      <c r="H47" t="s">
        <v>665</v>
      </c>
      <c r="I47" t="s">
        <v>902</v>
      </c>
      <c r="J47" t="s">
        <v>903</v>
      </c>
    </row>
    <row r="48" spans="1:10">
      <c r="A48">
        <v>16</v>
      </c>
      <c r="B48" t="s">
        <v>898</v>
      </c>
      <c r="C48" t="s">
        <v>899</v>
      </c>
      <c r="D48" t="s">
        <v>900</v>
      </c>
      <c r="E48" t="s">
        <v>901</v>
      </c>
      <c r="F48">
        <v>100</v>
      </c>
      <c r="G48" t="s">
        <v>520</v>
      </c>
      <c r="H48" t="s">
        <v>665</v>
      </c>
      <c r="I48" t="s">
        <v>902</v>
      </c>
      <c r="J48" t="s">
        <v>903</v>
      </c>
    </row>
    <row r="49" spans="1:10">
      <c r="A49">
        <v>16</v>
      </c>
      <c r="B49" t="s">
        <v>898</v>
      </c>
      <c r="C49" t="s">
        <v>899</v>
      </c>
      <c r="D49" t="s">
        <v>900</v>
      </c>
      <c r="E49" t="s">
        <v>901</v>
      </c>
      <c r="F49">
        <v>854</v>
      </c>
      <c r="G49" t="s">
        <v>496</v>
      </c>
      <c r="H49" t="s">
        <v>665</v>
      </c>
      <c r="I49" t="s">
        <v>902</v>
      </c>
      <c r="J49" t="s">
        <v>903</v>
      </c>
    </row>
    <row r="50" spans="1:10">
      <c r="A50">
        <v>16</v>
      </c>
      <c r="B50" t="s">
        <v>898</v>
      </c>
      <c r="C50" t="s">
        <v>899</v>
      </c>
      <c r="D50" t="s">
        <v>900</v>
      </c>
      <c r="E50" t="s">
        <v>901</v>
      </c>
      <c r="F50">
        <v>132</v>
      </c>
      <c r="G50" t="s">
        <v>173</v>
      </c>
      <c r="H50" t="s">
        <v>665</v>
      </c>
      <c r="I50" t="s">
        <v>902</v>
      </c>
      <c r="J50" t="s">
        <v>903</v>
      </c>
    </row>
    <row r="51" spans="1:10">
      <c r="A51">
        <v>16</v>
      </c>
      <c r="B51" t="s">
        <v>898</v>
      </c>
      <c r="C51" t="s">
        <v>899</v>
      </c>
      <c r="D51" t="s">
        <v>900</v>
      </c>
      <c r="E51" t="s">
        <v>901</v>
      </c>
      <c r="F51">
        <v>124</v>
      </c>
      <c r="G51" t="s">
        <v>107</v>
      </c>
      <c r="H51" t="s">
        <v>665</v>
      </c>
      <c r="I51" t="s">
        <v>902</v>
      </c>
      <c r="J51" t="s">
        <v>903</v>
      </c>
    </row>
    <row r="52" spans="1:10">
      <c r="A52">
        <v>16</v>
      </c>
      <c r="B52" t="s">
        <v>898</v>
      </c>
      <c r="C52" t="s">
        <v>899</v>
      </c>
      <c r="D52" t="s">
        <v>900</v>
      </c>
      <c r="E52" t="s">
        <v>901</v>
      </c>
      <c r="F52">
        <v>62</v>
      </c>
      <c r="G52" t="s">
        <v>2</v>
      </c>
      <c r="H52" t="s">
        <v>665</v>
      </c>
      <c r="I52" t="s">
        <v>902</v>
      </c>
      <c r="J52" t="s">
        <v>906</v>
      </c>
    </row>
    <row r="53" spans="1:10">
      <c r="A53">
        <v>16</v>
      </c>
      <c r="B53" t="s">
        <v>898</v>
      </c>
      <c r="C53" t="s">
        <v>899</v>
      </c>
      <c r="D53" t="s">
        <v>900</v>
      </c>
      <c r="E53" t="s">
        <v>901</v>
      </c>
      <c r="F53">
        <v>152</v>
      </c>
      <c r="G53" t="s">
        <v>71</v>
      </c>
      <c r="H53" t="s">
        <v>665</v>
      </c>
      <c r="I53" t="s">
        <v>902</v>
      </c>
      <c r="J53" t="s">
        <v>903</v>
      </c>
    </row>
    <row r="54" spans="1:10">
      <c r="A54">
        <v>16</v>
      </c>
      <c r="B54" t="s">
        <v>898</v>
      </c>
      <c r="C54" t="s">
        <v>899</v>
      </c>
      <c r="D54" t="s">
        <v>900</v>
      </c>
      <c r="E54" t="s">
        <v>901</v>
      </c>
      <c r="F54">
        <v>156</v>
      </c>
      <c r="G54" t="s">
        <v>741</v>
      </c>
      <c r="H54" t="s">
        <v>665</v>
      </c>
      <c r="I54" t="s">
        <v>902</v>
      </c>
      <c r="J54" t="s">
        <v>903</v>
      </c>
    </row>
    <row r="55" spans="1:10">
      <c r="A55">
        <v>16</v>
      </c>
      <c r="B55" t="s">
        <v>898</v>
      </c>
      <c r="C55" t="s">
        <v>899</v>
      </c>
      <c r="D55" t="s">
        <v>900</v>
      </c>
      <c r="E55" t="s">
        <v>901</v>
      </c>
      <c r="F55">
        <v>170</v>
      </c>
      <c r="G55" t="s">
        <v>74</v>
      </c>
      <c r="H55" t="s">
        <v>665</v>
      </c>
      <c r="I55" t="s">
        <v>902</v>
      </c>
      <c r="J55" t="s">
        <v>903</v>
      </c>
    </row>
    <row r="56" spans="1:10">
      <c r="A56">
        <v>16</v>
      </c>
      <c r="B56" t="s">
        <v>898</v>
      </c>
      <c r="C56" t="s">
        <v>899</v>
      </c>
      <c r="D56" t="s">
        <v>900</v>
      </c>
      <c r="E56" t="s">
        <v>901</v>
      </c>
      <c r="F56">
        <v>184</v>
      </c>
      <c r="G56" t="s">
        <v>907</v>
      </c>
      <c r="H56" t="s">
        <v>665</v>
      </c>
      <c r="I56" t="s">
        <v>902</v>
      </c>
      <c r="J56" t="s">
        <v>903</v>
      </c>
    </row>
    <row r="57" spans="1:10">
      <c r="A57">
        <v>16</v>
      </c>
      <c r="B57" t="s">
        <v>898</v>
      </c>
      <c r="C57" t="s">
        <v>899</v>
      </c>
      <c r="D57" t="s">
        <v>900</v>
      </c>
      <c r="E57" t="s">
        <v>901</v>
      </c>
      <c r="F57">
        <v>188</v>
      </c>
      <c r="G57" t="s">
        <v>319</v>
      </c>
      <c r="H57" t="s">
        <v>665</v>
      </c>
      <c r="I57" t="s">
        <v>902</v>
      </c>
      <c r="J57" t="s">
        <v>903</v>
      </c>
    </row>
    <row r="58" spans="1:10">
      <c r="A58">
        <v>16</v>
      </c>
      <c r="B58" t="s">
        <v>898</v>
      </c>
      <c r="C58" t="s">
        <v>899</v>
      </c>
      <c r="D58" t="s">
        <v>900</v>
      </c>
      <c r="E58" t="s">
        <v>901</v>
      </c>
      <c r="F58">
        <v>384</v>
      </c>
      <c r="G58" t="s">
        <v>498</v>
      </c>
      <c r="H58" t="s">
        <v>665</v>
      </c>
      <c r="I58" t="s">
        <v>902</v>
      </c>
      <c r="J58" t="s">
        <v>903</v>
      </c>
    </row>
    <row r="59" spans="1:10">
      <c r="A59">
        <v>16</v>
      </c>
      <c r="B59" t="s">
        <v>898</v>
      </c>
      <c r="C59" t="s">
        <v>899</v>
      </c>
      <c r="D59" t="s">
        <v>900</v>
      </c>
      <c r="E59" t="s">
        <v>901</v>
      </c>
      <c r="F59">
        <v>191</v>
      </c>
      <c r="G59" t="s">
        <v>283</v>
      </c>
      <c r="H59" t="s">
        <v>665</v>
      </c>
      <c r="I59" t="s">
        <v>902</v>
      </c>
      <c r="J59" t="s">
        <v>903</v>
      </c>
    </row>
    <row r="60" spans="1:10">
      <c r="A60">
        <v>16</v>
      </c>
      <c r="B60" t="s">
        <v>898</v>
      </c>
      <c r="C60" t="s">
        <v>899</v>
      </c>
      <c r="D60" t="s">
        <v>900</v>
      </c>
      <c r="E60" t="s">
        <v>901</v>
      </c>
      <c r="F60">
        <v>192</v>
      </c>
      <c r="G60" t="s">
        <v>214</v>
      </c>
      <c r="H60" t="s">
        <v>665</v>
      </c>
      <c r="I60" t="s">
        <v>902</v>
      </c>
      <c r="J60" t="s">
        <v>903</v>
      </c>
    </row>
    <row r="61" spans="1:10">
      <c r="A61">
        <v>16</v>
      </c>
      <c r="B61" t="s">
        <v>898</v>
      </c>
      <c r="C61" t="s">
        <v>899</v>
      </c>
      <c r="D61" t="s">
        <v>900</v>
      </c>
      <c r="E61" t="s">
        <v>901</v>
      </c>
      <c r="F61">
        <v>196</v>
      </c>
      <c r="G61" t="s">
        <v>587</v>
      </c>
      <c r="H61" t="s">
        <v>665</v>
      </c>
      <c r="I61" t="s">
        <v>902</v>
      </c>
      <c r="J61" t="s">
        <v>903</v>
      </c>
    </row>
    <row r="62" spans="1:10">
      <c r="A62">
        <v>16</v>
      </c>
      <c r="B62" t="s">
        <v>898</v>
      </c>
      <c r="C62" t="s">
        <v>899</v>
      </c>
      <c r="D62" t="s">
        <v>900</v>
      </c>
      <c r="E62" t="s">
        <v>901</v>
      </c>
      <c r="F62">
        <v>203</v>
      </c>
      <c r="G62" t="s">
        <v>298</v>
      </c>
      <c r="H62" t="s">
        <v>665</v>
      </c>
      <c r="I62" t="s">
        <v>902</v>
      </c>
      <c r="J62" t="s">
        <v>903</v>
      </c>
    </row>
    <row r="63" spans="1:10">
      <c r="A63">
        <v>16</v>
      </c>
      <c r="B63" t="s">
        <v>898</v>
      </c>
      <c r="C63" t="s">
        <v>899</v>
      </c>
      <c r="D63" t="s">
        <v>900</v>
      </c>
      <c r="E63" t="s">
        <v>901</v>
      </c>
      <c r="F63">
        <v>208</v>
      </c>
      <c r="G63" t="s">
        <v>534</v>
      </c>
      <c r="H63" t="s">
        <v>665</v>
      </c>
      <c r="I63" t="s">
        <v>902</v>
      </c>
      <c r="J63" t="s">
        <v>903</v>
      </c>
    </row>
    <row r="64" spans="1:10">
      <c r="A64">
        <v>16</v>
      </c>
      <c r="B64" t="s">
        <v>898</v>
      </c>
      <c r="C64" t="s">
        <v>899</v>
      </c>
      <c r="D64" t="s">
        <v>900</v>
      </c>
      <c r="E64" t="s">
        <v>901</v>
      </c>
      <c r="F64">
        <v>214</v>
      </c>
      <c r="G64" t="s">
        <v>79</v>
      </c>
      <c r="H64" t="s">
        <v>665</v>
      </c>
      <c r="I64" t="s">
        <v>902</v>
      </c>
      <c r="J64" t="s">
        <v>903</v>
      </c>
    </row>
    <row r="65" spans="1:10">
      <c r="A65">
        <v>16</v>
      </c>
      <c r="B65" t="s">
        <v>898</v>
      </c>
      <c r="C65" t="s">
        <v>899</v>
      </c>
      <c r="D65" t="s">
        <v>900</v>
      </c>
      <c r="E65" t="s">
        <v>901</v>
      </c>
      <c r="F65">
        <v>753</v>
      </c>
      <c r="G65" t="s">
        <v>3</v>
      </c>
      <c r="H65" t="s">
        <v>665</v>
      </c>
      <c r="I65" t="s">
        <v>902</v>
      </c>
      <c r="J65" t="s">
        <v>908</v>
      </c>
    </row>
    <row r="66" spans="1:10">
      <c r="A66">
        <v>16</v>
      </c>
      <c r="B66" t="s">
        <v>898</v>
      </c>
      <c r="C66" t="s">
        <v>899</v>
      </c>
      <c r="D66" t="s">
        <v>900</v>
      </c>
      <c r="E66" t="s">
        <v>901</v>
      </c>
      <c r="F66">
        <v>218</v>
      </c>
      <c r="G66" t="s">
        <v>465</v>
      </c>
      <c r="H66" t="s">
        <v>665</v>
      </c>
      <c r="I66" t="s">
        <v>902</v>
      </c>
      <c r="J66" t="s">
        <v>903</v>
      </c>
    </row>
    <row r="67" spans="1:10">
      <c r="A67">
        <v>16</v>
      </c>
      <c r="B67" t="s">
        <v>898</v>
      </c>
      <c r="C67" t="s">
        <v>899</v>
      </c>
      <c r="D67" t="s">
        <v>900</v>
      </c>
      <c r="E67" t="s">
        <v>901</v>
      </c>
      <c r="F67">
        <v>222</v>
      </c>
      <c r="G67" t="s">
        <v>100</v>
      </c>
      <c r="H67" t="s">
        <v>665</v>
      </c>
      <c r="I67" t="s">
        <v>902</v>
      </c>
      <c r="J67" t="s">
        <v>903</v>
      </c>
    </row>
    <row r="68" spans="1:10">
      <c r="A68">
        <v>16</v>
      </c>
      <c r="B68" t="s">
        <v>898</v>
      </c>
      <c r="C68" t="s">
        <v>899</v>
      </c>
      <c r="D68" t="s">
        <v>900</v>
      </c>
      <c r="E68" t="s">
        <v>901</v>
      </c>
      <c r="F68">
        <v>233</v>
      </c>
      <c r="G68" t="s">
        <v>118</v>
      </c>
      <c r="H68" t="s">
        <v>665</v>
      </c>
      <c r="I68" t="s">
        <v>902</v>
      </c>
      <c r="J68" t="s">
        <v>903</v>
      </c>
    </row>
    <row r="69" spans="1:10">
      <c r="A69">
        <v>16</v>
      </c>
      <c r="B69" t="s">
        <v>898</v>
      </c>
      <c r="C69" t="s">
        <v>899</v>
      </c>
      <c r="D69" t="s">
        <v>900</v>
      </c>
      <c r="E69" t="s">
        <v>901</v>
      </c>
      <c r="F69">
        <v>231</v>
      </c>
      <c r="G69" t="s">
        <v>724</v>
      </c>
      <c r="H69" t="s">
        <v>665</v>
      </c>
      <c r="I69" t="s">
        <v>902</v>
      </c>
      <c r="J69" t="s">
        <v>903</v>
      </c>
    </row>
    <row r="70" spans="1:10">
      <c r="A70">
        <v>16</v>
      </c>
      <c r="B70" t="s">
        <v>898</v>
      </c>
      <c r="C70" t="s">
        <v>899</v>
      </c>
      <c r="D70" t="s">
        <v>900</v>
      </c>
      <c r="E70" t="s">
        <v>901</v>
      </c>
      <c r="F70">
        <v>513</v>
      </c>
      <c r="G70" t="s">
        <v>4</v>
      </c>
      <c r="H70" t="s">
        <v>665</v>
      </c>
      <c r="I70" t="s">
        <v>902</v>
      </c>
      <c r="J70" t="s">
        <v>909</v>
      </c>
    </row>
    <row r="71" spans="1:10">
      <c r="A71">
        <v>16</v>
      </c>
      <c r="B71" t="s">
        <v>898</v>
      </c>
      <c r="C71" t="s">
        <v>899</v>
      </c>
      <c r="D71" t="s">
        <v>900</v>
      </c>
      <c r="E71" t="s">
        <v>901</v>
      </c>
      <c r="F71">
        <v>242</v>
      </c>
      <c r="G71" t="s">
        <v>216</v>
      </c>
      <c r="H71" t="s">
        <v>665</v>
      </c>
      <c r="I71" t="s">
        <v>902</v>
      </c>
      <c r="J71" t="s">
        <v>903</v>
      </c>
    </row>
    <row r="72" spans="1:10">
      <c r="A72">
        <v>16</v>
      </c>
      <c r="B72" t="s">
        <v>898</v>
      </c>
      <c r="C72" t="s">
        <v>899</v>
      </c>
      <c r="D72" t="s">
        <v>900</v>
      </c>
      <c r="E72" t="s">
        <v>901</v>
      </c>
      <c r="F72">
        <v>246</v>
      </c>
      <c r="G72" t="s">
        <v>274</v>
      </c>
      <c r="H72" t="s">
        <v>665</v>
      </c>
      <c r="I72" t="s">
        <v>902</v>
      </c>
      <c r="J72" t="s">
        <v>903</v>
      </c>
    </row>
    <row r="73" spans="1:10">
      <c r="A73">
        <v>16</v>
      </c>
      <c r="B73" t="s">
        <v>898</v>
      </c>
      <c r="C73" t="s">
        <v>899</v>
      </c>
      <c r="D73" t="s">
        <v>900</v>
      </c>
      <c r="E73" t="s">
        <v>901</v>
      </c>
      <c r="F73">
        <v>250</v>
      </c>
      <c r="G73" t="s">
        <v>121</v>
      </c>
      <c r="H73" t="s">
        <v>665</v>
      </c>
      <c r="I73" t="s">
        <v>902</v>
      </c>
      <c r="J73" t="s">
        <v>903</v>
      </c>
    </row>
    <row r="74" spans="1:10">
      <c r="A74">
        <v>16</v>
      </c>
      <c r="B74" t="s">
        <v>898</v>
      </c>
      <c r="C74" t="s">
        <v>899</v>
      </c>
      <c r="D74" t="s">
        <v>900</v>
      </c>
      <c r="E74" t="s">
        <v>901</v>
      </c>
      <c r="F74">
        <v>270</v>
      </c>
      <c r="G74" t="s">
        <v>506</v>
      </c>
      <c r="H74" t="s">
        <v>665</v>
      </c>
      <c r="I74" t="s">
        <v>902</v>
      </c>
      <c r="J74" t="s">
        <v>903</v>
      </c>
    </row>
    <row r="75" spans="1:10">
      <c r="A75">
        <v>16</v>
      </c>
      <c r="B75" t="s">
        <v>898</v>
      </c>
      <c r="C75" t="s">
        <v>899</v>
      </c>
      <c r="D75" t="s">
        <v>900</v>
      </c>
      <c r="E75" t="s">
        <v>901</v>
      </c>
      <c r="F75">
        <v>268</v>
      </c>
      <c r="G75" t="s">
        <v>220</v>
      </c>
      <c r="H75" t="s">
        <v>665</v>
      </c>
      <c r="I75" t="s">
        <v>902</v>
      </c>
      <c r="J75" t="s">
        <v>903</v>
      </c>
    </row>
    <row r="76" spans="1:10">
      <c r="A76">
        <v>16</v>
      </c>
      <c r="B76" t="s">
        <v>898</v>
      </c>
      <c r="C76" t="s">
        <v>899</v>
      </c>
      <c r="D76" t="s">
        <v>900</v>
      </c>
      <c r="E76" t="s">
        <v>901</v>
      </c>
      <c r="F76">
        <v>276</v>
      </c>
      <c r="G76" t="s">
        <v>116</v>
      </c>
      <c r="H76" t="s">
        <v>665</v>
      </c>
      <c r="I76" t="s">
        <v>902</v>
      </c>
      <c r="J76" t="s">
        <v>903</v>
      </c>
    </row>
    <row r="77" spans="1:10">
      <c r="A77">
        <v>16</v>
      </c>
      <c r="B77" t="s">
        <v>898</v>
      </c>
      <c r="C77" t="s">
        <v>899</v>
      </c>
      <c r="D77" t="s">
        <v>900</v>
      </c>
      <c r="E77" t="s">
        <v>901</v>
      </c>
      <c r="F77">
        <v>288</v>
      </c>
      <c r="G77" t="s">
        <v>500</v>
      </c>
      <c r="H77" t="s">
        <v>665</v>
      </c>
      <c r="I77" t="s">
        <v>902</v>
      </c>
      <c r="J77" t="s">
        <v>903</v>
      </c>
    </row>
    <row r="78" spans="1:10">
      <c r="A78">
        <v>16</v>
      </c>
      <c r="B78" t="s">
        <v>898</v>
      </c>
      <c r="C78" t="s">
        <v>899</v>
      </c>
      <c r="D78" t="s">
        <v>900</v>
      </c>
      <c r="E78" t="s">
        <v>901</v>
      </c>
      <c r="F78">
        <v>300</v>
      </c>
      <c r="G78" t="s">
        <v>542</v>
      </c>
      <c r="H78" t="s">
        <v>665</v>
      </c>
      <c r="I78" t="s">
        <v>902</v>
      </c>
      <c r="J78" t="s">
        <v>903</v>
      </c>
    </row>
    <row r="79" spans="1:10">
      <c r="A79">
        <v>16</v>
      </c>
      <c r="B79" t="s">
        <v>898</v>
      </c>
      <c r="C79" t="s">
        <v>899</v>
      </c>
      <c r="D79" t="s">
        <v>900</v>
      </c>
      <c r="E79" t="s">
        <v>901</v>
      </c>
      <c r="F79">
        <v>320</v>
      </c>
      <c r="G79" t="s">
        <v>276</v>
      </c>
      <c r="H79" t="s">
        <v>665</v>
      </c>
      <c r="I79" t="s">
        <v>902</v>
      </c>
      <c r="J79" t="s">
        <v>903</v>
      </c>
    </row>
    <row r="80" spans="1:10">
      <c r="A80">
        <v>16</v>
      </c>
      <c r="B80" t="s">
        <v>898</v>
      </c>
      <c r="C80" t="s">
        <v>899</v>
      </c>
      <c r="D80" t="s">
        <v>900</v>
      </c>
      <c r="E80" t="s">
        <v>901</v>
      </c>
      <c r="F80">
        <v>324</v>
      </c>
      <c r="G80" t="s">
        <v>504</v>
      </c>
      <c r="H80" t="s">
        <v>665</v>
      </c>
      <c r="I80" t="s">
        <v>902</v>
      </c>
      <c r="J80" t="s">
        <v>903</v>
      </c>
    </row>
    <row r="81" spans="1:10">
      <c r="A81">
        <v>16</v>
      </c>
      <c r="B81" t="s">
        <v>898</v>
      </c>
      <c r="C81" t="s">
        <v>899</v>
      </c>
      <c r="D81" t="s">
        <v>900</v>
      </c>
      <c r="E81" t="s">
        <v>901</v>
      </c>
      <c r="F81">
        <v>328</v>
      </c>
      <c r="G81" t="s">
        <v>222</v>
      </c>
      <c r="H81" t="s">
        <v>665</v>
      </c>
      <c r="I81" t="s">
        <v>902</v>
      </c>
      <c r="J81" t="s">
        <v>903</v>
      </c>
    </row>
    <row r="82" spans="1:10">
      <c r="A82">
        <v>16</v>
      </c>
      <c r="B82" t="s">
        <v>898</v>
      </c>
      <c r="C82" t="s">
        <v>899</v>
      </c>
      <c r="D82" t="s">
        <v>900</v>
      </c>
      <c r="E82" t="s">
        <v>901</v>
      </c>
      <c r="F82">
        <v>340</v>
      </c>
      <c r="G82" t="s">
        <v>224</v>
      </c>
      <c r="H82" t="s">
        <v>665</v>
      </c>
      <c r="I82" t="s">
        <v>902</v>
      </c>
      <c r="J82" t="s">
        <v>903</v>
      </c>
    </row>
    <row r="83" spans="1:10">
      <c r="A83">
        <v>16</v>
      </c>
      <c r="B83" t="s">
        <v>898</v>
      </c>
      <c r="C83" t="s">
        <v>899</v>
      </c>
      <c r="D83" t="s">
        <v>900</v>
      </c>
      <c r="E83" t="s">
        <v>901</v>
      </c>
      <c r="F83">
        <v>348</v>
      </c>
      <c r="G83" t="s">
        <v>525</v>
      </c>
      <c r="H83" t="s">
        <v>665</v>
      </c>
      <c r="I83" t="s">
        <v>902</v>
      </c>
      <c r="J83" t="s">
        <v>903</v>
      </c>
    </row>
    <row r="84" spans="1:10">
      <c r="A84">
        <v>16</v>
      </c>
      <c r="B84" t="s">
        <v>898</v>
      </c>
      <c r="C84" t="s">
        <v>899</v>
      </c>
      <c r="D84" t="s">
        <v>900</v>
      </c>
      <c r="E84" t="s">
        <v>901</v>
      </c>
      <c r="F84">
        <v>352</v>
      </c>
      <c r="G84" t="s">
        <v>299</v>
      </c>
      <c r="H84" t="s">
        <v>665</v>
      </c>
      <c r="I84" t="s">
        <v>902</v>
      </c>
      <c r="J84" t="s">
        <v>903</v>
      </c>
    </row>
    <row r="85" spans="1:10">
      <c r="A85">
        <v>16</v>
      </c>
      <c r="B85" t="s">
        <v>898</v>
      </c>
      <c r="C85" t="s">
        <v>899</v>
      </c>
      <c r="D85" t="s">
        <v>900</v>
      </c>
      <c r="E85" t="s">
        <v>901</v>
      </c>
      <c r="F85">
        <v>356</v>
      </c>
      <c r="G85" t="s">
        <v>443</v>
      </c>
      <c r="H85" t="s">
        <v>665</v>
      </c>
      <c r="I85" t="s">
        <v>902</v>
      </c>
      <c r="J85" t="s">
        <v>903</v>
      </c>
    </row>
    <row r="86" spans="1:10">
      <c r="A86">
        <v>16</v>
      </c>
      <c r="B86" t="s">
        <v>898</v>
      </c>
      <c r="C86" t="s">
        <v>899</v>
      </c>
      <c r="D86" t="s">
        <v>900</v>
      </c>
      <c r="E86" t="s">
        <v>901</v>
      </c>
      <c r="F86">
        <v>360</v>
      </c>
      <c r="G86" t="s">
        <v>152</v>
      </c>
      <c r="H86" t="s">
        <v>665</v>
      </c>
      <c r="I86" t="s">
        <v>902</v>
      </c>
      <c r="J86" t="s">
        <v>903</v>
      </c>
    </row>
    <row r="87" spans="1:10">
      <c r="A87">
        <v>16</v>
      </c>
      <c r="B87" t="s">
        <v>898</v>
      </c>
      <c r="C87" t="s">
        <v>899</v>
      </c>
      <c r="D87" t="s">
        <v>900</v>
      </c>
      <c r="E87" t="s">
        <v>901</v>
      </c>
      <c r="F87">
        <v>364</v>
      </c>
      <c r="G87" t="s">
        <v>767</v>
      </c>
      <c r="H87" t="s">
        <v>665</v>
      </c>
      <c r="I87" t="s">
        <v>902</v>
      </c>
      <c r="J87" t="s">
        <v>903</v>
      </c>
    </row>
    <row r="88" spans="1:10">
      <c r="A88">
        <v>16</v>
      </c>
      <c r="B88" t="s">
        <v>898</v>
      </c>
      <c r="C88" t="s">
        <v>899</v>
      </c>
      <c r="D88" t="s">
        <v>900</v>
      </c>
      <c r="E88" t="s">
        <v>901</v>
      </c>
      <c r="F88">
        <v>372</v>
      </c>
      <c r="G88" t="s">
        <v>129</v>
      </c>
      <c r="H88" t="s">
        <v>665</v>
      </c>
      <c r="I88" t="s">
        <v>902</v>
      </c>
      <c r="J88" t="s">
        <v>903</v>
      </c>
    </row>
    <row r="89" spans="1:10">
      <c r="A89">
        <v>16</v>
      </c>
      <c r="B89" t="s">
        <v>898</v>
      </c>
      <c r="C89" t="s">
        <v>899</v>
      </c>
      <c r="D89" t="s">
        <v>900</v>
      </c>
      <c r="E89" t="s">
        <v>901</v>
      </c>
      <c r="F89">
        <v>376</v>
      </c>
      <c r="G89" t="s">
        <v>156</v>
      </c>
      <c r="H89" t="s">
        <v>665</v>
      </c>
      <c r="I89" t="s">
        <v>902</v>
      </c>
      <c r="J89" t="s">
        <v>903</v>
      </c>
    </row>
    <row r="90" spans="1:10">
      <c r="A90">
        <v>16</v>
      </c>
      <c r="B90" t="s">
        <v>898</v>
      </c>
      <c r="C90" t="s">
        <v>899</v>
      </c>
      <c r="D90" t="s">
        <v>900</v>
      </c>
      <c r="E90" t="s">
        <v>901</v>
      </c>
      <c r="F90">
        <v>380</v>
      </c>
      <c r="G90" t="s">
        <v>131</v>
      </c>
      <c r="H90" t="s">
        <v>665</v>
      </c>
      <c r="I90" t="s">
        <v>902</v>
      </c>
      <c r="J90" t="s">
        <v>903</v>
      </c>
    </row>
    <row r="91" spans="1:10">
      <c r="A91">
        <v>16</v>
      </c>
      <c r="B91" t="s">
        <v>898</v>
      </c>
      <c r="C91" t="s">
        <v>899</v>
      </c>
      <c r="D91" t="s">
        <v>900</v>
      </c>
      <c r="E91" t="s">
        <v>901</v>
      </c>
      <c r="F91">
        <v>388</v>
      </c>
      <c r="G91" t="s">
        <v>82</v>
      </c>
      <c r="H91" t="s">
        <v>665</v>
      </c>
      <c r="I91" t="s">
        <v>902</v>
      </c>
      <c r="J91" t="s">
        <v>903</v>
      </c>
    </row>
    <row r="92" spans="1:10">
      <c r="A92">
        <v>16</v>
      </c>
      <c r="B92" t="s">
        <v>898</v>
      </c>
      <c r="C92" t="s">
        <v>899</v>
      </c>
      <c r="D92" t="s">
        <v>900</v>
      </c>
      <c r="E92" t="s">
        <v>901</v>
      </c>
      <c r="F92">
        <v>392</v>
      </c>
      <c r="G92" t="s">
        <v>561</v>
      </c>
      <c r="H92" t="s">
        <v>665</v>
      </c>
      <c r="I92" t="s">
        <v>902</v>
      </c>
      <c r="J92" t="s">
        <v>903</v>
      </c>
    </row>
    <row r="93" spans="1:10">
      <c r="A93">
        <v>16</v>
      </c>
      <c r="B93" t="s">
        <v>898</v>
      </c>
      <c r="C93" t="s">
        <v>899</v>
      </c>
      <c r="D93" t="s">
        <v>900</v>
      </c>
      <c r="E93" t="s">
        <v>901</v>
      </c>
      <c r="F93">
        <v>400</v>
      </c>
      <c r="G93" t="s">
        <v>589</v>
      </c>
      <c r="H93" t="s">
        <v>665</v>
      </c>
      <c r="I93" t="s">
        <v>902</v>
      </c>
      <c r="J93" t="s">
        <v>903</v>
      </c>
    </row>
    <row r="94" spans="1:10">
      <c r="A94">
        <v>16</v>
      </c>
      <c r="B94" t="s">
        <v>898</v>
      </c>
      <c r="C94" t="s">
        <v>899</v>
      </c>
      <c r="D94" t="s">
        <v>900</v>
      </c>
      <c r="E94" t="s">
        <v>901</v>
      </c>
      <c r="F94">
        <v>398</v>
      </c>
      <c r="G94" t="s">
        <v>425</v>
      </c>
      <c r="H94" t="s">
        <v>665</v>
      </c>
      <c r="I94" t="s">
        <v>902</v>
      </c>
      <c r="J94" t="s">
        <v>903</v>
      </c>
    </row>
    <row r="95" spans="1:10">
      <c r="A95">
        <v>16</v>
      </c>
      <c r="B95" t="s">
        <v>898</v>
      </c>
      <c r="C95" t="s">
        <v>899</v>
      </c>
      <c r="D95" t="s">
        <v>900</v>
      </c>
      <c r="E95" t="s">
        <v>901</v>
      </c>
      <c r="F95">
        <v>404</v>
      </c>
      <c r="G95" t="s">
        <v>472</v>
      </c>
      <c r="H95" t="s">
        <v>665</v>
      </c>
      <c r="I95" t="s">
        <v>902</v>
      </c>
      <c r="J95" t="s">
        <v>903</v>
      </c>
    </row>
    <row r="96" spans="1:10">
      <c r="A96">
        <v>16</v>
      </c>
      <c r="B96" t="s">
        <v>898</v>
      </c>
      <c r="C96" t="s">
        <v>899</v>
      </c>
      <c r="D96" t="s">
        <v>900</v>
      </c>
      <c r="E96" t="s">
        <v>901</v>
      </c>
      <c r="F96">
        <v>414</v>
      </c>
      <c r="G96" t="s">
        <v>769</v>
      </c>
      <c r="H96" t="s">
        <v>665</v>
      </c>
      <c r="I96" t="s">
        <v>902</v>
      </c>
      <c r="J96" t="s">
        <v>903</v>
      </c>
    </row>
    <row r="97" spans="1:10">
      <c r="A97">
        <v>16</v>
      </c>
      <c r="B97" t="s">
        <v>898</v>
      </c>
      <c r="C97" t="s">
        <v>899</v>
      </c>
      <c r="D97" t="s">
        <v>900</v>
      </c>
      <c r="E97" t="s">
        <v>901</v>
      </c>
      <c r="F97">
        <v>417</v>
      </c>
      <c r="G97" t="s">
        <v>160</v>
      </c>
      <c r="H97" t="s">
        <v>665</v>
      </c>
      <c r="I97" t="s">
        <v>902</v>
      </c>
      <c r="J97" t="s">
        <v>903</v>
      </c>
    </row>
    <row r="98" spans="1:10">
      <c r="A98">
        <v>16</v>
      </c>
      <c r="B98" t="s">
        <v>898</v>
      </c>
      <c r="C98" t="s">
        <v>899</v>
      </c>
      <c r="D98" t="s">
        <v>900</v>
      </c>
      <c r="E98" t="s">
        <v>901</v>
      </c>
      <c r="F98">
        <v>432</v>
      </c>
      <c r="G98" t="s">
        <v>910</v>
      </c>
      <c r="H98" t="s">
        <v>665</v>
      </c>
      <c r="I98" t="s">
        <v>902</v>
      </c>
      <c r="J98" t="s">
        <v>911</v>
      </c>
    </row>
    <row r="99" spans="1:10">
      <c r="A99">
        <v>16</v>
      </c>
      <c r="B99" t="s">
        <v>898</v>
      </c>
      <c r="C99" t="s">
        <v>899</v>
      </c>
      <c r="D99" t="s">
        <v>900</v>
      </c>
      <c r="E99" t="s">
        <v>901</v>
      </c>
      <c r="F99">
        <v>419</v>
      </c>
      <c r="G99" t="s">
        <v>5</v>
      </c>
      <c r="H99" t="s">
        <v>665</v>
      </c>
      <c r="I99" t="s">
        <v>902</v>
      </c>
      <c r="J99" t="s">
        <v>912</v>
      </c>
    </row>
    <row r="100" spans="1:10">
      <c r="A100">
        <v>16</v>
      </c>
      <c r="B100" t="s">
        <v>898</v>
      </c>
      <c r="C100" t="s">
        <v>899</v>
      </c>
      <c r="D100" t="s">
        <v>900</v>
      </c>
      <c r="E100" t="s">
        <v>901</v>
      </c>
      <c r="F100">
        <v>428</v>
      </c>
      <c r="G100" t="s">
        <v>233</v>
      </c>
      <c r="H100" t="s">
        <v>665</v>
      </c>
      <c r="I100" t="s">
        <v>902</v>
      </c>
      <c r="J100" t="s">
        <v>903</v>
      </c>
    </row>
    <row r="101" spans="1:10">
      <c r="A101">
        <v>16</v>
      </c>
      <c r="B101" t="s">
        <v>898</v>
      </c>
      <c r="C101" t="s">
        <v>899</v>
      </c>
      <c r="D101" t="s">
        <v>900</v>
      </c>
      <c r="E101" t="s">
        <v>901</v>
      </c>
      <c r="F101">
        <v>199</v>
      </c>
      <c r="G101" t="s">
        <v>913</v>
      </c>
      <c r="H101" t="s">
        <v>665</v>
      </c>
      <c r="I101" t="s">
        <v>902</v>
      </c>
      <c r="J101" t="s">
        <v>914</v>
      </c>
    </row>
    <row r="102" spans="1:10">
      <c r="A102">
        <v>16</v>
      </c>
      <c r="B102" t="s">
        <v>898</v>
      </c>
      <c r="C102" t="s">
        <v>899</v>
      </c>
      <c r="D102" t="s">
        <v>900</v>
      </c>
      <c r="E102" t="s">
        <v>901</v>
      </c>
      <c r="F102">
        <v>422</v>
      </c>
      <c r="G102" t="s">
        <v>591</v>
      </c>
      <c r="H102" t="s">
        <v>665</v>
      </c>
      <c r="I102" t="s">
        <v>902</v>
      </c>
      <c r="J102" t="s">
        <v>903</v>
      </c>
    </row>
    <row r="103" spans="1:10">
      <c r="A103">
        <v>16</v>
      </c>
      <c r="B103" t="s">
        <v>898</v>
      </c>
      <c r="C103" t="s">
        <v>899</v>
      </c>
      <c r="D103" t="s">
        <v>900</v>
      </c>
      <c r="E103" t="s">
        <v>901</v>
      </c>
      <c r="F103">
        <v>430</v>
      </c>
      <c r="G103" t="s">
        <v>508</v>
      </c>
      <c r="H103" t="s">
        <v>665</v>
      </c>
      <c r="I103" t="s">
        <v>902</v>
      </c>
      <c r="J103" t="s">
        <v>903</v>
      </c>
    </row>
    <row r="104" spans="1:10">
      <c r="A104">
        <v>16</v>
      </c>
      <c r="B104" t="s">
        <v>898</v>
      </c>
      <c r="C104" t="s">
        <v>899</v>
      </c>
      <c r="D104" t="s">
        <v>900</v>
      </c>
      <c r="E104" t="s">
        <v>901</v>
      </c>
      <c r="F104">
        <v>438</v>
      </c>
      <c r="G104" t="s">
        <v>915</v>
      </c>
      <c r="H104" t="s">
        <v>665</v>
      </c>
      <c r="I104" t="s">
        <v>902</v>
      </c>
      <c r="J104" t="s">
        <v>903</v>
      </c>
    </row>
    <row r="105" spans="1:10">
      <c r="A105">
        <v>16</v>
      </c>
      <c r="B105" t="s">
        <v>898</v>
      </c>
      <c r="C105" t="s">
        <v>899</v>
      </c>
      <c r="D105" t="s">
        <v>900</v>
      </c>
      <c r="E105" t="s">
        <v>901</v>
      </c>
      <c r="F105">
        <v>440</v>
      </c>
      <c r="G105" t="s">
        <v>536</v>
      </c>
      <c r="H105" t="s">
        <v>665</v>
      </c>
      <c r="I105" t="s">
        <v>902</v>
      </c>
      <c r="J105" t="s">
        <v>903</v>
      </c>
    </row>
    <row r="106" spans="1:10">
      <c r="A106">
        <v>16</v>
      </c>
      <c r="B106" t="s">
        <v>898</v>
      </c>
      <c r="C106" t="s">
        <v>899</v>
      </c>
      <c r="D106" t="s">
        <v>900</v>
      </c>
      <c r="E106" t="s">
        <v>901</v>
      </c>
      <c r="F106">
        <v>442</v>
      </c>
      <c r="G106" t="s">
        <v>231</v>
      </c>
      <c r="H106" t="s">
        <v>665</v>
      </c>
      <c r="I106" t="s">
        <v>902</v>
      </c>
      <c r="J106" t="s">
        <v>903</v>
      </c>
    </row>
    <row r="107" spans="1:10">
      <c r="A107">
        <v>16</v>
      </c>
      <c r="B107" t="s">
        <v>898</v>
      </c>
      <c r="C107" t="s">
        <v>899</v>
      </c>
      <c r="D107" t="s">
        <v>900</v>
      </c>
      <c r="E107" t="s">
        <v>901</v>
      </c>
      <c r="F107">
        <v>454</v>
      </c>
      <c r="G107" t="s">
        <v>241</v>
      </c>
      <c r="H107" t="s">
        <v>665</v>
      </c>
      <c r="I107" t="s">
        <v>902</v>
      </c>
      <c r="J107" t="s">
        <v>903</v>
      </c>
    </row>
    <row r="108" spans="1:10">
      <c r="A108">
        <v>16</v>
      </c>
      <c r="B108" t="s">
        <v>898</v>
      </c>
      <c r="C108" t="s">
        <v>899</v>
      </c>
      <c r="D108" t="s">
        <v>900</v>
      </c>
      <c r="E108" t="s">
        <v>901</v>
      </c>
      <c r="F108">
        <v>462</v>
      </c>
      <c r="G108" t="s">
        <v>445</v>
      </c>
      <c r="H108" t="s">
        <v>665</v>
      </c>
      <c r="I108" t="s">
        <v>902</v>
      </c>
      <c r="J108" t="s">
        <v>903</v>
      </c>
    </row>
    <row r="109" spans="1:10">
      <c r="A109">
        <v>16</v>
      </c>
      <c r="B109" t="s">
        <v>898</v>
      </c>
      <c r="C109" t="s">
        <v>899</v>
      </c>
      <c r="D109" t="s">
        <v>900</v>
      </c>
      <c r="E109" t="s">
        <v>901</v>
      </c>
      <c r="F109">
        <v>470</v>
      </c>
      <c r="G109" t="s">
        <v>546</v>
      </c>
      <c r="H109" t="s">
        <v>665</v>
      </c>
      <c r="I109" t="s">
        <v>902</v>
      </c>
      <c r="J109" t="s">
        <v>903</v>
      </c>
    </row>
    <row r="110" spans="1:10">
      <c r="A110">
        <v>16</v>
      </c>
      <c r="B110" t="s">
        <v>898</v>
      </c>
      <c r="C110" t="s">
        <v>899</v>
      </c>
      <c r="D110" t="s">
        <v>900</v>
      </c>
      <c r="E110" t="s">
        <v>901</v>
      </c>
      <c r="F110">
        <v>484</v>
      </c>
      <c r="G110" t="s">
        <v>87</v>
      </c>
      <c r="H110" t="s">
        <v>665</v>
      </c>
      <c r="I110" t="s">
        <v>902</v>
      </c>
      <c r="J110" t="s">
        <v>903</v>
      </c>
    </row>
    <row r="111" spans="1:10">
      <c r="A111">
        <v>16</v>
      </c>
      <c r="B111" t="s">
        <v>898</v>
      </c>
      <c r="C111" t="s">
        <v>899</v>
      </c>
      <c r="D111" t="s">
        <v>900</v>
      </c>
      <c r="E111" t="s">
        <v>901</v>
      </c>
      <c r="F111">
        <v>492</v>
      </c>
      <c r="G111" t="s">
        <v>916</v>
      </c>
      <c r="H111" t="s">
        <v>665</v>
      </c>
      <c r="I111" t="s">
        <v>902</v>
      </c>
      <c r="J111" t="s">
        <v>903</v>
      </c>
    </row>
    <row r="112" spans="1:10">
      <c r="A112">
        <v>16</v>
      </c>
      <c r="B112" t="s">
        <v>898</v>
      </c>
      <c r="C112" t="s">
        <v>899</v>
      </c>
      <c r="D112" t="s">
        <v>900</v>
      </c>
      <c r="E112" t="s">
        <v>901</v>
      </c>
      <c r="F112">
        <v>496</v>
      </c>
      <c r="G112" t="s">
        <v>239</v>
      </c>
      <c r="H112" t="s">
        <v>665</v>
      </c>
      <c r="I112" t="s">
        <v>902</v>
      </c>
      <c r="J112" t="s">
        <v>903</v>
      </c>
    </row>
    <row r="113" spans="1:10">
      <c r="A113">
        <v>16</v>
      </c>
      <c r="B113" t="s">
        <v>898</v>
      </c>
      <c r="C113" t="s">
        <v>899</v>
      </c>
      <c r="D113" t="s">
        <v>900</v>
      </c>
      <c r="E113" t="s">
        <v>901</v>
      </c>
      <c r="F113">
        <v>499</v>
      </c>
      <c r="G113" t="s">
        <v>237</v>
      </c>
      <c r="H113" t="s">
        <v>665</v>
      </c>
      <c r="I113" t="s">
        <v>902</v>
      </c>
      <c r="J113" t="s">
        <v>903</v>
      </c>
    </row>
    <row r="114" spans="1:10">
      <c r="A114">
        <v>16</v>
      </c>
      <c r="B114" t="s">
        <v>898</v>
      </c>
      <c r="C114" t="s">
        <v>899</v>
      </c>
      <c r="D114" t="s">
        <v>900</v>
      </c>
      <c r="E114" t="s">
        <v>901</v>
      </c>
      <c r="F114">
        <v>504</v>
      </c>
      <c r="G114" t="s">
        <v>582</v>
      </c>
      <c r="H114" t="s">
        <v>665</v>
      </c>
      <c r="I114" t="s">
        <v>902</v>
      </c>
      <c r="J114" t="s">
        <v>903</v>
      </c>
    </row>
    <row r="115" spans="1:10">
      <c r="A115">
        <v>16</v>
      </c>
      <c r="B115" t="s">
        <v>898</v>
      </c>
      <c r="C115" t="s">
        <v>899</v>
      </c>
      <c r="D115" t="s">
        <v>900</v>
      </c>
      <c r="E115" t="s">
        <v>901</v>
      </c>
      <c r="F115">
        <v>508</v>
      </c>
      <c r="G115" t="s">
        <v>477</v>
      </c>
      <c r="H115" t="s">
        <v>665</v>
      </c>
      <c r="I115" t="s">
        <v>902</v>
      </c>
      <c r="J115" t="s">
        <v>903</v>
      </c>
    </row>
    <row r="116" spans="1:10">
      <c r="A116">
        <v>16</v>
      </c>
      <c r="B116" t="s">
        <v>898</v>
      </c>
      <c r="C116" t="s">
        <v>899</v>
      </c>
      <c r="D116" t="s">
        <v>900</v>
      </c>
      <c r="E116" t="s">
        <v>901</v>
      </c>
      <c r="F116">
        <v>516</v>
      </c>
      <c r="G116" t="s">
        <v>493</v>
      </c>
      <c r="H116" t="s">
        <v>665</v>
      </c>
      <c r="I116" t="s">
        <v>902</v>
      </c>
      <c r="J116" t="s">
        <v>903</v>
      </c>
    </row>
    <row r="117" spans="1:10">
      <c r="A117">
        <v>16</v>
      </c>
      <c r="B117" t="s">
        <v>898</v>
      </c>
      <c r="C117" t="s">
        <v>899</v>
      </c>
      <c r="D117" t="s">
        <v>900</v>
      </c>
      <c r="E117" t="s">
        <v>901</v>
      </c>
      <c r="F117">
        <v>524</v>
      </c>
      <c r="G117" t="s">
        <v>447</v>
      </c>
      <c r="H117" t="s">
        <v>665</v>
      </c>
      <c r="I117" t="s">
        <v>902</v>
      </c>
      <c r="J117" t="s">
        <v>903</v>
      </c>
    </row>
    <row r="118" spans="1:10">
      <c r="A118">
        <v>16</v>
      </c>
      <c r="B118" t="s">
        <v>898</v>
      </c>
      <c r="C118" t="s">
        <v>899</v>
      </c>
      <c r="D118" t="s">
        <v>900</v>
      </c>
      <c r="E118" t="s">
        <v>901</v>
      </c>
      <c r="F118">
        <v>528</v>
      </c>
      <c r="G118" t="s">
        <v>713</v>
      </c>
      <c r="H118" t="s">
        <v>665</v>
      </c>
      <c r="I118" t="s">
        <v>902</v>
      </c>
      <c r="J118" t="s">
        <v>903</v>
      </c>
    </row>
    <row r="119" spans="1:10">
      <c r="A119">
        <v>16</v>
      </c>
      <c r="B119" t="s">
        <v>898</v>
      </c>
      <c r="C119" t="s">
        <v>899</v>
      </c>
      <c r="D119" t="s">
        <v>900</v>
      </c>
      <c r="E119" t="s">
        <v>901</v>
      </c>
      <c r="F119">
        <v>554</v>
      </c>
      <c r="G119" t="s">
        <v>243</v>
      </c>
      <c r="H119" t="s">
        <v>665</v>
      </c>
      <c r="I119" t="s">
        <v>902</v>
      </c>
      <c r="J119" t="s">
        <v>903</v>
      </c>
    </row>
    <row r="120" spans="1:10">
      <c r="A120">
        <v>16</v>
      </c>
      <c r="B120" t="s">
        <v>898</v>
      </c>
      <c r="C120" t="s">
        <v>899</v>
      </c>
      <c r="D120" t="s">
        <v>900</v>
      </c>
      <c r="E120" t="s">
        <v>901</v>
      </c>
      <c r="F120">
        <v>558</v>
      </c>
      <c r="G120" t="s">
        <v>453</v>
      </c>
      <c r="H120" t="s">
        <v>665</v>
      </c>
      <c r="I120" t="s">
        <v>902</v>
      </c>
      <c r="J120" t="s">
        <v>903</v>
      </c>
    </row>
    <row r="121" spans="1:10">
      <c r="A121">
        <v>16</v>
      </c>
      <c r="B121" t="s">
        <v>898</v>
      </c>
      <c r="C121" t="s">
        <v>899</v>
      </c>
      <c r="D121" t="s">
        <v>900</v>
      </c>
      <c r="E121" t="s">
        <v>901</v>
      </c>
      <c r="F121">
        <v>562</v>
      </c>
      <c r="G121" t="s">
        <v>512</v>
      </c>
      <c r="H121" t="s">
        <v>665</v>
      </c>
      <c r="I121" t="s">
        <v>902</v>
      </c>
      <c r="J121" t="s">
        <v>903</v>
      </c>
    </row>
    <row r="122" spans="1:10">
      <c r="A122">
        <v>16</v>
      </c>
      <c r="B122" t="s">
        <v>898</v>
      </c>
      <c r="C122" t="s">
        <v>899</v>
      </c>
      <c r="D122" t="s">
        <v>900</v>
      </c>
      <c r="E122" t="s">
        <v>901</v>
      </c>
      <c r="F122">
        <v>566</v>
      </c>
      <c r="G122" t="s">
        <v>177</v>
      </c>
      <c r="H122" t="s">
        <v>665</v>
      </c>
      <c r="I122" t="s">
        <v>902</v>
      </c>
      <c r="J122" t="s">
        <v>903</v>
      </c>
    </row>
    <row r="123" spans="1:10">
      <c r="A123">
        <v>16</v>
      </c>
      <c r="B123" t="s">
        <v>898</v>
      </c>
      <c r="C123" t="s">
        <v>899</v>
      </c>
      <c r="D123" t="s">
        <v>900</v>
      </c>
      <c r="E123" t="s">
        <v>901</v>
      </c>
      <c r="F123">
        <v>807</v>
      </c>
      <c r="G123" t="s">
        <v>544</v>
      </c>
      <c r="H123" t="s">
        <v>665</v>
      </c>
      <c r="I123" t="s">
        <v>902</v>
      </c>
      <c r="J123" t="s">
        <v>903</v>
      </c>
    </row>
    <row r="124" spans="1:10">
      <c r="A124">
        <v>16</v>
      </c>
      <c r="B124" t="s">
        <v>898</v>
      </c>
      <c r="C124" t="s">
        <v>899</v>
      </c>
      <c r="D124" t="s">
        <v>900</v>
      </c>
      <c r="E124" t="s">
        <v>901</v>
      </c>
      <c r="F124">
        <v>747</v>
      </c>
      <c r="G124" t="s">
        <v>6</v>
      </c>
      <c r="H124" t="s">
        <v>665</v>
      </c>
      <c r="I124" t="s">
        <v>902</v>
      </c>
      <c r="J124" t="s">
        <v>906</v>
      </c>
    </row>
    <row r="125" spans="1:10">
      <c r="A125">
        <v>16</v>
      </c>
      <c r="B125" t="s">
        <v>898</v>
      </c>
      <c r="C125" t="s">
        <v>899</v>
      </c>
      <c r="D125" t="s">
        <v>900</v>
      </c>
      <c r="E125" t="s">
        <v>901</v>
      </c>
      <c r="F125">
        <v>578</v>
      </c>
      <c r="G125" t="s">
        <v>764</v>
      </c>
      <c r="H125" t="s">
        <v>665</v>
      </c>
      <c r="I125" t="s">
        <v>902</v>
      </c>
      <c r="J125" t="s">
        <v>903</v>
      </c>
    </row>
    <row r="126" spans="1:10">
      <c r="A126">
        <v>16</v>
      </c>
      <c r="B126" t="s">
        <v>898</v>
      </c>
      <c r="C126" t="s">
        <v>899</v>
      </c>
      <c r="D126" t="s">
        <v>900</v>
      </c>
      <c r="E126" t="s">
        <v>901</v>
      </c>
      <c r="F126">
        <v>543</v>
      </c>
      <c r="G126" t="s">
        <v>917</v>
      </c>
      <c r="H126" t="s">
        <v>665</v>
      </c>
      <c r="I126" t="s">
        <v>902</v>
      </c>
      <c r="J126" t="s">
        <v>918</v>
      </c>
    </row>
    <row r="127" spans="1:10">
      <c r="A127">
        <v>16</v>
      </c>
      <c r="B127" t="s">
        <v>898</v>
      </c>
      <c r="C127" t="s">
        <v>899</v>
      </c>
      <c r="D127" t="s">
        <v>900</v>
      </c>
      <c r="E127" t="s">
        <v>901</v>
      </c>
      <c r="F127">
        <v>586</v>
      </c>
      <c r="G127" t="s">
        <v>245</v>
      </c>
      <c r="H127" t="s">
        <v>665</v>
      </c>
      <c r="I127" t="s">
        <v>902</v>
      </c>
      <c r="J127" t="s">
        <v>903</v>
      </c>
    </row>
    <row r="128" spans="1:10">
      <c r="A128">
        <v>16</v>
      </c>
      <c r="B128" t="s">
        <v>898</v>
      </c>
      <c r="C128" t="s">
        <v>899</v>
      </c>
      <c r="D128" t="s">
        <v>900</v>
      </c>
      <c r="E128" t="s">
        <v>901</v>
      </c>
      <c r="F128">
        <v>585</v>
      </c>
      <c r="G128" t="s">
        <v>919</v>
      </c>
      <c r="H128" t="s">
        <v>665</v>
      </c>
      <c r="I128" t="s">
        <v>902</v>
      </c>
      <c r="J128" t="s">
        <v>903</v>
      </c>
    </row>
    <row r="129" spans="1:10">
      <c r="A129">
        <v>16</v>
      </c>
      <c r="B129" t="s">
        <v>898</v>
      </c>
      <c r="C129" t="s">
        <v>899</v>
      </c>
      <c r="D129" t="s">
        <v>900</v>
      </c>
      <c r="E129" t="s">
        <v>901</v>
      </c>
      <c r="F129">
        <v>591</v>
      </c>
      <c r="G129" t="s">
        <v>91</v>
      </c>
      <c r="H129" t="s">
        <v>665</v>
      </c>
      <c r="I129" t="s">
        <v>902</v>
      </c>
      <c r="J129" t="s">
        <v>903</v>
      </c>
    </row>
    <row r="130" spans="1:10">
      <c r="A130">
        <v>16</v>
      </c>
      <c r="B130" t="s">
        <v>898</v>
      </c>
      <c r="C130" t="s">
        <v>899</v>
      </c>
      <c r="D130" t="s">
        <v>900</v>
      </c>
      <c r="E130" t="s">
        <v>901</v>
      </c>
      <c r="F130">
        <v>600</v>
      </c>
      <c r="G130" t="s">
        <v>98</v>
      </c>
      <c r="H130" t="s">
        <v>665</v>
      </c>
      <c r="I130" t="s">
        <v>902</v>
      </c>
      <c r="J130" t="s">
        <v>903</v>
      </c>
    </row>
    <row r="131" spans="1:10">
      <c r="A131">
        <v>16</v>
      </c>
      <c r="B131" t="s">
        <v>898</v>
      </c>
      <c r="C131" t="s">
        <v>899</v>
      </c>
      <c r="D131" t="s">
        <v>900</v>
      </c>
      <c r="E131" t="s">
        <v>901</v>
      </c>
      <c r="F131">
        <v>604</v>
      </c>
      <c r="G131" t="s">
        <v>95</v>
      </c>
      <c r="H131" t="s">
        <v>665</v>
      </c>
      <c r="I131" t="s">
        <v>902</v>
      </c>
      <c r="J131" t="s">
        <v>903</v>
      </c>
    </row>
    <row r="132" spans="1:10">
      <c r="A132">
        <v>16</v>
      </c>
      <c r="B132" t="s">
        <v>898</v>
      </c>
      <c r="C132" t="s">
        <v>899</v>
      </c>
      <c r="D132" t="s">
        <v>900</v>
      </c>
      <c r="E132" t="s">
        <v>901</v>
      </c>
      <c r="F132">
        <v>608</v>
      </c>
      <c r="G132" t="s">
        <v>573</v>
      </c>
      <c r="H132" t="s">
        <v>665</v>
      </c>
      <c r="I132" t="s">
        <v>902</v>
      </c>
      <c r="J132" t="s">
        <v>903</v>
      </c>
    </row>
    <row r="133" spans="1:10">
      <c r="A133">
        <v>16</v>
      </c>
      <c r="B133" t="s">
        <v>898</v>
      </c>
      <c r="C133" t="s">
        <v>899</v>
      </c>
      <c r="D133" t="s">
        <v>900</v>
      </c>
      <c r="E133" t="s">
        <v>901</v>
      </c>
      <c r="F133">
        <v>616</v>
      </c>
      <c r="G133" t="s">
        <v>134</v>
      </c>
      <c r="H133" t="s">
        <v>665</v>
      </c>
      <c r="I133" t="s">
        <v>902</v>
      </c>
      <c r="J133" t="s">
        <v>903</v>
      </c>
    </row>
    <row r="134" spans="1:10">
      <c r="A134">
        <v>16</v>
      </c>
      <c r="B134" t="s">
        <v>898</v>
      </c>
      <c r="C134" t="s">
        <v>899</v>
      </c>
      <c r="D134" t="s">
        <v>900</v>
      </c>
      <c r="E134" t="s">
        <v>901</v>
      </c>
      <c r="F134">
        <v>620</v>
      </c>
      <c r="G134" t="s">
        <v>138</v>
      </c>
      <c r="H134" t="s">
        <v>665</v>
      </c>
      <c r="I134" t="s">
        <v>902</v>
      </c>
      <c r="J134" t="s">
        <v>903</v>
      </c>
    </row>
    <row r="135" spans="1:10">
      <c r="A135">
        <v>16</v>
      </c>
      <c r="B135" t="s">
        <v>898</v>
      </c>
      <c r="C135" t="s">
        <v>899</v>
      </c>
      <c r="D135" t="s">
        <v>900</v>
      </c>
      <c r="E135" t="s">
        <v>901</v>
      </c>
      <c r="F135">
        <v>634</v>
      </c>
      <c r="G135" t="s">
        <v>920</v>
      </c>
      <c r="H135" t="s">
        <v>665</v>
      </c>
      <c r="I135" t="s">
        <v>902</v>
      </c>
      <c r="J135" t="s">
        <v>903</v>
      </c>
    </row>
    <row r="136" spans="1:10">
      <c r="A136">
        <v>16</v>
      </c>
      <c r="B136" t="s">
        <v>898</v>
      </c>
      <c r="C136" t="s">
        <v>899</v>
      </c>
      <c r="D136" t="s">
        <v>900</v>
      </c>
      <c r="E136" t="s">
        <v>901</v>
      </c>
      <c r="F136">
        <v>410</v>
      </c>
      <c r="G136" t="s">
        <v>164</v>
      </c>
      <c r="H136" t="s">
        <v>665</v>
      </c>
      <c r="I136" t="s">
        <v>902</v>
      </c>
      <c r="J136" t="s">
        <v>903</v>
      </c>
    </row>
    <row r="137" spans="1:10">
      <c r="A137">
        <v>16</v>
      </c>
      <c r="B137" t="s">
        <v>898</v>
      </c>
      <c r="C137" t="s">
        <v>899</v>
      </c>
      <c r="D137" t="s">
        <v>900</v>
      </c>
      <c r="E137" t="s">
        <v>901</v>
      </c>
      <c r="F137">
        <v>498</v>
      </c>
      <c r="G137" t="s">
        <v>526</v>
      </c>
      <c r="H137" t="s">
        <v>665</v>
      </c>
      <c r="I137" t="s">
        <v>902</v>
      </c>
      <c r="J137" t="s">
        <v>903</v>
      </c>
    </row>
    <row r="138" spans="1:10">
      <c r="A138">
        <v>16</v>
      </c>
      <c r="B138" t="s">
        <v>898</v>
      </c>
      <c r="C138" t="s">
        <v>899</v>
      </c>
      <c r="D138" t="s">
        <v>900</v>
      </c>
      <c r="E138" t="s">
        <v>901</v>
      </c>
      <c r="F138">
        <v>642</v>
      </c>
      <c r="G138" t="s">
        <v>527</v>
      </c>
      <c r="H138" t="s">
        <v>665</v>
      </c>
      <c r="I138" t="s">
        <v>902</v>
      </c>
      <c r="J138" t="s">
        <v>903</v>
      </c>
    </row>
    <row r="139" spans="1:10">
      <c r="A139">
        <v>16</v>
      </c>
      <c r="B139" t="s">
        <v>898</v>
      </c>
      <c r="C139" t="s">
        <v>899</v>
      </c>
      <c r="D139" t="s">
        <v>900</v>
      </c>
      <c r="E139" t="s">
        <v>901</v>
      </c>
      <c r="F139">
        <v>643</v>
      </c>
      <c r="G139" t="s">
        <v>300</v>
      </c>
      <c r="H139" t="s">
        <v>665</v>
      </c>
      <c r="I139" t="s">
        <v>902</v>
      </c>
      <c r="J139" t="s">
        <v>903</v>
      </c>
    </row>
    <row r="140" spans="1:10">
      <c r="A140">
        <v>16</v>
      </c>
      <c r="B140" t="s">
        <v>898</v>
      </c>
      <c r="C140" t="s">
        <v>899</v>
      </c>
      <c r="D140" t="s">
        <v>900</v>
      </c>
      <c r="E140" t="s">
        <v>901</v>
      </c>
      <c r="F140">
        <v>646</v>
      </c>
      <c r="G140" t="s">
        <v>681</v>
      </c>
      <c r="H140" t="s">
        <v>665</v>
      </c>
      <c r="I140" t="s">
        <v>902</v>
      </c>
      <c r="J140" t="s">
        <v>903</v>
      </c>
    </row>
    <row r="141" spans="1:10">
      <c r="A141">
        <v>16</v>
      </c>
      <c r="B141" t="s">
        <v>898</v>
      </c>
      <c r="C141" t="s">
        <v>899</v>
      </c>
      <c r="D141" t="s">
        <v>900</v>
      </c>
      <c r="E141" t="s">
        <v>901</v>
      </c>
      <c r="F141">
        <v>659</v>
      </c>
      <c r="G141" t="s">
        <v>746</v>
      </c>
      <c r="H141" t="s">
        <v>665</v>
      </c>
      <c r="I141" t="s">
        <v>902</v>
      </c>
      <c r="J141" t="s">
        <v>903</v>
      </c>
    </row>
    <row r="142" spans="1:10">
      <c r="A142">
        <v>16</v>
      </c>
      <c r="B142" t="s">
        <v>898</v>
      </c>
      <c r="C142" t="s">
        <v>899</v>
      </c>
      <c r="D142" t="s">
        <v>900</v>
      </c>
      <c r="E142" t="s">
        <v>901</v>
      </c>
      <c r="F142">
        <v>670</v>
      </c>
      <c r="G142" t="s">
        <v>278</v>
      </c>
      <c r="H142" t="s">
        <v>665</v>
      </c>
      <c r="I142" t="s">
        <v>902</v>
      </c>
      <c r="J142" t="s">
        <v>903</v>
      </c>
    </row>
    <row r="143" spans="1:10">
      <c r="A143">
        <v>16</v>
      </c>
      <c r="B143" t="s">
        <v>898</v>
      </c>
      <c r="C143" t="s">
        <v>899</v>
      </c>
      <c r="D143" t="s">
        <v>900</v>
      </c>
      <c r="E143" t="s">
        <v>901</v>
      </c>
      <c r="F143">
        <v>674</v>
      </c>
      <c r="G143" t="s">
        <v>921</v>
      </c>
      <c r="H143" t="s">
        <v>665</v>
      </c>
      <c r="I143" t="s">
        <v>902</v>
      </c>
      <c r="J143" t="s">
        <v>903</v>
      </c>
    </row>
    <row r="144" spans="1:10">
      <c r="A144">
        <v>16</v>
      </c>
      <c r="B144" t="s">
        <v>898</v>
      </c>
      <c r="C144" t="s">
        <v>899</v>
      </c>
      <c r="D144" t="s">
        <v>900</v>
      </c>
      <c r="E144" t="s">
        <v>901</v>
      </c>
      <c r="F144">
        <v>682</v>
      </c>
      <c r="G144" t="s">
        <v>169</v>
      </c>
      <c r="H144" t="s">
        <v>665</v>
      </c>
      <c r="I144" t="s">
        <v>902</v>
      </c>
      <c r="J144" t="s">
        <v>903</v>
      </c>
    </row>
    <row r="145" spans="1:10">
      <c r="A145">
        <v>16</v>
      </c>
      <c r="B145" t="s">
        <v>898</v>
      </c>
      <c r="C145" t="s">
        <v>899</v>
      </c>
      <c r="D145" t="s">
        <v>900</v>
      </c>
      <c r="E145" t="s">
        <v>901</v>
      </c>
      <c r="F145">
        <v>686</v>
      </c>
      <c r="G145" t="s">
        <v>516</v>
      </c>
      <c r="H145" t="s">
        <v>665</v>
      </c>
      <c r="I145" t="s">
        <v>902</v>
      </c>
      <c r="J145" t="s">
        <v>903</v>
      </c>
    </row>
    <row r="146" spans="1:10">
      <c r="A146">
        <v>16</v>
      </c>
      <c r="B146" t="s">
        <v>898</v>
      </c>
      <c r="C146" t="s">
        <v>899</v>
      </c>
      <c r="D146" t="s">
        <v>900</v>
      </c>
      <c r="E146" t="s">
        <v>901</v>
      </c>
      <c r="F146">
        <v>688</v>
      </c>
      <c r="G146" t="s">
        <v>548</v>
      </c>
      <c r="H146" t="s">
        <v>665</v>
      </c>
      <c r="I146" t="s">
        <v>902</v>
      </c>
      <c r="J146" t="s">
        <v>903</v>
      </c>
    </row>
    <row r="147" spans="1:10">
      <c r="A147">
        <v>16</v>
      </c>
      <c r="B147" t="s">
        <v>898</v>
      </c>
      <c r="C147" t="s">
        <v>899</v>
      </c>
      <c r="D147" t="s">
        <v>900</v>
      </c>
      <c r="E147" t="s">
        <v>901</v>
      </c>
      <c r="F147">
        <v>690</v>
      </c>
      <c r="G147" t="s">
        <v>683</v>
      </c>
      <c r="H147" t="s">
        <v>665</v>
      </c>
      <c r="I147" t="s">
        <v>902</v>
      </c>
      <c r="J147" t="s">
        <v>903</v>
      </c>
    </row>
    <row r="148" spans="1:10">
      <c r="A148">
        <v>16</v>
      </c>
      <c r="B148" t="s">
        <v>898</v>
      </c>
      <c r="C148" t="s">
        <v>899</v>
      </c>
      <c r="D148" t="s">
        <v>900</v>
      </c>
      <c r="E148" t="s">
        <v>901</v>
      </c>
      <c r="F148">
        <v>694</v>
      </c>
      <c r="G148" t="s">
        <v>518</v>
      </c>
      <c r="H148" t="s">
        <v>665</v>
      </c>
      <c r="I148" t="s">
        <v>902</v>
      </c>
      <c r="J148" t="s">
        <v>903</v>
      </c>
    </row>
    <row r="149" spans="1:10">
      <c r="A149">
        <v>16</v>
      </c>
      <c r="B149" t="s">
        <v>898</v>
      </c>
      <c r="C149" t="s">
        <v>899</v>
      </c>
      <c r="D149" t="s">
        <v>900</v>
      </c>
      <c r="E149" t="s">
        <v>901</v>
      </c>
      <c r="F149">
        <v>703</v>
      </c>
      <c r="G149" t="s">
        <v>530</v>
      </c>
      <c r="H149" t="s">
        <v>665</v>
      </c>
      <c r="I149" t="s">
        <v>902</v>
      </c>
      <c r="J149" t="s">
        <v>903</v>
      </c>
    </row>
    <row r="150" spans="1:10">
      <c r="A150">
        <v>16</v>
      </c>
      <c r="B150" t="s">
        <v>898</v>
      </c>
      <c r="C150" t="s">
        <v>899</v>
      </c>
      <c r="D150" t="s">
        <v>900</v>
      </c>
      <c r="E150" t="s">
        <v>901</v>
      </c>
      <c r="F150">
        <v>705</v>
      </c>
      <c r="G150" t="s">
        <v>140</v>
      </c>
      <c r="H150" t="s">
        <v>665</v>
      </c>
      <c r="I150" t="s">
        <v>902</v>
      </c>
      <c r="J150" t="s">
        <v>903</v>
      </c>
    </row>
    <row r="151" spans="1:10">
      <c r="A151">
        <v>16</v>
      </c>
      <c r="B151" t="s">
        <v>898</v>
      </c>
      <c r="C151" t="s">
        <v>899</v>
      </c>
      <c r="D151" t="s">
        <v>900</v>
      </c>
      <c r="E151" t="s">
        <v>901</v>
      </c>
      <c r="F151">
        <v>722</v>
      </c>
      <c r="G151" t="s">
        <v>922</v>
      </c>
      <c r="H151" t="s">
        <v>665</v>
      </c>
      <c r="I151" t="s">
        <v>902</v>
      </c>
      <c r="J151" t="s">
        <v>923</v>
      </c>
    </row>
    <row r="152" spans="1:10">
      <c r="A152">
        <v>16</v>
      </c>
      <c r="B152" t="s">
        <v>898</v>
      </c>
      <c r="C152" t="s">
        <v>899</v>
      </c>
      <c r="D152" t="s">
        <v>900</v>
      </c>
      <c r="E152" t="s">
        <v>901</v>
      </c>
      <c r="F152">
        <v>710</v>
      </c>
      <c r="G152" t="s">
        <v>186</v>
      </c>
      <c r="H152" t="s">
        <v>665</v>
      </c>
      <c r="I152" t="s">
        <v>902</v>
      </c>
      <c r="J152" t="s">
        <v>903</v>
      </c>
    </row>
    <row r="153" spans="1:10">
      <c r="A153">
        <v>16</v>
      </c>
      <c r="B153" t="s">
        <v>898</v>
      </c>
      <c r="C153" t="s">
        <v>899</v>
      </c>
      <c r="D153" t="s">
        <v>900</v>
      </c>
      <c r="E153" t="s">
        <v>901</v>
      </c>
      <c r="F153">
        <v>728</v>
      </c>
      <c r="G153" t="s">
        <v>727</v>
      </c>
      <c r="H153" t="s">
        <v>665</v>
      </c>
      <c r="I153" t="s">
        <v>902</v>
      </c>
      <c r="J153" t="s">
        <v>903</v>
      </c>
    </row>
    <row r="154" spans="1:10">
      <c r="A154">
        <v>16</v>
      </c>
      <c r="B154" t="s">
        <v>898</v>
      </c>
      <c r="C154" t="s">
        <v>899</v>
      </c>
      <c r="D154" t="s">
        <v>900</v>
      </c>
      <c r="E154" t="s">
        <v>901</v>
      </c>
      <c r="F154">
        <v>724</v>
      </c>
      <c r="G154" t="s">
        <v>541</v>
      </c>
      <c r="H154" t="s">
        <v>665</v>
      </c>
      <c r="I154" t="s">
        <v>902</v>
      </c>
      <c r="J154" t="s">
        <v>903</v>
      </c>
    </row>
    <row r="155" spans="1:10">
      <c r="A155">
        <v>16</v>
      </c>
      <c r="B155" t="s">
        <v>898</v>
      </c>
      <c r="C155" t="s">
        <v>899</v>
      </c>
      <c r="D155" t="s">
        <v>900</v>
      </c>
      <c r="E155" t="s">
        <v>901</v>
      </c>
      <c r="F155">
        <v>144</v>
      </c>
      <c r="G155" t="s">
        <v>329</v>
      </c>
      <c r="H155" t="s">
        <v>665</v>
      </c>
      <c r="I155" t="s">
        <v>902</v>
      </c>
      <c r="J155" t="s">
        <v>903</v>
      </c>
    </row>
    <row r="156" spans="1:10">
      <c r="A156">
        <v>16</v>
      </c>
      <c r="B156" t="s">
        <v>898</v>
      </c>
      <c r="C156" t="s">
        <v>899</v>
      </c>
      <c r="D156" t="s">
        <v>900</v>
      </c>
      <c r="E156" t="s">
        <v>901</v>
      </c>
      <c r="F156">
        <v>202</v>
      </c>
      <c r="G156" t="s">
        <v>8</v>
      </c>
      <c r="H156" t="s">
        <v>665</v>
      </c>
      <c r="I156" t="s">
        <v>902</v>
      </c>
      <c r="J156" t="s">
        <v>912</v>
      </c>
    </row>
    <row r="157" spans="1:10">
      <c r="A157">
        <v>16</v>
      </c>
      <c r="B157" t="s">
        <v>898</v>
      </c>
      <c r="C157" t="s">
        <v>899</v>
      </c>
      <c r="D157" t="s">
        <v>900</v>
      </c>
      <c r="E157" t="s">
        <v>901</v>
      </c>
      <c r="F157">
        <v>729</v>
      </c>
      <c r="G157" t="s">
        <v>584</v>
      </c>
      <c r="H157" t="s">
        <v>665</v>
      </c>
      <c r="I157" t="s">
        <v>902</v>
      </c>
      <c r="J157" t="s">
        <v>903</v>
      </c>
    </row>
    <row r="158" spans="1:10">
      <c r="A158">
        <v>16</v>
      </c>
      <c r="B158" t="s">
        <v>898</v>
      </c>
      <c r="C158" t="s">
        <v>899</v>
      </c>
      <c r="D158" t="s">
        <v>900</v>
      </c>
      <c r="E158" t="s">
        <v>901</v>
      </c>
      <c r="F158">
        <v>752</v>
      </c>
      <c r="G158" t="s">
        <v>142</v>
      </c>
      <c r="H158" t="s">
        <v>665</v>
      </c>
      <c r="I158" t="s">
        <v>902</v>
      </c>
      <c r="J158" t="s">
        <v>903</v>
      </c>
    </row>
    <row r="159" spans="1:10">
      <c r="A159">
        <v>16</v>
      </c>
      <c r="B159" t="s">
        <v>898</v>
      </c>
      <c r="C159" t="s">
        <v>899</v>
      </c>
      <c r="D159" t="s">
        <v>900</v>
      </c>
      <c r="E159" t="s">
        <v>901</v>
      </c>
      <c r="F159">
        <v>756</v>
      </c>
      <c r="G159" t="s">
        <v>113</v>
      </c>
      <c r="H159" t="s">
        <v>665</v>
      </c>
      <c r="I159" t="s">
        <v>902</v>
      </c>
      <c r="J159" t="s">
        <v>903</v>
      </c>
    </row>
    <row r="160" spans="1:10">
      <c r="A160">
        <v>16</v>
      </c>
      <c r="B160" t="s">
        <v>898</v>
      </c>
      <c r="C160" t="s">
        <v>899</v>
      </c>
      <c r="D160" t="s">
        <v>900</v>
      </c>
      <c r="E160" t="s">
        <v>901</v>
      </c>
      <c r="F160">
        <v>762</v>
      </c>
      <c r="G160" t="s">
        <v>434</v>
      </c>
      <c r="H160" t="s">
        <v>665</v>
      </c>
      <c r="I160" t="s">
        <v>902</v>
      </c>
      <c r="J160" t="s">
        <v>903</v>
      </c>
    </row>
    <row r="161" spans="1:10">
      <c r="A161">
        <v>16</v>
      </c>
      <c r="B161" t="s">
        <v>898</v>
      </c>
      <c r="C161" t="s">
        <v>899</v>
      </c>
      <c r="D161" t="s">
        <v>900</v>
      </c>
      <c r="E161" t="s">
        <v>901</v>
      </c>
      <c r="F161">
        <v>764</v>
      </c>
      <c r="G161" t="s">
        <v>171</v>
      </c>
      <c r="H161" t="s">
        <v>665</v>
      </c>
      <c r="I161" t="s">
        <v>902</v>
      </c>
      <c r="J161" t="s">
        <v>903</v>
      </c>
    </row>
    <row r="162" spans="1:10">
      <c r="A162">
        <v>16</v>
      </c>
      <c r="B162" t="s">
        <v>898</v>
      </c>
      <c r="C162" t="s">
        <v>899</v>
      </c>
      <c r="D162" t="s">
        <v>900</v>
      </c>
      <c r="E162" t="s">
        <v>901</v>
      </c>
      <c r="F162">
        <v>626</v>
      </c>
      <c r="G162" t="s">
        <v>697</v>
      </c>
      <c r="H162" t="s">
        <v>665</v>
      </c>
      <c r="I162" t="s">
        <v>902</v>
      </c>
      <c r="J162" t="s">
        <v>903</v>
      </c>
    </row>
    <row r="163" spans="1:10">
      <c r="A163">
        <v>16</v>
      </c>
      <c r="B163" t="s">
        <v>898</v>
      </c>
      <c r="C163" t="s">
        <v>899</v>
      </c>
      <c r="D163" t="s">
        <v>900</v>
      </c>
      <c r="E163" t="s">
        <v>901</v>
      </c>
      <c r="F163">
        <v>768</v>
      </c>
      <c r="G163" t="s">
        <v>519</v>
      </c>
      <c r="H163" t="s">
        <v>665</v>
      </c>
      <c r="I163" t="s">
        <v>902</v>
      </c>
      <c r="J163" t="s">
        <v>903</v>
      </c>
    </row>
    <row r="164" spans="1:10">
      <c r="A164">
        <v>16</v>
      </c>
      <c r="B164" t="s">
        <v>898</v>
      </c>
      <c r="C164" t="s">
        <v>899</v>
      </c>
      <c r="D164" t="s">
        <v>900</v>
      </c>
      <c r="E164" t="s">
        <v>901</v>
      </c>
      <c r="F164">
        <v>780</v>
      </c>
      <c r="G164" t="s">
        <v>102</v>
      </c>
      <c r="H164" t="s">
        <v>665</v>
      </c>
      <c r="I164" t="s">
        <v>902</v>
      </c>
      <c r="J164" t="s">
        <v>903</v>
      </c>
    </row>
    <row r="165" spans="1:10">
      <c r="A165">
        <v>16</v>
      </c>
      <c r="B165" t="s">
        <v>898</v>
      </c>
      <c r="C165" t="s">
        <v>899</v>
      </c>
      <c r="D165" t="s">
        <v>900</v>
      </c>
      <c r="E165" t="s">
        <v>901</v>
      </c>
      <c r="F165">
        <v>788</v>
      </c>
      <c r="G165" t="s">
        <v>259</v>
      </c>
      <c r="H165" t="s">
        <v>665</v>
      </c>
      <c r="I165" t="s">
        <v>902</v>
      </c>
      <c r="J165" t="s">
        <v>903</v>
      </c>
    </row>
    <row r="166" spans="1:10">
      <c r="A166">
        <v>16</v>
      </c>
      <c r="B166" t="s">
        <v>898</v>
      </c>
      <c r="C166" t="s">
        <v>899</v>
      </c>
      <c r="D166" t="s">
        <v>900</v>
      </c>
      <c r="E166" t="s">
        <v>901</v>
      </c>
      <c r="F166">
        <v>792</v>
      </c>
      <c r="G166" t="s">
        <v>301</v>
      </c>
      <c r="H166" t="s">
        <v>665</v>
      </c>
      <c r="I166" t="s">
        <v>902</v>
      </c>
      <c r="J166" t="s">
        <v>903</v>
      </c>
    </row>
    <row r="167" spans="1:10">
      <c r="A167">
        <v>16</v>
      </c>
      <c r="B167" t="s">
        <v>898</v>
      </c>
      <c r="C167" t="s">
        <v>899</v>
      </c>
      <c r="D167" t="s">
        <v>900</v>
      </c>
      <c r="E167" t="s">
        <v>901</v>
      </c>
      <c r="F167">
        <v>800</v>
      </c>
      <c r="G167" t="s">
        <v>181</v>
      </c>
      <c r="H167" t="s">
        <v>665</v>
      </c>
      <c r="I167" t="s">
        <v>902</v>
      </c>
      <c r="J167" t="s">
        <v>903</v>
      </c>
    </row>
    <row r="168" spans="1:10">
      <c r="A168">
        <v>16</v>
      </c>
      <c r="B168" t="s">
        <v>898</v>
      </c>
      <c r="C168" t="s">
        <v>899</v>
      </c>
      <c r="D168" t="s">
        <v>900</v>
      </c>
      <c r="E168" t="s">
        <v>901</v>
      </c>
      <c r="F168">
        <v>804</v>
      </c>
      <c r="G168" t="s">
        <v>532</v>
      </c>
      <c r="H168" t="s">
        <v>665</v>
      </c>
      <c r="I168" t="s">
        <v>902</v>
      </c>
      <c r="J168" t="s">
        <v>903</v>
      </c>
    </row>
    <row r="169" spans="1:10">
      <c r="A169">
        <v>16</v>
      </c>
      <c r="B169" t="s">
        <v>898</v>
      </c>
      <c r="C169" t="s">
        <v>899</v>
      </c>
      <c r="D169" t="s">
        <v>900</v>
      </c>
      <c r="E169" t="s">
        <v>901</v>
      </c>
      <c r="F169">
        <v>826</v>
      </c>
      <c r="G169" t="s">
        <v>765</v>
      </c>
      <c r="H169" t="s">
        <v>665</v>
      </c>
      <c r="I169" t="s">
        <v>902</v>
      </c>
      <c r="J169" t="s">
        <v>903</v>
      </c>
    </row>
    <row r="170" spans="1:10">
      <c r="A170">
        <v>16</v>
      </c>
      <c r="B170" t="s">
        <v>898</v>
      </c>
      <c r="C170" t="s">
        <v>899</v>
      </c>
      <c r="D170" t="s">
        <v>900</v>
      </c>
      <c r="E170" t="s">
        <v>901</v>
      </c>
      <c r="F170">
        <v>834</v>
      </c>
      <c r="G170" t="s">
        <v>480</v>
      </c>
      <c r="H170" t="s">
        <v>665</v>
      </c>
      <c r="I170" t="s">
        <v>902</v>
      </c>
      <c r="J170" t="s">
        <v>903</v>
      </c>
    </row>
    <row r="171" spans="1:10">
      <c r="A171">
        <v>16</v>
      </c>
      <c r="B171" t="s">
        <v>898</v>
      </c>
      <c r="C171" t="s">
        <v>899</v>
      </c>
      <c r="D171" t="s">
        <v>900</v>
      </c>
      <c r="E171" t="s">
        <v>901</v>
      </c>
      <c r="F171">
        <v>840</v>
      </c>
      <c r="G171" t="s">
        <v>144</v>
      </c>
      <c r="H171" t="s">
        <v>665</v>
      </c>
      <c r="I171" t="s">
        <v>902</v>
      </c>
      <c r="J171" t="s">
        <v>903</v>
      </c>
    </row>
    <row r="172" spans="1:10">
      <c r="A172">
        <v>16</v>
      </c>
      <c r="B172" t="s">
        <v>898</v>
      </c>
      <c r="C172" t="s">
        <v>899</v>
      </c>
      <c r="D172" t="s">
        <v>900</v>
      </c>
      <c r="E172" t="s">
        <v>901</v>
      </c>
      <c r="F172">
        <v>858</v>
      </c>
      <c r="G172" t="s">
        <v>467</v>
      </c>
      <c r="H172" t="s">
        <v>665</v>
      </c>
      <c r="I172" t="s">
        <v>902</v>
      </c>
      <c r="J172" t="s">
        <v>903</v>
      </c>
    </row>
    <row r="173" spans="1:10">
      <c r="A173">
        <v>16</v>
      </c>
      <c r="B173" t="s">
        <v>898</v>
      </c>
      <c r="C173" t="s">
        <v>899</v>
      </c>
      <c r="D173" t="s">
        <v>900</v>
      </c>
      <c r="E173" t="s">
        <v>901</v>
      </c>
      <c r="F173">
        <v>860</v>
      </c>
      <c r="G173" t="s">
        <v>302</v>
      </c>
      <c r="H173" t="s">
        <v>665</v>
      </c>
      <c r="I173" t="s">
        <v>902</v>
      </c>
      <c r="J173" t="s">
        <v>903</v>
      </c>
    </row>
    <row r="174" spans="1:10">
      <c r="A174">
        <v>16</v>
      </c>
      <c r="B174" t="s">
        <v>898</v>
      </c>
      <c r="C174" t="s">
        <v>899</v>
      </c>
      <c r="D174" t="s">
        <v>900</v>
      </c>
      <c r="E174" t="s">
        <v>901</v>
      </c>
      <c r="F174">
        <v>548</v>
      </c>
      <c r="G174" t="s">
        <v>606</v>
      </c>
      <c r="H174" t="s">
        <v>665</v>
      </c>
      <c r="I174" t="s">
        <v>902</v>
      </c>
      <c r="J174" t="s">
        <v>903</v>
      </c>
    </row>
    <row r="175" spans="1:10">
      <c r="A175">
        <v>16</v>
      </c>
      <c r="B175" t="s">
        <v>898</v>
      </c>
      <c r="C175" t="s">
        <v>899</v>
      </c>
      <c r="D175" t="s">
        <v>900</v>
      </c>
      <c r="E175" t="s">
        <v>901</v>
      </c>
      <c r="F175">
        <v>862</v>
      </c>
      <c r="G175" t="s">
        <v>469</v>
      </c>
      <c r="H175" t="s">
        <v>665</v>
      </c>
      <c r="I175" t="s">
        <v>902</v>
      </c>
      <c r="J175" t="s">
        <v>903</v>
      </c>
    </row>
    <row r="176" spans="1:10">
      <c r="A176">
        <v>16</v>
      </c>
      <c r="B176" t="s">
        <v>898</v>
      </c>
      <c r="C176" t="s">
        <v>899</v>
      </c>
      <c r="D176" t="s">
        <v>900</v>
      </c>
      <c r="E176" t="s">
        <v>901</v>
      </c>
      <c r="F176">
        <v>704</v>
      </c>
      <c r="G176" t="s">
        <v>264</v>
      </c>
      <c r="H176" t="s">
        <v>665</v>
      </c>
      <c r="I176" t="s">
        <v>902</v>
      </c>
      <c r="J176" t="s">
        <v>903</v>
      </c>
    </row>
    <row r="177" spans="1:10">
      <c r="A177">
        <v>16</v>
      </c>
      <c r="B177" t="s">
        <v>898</v>
      </c>
      <c r="C177" t="s">
        <v>899</v>
      </c>
      <c r="D177" t="s">
        <v>900</v>
      </c>
      <c r="E177" t="s">
        <v>901</v>
      </c>
      <c r="F177">
        <v>1</v>
      </c>
      <c r="G177" t="s">
        <v>17</v>
      </c>
      <c r="H177" t="s">
        <v>665</v>
      </c>
      <c r="I177" t="s">
        <v>902</v>
      </c>
      <c r="J177">
        <v>141</v>
      </c>
    </row>
    <row r="178" spans="1:10">
      <c r="A178">
        <v>16</v>
      </c>
      <c r="B178" t="s">
        <v>898</v>
      </c>
      <c r="C178" t="s">
        <v>899</v>
      </c>
      <c r="D178" t="s">
        <v>900</v>
      </c>
      <c r="E178" t="s">
        <v>901</v>
      </c>
      <c r="F178">
        <v>887</v>
      </c>
      <c r="G178" t="s">
        <v>738</v>
      </c>
      <c r="H178" t="s">
        <v>665</v>
      </c>
      <c r="I178" t="s">
        <v>902</v>
      </c>
      <c r="J178" t="s">
        <v>903</v>
      </c>
    </row>
    <row r="179" spans="1:10">
      <c r="A179">
        <v>16</v>
      </c>
      <c r="B179" t="s">
        <v>898</v>
      </c>
      <c r="C179" t="s">
        <v>899</v>
      </c>
      <c r="D179" t="s">
        <v>900</v>
      </c>
      <c r="E179" t="s">
        <v>901</v>
      </c>
      <c r="F179">
        <v>894</v>
      </c>
      <c r="G179" t="s">
        <v>483</v>
      </c>
      <c r="H179" t="s">
        <v>665</v>
      </c>
      <c r="I179" t="s">
        <v>902</v>
      </c>
      <c r="J179" t="s">
        <v>903</v>
      </c>
    </row>
    <row r="180" spans="1:10">
      <c r="A180">
        <v>16</v>
      </c>
      <c r="B180" t="s">
        <v>898</v>
      </c>
      <c r="C180" t="s">
        <v>899</v>
      </c>
      <c r="D180" t="s">
        <v>900</v>
      </c>
      <c r="E180" t="s">
        <v>901</v>
      </c>
      <c r="F180">
        <v>716</v>
      </c>
      <c r="G180" t="s">
        <v>268</v>
      </c>
      <c r="H180" t="s">
        <v>665</v>
      </c>
      <c r="I180" t="s">
        <v>902</v>
      </c>
      <c r="J180" t="s">
        <v>903</v>
      </c>
    </row>
  </sheetData>
  <autoFilter ref="H27:H180" xr:uid="{5ABEB604-704A-47F7-988B-7F8BB69A7BAB}"/>
  <pageMargins left="0.7" right="0.7" top="0.75" bottom="0.75" header="0.3" footer="0.3"/>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B6F5-00C7-4EFF-BED2-A8B8AD257870}">
  <dimension ref="A2:O160"/>
  <sheetViews>
    <sheetView workbookViewId="0">
      <selection activeCell="J18" sqref="J18"/>
    </sheetView>
  </sheetViews>
  <sheetFormatPr defaultColWidth="11.42578125" defaultRowHeight="15"/>
  <cols>
    <col min="1" max="1" width="34" customWidth="1"/>
  </cols>
  <sheetData>
    <row r="2" spans="1:7">
      <c r="A2" s="182" t="s">
        <v>1337</v>
      </c>
      <c r="B2" s="182"/>
      <c r="C2" s="182"/>
      <c r="D2" s="182"/>
      <c r="E2" s="182"/>
      <c r="F2" s="182"/>
      <c r="G2" s="182"/>
    </row>
    <row r="3" spans="1:7">
      <c r="A3" s="182" t="s">
        <v>1338</v>
      </c>
      <c r="B3" s="182"/>
      <c r="C3" s="182"/>
      <c r="D3" s="182"/>
      <c r="E3" s="182"/>
      <c r="F3" s="182"/>
      <c r="G3" s="182"/>
    </row>
    <row r="27" spans="1:15" ht="18.75">
      <c r="A27" s="129" t="s">
        <v>925</v>
      </c>
      <c r="B27" s="130">
        <v>2000</v>
      </c>
      <c r="C27" s="130">
        <v>2005</v>
      </c>
      <c r="D27" s="130">
        <v>2010</v>
      </c>
      <c r="E27" s="131">
        <v>2015</v>
      </c>
      <c r="F27" s="131">
        <v>2016</v>
      </c>
      <c r="G27" s="131">
        <v>2017</v>
      </c>
      <c r="H27" s="131">
        <v>2018</v>
      </c>
      <c r="I27" s="131">
        <v>2019</v>
      </c>
      <c r="J27" s="132">
        <v>2020</v>
      </c>
      <c r="K27" s="131">
        <v>2021</v>
      </c>
      <c r="L27" s="130">
        <v>2022</v>
      </c>
      <c r="M27" s="130">
        <v>2023</v>
      </c>
      <c r="N27" s="130">
        <v>2024</v>
      </c>
      <c r="O27" s="130">
        <v>2025</v>
      </c>
    </row>
    <row r="28" spans="1:15">
      <c r="A28" t="s">
        <v>926</v>
      </c>
      <c r="B28" s="134">
        <v>0.74603174603174605</v>
      </c>
      <c r="C28" s="134">
        <v>0.74345549738219896</v>
      </c>
      <c r="D28" s="134">
        <v>0.73958333333333337</v>
      </c>
      <c r="E28" s="134">
        <v>0.7409326424870466</v>
      </c>
      <c r="F28" s="134">
        <v>0.7409326424870466</v>
      </c>
      <c r="G28" s="135">
        <v>0.7409326424870466</v>
      </c>
      <c r="H28" s="135">
        <v>0.7409326424870466</v>
      </c>
      <c r="I28" s="136">
        <v>0.7409326424870466</v>
      </c>
      <c r="J28" s="136">
        <v>0.7409326424870466</v>
      </c>
      <c r="K28" s="136">
        <v>0.7409326424870466</v>
      </c>
      <c r="L28" s="136">
        <v>0.7409326424870466</v>
      </c>
      <c r="M28" s="136">
        <v>0.7409326424870466</v>
      </c>
      <c r="N28" s="136">
        <v>0.7409326424870466</v>
      </c>
      <c r="O28" s="136">
        <v>0.7409326424870466</v>
      </c>
    </row>
    <row r="29" spans="1:15">
      <c r="A29" t="s">
        <v>927</v>
      </c>
      <c r="B29" s="136">
        <v>0.62962962962962965</v>
      </c>
      <c r="C29" s="136">
        <v>0.68518518518518523</v>
      </c>
      <c r="D29" s="136">
        <v>0.64814814814814814</v>
      </c>
      <c r="E29" s="136">
        <v>0.64814814814814814</v>
      </c>
      <c r="F29" s="136">
        <v>0.64814814814814814</v>
      </c>
      <c r="G29" s="136">
        <v>0.64814814814814814</v>
      </c>
      <c r="H29" s="136">
        <v>0.66666666666666663</v>
      </c>
      <c r="I29" s="136">
        <v>0.68518518518518523</v>
      </c>
      <c r="J29" s="136">
        <v>0.64814814814814814</v>
      </c>
      <c r="K29" s="136">
        <v>0.64814814814814814</v>
      </c>
      <c r="L29" s="134">
        <v>0.62962962962962965</v>
      </c>
      <c r="M29" s="134">
        <v>0.64150943396226412</v>
      </c>
      <c r="N29" s="134">
        <v>0.660377358490566</v>
      </c>
      <c r="O29" s="134">
        <v>0.69811320754716977</v>
      </c>
    </row>
    <row r="30" spans="1:15">
      <c r="A30" t="s">
        <v>928</v>
      </c>
      <c r="B30" s="136">
        <v>0.53333333333333333</v>
      </c>
      <c r="C30" s="136">
        <v>0.46666666666666667</v>
      </c>
      <c r="D30" s="136">
        <v>0.53333333333333333</v>
      </c>
      <c r="E30" s="136">
        <v>0.53333333333333333</v>
      </c>
      <c r="F30" s="136">
        <v>0.46666666666666667</v>
      </c>
      <c r="G30" s="136">
        <v>0.46666666666666667</v>
      </c>
      <c r="H30" s="136">
        <v>0.53333333333333333</v>
      </c>
      <c r="I30" s="136">
        <v>0.53333333333333333</v>
      </c>
      <c r="J30" s="136">
        <v>0.53333333333333333</v>
      </c>
      <c r="K30" s="136">
        <v>0.53333333333333333</v>
      </c>
      <c r="L30" s="136">
        <v>0.53333333333333333</v>
      </c>
      <c r="M30" s="136">
        <v>0.46666666666666667</v>
      </c>
      <c r="N30" s="136">
        <v>0.46666666666666667</v>
      </c>
      <c r="O30" s="136">
        <v>0.53333333333333333</v>
      </c>
    </row>
    <row r="31" spans="1:15">
      <c r="A31" t="s">
        <v>929</v>
      </c>
      <c r="B31" s="134">
        <v>0.72142857142857142</v>
      </c>
      <c r="C31" s="134">
        <v>0.71812080536912748</v>
      </c>
      <c r="D31" s="134">
        <v>0.71895424836601307</v>
      </c>
      <c r="E31" s="134">
        <v>0.71875</v>
      </c>
      <c r="F31" s="134">
        <v>0.72222222222222221</v>
      </c>
      <c r="G31" s="135">
        <v>0.72560975609756095</v>
      </c>
      <c r="H31" s="135">
        <v>0.72560975609756095</v>
      </c>
      <c r="I31" s="135">
        <v>0.72560975609756095</v>
      </c>
      <c r="J31" s="135">
        <v>0.72560975609756095</v>
      </c>
      <c r="K31" s="135">
        <v>0.72560975609756095</v>
      </c>
      <c r="L31" s="134">
        <v>0.72560975609756095</v>
      </c>
      <c r="M31" s="134">
        <v>0.72560975609756095</v>
      </c>
      <c r="N31" s="135">
        <v>0.72560975609756095</v>
      </c>
      <c r="O31" s="137">
        <v>0.72891566265060237</v>
      </c>
    </row>
    <row r="32" spans="1:15">
      <c r="A32" t="s">
        <v>930</v>
      </c>
      <c r="B32" s="135">
        <v>0.31256828763229538</v>
      </c>
      <c r="C32" s="135">
        <v>0.32123226430750074</v>
      </c>
      <c r="D32" s="135">
        <v>0.33432162004364663</v>
      </c>
      <c r="E32" s="135">
        <v>0.35245426532321439</v>
      </c>
      <c r="F32" s="135">
        <v>0.3723365296013762</v>
      </c>
      <c r="G32" s="135">
        <v>0.37724394845075954</v>
      </c>
      <c r="H32" s="135">
        <v>0.37736936895397799</v>
      </c>
      <c r="I32" s="138">
        <v>0.37736936895397799</v>
      </c>
      <c r="J32" s="138">
        <v>0.3776935910395684</v>
      </c>
      <c r="K32" s="138">
        <v>0.38033507204561362</v>
      </c>
      <c r="L32" s="134">
        <v>0.37318815078808409</v>
      </c>
      <c r="M32" s="134">
        <v>0.37176567961009382</v>
      </c>
      <c r="N32" s="134">
        <v>0.37181100058513772</v>
      </c>
      <c r="O32" s="134">
        <v>0.37148559334955283</v>
      </c>
    </row>
    <row r="33" spans="1:15">
      <c r="A33" t="s">
        <v>931</v>
      </c>
      <c r="B33" s="134">
        <v>0.7471910112359551</v>
      </c>
      <c r="C33" s="134">
        <v>0.7458563535911602</v>
      </c>
      <c r="D33" s="134">
        <v>0.74175824175824179</v>
      </c>
      <c r="E33" s="134">
        <v>0.75</v>
      </c>
      <c r="F33" s="134">
        <v>0.75</v>
      </c>
      <c r="G33" s="135">
        <v>0.75132275132275128</v>
      </c>
      <c r="H33" s="135">
        <v>0.75132275132275128</v>
      </c>
      <c r="I33" s="136">
        <v>0.75132275132275128</v>
      </c>
      <c r="J33" s="136">
        <v>0.75132275132275128</v>
      </c>
      <c r="K33" s="136">
        <v>0.74736842105263157</v>
      </c>
      <c r="L33" s="134">
        <v>0.74736842105263157</v>
      </c>
      <c r="M33" s="134">
        <v>0.74736842105263157</v>
      </c>
      <c r="N33" s="134">
        <v>0.74736842105263157</v>
      </c>
      <c r="O33" s="134">
        <v>0.74345549738219896</v>
      </c>
    </row>
    <row r="34" spans="1:15">
      <c r="A34" t="s">
        <v>932</v>
      </c>
      <c r="B34" s="135">
        <v>0.38199408774443355</v>
      </c>
      <c r="C34" s="135">
        <v>0.38090125109581335</v>
      </c>
      <c r="D34" s="135">
        <v>0.38132125560361091</v>
      </c>
      <c r="E34" s="135">
        <v>0.38179394363302693</v>
      </c>
      <c r="F34" s="135">
        <v>0.37928542979843449</v>
      </c>
      <c r="G34" s="135">
        <v>0.38881152182266721</v>
      </c>
      <c r="H34" s="135">
        <v>0.39782205861372216</v>
      </c>
      <c r="I34" s="136">
        <v>0.39265651574589239</v>
      </c>
      <c r="J34" s="135">
        <v>0.39063018025609797</v>
      </c>
      <c r="K34" s="136">
        <v>0.39072196378494989</v>
      </c>
      <c r="L34" s="134">
        <v>0.39115367151493208</v>
      </c>
      <c r="M34" s="134">
        <v>0.39188835064396393</v>
      </c>
      <c r="N34" s="134">
        <v>0.39551328479396175</v>
      </c>
      <c r="O34" s="134">
        <v>0.39620537932087563</v>
      </c>
    </row>
    <row r="35" spans="1:15">
      <c r="A35" t="s">
        <v>933</v>
      </c>
      <c r="B35" s="134">
        <v>0.74863387978142082</v>
      </c>
      <c r="C35" s="135">
        <v>0.74594594594594599</v>
      </c>
      <c r="D35" s="134">
        <v>0.74468085106382975</v>
      </c>
      <c r="E35" s="134">
        <v>0.75</v>
      </c>
      <c r="F35" s="135">
        <v>0.75</v>
      </c>
      <c r="G35" s="135">
        <v>0.75132275132275128</v>
      </c>
      <c r="H35" s="135">
        <v>0.75132275132275128</v>
      </c>
      <c r="I35" s="136">
        <v>0.75132275132275128</v>
      </c>
      <c r="J35" s="136">
        <v>0.75132275132275128</v>
      </c>
      <c r="K35" s="136">
        <v>0.75132275132275128</v>
      </c>
      <c r="L35" s="134">
        <v>0.75132275132275128</v>
      </c>
      <c r="M35" s="134">
        <v>0.75132275132275128</v>
      </c>
      <c r="N35" s="134">
        <v>0.75132275132275128</v>
      </c>
      <c r="O35" s="134">
        <v>0.75132275132275128</v>
      </c>
    </row>
    <row r="36" spans="1:15">
      <c r="A36" t="s">
        <v>934</v>
      </c>
      <c r="B36" s="135">
        <v>0.30095819287425335</v>
      </c>
      <c r="C36" s="135">
        <v>0.30130069432747558</v>
      </c>
      <c r="D36" s="135">
        <v>0.30248362705776477</v>
      </c>
      <c r="E36" s="135">
        <v>0.3227355254897013</v>
      </c>
      <c r="F36" s="135">
        <v>0.3227355254897013</v>
      </c>
      <c r="G36" s="135">
        <v>0.32200609551654563</v>
      </c>
      <c r="H36" s="135">
        <v>0.32200609551654563</v>
      </c>
      <c r="I36" s="136">
        <v>0.32009692694852554</v>
      </c>
      <c r="J36" s="135">
        <v>0.32253239161080932</v>
      </c>
      <c r="K36" s="136">
        <v>0.31650048608991876</v>
      </c>
      <c r="L36" s="134">
        <v>0.31753892512484605</v>
      </c>
      <c r="M36" s="134">
        <v>0.32381623772640045</v>
      </c>
      <c r="N36" s="134">
        <v>0.32614158544182748</v>
      </c>
      <c r="O36" s="134">
        <v>0.33353793676499038</v>
      </c>
    </row>
    <row r="37" spans="1:15">
      <c r="A37" t="s">
        <v>935</v>
      </c>
      <c r="B37" s="134">
        <v>0.75428571428571434</v>
      </c>
      <c r="C37" s="134">
        <v>0.7471910112359551</v>
      </c>
      <c r="D37" s="134">
        <v>0.74725274725274726</v>
      </c>
      <c r="E37" s="134">
        <v>0.75</v>
      </c>
      <c r="F37" s="135">
        <v>0.75</v>
      </c>
      <c r="G37" s="135">
        <v>0.75</v>
      </c>
      <c r="H37" s="135">
        <v>0.75</v>
      </c>
      <c r="I37" s="136">
        <v>0.75</v>
      </c>
      <c r="J37" s="136">
        <v>0.75135135135135134</v>
      </c>
      <c r="K37" s="136">
        <v>0.75135135135135134</v>
      </c>
      <c r="L37" s="134">
        <v>0.75268817204301075</v>
      </c>
      <c r="M37" s="134">
        <v>0.75268817204301075</v>
      </c>
      <c r="N37" s="134">
        <v>0.75268817204301075</v>
      </c>
      <c r="O37" s="134">
        <v>0.75268817204301075</v>
      </c>
    </row>
    <row r="38" spans="1:15">
      <c r="A38" t="s">
        <v>936</v>
      </c>
      <c r="B38" s="139"/>
      <c r="C38" s="139"/>
      <c r="D38" s="135">
        <v>0.38461538461538458</v>
      </c>
      <c r="E38" s="135">
        <v>0.43859649122807015</v>
      </c>
      <c r="F38" s="135">
        <v>0.43859649122807015</v>
      </c>
      <c r="G38" s="135">
        <v>0.43859649122807015</v>
      </c>
      <c r="H38" s="135">
        <v>0.43859649122807015</v>
      </c>
      <c r="I38" s="136">
        <v>0.43859649122807015</v>
      </c>
      <c r="J38" s="135">
        <v>0.43859649122807015</v>
      </c>
      <c r="K38" s="135">
        <v>0.43859649122807015</v>
      </c>
      <c r="L38" s="134">
        <v>0.43859649122807015</v>
      </c>
      <c r="M38" s="134">
        <v>0.43859649122807015</v>
      </c>
      <c r="N38" s="134">
        <v>0.43859649122807015</v>
      </c>
      <c r="O38" s="134">
        <v>0.43859649122807015</v>
      </c>
    </row>
    <row r="39" spans="1:15">
      <c r="A39" t="s">
        <v>937</v>
      </c>
      <c r="B39" s="139"/>
      <c r="C39" s="139"/>
      <c r="D39" s="135">
        <v>0.5</v>
      </c>
      <c r="E39" s="135">
        <v>0.5</v>
      </c>
      <c r="F39" s="135">
        <v>0.5</v>
      </c>
      <c r="G39" s="135">
        <v>0.5</v>
      </c>
      <c r="H39" s="135">
        <v>0.5</v>
      </c>
      <c r="I39" s="136">
        <v>0.5</v>
      </c>
      <c r="J39" s="135">
        <v>0.5</v>
      </c>
      <c r="K39" s="136">
        <v>0.5</v>
      </c>
      <c r="L39" s="140">
        <v>0.5</v>
      </c>
      <c r="M39" s="140">
        <v>0.5</v>
      </c>
      <c r="N39" s="140">
        <v>0.5</v>
      </c>
      <c r="O39" s="140">
        <v>0.5</v>
      </c>
    </row>
    <row r="40" spans="1:15">
      <c r="A40" t="s">
        <v>938</v>
      </c>
      <c r="B40" s="135">
        <v>0.46431</v>
      </c>
      <c r="C40" s="135">
        <v>0.46216000000000007</v>
      </c>
      <c r="D40" s="135">
        <v>0.5008999999999999</v>
      </c>
      <c r="E40" s="135">
        <v>0.4652599999999999</v>
      </c>
      <c r="F40" s="135">
        <v>0.4649299999999999</v>
      </c>
      <c r="G40" s="135">
        <v>0.46490999999999993</v>
      </c>
      <c r="H40" s="136">
        <v>0.46413022031138246</v>
      </c>
      <c r="I40" s="136">
        <v>0.46506045513186778</v>
      </c>
      <c r="J40" s="136">
        <v>0.46503999999999995</v>
      </c>
      <c r="K40" s="136">
        <v>0.46505900704836178</v>
      </c>
      <c r="L40" s="136">
        <v>0.46505900704836178</v>
      </c>
      <c r="M40" s="136">
        <v>0.46505900704836178</v>
      </c>
      <c r="N40" s="136">
        <v>0.46305023785289912</v>
      </c>
      <c r="O40" s="136">
        <v>0.46305023785289912</v>
      </c>
    </row>
    <row r="41" spans="1:15">
      <c r="A41" t="s">
        <v>939</v>
      </c>
      <c r="B41" s="134">
        <v>0.69491525423728817</v>
      </c>
      <c r="C41" s="134">
        <v>0.6875</v>
      </c>
      <c r="D41" s="134">
        <v>0.68656716417910446</v>
      </c>
      <c r="E41" s="134">
        <v>0.68656716417910446</v>
      </c>
      <c r="F41" s="135">
        <v>0.68656716417910446</v>
      </c>
      <c r="G41" s="135">
        <v>0.68656716417910446</v>
      </c>
      <c r="H41" s="136">
        <v>0.68656716417910446</v>
      </c>
      <c r="I41" s="136">
        <v>0.69117647058823528</v>
      </c>
      <c r="J41" s="136">
        <v>0.69117647058823528</v>
      </c>
      <c r="K41" s="136">
        <v>0.69117647058823528</v>
      </c>
      <c r="L41" s="136">
        <v>0.69117647058823528</v>
      </c>
      <c r="M41" s="136">
        <v>0.69117647058823528</v>
      </c>
      <c r="N41" s="136">
        <v>0.6811594202898551</v>
      </c>
      <c r="O41" s="136">
        <v>0.6811594202898551</v>
      </c>
    </row>
    <row r="42" spans="1:15">
      <c r="A42" t="s">
        <v>940</v>
      </c>
      <c r="B42" s="134">
        <v>0.62692999999999999</v>
      </c>
      <c r="C42" s="134">
        <v>0.63382000000000005</v>
      </c>
      <c r="D42" s="134">
        <v>0.63942999999999983</v>
      </c>
      <c r="E42" s="134">
        <v>0.62822575245831458</v>
      </c>
      <c r="F42" s="135">
        <v>0.6266458128162069</v>
      </c>
      <c r="G42" s="135">
        <v>0.62563140355765912</v>
      </c>
      <c r="H42" s="136">
        <v>0.6231383981016938</v>
      </c>
      <c r="I42" s="136">
        <v>0.62298162484342634</v>
      </c>
      <c r="J42" s="136">
        <v>0.58922471929260767</v>
      </c>
      <c r="K42" s="136">
        <v>0.62397274901907407</v>
      </c>
      <c r="L42" s="136">
        <v>0.62095237621086175</v>
      </c>
      <c r="M42" s="136">
        <v>0.61934126275801871</v>
      </c>
      <c r="N42" s="136">
        <v>0.62055021657667986</v>
      </c>
      <c r="O42" s="136">
        <v>0.61782039368176089</v>
      </c>
    </row>
    <row r="43" spans="1:15">
      <c r="A43" t="s">
        <v>941</v>
      </c>
      <c r="B43" s="134">
        <v>0.76923076923076927</v>
      </c>
      <c r="C43" s="134">
        <v>0.76923076923076927</v>
      </c>
      <c r="D43" s="134">
        <v>0.76923076923076927</v>
      </c>
      <c r="E43" s="134">
        <v>0.77500000000000002</v>
      </c>
      <c r="F43" s="135">
        <v>0.77500000000000002</v>
      </c>
      <c r="G43" s="135">
        <v>0.77500000000000002</v>
      </c>
      <c r="H43" s="136">
        <v>0.77500000000000002</v>
      </c>
      <c r="I43" s="136">
        <v>0.77500000000000002</v>
      </c>
      <c r="J43" s="136">
        <v>0.76543209876543206</v>
      </c>
      <c r="K43" s="136">
        <v>0.76543209876543206</v>
      </c>
      <c r="L43" s="136">
        <v>0.76543209876543206</v>
      </c>
      <c r="M43" s="136">
        <v>0.76543209876543206</v>
      </c>
      <c r="N43" s="136">
        <v>0.76543209876543206</v>
      </c>
      <c r="O43" s="136">
        <v>0.76543209876543206</v>
      </c>
    </row>
    <row r="44" spans="1:15">
      <c r="A44" t="s">
        <v>942</v>
      </c>
      <c r="B44" s="134">
        <v>0.50014999999999998</v>
      </c>
      <c r="C44" s="134">
        <v>0.5001899999999998</v>
      </c>
      <c r="D44" s="134">
        <v>0.50020999999999993</v>
      </c>
      <c r="E44" s="134">
        <v>0.50019000000000013</v>
      </c>
      <c r="F44" s="135">
        <v>0.50022000000000011</v>
      </c>
      <c r="G44" s="135">
        <v>0.50022000000000011</v>
      </c>
      <c r="H44" s="136">
        <v>0.50022</v>
      </c>
      <c r="I44" s="136">
        <v>0.50022</v>
      </c>
      <c r="J44" s="136">
        <v>0.50022396080072307</v>
      </c>
      <c r="K44" s="136">
        <v>0.50022396080072307</v>
      </c>
      <c r="L44" s="136">
        <v>0.50021499785002133</v>
      </c>
      <c r="M44" s="136">
        <v>0.50021499785002133</v>
      </c>
      <c r="N44" s="136">
        <v>0.50022396080072307</v>
      </c>
      <c r="O44" s="136">
        <v>0.50022396080072307</v>
      </c>
    </row>
    <row r="45" spans="1:15">
      <c r="A45" t="s">
        <v>943</v>
      </c>
      <c r="B45" s="134">
        <v>0.56521739130434778</v>
      </c>
      <c r="C45" s="134">
        <v>0.57446808510638303</v>
      </c>
      <c r="D45" s="134">
        <v>0.58333333333333337</v>
      </c>
      <c r="E45" s="134">
        <v>0.58333333333333337</v>
      </c>
      <c r="F45" s="135">
        <v>0.58333333333333337</v>
      </c>
      <c r="G45" s="135">
        <v>0.58333333333333337</v>
      </c>
      <c r="H45" s="136">
        <v>0.58333333333333337</v>
      </c>
      <c r="I45" s="136">
        <v>0.58333333333333337</v>
      </c>
      <c r="J45" s="136">
        <v>0.58333333333333337</v>
      </c>
      <c r="K45" s="136">
        <v>0.58333333333333337</v>
      </c>
      <c r="L45" s="136">
        <v>0.58333333333333337</v>
      </c>
      <c r="M45" s="136">
        <v>0.58333333333333337</v>
      </c>
      <c r="N45" s="136">
        <v>0.58333333333333337</v>
      </c>
      <c r="O45" s="136">
        <v>0.58333333333333337</v>
      </c>
    </row>
    <row r="46" spans="1:15">
      <c r="I46" s="141"/>
      <c r="J46" s="141"/>
    </row>
    <row r="47" spans="1:15">
      <c r="J47" s="141"/>
    </row>
    <row r="48" spans="1:15" ht="18.75">
      <c r="A48" s="142"/>
      <c r="J48" s="141"/>
    </row>
    <row r="49" spans="1:15" ht="18.75">
      <c r="A49" s="129" t="s">
        <v>944</v>
      </c>
      <c r="B49" s="133">
        <v>2000</v>
      </c>
      <c r="C49" s="133">
        <v>2005</v>
      </c>
      <c r="D49" s="133">
        <v>2010</v>
      </c>
      <c r="E49" s="133">
        <v>2015</v>
      </c>
      <c r="F49" s="133">
        <v>2016</v>
      </c>
      <c r="G49" s="133">
        <v>2017</v>
      </c>
      <c r="H49" s="133">
        <v>2018</v>
      </c>
      <c r="I49" s="133">
        <v>2019</v>
      </c>
      <c r="J49" s="133">
        <v>2020</v>
      </c>
      <c r="K49" s="133">
        <v>2021</v>
      </c>
      <c r="L49" s="133">
        <v>2022</v>
      </c>
      <c r="M49" s="133">
        <v>2023</v>
      </c>
      <c r="N49" s="133">
        <v>2024</v>
      </c>
      <c r="O49" s="133">
        <v>2025</v>
      </c>
    </row>
    <row r="50" spans="1:15">
      <c r="A50" t="s">
        <v>926</v>
      </c>
      <c r="B50" s="134">
        <v>0.23280423280423279</v>
      </c>
      <c r="C50" s="134">
        <v>0.2356020942408377</v>
      </c>
      <c r="D50" s="134">
        <v>0.234375</v>
      </c>
      <c r="E50" s="134">
        <v>0.23834196891191708</v>
      </c>
      <c r="F50" s="134">
        <v>0.23834196891191708</v>
      </c>
      <c r="G50" s="134">
        <v>0.23834196891191708</v>
      </c>
      <c r="H50" s="134">
        <v>0.23834196891191708</v>
      </c>
      <c r="I50" s="134">
        <v>0.23834196891191708</v>
      </c>
      <c r="J50" s="134">
        <v>0.23834196891191708</v>
      </c>
      <c r="K50" s="134">
        <v>0.23834196891191708</v>
      </c>
      <c r="L50" s="134">
        <v>0.23834196891191708</v>
      </c>
      <c r="M50" s="134">
        <v>0.23834196891191708</v>
      </c>
      <c r="N50" s="134">
        <v>0.23834196891191708</v>
      </c>
      <c r="O50" s="134">
        <v>0.23834196891191708</v>
      </c>
    </row>
    <row r="51" spans="1:15">
      <c r="A51" t="s">
        <v>927</v>
      </c>
      <c r="B51" s="134">
        <v>0.18518518518518517</v>
      </c>
      <c r="C51" s="134">
        <v>0.14814814814814814</v>
      </c>
      <c r="D51" s="134">
        <v>0.12962962962962962</v>
      </c>
      <c r="E51" s="134">
        <v>0.18518518518518517</v>
      </c>
      <c r="F51" s="134">
        <v>0.16666666666666666</v>
      </c>
      <c r="G51" s="134">
        <v>0.14814814814814814</v>
      </c>
      <c r="H51" s="134">
        <v>0.14814814814814814</v>
      </c>
      <c r="I51" s="134">
        <v>0.18518518518518517</v>
      </c>
      <c r="J51" s="134">
        <v>0.14814814814814814</v>
      </c>
      <c r="K51" s="134">
        <v>0.14814814814814814</v>
      </c>
      <c r="L51" s="134">
        <v>0.12962962962962962</v>
      </c>
      <c r="M51" s="134">
        <v>0.11320754716981132</v>
      </c>
      <c r="N51" s="134">
        <v>0.15094339622641509</v>
      </c>
      <c r="O51" s="134">
        <v>0.16981132075471697</v>
      </c>
    </row>
    <row r="52" spans="1:15">
      <c r="A52" t="s">
        <v>928</v>
      </c>
      <c r="B52" s="134">
        <v>0.13333333333333333</v>
      </c>
      <c r="C52" s="134">
        <v>0.13333333333333333</v>
      </c>
      <c r="D52" s="134">
        <v>6.6666666666666666E-2</v>
      </c>
      <c r="E52" s="134">
        <v>0.13333333333333333</v>
      </c>
      <c r="F52" s="134">
        <v>0.13333333333333333</v>
      </c>
      <c r="G52" s="134">
        <v>0.13333333333333333</v>
      </c>
      <c r="H52" s="134">
        <v>6.6666666666666666E-2</v>
      </c>
      <c r="I52" s="134">
        <v>0</v>
      </c>
      <c r="J52" s="134">
        <v>6.6666666666666666E-2</v>
      </c>
      <c r="K52" s="134">
        <v>6.6666666666666666E-2</v>
      </c>
      <c r="L52" s="134">
        <v>0</v>
      </c>
      <c r="M52" s="134">
        <v>6.6666666666666666E-2</v>
      </c>
      <c r="N52" s="134">
        <v>0.13333333333333333</v>
      </c>
      <c r="O52" s="134">
        <v>0.13333333333333333</v>
      </c>
    </row>
    <row r="53" spans="1:15">
      <c r="A53" t="s">
        <v>929</v>
      </c>
      <c r="B53" s="134">
        <v>0.20714285714285716</v>
      </c>
      <c r="C53" s="134">
        <v>0.20805369127516779</v>
      </c>
      <c r="D53" s="134">
        <v>0.20261437908496732</v>
      </c>
      <c r="E53" s="134">
        <v>0.20624999999999999</v>
      </c>
      <c r="F53" s="135">
        <v>0.20370370370370369</v>
      </c>
      <c r="G53" s="135">
        <v>0.21341463414634146</v>
      </c>
      <c r="H53" s="135">
        <v>0.21341463414634146</v>
      </c>
      <c r="I53" s="134">
        <v>0.21341463414634146</v>
      </c>
      <c r="J53" s="134">
        <v>0.21341463414634146</v>
      </c>
      <c r="K53" s="134">
        <v>0.21341463414634146</v>
      </c>
      <c r="L53" s="134">
        <v>0.21341463414634146</v>
      </c>
      <c r="M53" s="134">
        <v>0.21341463414634146</v>
      </c>
      <c r="N53" s="134">
        <v>0.21341463414634146</v>
      </c>
      <c r="O53" s="134">
        <v>0.21341463414634146</v>
      </c>
    </row>
    <row r="54" spans="1:15">
      <c r="A54" t="s">
        <v>930</v>
      </c>
      <c r="B54" s="135">
        <v>2.4032575331856286E-2</v>
      </c>
      <c r="C54" s="135">
        <v>2.7840641369529892E-2</v>
      </c>
      <c r="D54" s="135">
        <v>2.8932447156538386E-2</v>
      </c>
      <c r="E54" s="135">
        <v>3.456558057678201E-2</v>
      </c>
      <c r="F54" s="135">
        <v>3.4301567960000313E-2</v>
      </c>
      <c r="G54" s="135">
        <v>3.4534730932923578E-2</v>
      </c>
      <c r="H54" s="135">
        <v>3.4536433041167297E-2</v>
      </c>
      <c r="I54" s="134">
        <v>3.4536433041167297E-2</v>
      </c>
      <c r="J54" s="134">
        <v>3.4763843552772157E-2</v>
      </c>
      <c r="K54" s="134">
        <v>3.4953840931643422E-2</v>
      </c>
      <c r="L54" s="134">
        <v>3.5850080499971612E-2</v>
      </c>
      <c r="M54" s="134">
        <v>3.3662062718440383E-2</v>
      </c>
      <c r="N54" s="134">
        <v>3.3659634329135837E-2</v>
      </c>
      <c r="O54" s="134">
        <v>3.3592643490975765E-2</v>
      </c>
    </row>
    <row r="55" spans="1:15">
      <c r="A55" t="s">
        <v>931</v>
      </c>
      <c r="B55" s="135">
        <v>0.21910112359550582</v>
      </c>
      <c r="C55" s="135">
        <v>0.23204419889502736</v>
      </c>
      <c r="D55" s="135">
        <v>0.23076923076923087</v>
      </c>
      <c r="E55" s="135">
        <v>0.24468085106382989</v>
      </c>
      <c r="F55" s="135">
        <v>0.24468085106382989</v>
      </c>
      <c r="G55" s="135">
        <v>0.24338624338624337</v>
      </c>
      <c r="H55" s="135">
        <v>0.24338624338624337</v>
      </c>
      <c r="I55" s="134">
        <v>0.24338624338624337</v>
      </c>
      <c r="J55" s="134">
        <v>0.24338624338624337</v>
      </c>
      <c r="K55" s="134">
        <v>0.24210526315789452</v>
      </c>
      <c r="L55" s="134">
        <v>0.24210526315789452</v>
      </c>
      <c r="M55" s="134">
        <v>0.24210526315789452</v>
      </c>
      <c r="N55" s="134">
        <v>0.24210526315789452</v>
      </c>
      <c r="O55" s="134">
        <v>0.2408376963350787</v>
      </c>
    </row>
    <row r="56" spans="1:15">
      <c r="A56" t="s">
        <v>932</v>
      </c>
      <c r="B56" s="135">
        <v>3.6734143586544706E-2</v>
      </c>
      <c r="C56" s="135">
        <v>3.7000953257043945E-2</v>
      </c>
      <c r="D56" s="135">
        <v>3.7225617353245227E-2</v>
      </c>
      <c r="E56" s="135">
        <v>3.6961306744639655E-2</v>
      </c>
      <c r="F56" s="135">
        <v>3.713375354990648E-2</v>
      </c>
      <c r="G56" s="135">
        <v>3.8754898168511832E-2</v>
      </c>
      <c r="H56" s="135">
        <v>4.1490127638961247E-2</v>
      </c>
      <c r="I56" s="134">
        <v>4.097647771758528E-2</v>
      </c>
      <c r="J56" s="134">
        <v>4.0494519363228572E-2</v>
      </c>
      <c r="K56" s="134">
        <v>4.001695345107157E-2</v>
      </c>
      <c r="L56" s="134">
        <v>3.965727284328361E-2</v>
      </c>
      <c r="M56" s="134">
        <v>3.9245834138430323E-2</v>
      </c>
      <c r="N56" s="134">
        <v>3.904786309581796E-2</v>
      </c>
      <c r="O56" s="134">
        <v>3.8738626614080396E-2</v>
      </c>
    </row>
    <row r="57" spans="1:15">
      <c r="A57" t="s">
        <v>933</v>
      </c>
      <c r="B57" s="135">
        <v>0.23626373626373637</v>
      </c>
      <c r="C57" s="135">
        <v>0.23913043478260856</v>
      </c>
      <c r="D57" s="135">
        <v>0.24064171122994632</v>
      </c>
      <c r="E57" s="135">
        <v>0.24468085106382989</v>
      </c>
      <c r="F57" s="135">
        <v>0.24468085106382989</v>
      </c>
      <c r="G57" s="135">
        <v>0.24338624338624337</v>
      </c>
      <c r="H57" s="135">
        <v>0.24338624338624337</v>
      </c>
      <c r="I57" s="134">
        <v>0.24338624338624337</v>
      </c>
      <c r="J57" s="134">
        <v>0.24338624338624337</v>
      </c>
      <c r="K57" s="134">
        <v>0.24338624338624337</v>
      </c>
      <c r="L57" s="134">
        <v>0.24338624338624337</v>
      </c>
      <c r="M57" s="134">
        <v>0.24338624338624337</v>
      </c>
      <c r="N57" s="134">
        <v>0.24338624338624337</v>
      </c>
      <c r="O57" s="134">
        <v>0.24338624338624337</v>
      </c>
    </row>
    <row r="58" spans="1:15">
      <c r="A58" t="s">
        <v>934</v>
      </c>
      <c r="B58" s="135">
        <v>1.7383296326899521E-2</v>
      </c>
      <c r="C58" s="135">
        <v>1.819682801098781E-2</v>
      </c>
      <c r="D58" s="135">
        <v>1.8433506567841425E-2</v>
      </c>
      <c r="E58" s="135">
        <v>2.6659407186737583E-2</v>
      </c>
      <c r="F58" s="135">
        <v>2.6659407186737583E-2</v>
      </c>
      <c r="G58" s="135">
        <v>2.6599152987454546E-2</v>
      </c>
      <c r="H58" s="135">
        <v>2.6599152987454546E-2</v>
      </c>
      <c r="I58" s="134">
        <v>2.6379932987420213E-2</v>
      </c>
      <c r="J58" s="134">
        <v>2.6880817085887094E-2</v>
      </c>
      <c r="K58" s="134">
        <v>2.6272547323489305E-2</v>
      </c>
      <c r="L58" s="134">
        <v>2.6045419934149057E-2</v>
      </c>
      <c r="M58" s="134">
        <v>2.6706934244021516E-2</v>
      </c>
      <c r="N58" s="134">
        <v>2.6621075976727776E-2</v>
      </c>
      <c r="O58" s="134">
        <v>2.745505825237906E-2</v>
      </c>
    </row>
    <row r="59" spans="1:15">
      <c r="A59" t="s">
        <v>935</v>
      </c>
      <c r="B59" s="143">
        <v>0.23563218390804577</v>
      </c>
      <c r="C59" s="143">
        <v>0.24157303370786543</v>
      </c>
      <c r="D59" s="143">
        <v>0.24175824175824187</v>
      </c>
      <c r="E59" s="143">
        <v>0.24456521739130421</v>
      </c>
      <c r="F59" s="143">
        <v>0.24456521739130421</v>
      </c>
      <c r="G59" s="143">
        <v>0.24456521739130421</v>
      </c>
      <c r="H59" s="143">
        <v>0.24456521739130421</v>
      </c>
      <c r="I59" s="134">
        <v>0.24590163934426248</v>
      </c>
      <c r="J59" s="134">
        <v>0.24999999999999986</v>
      </c>
      <c r="K59" s="134">
        <v>0.24864864864864866</v>
      </c>
      <c r="L59" s="134">
        <v>0.24731182795698911</v>
      </c>
      <c r="M59" s="134">
        <v>0.24731182795698911</v>
      </c>
      <c r="N59" s="134">
        <v>0.24731182795698911</v>
      </c>
      <c r="O59" s="134">
        <v>0.24731182795698911</v>
      </c>
    </row>
    <row r="60" spans="1:15">
      <c r="A60" t="s">
        <v>945</v>
      </c>
      <c r="B60" s="136"/>
      <c r="C60" s="136"/>
      <c r="D60" s="143">
        <v>0</v>
      </c>
      <c r="E60" s="143">
        <v>0</v>
      </c>
      <c r="F60" s="143">
        <v>0</v>
      </c>
      <c r="G60" s="143">
        <v>0</v>
      </c>
      <c r="H60" s="143">
        <v>0</v>
      </c>
      <c r="I60" s="134">
        <v>0</v>
      </c>
      <c r="J60" s="134">
        <v>0</v>
      </c>
      <c r="K60" s="134">
        <v>0</v>
      </c>
      <c r="L60" s="134">
        <v>0</v>
      </c>
      <c r="M60" s="134">
        <v>0</v>
      </c>
      <c r="N60" s="134">
        <v>0</v>
      </c>
      <c r="O60" s="134">
        <v>0</v>
      </c>
    </row>
    <row r="61" spans="1:15">
      <c r="A61" t="s">
        <v>937</v>
      </c>
      <c r="B61" s="136"/>
      <c r="C61" s="136"/>
      <c r="D61" s="136">
        <v>0</v>
      </c>
      <c r="E61" s="136">
        <v>0</v>
      </c>
      <c r="F61" s="136">
        <v>0</v>
      </c>
      <c r="G61" s="136">
        <v>0</v>
      </c>
      <c r="H61" s="136">
        <v>0</v>
      </c>
      <c r="I61" s="134">
        <v>0</v>
      </c>
      <c r="J61" s="134">
        <v>0</v>
      </c>
      <c r="K61" s="134">
        <v>0</v>
      </c>
      <c r="L61" s="134">
        <v>0</v>
      </c>
      <c r="M61" s="134">
        <v>0</v>
      </c>
      <c r="N61" s="134">
        <v>0</v>
      </c>
      <c r="O61" s="134">
        <v>0</v>
      </c>
    </row>
    <row r="62" spans="1:15">
      <c r="A62" t="s">
        <v>938</v>
      </c>
      <c r="B62" s="143">
        <v>4.877999999999999E-2</v>
      </c>
      <c r="C62" s="143">
        <v>4.9200000000000001E-2</v>
      </c>
      <c r="D62" s="143">
        <v>4.9510000000000005E-2</v>
      </c>
      <c r="E62" s="143">
        <v>4.7559999999999998E-2</v>
      </c>
      <c r="F62" s="143">
        <v>4.7539999999999999E-2</v>
      </c>
      <c r="G62" s="143">
        <v>4.7539999999999999E-2</v>
      </c>
      <c r="H62" s="136">
        <v>4.7506540522363506E-2</v>
      </c>
      <c r="I62" s="134">
        <v>4.7023465375369077E-2</v>
      </c>
      <c r="J62" s="134">
        <v>4.7009999999999996E-2</v>
      </c>
      <c r="K62" s="134">
        <v>4.7023592668079581E-2</v>
      </c>
      <c r="L62" s="134">
        <v>4.7023592668079581E-2</v>
      </c>
      <c r="M62" s="134">
        <v>4.7023592668079581E-2</v>
      </c>
      <c r="N62" s="134">
        <v>4.6554110632277254E-2</v>
      </c>
      <c r="O62" s="134">
        <v>4.6554110632277254E-2</v>
      </c>
    </row>
    <row r="63" spans="1:15">
      <c r="A63" t="s">
        <v>939</v>
      </c>
      <c r="B63" s="136">
        <v>0.16949152542372883</v>
      </c>
      <c r="C63" s="136">
        <v>0.171875</v>
      </c>
      <c r="D63" s="136">
        <v>0.16417910447761191</v>
      </c>
      <c r="E63" s="136">
        <v>0.16417910447761191</v>
      </c>
      <c r="F63" s="136">
        <v>0.16417910447761191</v>
      </c>
      <c r="G63" s="136">
        <v>0.16417910447761191</v>
      </c>
      <c r="H63" s="136">
        <v>0.16417910447761191</v>
      </c>
      <c r="I63" s="134">
        <v>0.16176470588235295</v>
      </c>
      <c r="J63" s="134">
        <v>0.16176470588235295</v>
      </c>
      <c r="K63" s="134">
        <v>0.16176470588235295</v>
      </c>
      <c r="L63" s="134">
        <v>0.16176470588235295</v>
      </c>
      <c r="M63" s="134">
        <v>0.16176470588235295</v>
      </c>
      <c r="N63" s="134">
        <v>0.15942028985507248</v>
      </c>
      <c r="O63" s="134">
        <v>0.15942028985507248</v>
      </c>
    </row>
    <row r="64" spans="1:15">
      <c r="A64" t="s">
        <v>940</v>
      </c>
      <c r="B64" s="136">
        <v>0.14704999999999999</v>
      </c>
      <c r="C64" s="136">
        <v>0.13768000000000002</v>
      </c>
      <c r="D64" s="136">
        <v>0.13440999999999997</v>
      </c>
      <c r="E64" s="136">
        <v>0.13358559002179168</v>
      </c>
      <c r="F64" s="136">
        <v>0.13196569562084506</v>
      </c>
      <c r="G64" s="136">
        <v>0.13140516618438999</v>
      </c>
      <c r="H64" s="136">
        <v>0.13062684978658787</v>
      </c>
      <c r="I64" s="134">
        <v>0.12993216092913865</v>
      </c>
      <c r="J64" s="134">
        <v>0.10091720876709484</v>
      </c>
      <c r="K64" s="134">
        <v>0.12976831689874602</v>
      </c>
      <c r="L64" s="134">
        <v>0.12763271741888055</v>
      </c>
      <c r="M64" s="134">
        <v>0.12410027641037195</v>
      </c>
      <c r="N64" s="134">
        <v>0.13140516618438999</v>
      </c>
      <c r="O64" s="134">
        <v>0.11593521732236052</v>
      </c>
    </row>
    <row r="65" spans="1:15">
      <c r="A65" t="s">
        <v>941</v>
      </c>
      <c r="B65" s="143">
        <v>0.41025641025641046</v>
      </c>
      <c r="C65" s="143">
        <v>0.41025641025641046</v>
      </c>
      <c r="D65" s="143">
        <v>0.41025641025641046</v>
      </c>
      <c r="E65" s="143">
        <v>0.4125000000000002</v>
      </c>
      <c r="F65" s="143">
        <v>0.4125000000000002</v>
      </c>
      <c r="G65" s="143">
        <v>0.4125000000000002</v>
      </c>
      <c r="H65" s="143">
        <v>0.4125000000000002</v>
      </c>
      <c r="I65" s="134">
        <v>0.4125000000000002</v>
      </c>
      <c r="J65" s="134">
        <v>0.40740740740740738</v>
      </c>
      <c r="K65" s="134">
        <v>0.40740740740740738</v>
      </c>
      <c r="L65" s="134">
        <v>0.40740740740740738</v>
      </c>
      <c r="M65" s="134">
        <v>0.40740740740740738</v>
      </c>
      <c r="N65" s="134">
        <v>0.40740740740740738</v>
      </c>
      <c r="O65" s="134">
        <v>0.40740740740740738</v>
      </c>
    </row>
    <row r="66" spans="1:15">
      <c r="A66" t="s">
        <v>942</v>
      </c>
      <c r="B66" s="136">
        <v>4.3299999999999996E-3</v>
      </c>
      <c r="C66" s="136">
        <v>4.3299999999999996E-3</v>
      </c>
      <c r="D66" s="136">
        <v>4.3299999999999996E-3</v>
      </c>
      <c r="E66" s="136">
        <v>4.5300000000000002E-3</v>
      </c>
      <c r="F66" s="136">
        <v>4.5599999999999998E-3</v>
      </c>
      <c r="G66" s="136">
        <v>4.5599999999999998E-3</v>
      </c>
      <c r="H66" s="136">
        <v>4.5599999999999998E-3</v>
      </c>
      <c r="I66" s="134">
        <v>4.5599999999999998E-3</v>
      </c>
      <c r="J66" s="134">
        <v>4.5602651357294155E-3</v>
      </c>
      <c r="K66" s="134">
        <v>4.5602651357294155E-3</v>
      </c>
      <c r="L66" s="134">
        <v>4.5599544004559954E-3</v>
      </c>
      <c r="M66" s="134">
        <v>4.5599544004559954E-3</v>
      </c>
      <c r="N66" s="134">
        <v>4.5602651357294155E-3</v>
      </c>
      <c r="O66" s="134">
        <v>4.5602651357294155E-3</v>
      </c>
    </row>
    <row r="67" spans="1:15">
      <c r="A67" t="s">
        <v>943</v>
      </c>
      <c r="B67" s="136">
        <v>2.1739130434782608E-2</v>
      </c>
      <c r="C67" s="136">
        <v>2.1276595744680851E-2</v>
      </c>
      <c r="D67" s="136">
        <v>2.0833333333333332E-2</v>
      </c>
      <c r="E67" s="136">
        <v>2.0833333333333332E-2</v>
      </c>
      <c r="F67" s="136">
        <v>2.0833333333333332E-2</v>
      </c>
      <c r="G67" s="136">
        <v>2.0833333333333332E-2</v>
      </c>
      <c r="H67" s="136">
        <v>2.0833333333333332E-2</v>
      </c>
      <c r="I67" s="134">
        <v>2.0833333333333332E-2</v>
      </c>
      <c r="J67" s="134">
        <v>2.0833333333333332E-2</v>
      </c>
      <c r="K67" s="134">
        <v>2.0833333333333332E-2</v>
      </c>
      <c r="L67" s="134">
        <v>2.0833333333333332E-2</v>
      </c>
      <c r="M67" s="134">
        <v>2.0833333333333332E-2</v>
      </c>
      <c r="N67" s="134">
        <v>2.0833333333333332E-2</v>
      </c>
      <c r="O67" s="134">
        <v>2.0833333333333332E-2</v>
      </c>
    </row>
    <row r="68" spans="1:15">
      <c r="B68" s="144"/>
      <c r="C68" s="144"/>
      <c r="D68" s="144"/>
      <c r="E68" s="144"/>
      <c r="F68" s="144"/>
      <c r="G68" s="144"/>
      <c r="H68" s="144"/>
      <c r="I68" s="144"/>
      <c r="J68" s="141"/>
      <c r="K68" s="134"/>
    </row>
    <row r="69" spans="1:15" ht="18.75">
      <c r="A69" s="129" t="s">
        <v>946</v>
      </c>
      <c r="B69" s="133">
        <v>2000</v>
      </c>
      <c r="C69" s="133">
        <v>2005</v>
      </c>
      <c r="D69" s="133">
        <v>2010</v>
      </c>
      <c r="E69" s="133">
        <v>2015</v>
      </c>
      <c r="F69" s="133">
        <v>2016</v>
      </c>
      <c r="G69" s="133">
        <v>2017</v>
      </c>
      <c r="H69" s="133">
        <v>2018</v>
      </c>
      <c r="I69" s="133">
        <v>2019</v>
      </c>
      <c r="J69" s="133">
        <v>2020</v>
      </c>
      <c r="K69" s="133">
        <v>2021</v>
      </c>
      <c r="L69" s="133">
        <v>2022</v>
      </c>
      <c r="M69" s="133">
        <v>2023</v>
      </c>
      <c r="N69" s="133">
        <v>2024</v>
      </c>
      <c r="O69" s="133">
        <v>2025</v>
      </c>
    </row>
    <row r="70" spans="1:15">
      <c r="A70" t="s">
        <v>926</v>
      </c>
      <c r="B70" s="136">
        <v>0.16402116402116401</v>
      </c>
      <c r="C70" s="136">
        <v>0.16230366492146597</v>
      </c>
      <c r="D70" s="136">
        <v>0.16145833333333334</v>
      </c>
      <c r="E70" s="136">
        <v>0.16580310880829016</v>
      </c>
      <c r="F70" s="136">
        <v>0.16580310880829016</v>
      </c>
      <c r="G70" s="136">
        <v>0.16580310880829016</v>
      </c>
      <c r="H70" s="136">
        <v>0.16580310880829016</v>
      </c>
      <c r="I70" s="136">
        <v>0.16580310880829016</v>
      </c>
      <c r="J70" s="136">
        <v>0.16580310880829016</v>
      </c>
      <c r="K70" s="143">
        <v>0.16580310880829016</v>
      </c>
      <c r="L70" s="143">
        <v>0.16580310880829016</v>
      </c>
      <c r="M70" s="143">
        <v>0.16580310880829016</v>
      </c>
      <c r="N70" s="143">
        <v>0.16580310880829016</v>
      </c>
      <c r="O70" s="143">
        <v>0.16580310880829016</v>
      </c>
    </row>
    <row r="71" spans="1:15">
      <c r="A71" t="s">
        <v>927</v>
      </c>
      <c r="B71" s="136">
        <v>7.407407407407407E-2</v>
      </c>
      <c r="C71" s="136">
        <v>5.5555555555555552E-2</v>
      </c>
      <c r="D71" s="136">
        <v>9.2592592592592587E-2</v>
      </c>
      <c r="E71" s="136">
        <v>0.16666666666666666</v>
      </c>
      <c r="F71" s="136">
        <v>0.14814814814814814</v>
      </c>
      <c r="G71" s="136">
        <v>0.18518518518518517</v>
      </c>
      <c r="H71" s="136">
        <v>0.14814814814814814</v>
      </c>
      <c r="I71" s="136">
        <v>0.16666666666666666</v>
      </c>
      <c r="J71" s="136">
        <v>0.12962962962962962</v>
      </c>
      <c r="K71" s="143">
        <v>0.14814814814814814</v>
      </c>
      <c r="L71" s="145">
        <v>0.1111111111111111</v>
      </c>
      <c r="M71" s="145">
        <v>0.13207547169811321</v>
      </c>
      <c r="N71" s="143">
        <v>0.15094339622641509</v>
      </c>
      <c r="O71" s="143">
        <v>0.15094339622641509</v>
      </c>
    </row>
    <row r="72" spans="1:15">
      <c r="A72" t="s">
        <v>928</v>
      </c>
      <c r="B72" s="136">
        <v>6.6666666666666666E-2</v>
      </c>
      <c r="C72" s="136">
        <v>0</v>
      </c>
      <c r="D72" s="136">
        <v>6.6666666666666666E-2</v>
      </c>
      <c r="E72" s="136">
        <v>6.6666666666666666E-2</v>
      </c>
      <c r="F72" s="136">
        <v>0</v>
      </c>
      <c r="G72" s="136">
        <v>0.2</v>
      </c>
      <c r="H72" s="136">
        <v>0.2</v>
      </c>
      <c r="I72" s="136">
        <v>0</v>
      </c>
      <c r="J72" s="136">
        <v>6.6666666666666666E-2</v>
      </c>
      <c r="K72" s="136">
        <v>6.6666666666666666E-2</v>
      </c>
      <c r="L72" s="136">
        <v>0</v>
      </c>
      <c r="M72" s="136">
        <v>0</v>
      </c>
      <c r="N72" s="136">
        <v>0</v>
      </c>
      <c r="O72" s="136">
        <v>0</v>
      </c>
    </row>
    <row r="73" spans="1:15">
      <c r="A73" t="s">
        <v>929</v>
      </c>
      <c r="B73" s="136">
        <v>0.12857142857142856</v>
      </c>
      <c r="C73" s="136">
        <v>0.1476510067114094</v>
      </c>
      <c r="D73" s="136">
        <v>0.1437908496732026</v>
      </c>
      <c r="E73" s="136">
        <v>0.15</v>
      </c>
      <c r="F73" s="136">
        <v>0.15432098765432098</v>
      </c>
      <c r="G73" s="136">
        <v>0.15853658536585366</v>
      </c>
      <c r="H73" s="136">
        <v>0.15853658536585366</v>
      </c>
      <c r="I73" s="136">
        <v>0.15853658536585366</v>
      </c>
      <c r="J73" s="136">
        <v>0.15853658536585366</v>
      </c>
      <c r="K73" s="143">
        <v>0.15853658536585366</v>
      </c>
      <c r="L73" s="145">
        <v>0.15853658536585366</v>
      </c>
      <c r="M73" s="145">
        <v>0.15853658536585366</v>
      </c>
      <c r="N73" s="143">
        <v>0.15853658536585366</v>
      </c>
      <c r="O73" s="145">
        <v>0.15853658536585366</v>
      </c>
    </row>
    <row r="74" spans="1:15">
      <c r="A74" t="s">
        <v>930</v>
      </c>
      <c r="B74" s="136">
        <v>2.0503456481129841E-2</v>
      </c>
      <c r="C74" s="136">
        <v>1.9360607168058402E-2</v>
      </c>
      <c r="D74" s="136">
        <v>1.9017369673264825E-2</v>
      </c>
      <c r="E74" s="136">
        <v>2.5379566772766964E-2</v>
      </c>
      <c r="F74" s="136">
        <v>2.5712194761145831E-2</v>
      </c>
      <c r="G74" s="136">
        <v>2.5881964723398924E-2</v>
      </c>
      <c r="H74" s="136">
        <v>2.5882748557421131E-2</v>
      </c>
      <c r="I74" s="136">
        <v>2.5882748557421131E-2</v>
      </c>
      <c r="J74" s="146">
        <v>2.5875238935377652E-2</v>
      </c>
      <c r="K74" s="143">
        <v>2.6020240900581176E-2</v>
      </c>
      <c r="L74" s="145">
        <v>2.6001530819132201E-2</v>
      </c>
      <c r="M74" s="145">
        <v>2.5119240388623464E-2</v>
      </c>
      <c r="N74" s="145">
        <v>2.511742828057744E-2</v>
      </c>
      <c r="O74" s="145">
        <v>2.5070010136117302E-2</v>
      </c>
    </row>
    <row r="75" spans="1:15">
      <c r="A75" t="s">
        <v>931</v>
      </c>
      <c r="B75" s="136">
        <v>0.16853932584269671</v>
      </c>
      <c r="C75" s="136">
        <v>0.16574585635359107</v>
      </c>
      <c r="D75" s="136">
        <v>0.16483516483516483</v>
      </c>
      <c r="E75" s="136">
        <v>0.1702127659574468</v>
      </c>
      <c r="F75" s="136">
        <v>0.1702127659574468</v>
      </c>
      <c r="G75" s="136">
        <v>0.1693121693121693</v>
      </c>
      <c r="H75" s="136">
        <v>0.1693121693121693</v>
      </c>
      <c r="I75" s="136">
        <v>0.1693121693121693</v>
      </c>
      <c r="J75" s="136">
        <v>0.1693121693121693</v>
      </c>
      <c r="K75" s="143">
        <v>0.16842105263157889</v>
      </c>
      <c r="L75" s="145">
        <v>0.16842105263157889</v>
      </c>
      <c r="M75" s="145">
        <v>0.16842105263157889</v>
      </c>
      <c r="N75" s="145">
        <v>0.16842105263157889</v>
      </c>
      <c r="O75" s="145">
        <v>0.1675392670157069</v>
      </c>
    </row>
    <row r="76" spans="1:15">
      <c r="A76" t="s">
        <v>932</v>
      </c>
      <c r="B76" s="136">
        <v>2.6601422271484123E-2</v>
      </c>
      <c r="C76" s="136">
        <v>2.6451492931503257E-2</v>
      </c>
      <c r="D76" s="136">
        <v>2.64088286016693E-2</v>
      </c>
      <c r="E76" s="136">
        <v>2.6152288894256935E-2</v>
      </c>
      <c r="F76" s="136">
        <v>2.6548105562097385E-2</v>
      </c>
      <c r="G76" s="136">
        <v>2.8302082640454411E-2</v>
      </c>
      <c r="H76" s="136">
        <v>2.9778829915360804E-2</v>
      </c>
      <c r="I76" s="136">
        <v>2.9460135597938555E-2</v>
      </c>
      <c r="J76" s="136">
        <v>2.8925165352785585E-2</v>
      </c>
      <c r="K76" s="143">
        <v>2.8667857335485152E-2</v>
      </c>
      <c r="L76" s="145">
        <v>2.8467113209618981E-2</v>
      </c>
      <c r="M76" s="145">
        <v>2.8479103386641218E-2</v>
      </c>
      <c r="N76" s="145">
        <v>2.8536293698493982E-2</v>
      </c>
      <c r="O76" s="145">
        <v>2.8408581840442971E-2</v>
      </c>
    </row>
    <row r="77" spans="1:15">
      <c r="A77" t="s">
        <v>933</v>
      </c>
      <c r="B77" s="136">
        <v>0.17032967032967034</v>
      </c>
      <c r="C77" s="136">
        <v>0.16847826086956513</v>
      </c>
      <c r="D77" s="136">
        <v>0.1657754010695186</v>
      </c>
      <c r="E77" s="136">
        <v>0.1702127659574468</v>
      </c>
      <c r="F77" s="136">
        <v>0.1702127659574468</v>
      </c>
      <c r="G77" s="136">
        <v>0.1693121693121693</v>
      </c>
      <c r="H77" s="136">
        <v>0.1693121693121693</v>
      </c>
      <c r="I77" s="136">
        <v>0.1693121693121693</v>
      </c>
      <c r="J77" s="136">
        <v>0.1693121693121693</v>
      </c>
      <c r="K77" s="143">
        <v>0.1693121693121693</v>
      </c>
      <c r="L77" s="145">
        <v>0.1693121693121693</v>
      </c>
      <c r="M77" s="145">
        <v>0.1693121693121693</v>
      </c>
      <c r="N77" s="145">
        <v>0.1693121693121693</v>
      </c>
      <c r="O77" s="145">
        <v>0.1693121693121693</v>
      </c>
    </row>
    <row r="78" spans="1:15">
      <c r="A78" t="s">
        <v>934</v>
      </c>
      <c r="B78" s="136">
        <v>1.5905401382926124E-2</v>
      </c>
      <c r="C78" s="136">
        <v>1.6375648007785452E-2</v>
      </c>
      <c r="D78" s="136">
        <v>1.6500690587683896E-2</v>
      </c>
      <c r="E78" s="136">
        <v>2.2592918023208203E-2</v>
      </c>
      <c r="F78" s="136">
        <v>2.2592918023208203E-2</v>
      </c>
      <c r="G78" s="136">
        <v>2.2541854690275847E-2</v>
      </c>
      <c r="H78" s="136">
        <v>2.2541854690275847E-2</v>
      </c>
      <c r="I78" s="136">
        <v>2.2367306707226201E-2</v>
      </c>
      <c r="J78" s="136">
        <v>2.2515724754014012E-2</v>
      </c>
      <c r="K78" s="143">
        <v>2.1843019335981761E-2</v>
      </c>
      <c r="L78" s="145">
        <v>2.1426873433534437E-2</v>
      </c>
      <c r="M78" s="134">
        <v>2.1915789209682613E-2</v>
      </c>
      <c r="N78" s="134">
        <v>2.1937987485297853E-2</v>
      </c>
      <c r="O78" s="134">
        <v>2.2650595167425087E-2</v>
      </c>
    </row>
    <row r="79" spans="1:15">
      <c r="A79" t="s">
        <v>935</v>
      </c>
      <c r="B79" s="136">
        <v>0.17241379310344815</v>
      </c>
      <c r="C79" s="136">
        <v>0.17415730337078661</v>
      </c>
      <c r="D79" s="136">
        <v>0.17032967032967034</v>
      </c>
      <c r="E79" s="136">
        <v>0.17391304347826078</v>
      </c>
      <c r="F79" s="136">
        <v>0.17391304347826078</v>
      </c>
      <c r="G79" s="136">
        <v>0.17391304347826078</v>
      </c>
      <c r="H79" s="136">
        <v>0.17391304347826078</v>
      </c>
      <c r="I79" s="136">
        <v>0.17486338797814219</v>
      </c>
      <c r="J79" s="136">
        <v>0.17391304347826078</v>
      </c>
      <c r="K79" s="143">
        <v>0.17297297297297298</v>
      </c>
      <c r="L79" s="145">
        <v>0.1720430107526881</v>
      </c>
      <c r="M79" s="134">
        <v>0.1720430107526881</v>
      </c>
      <c r="N79" s="134">
        <v>0.1720430107526881</v>
      </c>
      <c r="O79" s="134">
        <v>0.1720430107526881</v>
      </c>
    </row>
    <row r="80" spans="1:15">
      <c r="A80" t="s">
        <v>936</v>
      </c>
      <c r="B80" s="136"/>
      <c r="C80" s="136"/>
      <c r="D80" s="136">
        <v>0</v>
      </c>
      <c r="E80" s="136">
        <v>0</v>
      </c>
      <c r="F80" s="136">
        <v>0</v>
      </c>
      <c r="G80" s="136">
        <v>0</v>
      </c>
      <c r="H80" s="136">
        <v>0</v>
      </c>
      <c r="I80" s="136">
        <v>0</v>
      </c>
      <c r="J80" s="136">
        <v>0</v>
      </c>
      <c r="K80" s="136">
        <v>0</v>
      </c>
      <c r="L80" s="145">
        <v>0</v>
      </c>
      <c r="M80" s="134">
        <v>0</v>
      </c>
      <c r="N80" s="134">
        <v>0</v>
      </c>
      <c r="O80" s="134">
        <v>0</v>
      </c>
    </row>
    <row r="81" spans="1:15">
      <c r="A81" t="s">
        <v>937</v>
      </c>
      <c r="B81" s="136"/>
      <c r="C81" s="136"/>
      <c r="D81" s="136">
        <v>0</v>
      </c>
      <c r="E81" s="136">
        <v>0</v>
      </c>
      <c r="F81" s="136">
        <v>0</v>
      </c>
      <c r="G81" s="136">
        <v>0</v>
      </c>
      <c r="H81" s="136">
        <v>0</v>
      </c>
      <c r="I81" s="136">
        <v>0</v>
      </c>
      <c r="J81" s="136">
        <v>0</v>
      </c>
      <c r="K81" s="136">
        <v>0</v>
      </c>
      <c r="L81" s="145">
        <v>0</v>
      </c>
      <c r="M81" s="134">
        <v>0</v>
      </c>
      <c r="N81" s="134">
        <v>0</v>
      </c>
      <c r="O81" s="134">
        <v>0</v>
      </c>
    </row>
    <row r="82" spans="1:15">
      <c r="A82" t="s">
        <v>938</v>
      </c>
      <c r="B82" s="136">
        <v>6.1549999999999994E-2</v>
      </c>
      <c r="C82" s="136">
        <v>6.3940000000000011E-2</v>
      </c>
      <c r="D82" s="136">
        <v>6.5599999999999992E-2</v>
      </c>
      <c r="E82" s="136">
        <v>6.207E-2</v>
      </c>
      <c r="F82" s="136">
        <v>6.2049999999999994E-2</v>
      </c>
      <c r="G82" s="136">
        <v>6.2049999999999994E-2</v>
      </c>
      <c r="H82" s="136">
        <v>6.1983668696148589E-2</v>
      </c>
      <c r="I82" s="136">
        <v>6.1456495066385709E-2</v>
      </c>
      <c r="J82" s="136">
        <v>6.1449999999999998E-2</v>
      </c>
      <c r="K82" s="136">
        <v>6.145666142936581E-2</v>
      </c>
      <c r="L82" s="134">
        <v>6.145666142936581E-2</v>
      </c>
      <c r="M82" s="134">
        <v>6.145666142936581E-2</v>
      </c>
      <c r="N82" s="134">
        <v>6.0944391508037918E-2</v>
      </c>
      <c r="O82" s="134">
        <v>6.0944391508037918E-2</v>
      </c>
    </row>
    <row r="83" spans="1:15">
      <c r="A83" t="s">
        <v>939</v>
      </c>
      <c r="B83" s="136">
        <v>0.18644067796610173</v>
      </c>
      <c r="C83" s="136">
        <v>0.1875</v>
      </c>
      <c r="D83" s="136">
        <v>0.17910447761194026</v>
      </c>
      <c r="E83" s="136">
        <v>0.17910447761194026</v>
      </c>
      <c r="F83" s="136">
        <v>0.17910447761194026</v>
      </c>
      <c r="G83" s="136">
        <v>0.17910447761194026</v>
      </c>
      <c r="H83" s="136">
        <v>0.17910447761194026</v>
      </c>
      <c r="I83" s="136">
        <v>0.17647058823529413</v>
      </c>
      <c r="J83" s="136">
        <v>0.17647058823529413</v>
      </c>
      <c r="K83" s="136">
        <v>0.17647058823529413</v>
      </c>
      <c r="L83" s="134">
        <v>0.17647058823529413</v>
      </c>
      <c r="M83" s="134">
        <v>0.17647058823529413</v>
      </c>
      <c r="N83" s="134">
        <v>0.17391304347826089</v>
      </c>
      <c r="O83" s="134">
        <v>0.17391304347826089</v>
      </c>
    </row>
    <row r="84" spans="1:15">
      <c r="A84" t="s">
        <v>940</v>
      </c>
      <c r="B84" s="136">
        <v>0.11184000000000002</v>
      </c>
      <c r="C84" s="136">
        <v>0.10279999999999999</v>
      </c>
      <c r="D84" s="136">
        <v>0.10044</v>
      </c>
      <c r="E84" s="136">
        <v>9.0510353909099367E-2</v>
      </c>
      <c r="F84" s="136">
        <v>8.8703891199439527E-2</v>
      </c>
      <c r="G84" s="136">
        <v>8.707559256150578E-2</v>
      </c>
      <c r="H84" s="136">
        <v>8.5291963993071637E-2</v>
      </c>
      <c r="I84" s="136">
        <v>8.3755932566967617E-2</v>
      </c>
      <c r="J84" s="136">
        <v>6.4948480171134942E-2</v>
      </c>
      <c r="K84" s="143">
        <v>7.8467108132373342E-2</v>
      </c>
      <c r="L84" s="134">
        <v>7.8440255924683816E-2</v>
      </c>
      <c r="M84" s="134">
        <v>7.7227221769160193E-2</v>
      </c>
      <c r="N84" s="134">
        <v>8.707559256150578E-2</v>
      </c>
      <c r="O84" s="134">
        <v>7.5434766434110012E-2</v>
      </c>
    </row>
    <row r="85" spans="1:15">
      <c r="A85" t="s">
        <v>941</v>
      </c>
      <c r="B85" s="136">
        <v>0.19230769230769235</v>
      </c>
      <c r="C85" s="136">
        <v>0.19230769230769235</v>
      </c>
      <c r="D85" s="136">
        <v>0.19230769230769235</v>
      </c>
      <c r="E85" s="136">
        <v>0.20000000000000004</v>
      </c>
      <c r="F85" s="136">
        <v>0.20000000000000004</v>
      </c>
      <c r="G85" s="136">
        <v>0.20000000000000004</v>
      </c>
      <c r="H85" s="136">
        <v>0.20000000000000004</v>
      </c>
      <c r="I85" s="143">
        <v>0.20000000000000004</v>
      </c>
      <c r="J85" s="135">
        <v>0.19753086419753085</v>
      </c>
      <c r="K85" s="135">
        <v>0.19753086419753085</v>
      </c>
      <c r="L85" s="134">
        <v>0.19753086419753085</v>
      </c>
      <c r="M85" s="134">
        <v>0.19753086419753085</v>
      </c>
      <c r="N85" s="134">
        <v>0.19753086419753085</v>
      </c>
      <c r="O85" s="134">
        <v>0.19753086419753085</v>
      </c>
    </row>
    <row r="86" spans="1:15">
      <c r="A86" t="s">
        <v>942</v>
      </c>
      <c r="B86" s="136">
        <v>1.2979999999999998E-2</v>
      </c>
      <c r="C86" s="136">
        <v>1.2979999999999998E-2</v>
      </c>
      <c r="D86" s="136">
        <v>1.2979999999999998E-2</v>
      </c>
      <c r="E86" s="136">
        <v>1.3600000000000001E-2</v>
      </c>
      <c r="F86" s="136">
        <v>1.3690000000000001E-2</v>
      </c>
      <c r="G86" s="136">
        <v>1.3690000000000001E-2</v>
      </c>
      <c r="H86" s="136">
        <v>1.3690000000000001E-2</v>
      </c>
      <c r="I86" s="136">
        <v>1.3690000000000001E-2</v>
      </c>
      <c r="J86" s="135">
        <v>1.3689965455721785E-2</v>
      </c>
      <c r="K86" s="135">
        <v>1.3689965455721785E-2</v>
      </c>
      <c r="L86" s="134">
        <v>1.3689863101368986E-2</v>
      </c>
      <c r="M86" s="134">
        <v>1.3689863101368986E-2</v>
      </c>
      <c r="N86" s="134">
        <v>1.3689965455721785E-2</v>
      </c>
      <c r="O86" s="134">
        <v>1.3689965455721785E-2</v>
      </c>
    </row>
    <row r="87" spans="1:15">
      <c r="A87" t="s">
        <v>943</v>
      </c>
      <c r="B87" s="136">
        <v>4.3478260869565216E-2</v>
      </c>
      <c r="C87" s="136">
        <v>4.2553191489361701E-2</v>
      </c>
      <c r="D87" s="136">
        <v>4.1666666666666664E-2</v>
      </c>
      <c r="E87" s="136">
        <v>4.1666666666666664E-2</v>
      </c>
      <c r="F87" s="136">
        <v>4.1666666666666664E-2</v>
      </c>
      <c r="G87" s="136">
        <v>4.1666666666666664E-2</v>
      </c>
      <c r="H87" s="136">
        <v>4.1666666666666664E-2</v>
      </c>
      <c r="I87" s="136">
        <v>4.1666666666666664E-2</v>
      </c>
      <c r="J87" s="135">
        <v>4.1666666666666664E-2</v>
      </c>
      <c r="K87" s="135">
        <v>4.1666666666666664E-2</v>
      </c>
      <c r="L87" s="134">
        <v>4.1666666666666664E-2</v>
      </c>
      <c r="M87" s="134">
        <v>4.1666666666666664E-2</v>
      </c>
      <c r="N87" s="134">
        <v>4.1666666666666664E-2</v>
      </c>
      <c r="O87" s="134">
        <v>4.1666666666666664E-2</v>
      </c>
    </row>
    <row r="88" spans="1:15">
      <c r="J88" s="141"/>
    </row>
    <row r="89" spans="1:15" ht="18.75">
      <c r="A89" s="147" t="s">
        <v>947</v>
      </c>
      <c r="B89" s="133">
        <v>2000</v>
      </c>
      <c r="C89" s="133">
        <v>2005</v>
      </c>
      <c r="D89" s="133">
        <v>2010</v>
      </c>
      <c r="E89" s="133">
        <v>2015</v>
      </c>
      <c r="F89" s="133">
        <v>2016</v>
      </c>
      <c r="G89" s="133">
        <v>2017</v>
      </c>
      <c r="H89" s="133">
        <v>2018</v>
      </c>
      <c r="I89" s="133">
        <v>2019</v>
      </c>
      <c r="J89" s="133">
        <v>2020</v>
      </c>
      <c r="K89" s="130">
        <v>2021</v>
      </c>
      <c r="L89" s="130">
        <v>2022</v>
      </c>
      <c r="M89" s="130">
        <v>2023</v>
      </c>
      <c r="N89" s="130">
        <v>2024</v>
      </c>
      <c r="O89" s="130">
        <v>2025</v>
      </c>
    </row>
    <row r="90" spans="1:15">
      <c r="A90" t="s">
        <v>926</v>
      </c>
      <c r="B90" s="136">
        <v>0.19047619047619047</v>
      </c>
      <c r="C90" s="136">
        <v>0.193717277486911</v>
      </c>
      <c r="D90" s="136">
        <v>0.19767441860465115</v>
      </c>
      <c r="E90" s="136">
        <v>0.19170984455958548</v>
      </c>
      <c r="F90" s="136">
        <v>0.19170984455958548</v>
      </c>
      <c r="G90" s="136">
        <v>0.19170984455958548</v>
      </c>
      <c r="H90" s="136">
        <v>0.19170984455958548</v>
      </c>
      <c r="I90" s="136">
        <v>0.19170984455958548</v>
      </c>
      <c r="J90" s="136">
        <v>0.19170984455958548</v>
      </c>
      <c r="K90" s="136">
        <v>0.19170984455958548</v>
      </c>
      <c r="L90" s="136">
        <v>0.19170984455958548</v>
      </c>
      <c r="M90" s="136">
        <v>0.19170984455958548</v>
      </c>
      <c r="N90" s="136">
        <v>0.19170984455958548</v>
      </c>
      <c r="O90" s="136">
        <v>0.19170984455958548</v>
      </c>
    </row>
    <row r="91" spans="1:15">
      <c r="A91" t="s">
        <v>927</v>
      </c>
      <c r="B91" s="136">
        <v>0.12962962962962962</v>
      </c>
      <c r="C91" s="136">
        <v>7.407407407407407E-2</v>
      </c>
      <c r="D91" s="136">
        <v>0.1111111111111111</v>
      </c>
      <c r="E91" s="136">
        <v>7.407407407407407E-2</v>
      </c>
      <c r="F91" s="136">
        <v>5.5555555555555552E-2</v>
      </c>
      <c r="G91" s="136">
        <v>5.5555555555555552E-2</v>
      </c>
      <c r="H91" s="136">
        <v>3.7037037037037035E-2</v>
      </c>
      <c r="I91" s="136">
        <v>3.7037037037037035E-2</v>
      </c>
      <c r="J91" s="136">
        <v>1.8518518518518517E-2</v>
      </c>
      <c r="K91" s="136">
        <v>3.7037037037037035E-2</v>
      </c>
      <c r="L91" s="134">
        <v>5.5555555555555552E-2</v>
      </c>
      <c r="M91" s="134">
        <v>7.5471698113207544E-2</v>
      </c>
      <c r="N91" s="136">
        <v>9.4339622641509441E-2</v>
      </c>
      <c r="O91" s="136">
        <v>9.4339622641509441E-2</v>
      </c>
    </row>
    <row r="92" spans="1:15">
      <c r="A92" t="s">
        <v>928</v>
      </c>
      <c r="B92" s="136">
        <v>6.6666666666666666E-2</v>
      </c>
      <c r="C92" s="136">
        <v>0</v>
      </c>
      <c r="D92" s="136">
        <v>0</v>
      </c>
      <c r="E92" s="136">
        <v>0</v>
      </c>
      <c r="F92" s="136">
        <v>0</v>
      </c>
      <c r="G92" s="136">
        <v>0</v>
      </c>
      <c r="H92" s="136">
        <v>0</v>
      </c>
      <c r="I92" s="136">
        <v>6.6666666666666666E-2</v>
      </c>
      <c r="J92" s="136">
        <v>0.13333333333333333</v>
      </c>
      <c r="K92" s="136">
        <v>6.6666666666666666E-2</v>
      </c>
      <c r="L92" s="136">
        <v>0</v>
      </c>
      <c r="M92" s="136">
        <v>0</v>
      </c>
      <c r="N92" s="136">
        <v>6.6666666666666666E-2</v>
      </c>
      <c r="O92" s="136">
        <v>6.6666666666666666E-2</v>
      </c>
    </row>
    <row r="93" spans="1:15">
      <c r="A93" t="s">
        <v>929</v>
      </c>
      <c r="B93" s="136">
        <v>0.15714285714285714</v>
      </c>
      <c r="C93" s="136">
        <v>0.1476510067114094</v>
      </c>
      <c r="D93" s="136">
        <v>0.15686274509803921</v>
      </c>
      <c r="E93" s="136">
        <v>0.16250000000000001</v>
      </c>
      <c r="F93" s="136">
        <v>0.16666666666666666</v>
      </c>
      <c r="G93" s="136">
        <v>0.16463414634146342</v>
      </c>
      <c r="H93" s="136">
        <v>0.16463414634146342</v>
      </c>
      <c r="I93" s="148">
        <v>0.16463414634146342</v>
      </c>
      <c r="J93" s="136">
        <v>0.16463414634146342</v>
      </c>
      <c r="K93" s="135">
        <v>0.16463414634146342</v>
      </c>
      <c r="L93" s="134">
        <v>0.16463414634146342</v>
      </c>
      <c r="M93" s="134">
        <v>0.16463414634146342</v>
      </c>
      <c r="N93" s="135">
        <v>0.16463414634146342</v>
      </c>
      <c r="O93" s="134">
        <v>0.16463414634146342</v>
      </c>
    </row>
    <row r="94" spans="1:15">
      <c r="A94" t="s">
        <v>930</v>
      </c>
      <c r="B94" s="136">
        <v>1.6183497363787925E-2</v>
      </c>
      <c r="C94" s="136">
        <v>1.6180881653255003E-2</v>
      </c>
      <c r="D94" s="136">
        <v>1.5894016410135076E-2</v>
      </c>
      <c r="E94" s="136">
        <v>2.304358813935414E-2</v>
      </c>
      <c r="F94" s="136">
        <v>2.345655973263519E-2</v>
      </c>
      <c r="G94" s="136">
        <v>2.3816377200811843E-2</v>
      </c>
      <c r="H94" s="136">
        <v>2.3843243937233662E-2</v>
      </c>
      <c r="I94" s="136">
        <v>2.3843243937233662E-2</v>
      </c>
      <c r="J94" s="146">
        <v>2.4099027652443396E-2</v>
      </c>
      <c r="K94" s="135">
        <v>2.4228357195094564E-2</v>
      </c>
      <c r="L94" s="143">
        <v>2.4218574418684635E-2</v>
      </c>
      <c r="M94" s="145">
        <v>2.427353544746208E-2</v>
      </c>
      <c r="N94" s="145">
        <v>2.4271784348774014E-2</v>
      </c>
      <c r="O94" s="145">
        <v>2.4217486335075308E-2</v>
      </c>
    </row>
    <row r="95" spans="1:15">
      <c r="A95" t="s">
        <v>931</v>
      </c>
      <c r="B95" s="136">
        <v>0.18539325842696641</v>
      </c>
      <c r="C95" s="136">
        <v>0.18784530386740317</v>
      </c>
      <c r="D95" s="136">
        <v>0.18681318681318684</v>
      </c>
      <c r="E95" s="136">
        <v>0.18617021276595747</v>
      </c>
      <c r="F95" s="136">
        <v>0.18617021276595747</v>
      </c>
      <c r="G95" s="136">
        <v>0.19047619047619047</v>
      </c>
      <c r="H95" s="136">
        <v>0.19047619047619047</v>
      </c>
      <c r="I95" s="136">
        <v>0.19047619047619047</v>
      </c>
      <c r="J95" s="136">
        <v>0.19047619047619047</v>
      </c>
      <c r="K95" s="135">
        <v>0.18947368421052621</v>
      </c>
      <c r="L95" s="134">
        <v>0.18947368421052621</v>
      </c>
      <c r="M95" s="145">
        <v>0.18947368421052621</v>
      </c>
      <c r="N95" s="145">
        <v>0.18947368421052621</v>
      </c>
      <c r="O95" s="145">
        <v>0.18848167539267027</v>
      </c>
    </row>
    <row r="96" spans="1:15">
      <c r="A96" t="s">
        <v>932</v>
      </c>
      <c r="B96" s="136">
        <v>2.0530736149130997E-2</v>
      </c>
      <c r="C96" s="136">
        <v>2.0888870492339034E-2</v>
      </c>
      <c r="D96" s="136">
        <v>2.1139522203498975E-2</v>
      </c>
      <c r="E96" s="136">
        <v>2.4760150129253936E-2</v>
      </c>
      <c r="F96" s="136">
        <v>2.4475306504121355E-2</v>
      </c>
      <c r="G96" s="136">
        <v>2.5188099415291394E-2</v>
      </c>
      <c r="H96" s="136">
        <v>2.6660849311705162E-2</v>
      </c>
      <c r="I96" s="136">
        <v>2.6369521679268836E-2</v>
      </c>
      <c r="J96" s="136">
        <v>2.6203639304232505E-2</v>
      </c>
      <c r="K96" s="135">
        <v>2.591521667864603E-2</v>
      </c>
      <c r="L96" s="134">
        <v>2.5792826426954022E-2</v>
      </c>
      <c r="M96" s="145">
        <v>2.559581060390698E-2</v>
      </c>
      <c r="N96" s="145">
        <v>2.5549173997693034E-2</v>
      </c>
      <c r="O96" s="145">
        <v>2.551919535048628E-2</v>
      </c>
    </row>
    <row r="97" spans="1:15">
      <c r="A97" t="s">
        <v>933</v>
      </c>
      <c r="B97" s="136">
        <v>0.18131868131868134</v>
      </c>
      <c r="C97" s="136">
        <v>0.18478260869565208</v>
      </c>
      <c r="D97" s="136">
        <v>0.18716577540106938</v>
      </c>
      <c r="E97" s="136">
        <v>0.18617021276595747</v>
      </c>
      <c r="F97" s="136">
        <v>0.18617021276595747</v>
      </c>
      <c r="G97" s="136">
        <v>0.19047619047619047</v>
      </c>
      <c r="H97" s="136">
        <v>0.19047619047619047</v>
      </c>
      <c r="I97" s="136">
        <v>0.19047619047619047</v>
      </c>
      <c r="J97" s="136">
        <v>0.19047619047619047</v>
      </c>
      <c r="K97" s="135">
        <v>0.19047619047619047</v>
      </c>
      <c r="L97" s="134">
        <v>0.19047619047619047</v>
      </c>
      <c r="M97" s="145">
        <v>0.19047619047619047</v>
      </c>
      <c r="N97" s="145">
        <v>0.19047619047619047</v>
      </c>
      <c r="O97" s="145">
        <v>0.19047619047619047</v>
      </c>
    </row>
    <row r="98" spans="1:15">
      <c r="A98" t="s">
        <v>934</v>
      </c>
      <c r="B98" s="136">
        <v>1.093433810734395E-2</v>
      </c>
      <c r="C98" s="136">
        <v>1.1335067592436637E-2</v>
      </c>
      <c r="D98" s="136">
        <v>1.1590259602901713E-2</v>
      </c>
      <c r="E98" s="136">
        <v>1.744783539867013E-2</v>
      </c>
      <c r="F98" s="136">
        <v>1.744783539867013E-2</v>
      </c>
      <c r="G98" s="136">
        <v>1.7408400712677109E-2</v>
      </c>
      <c r="H98" s="136">
        <v>1.7408400712677109E-2</v>
      </c>
      <c r="I98" s="136">
        <v>1.7258430487904451E-2</v>
      </c>
      <c r="J98" s="136">
        <v>1.7698674443501958E-2</v>
      </c>
      <c r="K98" s="135">
        <v>1.7457093190485742E-2</v>
      </c>
      <c r="L98" s="134">
        <v>1.7337484721301692E-2</v>
      </c>
      <c r="M98" s="134">
        <v>1.7526010207621859E-2</v>
      </c>
      <c r="N98" s="134">
        <v>1.7480281754075802E-2</v>
      </c>
      <c r="O98" s="134">
        <v>1.8393144333421214E-2</v>
      </c>
    </row>
    <row r="99" spans="1:15">
      <c r="A99" t="s">
        <v>935</v>
      </c>
      <c r="B99" s="136">
        <v>0.17241379310344815</v>
      </c>
      <c r="C99" s="136">
        <v>0.17415730337078661</v>
      </c>
      <c r="D99" s="136">
        <v>0.17582417582417584</v>
      </c>
      <c r="E99" s="136">
        <v>0.17934782608695643</v>
      </c>
      <c r="F99" s="136">
        <v>0.17934782608695643</v>
      </c>
      <c r="G99" s="136">
        <v>0.17934782608695643</v>
      </c>
      <c r="H99" s="136">
        <v>0.17934782608695643</v>
      </c>
      <c r="I99" s="136">
        <v>0.18032786885245913</v>
      </c>
      <c r="J99" s="136">
        <v>0.18478260869565208</v>
      </c>
      <c r="K99" s="135">
        <v>0.18378378378378379</v>
      </c>
      <c r="L99" s="134">
        <v>0.1827956989247311</v>
      </c>
      <c r="M99" s="134">
        <v>0.1827956989247311</v>
      </c>
      <c r="N99" s="134">
        <v>0.1827956989247311</v>
      </c>
      <c r="O99" s="134">
        <v>0.1827956989247311</v>
      </c>
    </row>
    <row r="100" spans="1:15">
      <c r="A100" t="s">
        <v>936</v>
      </c>
      <c r="B100" s="136"/>
      <c r="C100" s="136"/>
      <c r="D100" s="143">
        <v>1.9230769230769232E-2</v>
      </c>
      <c r="E100" s="143">
        <v>1.7543859649122806E-2</v>
      </c>
      <c r="F100" s="143">
        <v>1.7543859649122806E-2</v>
      </c>
      <c r="G100" s="143">
        <v>1.7543859649122806E-2</v>
      </c>
      <c r="H100" s="143">
        <v>1.7543859649122806E-2</v>
      </c>
      <c r="I100" s="143">
        <v>1.7543859649122806E-2</v>
      </c>
      <c r="J100" s="136">
        <v>1.7543859649122806E-2</v>
      </c>
      <c r="K100" s="135">
        <v>1.7543859649122806E-2</v>
      </c>
      <c r="L100" s="134">
        <v>1.7543859649122806E-2</v>
      </c>
      <c r="M100" s="134">
        <v>1.7543859649122806E-2</v>
      </c>
      <c r="N100" s="134">
        <v>1.7543859649122806E-2</v>
      </c>
      <c r="O100" s="134">
        <v>1.7543859649122806E-2</v>
      </c>
    </row>
    <row r="101" spans="1:15">
      <c r="A101" t="s">
        <v>937</v>
      </c>
      <c r="B101" s="136"/>
      <c r="C101" s="136"/>
      <c r="D101" s="136">
        <v>0.04</v>
      </c>
      <c r="E101" s="136">
        <v>0.04</v>
      </c>
      <c r="F101" s="136">
        <v>0.04</v>
      </c>
      <c r="G101" s="136">
        <v>0.04</v>
      </c>
      <c r="H101" s="136">
        <v>0.04</v>
      </c>
      <c r="I101" s="143">
        <v>4.1666666666666664E-2</v>
      </c>
      <c r="J101" s="136">
        <v>4.1666666666666664E-2</v>
      </c>
      <c r="K101" s="135">
        <v>4.1666666666666664E-2</v>
      </c>
      <c r="L101" s="134">
        <v>4.1666666666666664E-2</v>
      </c>
      <c r="M101" s="134">
        <v>4.1666666666666664E-2</v>
      </c>
      <c r="N101" s="134">
        <v>4.1666666666666664E-2</v>
      </c>
      <c r="O101" s="134">
        <v>4.1666666666666664E-2</v>
      </c>
    </row>
    <row r="102" spans="1:15">
      <c r="A102" t="s">
        <v>938</v>
      </c>
      <c r="B102" s="136">
        <v>5.1869999999999999E-2</v>
      </c>
      <c r="C102" s="136">
        <v>5.4519999999999999E-2</v>
      </c>
      <c r="D102" s="136">
        <v>5.0720000000000001E-2</v>
      </c>
      <c r="E102" s="136">
        <v>5.2260000000000001E-2</v>
      </c>
      <c r="F102" s="136">
        <v>5.2260000000000001E-2</v>
      </c>
      <c r="G102" s="136">
        <v>5.2260000000000001E-2</v>
      </c>
      <c r="H102" s="136">
        <v>5.2219656878993263E-2</v>
      </c>
      <c r="I102" s="136">
        <v>5.4469736566359651E-2</v>
      </c>
      <c r="J102" s="136">
        <v>5.4440000000000002E-2</v>
      </c>
      <c r="K102" s="135">
        <v>5.4469884016156309E-2</v>
      </c>
      <c r="L102" s="134">
        <v>5.4469884016156309E-2</v>
      </c>
      <c r="M102" s="134">
        <v>5.4469884016156309E-2</v>
      </c>
      <c r="N102" s="134">
        <v>5.3744513863323004E-2</v>
      </c>
      <c r="O102" s="134">
        <v>5.3744513863323004E-2</v>
      </c>
    </row>
    <row r="103" spans="1:15">
      <c r="A103" t="s">
        <v>939</v>
      </c>
      <c r="B103" s="136">
        <v>0.2372881355932204</v>
      </c>
      <c r="C103" s="136">
        <v>0.25</v>
      </c>
      <c r="D103" s="136">
        <v>0.23880597014925364</v>
      </c>
      <c r="E103" s="136">
        <v>0.23880597014925364</v>
      </c>
      <c r="F103" s="136">
        <v>0.23880597014925364</v>
      </c>
      <c r="G103" s="136">
        <v>0.23880597014925364</v>
      </c>
      <c r="H103" s="136">
        <v>0.23880597014925364</v>
      </c>
      <c r="I103" s="136">
        <v>0.25</v>
      </c>
      <c r="J103" s="136">
        <v>0.25</v>
      </c>
      <c r="K103" s="135">
        <v>0.25</v>
      </c>
      <c r="L103" s="134">
        <v>0.25</v>
      </c>
      <c r="M103" s="134">
        <v>0.25</v>
      </c>
      <c r="N103" s="134">
        <v>0.24637681159420297</v>
      </c>
      <c r="O103" s="134">
        <v>0.24637681159420297</v>
      </c>
    </row>
    <row r="104" spans="1:15">
      <c r="A104" t="s">
        <v>940</v>
      </c>
      <c r="B104" s="136">
        <v>1.119E-2</v>
      </c>
      <c r="C104" s="136">
        <v>1.055E-2</v>
      </c>
      <c r="D104" s="136">
        <v>2.2200000000000001E-2</v>
      </c>
      <c r="E104" s="136">
        <v>9.1015731178784778E-3</v>
      </c>
      <c r="F104" s="136">
        <v>9.0946243464607082E-3</v>
      </c>
      <c r="G104" s="136">
        <v>8.9927277813275971E-3</v>
      </c>
      <c r="H104" s="136">
        <v>9.0006579746900704E-3</v>
      </c>
      <c r="I104" s="136">
        <v>8.913234173117953E-3</v>
      </c>
      <c r="J104" s="136">
        <v>1.099143108020814E-2</v>
      </c>
      <c r="K104" s="135">
        <v>8.2619655015354065E-3</v>
      </c>
      <c r="L104" s="134">
        <v>8.2201446268062358E-3</v>
      </c>
      <c r="M104" s="134">
        <v>8.1727745198927806E-3</v>
      </c>
      <c r="N104" s="134">
        <v>8.224391856081056E-3</v>
      </c>
      <c r="O104" s="134">
        <v>8.2848739060097758E-3</v>
      </c>
    </row>
    <row r="105" spans="1:15">
      <c r="A105" t="s">
        <v>941</v>
      </c>
      <c r="B105" s="136">
        <v>7.6923076923076913E-2</v>
      </c>
      <c r="C105" s="136">
        <v>7.6923076923076913E-2</v>
      </c>
      <c r="D105" s="136">
        <v>7.6923076923076913E-2</v>
      </c>
      <c r="E105" s="136">
        <v>7.4999999999999997E-2</v>
      </c>
      <c r="F105" s="136">
        <v>7.4999999999999997E-2</v>
      </c>
      <c r="G105" s="136">
        <v>7.4999999999999997E-2</v>
      </c>
      <c r="H105" s="136">
        <v>7.4999999999999997E-2</v>
      </c>
      <c r="I105" s="143">
        <v>7.4999999999999997E-2</v>
      </c>
      <c r="J105" s="135">
        <v>7.407407407407407E-2</v>
      </c>
      <c r="K105" s="135">
        <v>7.407407407407407E-2</v>
      </c>
      <c r="L105" s="134">
        <v>7.407407407407407E-2</v>
      </c>
      <c r="M105" s="134">
        <v>7.407407407407407E-2</v>
      </c>
      <c r="N105" s="134">
        <v>7.407407407407407E-2</v>
      </c>
      <c r="O105" s="134">
        <v>7.407407407407407E-2</v>
      </c>
    </row>
    <row r="106" spans="1:15">
      <c r="A106" t="s">
        <v>942</v>
      </c>
      <c r="B106" s="136">
        <v>2.7209999999999998E-2</v>
      </c>
      <c r="C106" s="136">
        <v>2.7209999999999998E-2</v>
      </c>
      <c r="D106" s="136">
        <v>2.7209999999999998E-2</v>
      </c>
      <c r="E106" s="136">
        <v>2.7819999999999998E-2</v>
      </c>
      <c r="F106" s="136">
        <v>2.7900000000000001E-2</v>
      </c>
      <c r="G106" s="136">
        <v>2.7900000000000001E-2</v>
      </c>
      <c r="H106" s="136">
        <v>2.7900000000000001E-2</v>
      </c>
      <c r="I106" s="136">
        <v>2.7900000000000001E-2</v>
      </c>
      <c r="J106" s="135">
        <v>2.791080618270066E-2</v>
      </c>
      <c r="K106" s="135">
        <v>2.791080618270066E-2</v>
      </c>
      <c r="L106" s="134">
        <v>2.7899721002789972E-2</v>
      </c>
      <c r="M106" s="134">
        <v>2.7899721002789972E-2</v>
      </c>
      <c r="N106" s="134">
        <v>2.791080618270066E-2</v>
      </c>
      <c r="O106" s="134">
        <v>2.791080618270066E-2</v>
      </c>
    </row>
    <row r="107" spans="1:15">
      <c r="A107" t="s">
        <v>943</v>
      </c>
      <c r="B107" s="136">
        <v>0.19565217391304346</v>
      </c>
      <c r="C107" s="136">
        <v>0.19148936170212766</v>
      </c>
      <c r="D107" s="136">
        <v>0.1875</v>
      </c>
      <c r="E107" s="136">
        <v>0.1875</v>
      </c>
      <c r="F107" s="136">
        <v>0.1875</v>
      </c>
      <c r="G107" s="136">
        <v>0.1875</v>
      </c>
      <c r="H107" s="136">
        <v>0.1875</v>
      </c>
      <c r="I107" s="136">
        <v>0.1875</v>
      </c>
      <c r="J107" s="135">
        <v>0.1875</v>
      </c>
      <c r="K107" s="135">
        <v>0.1875</v>
      </c>
      <c r="L107" s="134">
        <v>0.1875</v>
      </c>
      <c r="M107" s="137">
        <v>0.1875</v>
      </c>
      <c r="N107" s="134">
        <v>0.1875</v>
      </c>
      <c r="O107" s="134">
        <v>0.1875</v>
      </c>
    </row>
    <row r="108" spans="1:15">
      <c r="B108" s="134"/>
      <c r="C108" s="134"/>
      <c r="D108" s="134"/>
      <c r="E108" s="134"/>
      <c r="F108" s="135"/>
      <c r="G108" s="135"/>
      <c r="H108" s="149"/>
      <c r="I108" s="139"/>
      <c r="J108" s="141"/>
    </row>
    <row r="109" spans="1:15" ht="18.75">
      <c r="A109" s="147" t="s">
        <v>948</v>
      </c>
      <c r="B109" s="133">
        <v>2000</v>
      </c>
      <c r="C109" s="133">
        <v>2005</v>
      </c>
      <c r="D109" s="133">
        <v>2010</v>
      </c>
      <c r="E109" s="133">
        <v>2015</v>
      </c>
      <c r="F109" s="133">
        <v>2016</v>
      </c>
      <c r="G109" s="133">
        <v>2017</v>
      </c>
      <c r="H109" s="133">
        <v>2018</v>
      </c>
      <c r="I109" s="133">
        <v>2019</v>
      </c>
      <c r="J109" s="133">
        <v>2020</v>
      </c>
      <c r="K109" s="133">
        <v>2021</v>
      </c>
      <c r="L109" s="133">
        <v>2022</v>
      </c>
      <c r="M109" s="133">
        <v>2023</v>
      </c>
      <c r="N109" s="133">
        <v>2024</v>
      </c>
      <c r="O109" s="133">
        <v>2025</v>
      </c>
    </row>
    <row r="110" spans="1:15">
      <c r="A110" t="s">
        <v>926</v>
      </c>
      <c r="B110" s="139">
        <v>0.25396825396825395</v>
      </c>
      <c r="C110" s="139">
        <v>0.25654450261780104</v>
      </c>
      <c r="D110" s="134">
        <v>0.26041666666666669</v>
      </c>
      <c r="E110" s="135">
        <v>0.25906735751295334</v>
      </c>
      <c r="F110" s="135">
        <v>0.25906735751295334</v>
      </c>
      <c r="G110" s="135">
        <v>0.25906735751295334</v>
      </c>
      <c r="H110" s="135">
        <v>0.25906735751295334</v>
      </c>
      <c r="I110" s="135">
        <v>0.25906735751295334</v>
      </c>
      <c r="J110" s="135">
        <v>0.25906735751295334</v>
      </c>
      <c r="K110" s="135">
        <v>0.25906735751295334</v>
      </c>
      <c r="L110" s="135">
        <v>0.25906735751295334</v>
      </c>
      <c r="M110" s="135">
        <v>0.25906735751295334</v>
      </c>
      <c r="N110" s="135">
        <v>0.25906735751295334</v>
      </c>
      <c r="O110" s="135">
        <v>0.25906735751295334</v>
      </c>
    </row>
    <row r="111" spans="1:15">
      <c r="A111" t="s">
        <v>927</v>
      </c>
      <c r="B111" s="139">
        <v>0.37037037037037035</v>
      </c>
      <c r="C111" s="139">
        <v>0.31481481481481483</v>
      </c>
      <c r="D111" s="139">
        <v>0.35185185185185186</v>
      </c>
      <c r="E111" s="135">
        <v>0.35185185185185186</v>
      </c>
      <c r="F111" s="135">
        <v>0.35185185185185186</v>
      </c>
      <c r="G111" s="135">
        <v>0.35185185185185186</v>
      </c>
      <c r="H111" s="135">
        <v>0.33333333333333331</v>
      </c>
      <c r="I111" s="135">
        <v>0.31481481481481483</v>
      </c>
      <c r="J111" s="135">
        <v>0.35185185185185186</v>
      </c>
      <c r="K111" s="135">
        <v>0.35185185185185186</v>
      </c>
      <c r="L111" s="135">
        <v>0.37037037037037035</v>
      </c>
      <c r="M111" s="135">
        <v>0.35849056603773582</v>
      </c>
      <c r="N111" s="135">
        <v>0.33962264150943394</v>
      </c>
      <c r="O111" s="135">
        <v>0.30188679245283018</v>
      </c>
    </row>
    <row r="112" spans="1:15">
      <c r="A112" t="s">
        <v>928</v>
      </c>
      <c r="B112" s="139">
        <v>0.46666666666666667</v>
      </c>
      <c r="C112" s="139">
        <v>0.53333333333333333</v>
      </c>
      <c r="D112" s="139">
        <v>0.46666666666666667</v>
      </c>
      <c r="E112" s="139">
        <v>0.46666666666666667</v>
      </c>
      <c r="F112" s="139">
        <v>0.53333333333333333</v>
      </c>
      <c r="G112" s="139">
        <v>0.53333333333333333</v>
      </c>
      <c r="H112" s="139">
        <v>0.46666666666666667</v>
      </c>
      <c r="I112" s="139">
        <v>0.46666666666666667</v>
      </c>
      <c r="J112" s="139">
        <v>0.46666666666666667</v>
      </c>
      <c r="K112" s="139">
        <v>0.46666666666666667</v>
      </c>
      <c r="L112" s="139">
        <v>0.46666666666666667</v>
      </c>
      <c r="M112" s="139">
        <v>0.53333333333333333</v>
      </c>
      <c r="N112" s="139">
        <v>0.53333333333333333</v>
      </c>
      <c r="O112" s="139">
        <v>0.46666666666666667</v>
      </c>
    </row>
    <row r="113" spans="1:15">
      <c r="A113" t="s">
        <v>929</v>
      </c>
      <c r="B113" s="139">
        <v>0.27857142857142858</v>
      </c>
      <c r="C113" s="139">
        <v>0.28187919463087246</v>
      </c>
      <c r="D113" s="139">
        <v>0.28104575163398693</v>
      </c>
      <c r="E113" s="139">
        <v>0.28125</v>
      </c>
      <c r="F113" s="139">
        <v>0.27777777777777779</v>
      </c>
      <c r="G113" s="139">
        <v>0.27439024390243905</v>
      </c>
      <c r="H113" s="139">
        <v>0.27439024390243905</v>
      </c>
      <c r="I113" s="139">
        <v>0.27439024390243905</v>
      </c>
      <c r="J113" s="136">
        <v>0.27439024390243905</v>
      </c>
      <c r="K113" s="135">
        <v>0.27439024390243905</v>
      </c>
      <c r="L113" s="135">
        <v>0.27439024390243905</v>
      </c>
      <c r="M113" s="135">
        <v>0.27439024390243905</v>
      </c>
      <c r="N113" s="150">
        <v>0.27439024390243905</v>
      </c>
      <c r="O113" s="150">
        <v>0.27108433734939757</v>
      </c>
    </row>
    <row r="114" spans="1:15">
      <c r="A114" t="s">
        <v>930</v>
      </c>
      <c r="B114" s="139">
        <v>0.68743171236770473</v>
      </c>
      <c r="C114" s="139">
        <v>0.67876773569249949</v>
      </c>
      <c r="D114" s="139">
        <v>0.66567837995635326</v>
      </c>
      <c r="E114" s="139">
        <v>0.64754573467678567</v>
      </c>
      <c r="F114" s="139">
        <v>0.62766347039862369</v>
      </c>
      <c r="G114" s="139">
        <v>0.62275605154924052</v>
      </c>
      <c r="H114" s="139">
        <v>0.62263063104602223</v>
      </c>
      <c r="I114" s="139">
        <v>0.62263063104602223</v>
      </c>
      <c r="J114" s="136">
        <v>0.62230640896043166</v>
      </c>
      <c r="K114" s="135">
        <v>0.62740767485826832</v>
      </c>
      <c r="L114" s="134">
        <v>0.62681184921191602</v>
      </c>
      <c r="M114" s="134">
        <v>0.62823432038990612</v>
      </c>
      <c r="N114" s="134">
        <v>0.6281889994148625</v>
      </c>
      <c r="O114" s="134">
        <v>0.62851440665044711</v>
      </c>
    </row>
    <row r="115" spans="1:15">
      <c r="A115" t="s">
        <v>931</v>
      </c>
      <c r="B115" s="139">
        <v>0.25280898876404495</v>
      </c>
      <c r="C115" s="139">
        <v>0.2541436464088398</v>
      </c>
      <c r="D115" s="139">
        <v>0.25824175824175827</v>
      </c>
      <c r="E115" s="139">
        <v>0.25</v>
      </c>
      <c r="F115" s="139">
        <v>0.25</v>
      </c>
      <c r="G115" s="139">
        <v>0.24867724867724866</v>
      </c>
      <c r="H115" s="139">
        <v>0.24867724867724866</v>
      </c>
      <c r="I115" s="139">
        <v>0.24867724867724866</v>
      </c>
      <c r="J115" s="136">
        <v>0.24867724867724866</v>
      </c>
      <c r="K115" s="135">
        <v>0.24736842105263157</v>
      </c>
      <c r="L115" s="134">
        <v>0.25396825396825395</v>
      </c>
      <c r="M115" s="134">
        <v>0.25263157894736843</v>
      </c>
      <c r="N115" s="134">
        <v>0.25263157894736843</v>
      </c>
      <c r="O115" s="134">
        <v>0.25654450261780104</v>
      </c>
    </row>
    <row r="116" spans="1:15">
      <c r="A116" t="s">
        <v>932</v>
      </c>
      <c r="B116" s="139">
        <v>0.61800591225556656</v>
      </c>
      <c r="C116" s="139">
        <v>0.61909874890418692</v>
      </c>
      <c r="D116" s="139">
        <v>0.61867874439638904</v>
      </c>
      <c r="E116" s="139">
        <v>0.6182060563669729</v>
      </c>
      <c r="F116" s="139">
        <v>0.62071457020156529</v>
      </c>
      <c r="G116" s="139">
        <v>0.61118847817733268</v>
      </c>
      <c r="H116" s="139">
        <v>0.602177941386278</v>
      </c>
      <c r="I116" s="139">
        <v>0.60734348425410756</v>
      </c>
      <c r="J116" s="136">
        <v>0.60936981974390192</v>
      </c>
      <c r="K116" s="135">
        <v>0.60927803621505028</v>
      </c>
      <c r="L116" s="134">
        <v>0.60884632848506792</v>
      </c>
      <c r="M116" s="134">
        <v>0.60811164935603612</v>
      </c>
      <c r="N116" s="134">
        <v>0.60448671520603814</v>
      </c>
      <c r="O116" s="134">
        <v>0.60379462067912426</v>
      </c>
    </row>
    <row r="117" spans="1:15">
      <c r="A117" t="s">
        <v>933</v>
      </c>
      <c r="B117" s="139">
        <v>0.24725274725274726</v>
      </c>
      <c r="C117" s="139">
        <v>0.25</v>
      </c>
      <c r="D117" s="139">
        <v>0.25133689839572193</v>
      </c>
      <c r="E117" s="139">
        <v>0.25</v>
      </c>
      <c r="F117" s="139">
        <v>0.25</v>
      </c>
      <c r="G117" s="139">
        <v>0.24867724867724866</v>
      </c>
      <c r="H117" s="139">
        <v>0.24867724867724866</v>
      </c>
      <c r="I117" s="139">
        <v>0.24867724867724866</v>
      </c>
      <c r="J117" s="136">
        <v>0.24867724867724866</v>
      </c>
      <c r="K117" s="135">
        <v>0.24867724867724866</v>
      </c>
      <c r="L117" s="134">
        <v>0.24867724867724866</v>
      </c>
      <c r="M117" s="134">
        <v>0.24867724867724866</v>
      </c>
      <c r="N117" s="134">
        <v>0.24867724867724866</v>
      </c>
      <c r="O117" s="134">
        <v>0.24867724867724866</v>
      </c>
    </row>
    <row r="118" spans="1:15">
      <c r="A118" t="s">
        <v>934</v>
      </c>
      <c r="B118" s="139">
        <v>0.70002984972580773</v>
      </c>
      <c r="C118" s="139">
        <v>0.70032376995489687</v>
      </c>
      <c r="D118" s="139">
        <v>0.69913645431959492</v>
      </c>
      <c r="E118" s="139">
        <v>0.67952974210402473</v>
      </c>
      <c r="F118" s="139">
        <v>0.67952974210402473</v>
      </c>
      <c r="G118" s="139">
        <v>0.67799390448345453</v>
      </c>
      <c r="H118" s="139">
        <v>0.67799390448345453</v>
      </c>
      <c r="I118" s="139">
        <v>0.68137865329686009</v>
      </c>
      <c r="J118" s="136">
        <v>0.67895293082423025</v>
      </c>
      <c r="K118" s="135">
        <v>0.68491677879979118</v>
      </c>
      <c r="L118" s="134">
        <v>0.68246107487515384</v>
      </c>
      <c r="M118" s="134">
        <v>0.67618376227359911</v>
      </c>
      <c r="N118" s="134">
        <v>0.67385841455817252</v>
      </c>
      <c r="O118" s="134">
        <v>0.66646206323500967</v>
      </c>
    </row>
    <row r="119" spans="1:15">
      <c r="A119" t="s">
        <v>935</v>
      </c>
      <c r="B119" s="139">
        <v>0.24571428571428572</v>
      </c>
      <c r="C119" s="139">
        <v>0.25280898876404495</v>
      </c>
      <c r="D119" s="139">
        <v>0.25274725274725274</v>
      </c>
      <c r="E119" s="139">
        <v>0.25</v>
      </c>
      <c r="F119" s="139">
        <v>0.25</v>
      </c>
      <c r="G119" s="139">
        <v>0.25</v>
      </c>
      <c r="H119" s="139">
        <v>0.25</v>
      </c>
      <c r="I119" s="139">
        <v>0.25</v>
      </c>
      <c r="J119" s="136">
        <v>0.24864864864864866</v>
      </c>
      <c r="K119" s="135">
        <v>0.24864864864864866</v>
      </c>
      <c r="L119" s="134">
        <v>0.24731182795698925</v>
      </c>
      <c r="M119" s="134">
        <v>0.24731182795698925</v>
      </c>
      <c r="N119" s="134">
        <v>0.24731182795698925</v>
      </c>
      <c r="O119" s="134">
        <v>0.24731182795698925</v>
      </c>
    </row>
    <row r="120" spans="1:15">
      <c r="A120" t="s">
        <v>936</v>
      </c>
      <c r="B120" s="139"/>
      <c r="C120" s="139"/>
      <c r="D120" s="139">
        <v>0.61538461538461542</v>
      </c>
      <c r="E120" s="139">
        <v>0.56140350877192979</v>
      </c>
      <c r="F120" s="139">
        <v>0.56140350877192979</v>
      </c>
      <c r="G120" s="139">
        <v>0.56140350877192979</v>
      </c>
      <c r="H120" s="139">
        <v>0.56140350877192979</v>
      </c>
      <c r="I120" s="139">
        <v>0.56140350877192979</v>
      </c>
      <c r="J120" s="136">
        <v>0.56140350877192979</v>
      </c>
      <c r="K120" s="135">
        <v>0.56140350877192979</v>
      </c>
      <c r="L120" s="134">
        <v>0.56140350877192979</v>
      </c>
      <c r="M120" s="134">
        <v>0.56140350877192979</v>
      </c>
      <c r="N120" s="134">
        <v>0.56140350877192979</v>
      </c>
      <c r="O120" s="134">
        <v>0.56140350877192979</v>
      </c>
    </row>
    <row r="121" spans="1:15">
      <c r="A121" t="s">
        <v>937</v>
      </c>
      <c r="B121" s="139"/>
      <c r="C121" s="139"/>
      <c r="D121" s="139">
        <v>0.5</v>
      </c>
      <c r="E121" s="139">
        <v>0.5</v>
      </c>
      <c r="F121" s="139">
        <v>0.5</v>
      </c>
      <c r="G121" s="139">
        <v>0.5</v>
      </c>
      <c r="H121" s="139">
        <v>0.5</v>
      </c>
      <c r="I121" s="139">
        <v>0.5</v>
      </c>
      <c r="J121" s="136">
        <v>0.5</v>
      </c>
      <c r="K121" s="135">
        <v>0.5</v>
      </c>
      <c r="L121" s="134">
        <v>0.5</v>
      </c>
      <c r="M121" s="140">
        <v>0.5</v>
      </c>
      <c r="N121" s="140">
        <v>0.5</v>
      </c>
      <c r="O121" s="140">
        <v>0.5</v>
      </c>
    </row>
    <row r="122" spans="1:15">
      <c r="A122" t="s">
        <v>938</v>
      </c>
      <c r="B122" s="139">
        <v>0.53561999999999999</v>
      </c>
      <c r="C122" s="139">
        <v>0.5378900000000002</v>
      </c>
      <c r="D122" s="139">
        <v>0.49910999999999994</v>
      </c>
      <c r="E122" s="139">
        <v>0.53476999999999986</v>
      </c>
      <c r="F122" s="139">
        <v>0.53513999999999995</v>
      </c>
      <c r="G122" s="139">
        <v>0.53513999999999995</v>
      </c>
      <c r="H122" s="139">
        <v>0.53586977968861749</v>
      </c>
      <c r="I122" s="136">
        <v>0.53493954486813189</v>
      </c>
      <c r="J122" s="139">
        <v>0.53496999999999995</v>
      </c>
      <c r="K122" s="135">
        <v>0.53494099295163811</v>
      </c>
      <c r="L122" s="136">
        <v>0.53494099295163811</v>
      </c>
      <c r="M122" s="136">
        <v>0.53494099295163811</v>
      </c>
      <c r="N122" s="136">
        <v>0.53694976214710066</v>
      </c>
      <c r="O122" s="136">
        <v>0.53694976214710066</v>
      </c>
    </row>
    <row r="123" spans="1:15">
      <c r="A123" t="s">
        <v>939</v>
      </c>
      <c r="B123" s="139">
        <v>0.30508474576271188</v>
      </c>
      <c r="C123" s="139">
        <v>0.3125</v>
      </c>
      <c r="D123" s="139">
        <v>0.31343283582089554</v>
      </c>
      <c r="E123" s="139">
        <v>0.31343283582089554</v>
      </c>
      <c r="F123" s="139">
        <v>0.31343283582089554</v>
      </c>
      <c r="G123" s="139">
        <v>0.31343283582089554</v>
      </c>
      <c r="H123" s="139">
        <v>0.31343283582089554</v>
      </c>
      <c r="I123" s="136">
        <v>0.30882352941176472</v>
      </c>
      <c r="J123" s="139">
        <v>0.30882352941176472</v>
      </c>
      <c r="K123" s="135">
        <v>0.30882352941176472</v>
      </c>
      <c r="L123" s="136">
        <v>0.30882352941176472</v>
      </c>
      <c r="M123" s="136">
        <v>0.30882352941176472</v>
      </c>
      <c r="N123" s="136">
        <v>0.3188405797101449</v>
      </c>
      <c r="O123" s="136">
        <v>0.3188405797101449</v>
      </c>
    </row>
    <row r="124" spans="1:15">
      <c r="A124" t="s">
        <v>940</v>
      </c>
      <c r="B124" s="139">
        <v>0.37308999999999998</v>
      </c>
      <c r="C124" s="139">
        <v>0.36616000000000004</v>
      </c>
      <c r="D124" s="139">
        <v>0.36058999999999997</v>
      </c>
      <c r="E124" s="139">
        <v>0.37177424754168514</v>
      </c>
      <c r="F124" s="139">
        <v>0.37335418718379298</v>
      </c>
      <c r="G124" s="139">
        <v>0.37436859644234077</v>
      </c>
      <c r="H124" s="139">
        <v>0.37686160189830609</v>
      </c>
      <c r="I124" s="136">
        <v>0.37701837515657377</v>
      </c>
      <c r="J124" s="139">
        <v>0.41077528070739239</v>
      </c>
      <c r="K124" s="135">
        <v>0.37602725098092615</v>
      </c>
      <c r="L124" s="136">
        <v>0.37904762378913814</v>
      </c>
      <c r="M124" s="136">
        <v>0.38065873724198146</v>
      </c>
      <c r="N124" s="136">
        <v>0.37944978342332014</v>
      </c>
      <c r="O124" s="136">
        <v>0.38217960631823922</v>
      </c>
    </row>
    <row r="125" spans="1:15">
      <c r="A125" t="s">
        <v>941</v>
      </c>
      <c r="B125" s="139">
        <v>0.21794871794871795</v>
      </c>
      <c r="C125" s="139">
        <v>0.21794871794871795</v>
      </c>
      <c r="D125" s="139">
        <v>0.21794871794871795</v>
      </c>
      <c r="E125" s="139">
        <v>0.22500000000000001</v>
      </c>
      <c r="F125" s="139">
        <v>0.22500000000000001</v>
      </c>
      <c r="G125" s="139">
        <v>0.22500000000000001</v>
      </c>
      <c r="H125" s="139">
        <v>0.22500000000000001</v>
      </c>
      <c r="I125" s="136">
        <v>0.22500000000000001</v>
      </c>
      <c r="J125" s="139">
        <v>0.23456790123456789</v>
      </c>
      <c r="K125" s="135">
        <v>0.23456790123456789</v>
      </c>
      <c r="L125" s="136">
        <v>0.23456790123456789</v>
      </c>
      <c r="M125" s="136">
        <v>0.23456790123456789</v>
      </c>
      <c r="N125" s="136">
        <v>0.23456790123456789</v>
      </c>
      <c r="O125" s="136">
        <v>0.23456790123456789</v>
      </c>
    </row>
    <row r="126" spans="1:15">
      <c r="A126" t="s">
        <v>942</v>
      </c>
      <c r="B126" s="139">
        <v>0.49981999999999999</v>
      </c>
      <c r="C126" s="139">
        <v>0.49981000000000003</v>
      </c>
      <c r="D126" s="139">
        <v>0.49979000000000001</v>
      </c>
      <c r="E126" s="139">
        <v>0.49979000000000001</v>
      </c>
      <c r="F126" s="139">
        <v>0.49979000000000001</v>
      </c>
      <c r="G126" s="139">
        <v>0.49979000000000001</v>
      </c>
      <c r="H126" s="139">
        <v>0.49978999999999996</v>
      </c>
      <c r="I126" s="136">
        <v>0.49978999999999996</v>
      </c>
      <c r="J126" s="139">
        <v>0.49977603919927693</v>
      </c>
      <c r="K126" s="135">
        <v>0.49977603919927693</v>
      </c>
      <c r="L126" s="136">
        <v>0.49978500214997845</v>
      </c>
      <c r="M126" s="136">
        <v>0.49978500214997845</v>
      </c>
      <c r="N126" s="136">
        <v>0.49977603919927693</v>
      </c>
      <c r="O126" s="136">
        <v>0.49977603919927693</v>
      </c>
    </row>
    <row r="127" spans="1:15">
      <c r="A127" t="s">
        <v>943</v>
      </c>
      <c r="B127" s="139">
        <v>0.43478260869565216</v>
      </c>
      <c r="C127" s="139">
        <v>0.42553191489361702</v>
      </c>
      <c r="D127" s="139">
        <v>0.41666666666666669</v>
      </c>
      <c r="E127" s="139">
        <v>0.41666666666666669</v>
      </c>
      <c r="F127" s="139">
        <v>0.41666666666666669</v>
      </c>
      <c r="G127" s="139">
        <v>0.41666666666666669</v>
      </c>
      <c r="H127" s="139">
        <v>0.41666666666666669</v>
      </c>
      <c r="I127" s="136">
        <v>0.41666666666666669</v>
      </c>
      <c r="J127" s="139">
        <v>0.41666666666666669</v>
      </c>
      <c r="K127" s="135">
        <v>0.41666666666666669</v>
      </c>
      <c r="L127" s="136">
        <v>0.41666666666666669</v>
      </c>
      <c r="M127" s="136">
        <v>0.41666666666666669</v>
      </c>
      <c r="N127" s="136">
        <v>0.41666666666666669</v>
      </c>
      <c r="O127" s="136">
        <v>0.41666666666666669</v>
      </c>
    </row>
    <row r="128" spans="1:15">
      <c r="J128" s="141"/>
    </row>
    <row r="129" spans="10:10">
      <c r="J129" s="141"/>
    </row>
    <row r="130" spans="10:10">
      <c r="J130" s="141"/>
    </row>
    <row r="131" spans="10:10">
      <c r="J131" s="141"/>
    </row>
    <row r="132" spans="10:10">
      <c r="J132" s="141"/>
    </row>
    <row r="133" spans="10:10">
      <c r="J133" s="141"/>
    </row>
    <row r="134" spans="10:10">
      <c r="J134" s="141"/>
    </row>
    <row r="135" spans="10:10">
      <c r="J135" s="141"/>
    </row>
    <row r="136" spans="10:10">
      <c r="J136" s="141"/>
    </row>
    <row r="137" spans="10:10">
      <c r="J137" s="141"/>
    </row>
    <row r="138" spans="10:10">
      <c r="J138" s="141"/>
    </row>
    <row r="139" spans="10:10">
      <c r="J139" s="141"/>
    </row>
    <row r="140" spans="10:10">
      <c r="J140" s="141"/>
    </row>
    <row r="141" spans="10:10">
      <c r="J141" s="141"/>
    </row>
    <row r="142" spans="10:10">
      <c r="J142" s="141"/>
    </row>
    <row r="143" spans="10:10">
      <c r="J143" s="141"/>
    </row>
    <row r="144" spans="10:10">
      <c r="J144" s="141"/>
    </row>
    <row r="145" spans="10:10">
      <c r="J145" s="141"/>
    </row>
    <row r="146" spans="10:10">
      <c r="J146" s="141"/>
    </row>
    <row r="147" spans="10:10">
      <c r="J147" s="141"/>
    </row>
    <row r="148" spans="10:10">
      <c r="J148" s="141"/>
    </row>
    <row r="149" spans="10:10">
      <c r="J149" s="141"/>
    </row>
    <row r="150" spans="10:10">
      <c r="J150" s="141"/>
    </row>
    <row r="151" spans="10:10">
      <c r="J151" s="141"/>
    </row>
    <row r="152" spans="10:10">
      <c r="J152" s="141"/>
    </row>
    <row r="153" spans="10:10">
      <c r="J153" s="141"/>
    </row>
    <row r="154" spans="10:10">
      <c r="J154" s="141"/>
    </row>
    <row r="155" spans="10:10">
      <c r="J155" s="141"/>
    </row>
    <row r="156" spans="10:10">
      <c r="J156" s="141"/>
    </row>
    <row r="157" spans="10:10">
      <c r="J157" s="141"/>
    </row>
    <row r="158" spans="10:10">
      <c r="J158" s="141"/>
    </row>
    <row r="159" spans="10:10">
      <c r="J159" s="141"/>
    </row>
    <row r="160" spans="10:10">
      <c r="J160" s="141"/>
    </row>
  </sheetData>
  <pageMargins left="0.7" right="0.7" top="0.75" bottom="0.75" header="0.3" footer="0.3"/>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CF7EA9947039B4BB75798FC784B8F4E" ma:contentTypeVersion="15" ma:contentTypeDescription="Create a new document." ma:contentTypeScope="" ma:versionID="d213239cd358ac956dda69ad3f65b824">
  <xsd:schema xmlns:xsd="http://www.w3.org/2001/XMLSchema" xmlns:xs="http://www.w3.org/2001/XMLSchema" xmlns:p="http://schemas.microsoft.com/office/2006/metadata/properties" xmlns:ns2="d0bf2152-904e-44fa-be43-7e4c3d256b75" xmlns:ns3="338b187e-1b91-4010-b48f-a84919043e30" targetNamespace="http://schemas.microsoft.com/office/2006/metadata/properties" ma:root="true" ma:fieldsID="b4362a883376bfdfa9b4bd27ee62dc05" ns2:_="" ns3:_="">
    <xsd:import namespace="d0bf2152-904e-44fa-be43-7e4c3d256b75"/>
    <xsd:import namespace="338b187e-1b91-4010-b48f-a84919043e3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element ref="ns2:TranslatedLang"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bf2152-904e-44fa-be43-7e4c3d256b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TranslatedLang" ma:index="22" nillable="true" ma:displayName="Translated Language" ma:internalName="TranslatedLang">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38b187e-1b91-4010-b48f-a84919043e3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4abf40f-8bdc-495a-847a-984e57524ab3}" ma:internalName="TaxCatchAll" ma:showField="CatchAllData" ma:web="338b187e-1b91-4010-b48f-a84919043e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bf2152-904e-44fa-be43-7e4c3d256b75">
      <Terms xmlns="http://schemas.microsoft.com/office/infopath/2007/PartnerControls"/>
    </lcf76f155ced4ddcb4097134ff3c332f>
    <TaxCatchAll xmlns="338b187e-1b91-4010-b48f-a84919043e30" xsi:nil="true"/>
    <TranslatedLang xmlns="d0bf2152-904e-44fa-be43-7e4c3d256b75" xsi:nil="true"/>
  </documentManagement>
</p:properties>
</file>

<file path=customXml/itemProps1.xml><?xml version="1.0" encoding="utf-8"?>
<ds:datastoreItem xmlns:ds="http://schemas.openxmlformats.org/officeDocument/2006/customXml" ds:itemID="{81B502F6-90D5-4659-BA50-3F58ED20C5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0bf2152-904e-44fa-be43-7e4c3d256b75"/>
    <ds:schemaRef ds:uri="338b187e-1b91-4010-b48f-a84919043e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4BBAE1-0BCC-48D8-9E14-583A8A42A049}">
  <ds:schemaRefs>
    <ds:schemaRef ds:uri="http://schemas.microsoft.com/sharepoint/v3/contenttype/forms"/>
  </ds:schemaRefs>
</ds:datastoreItem>
</file>

<file path=customXml/itemProps3.xml><?xml version="1.0" encoding="utf-8"?>
<ds:datastoreItem xmlns:ds="http://schemas.openxmlformats.org/officeDocument/2006/customXml" ds:itemID="{C2ABB0F0-8B0A-4DD2-87F8-365113AC2AC8}">
  <ds:schemaRefs>
    <ds:schemaRef ds:uri="http://www.w3.org/XML/1998/namespace"/>
    <ds:schemaRef ds:uri="http://purl.org/dc/terms/"/>
    <ds:schemaRef ds:uri="http://purl.org/dc/dcmitype/"/>
    <ds:schemaRef ds:uri="http://schemas.microsoft.com/office/2006/documentManagement/types"/>
    <ds:schemaRef ds:uri="d0bf2152-904e-44fa-be43-7e4c3d256b75"/>
    <ds:schemaRef ds:uri="http://purl.org/dc/elements/1.1/"/>
    <ds:schemaRef ds:uri="http://schemas.openxmlformats.org/package/2006/metadata/core-properties"/>
    <ds:schemaRef ds:uri="http://schemas.microsoft.com/office/infopath/2007/PartnerControls"/>
    <ds:schemaRef ds:uri="338b187e-1b91-4010-b48f-a84919043e30"/>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1</vt:i4>
      </vt:variant>
    </vt:vector>
  </HeadingPairs>
  <TitlesOfParts>
    <vt:vector size="44" baseType="lpstr">
      <vt:lpstr>Figure1_16.1.2</vt:lpstr>
      <vt:lpstr>Figure2_16.1.2</vt:lpstr>
      <vt:lpstr>Figure3_16.1.1</vt:lpstr>
      <vt:lpstr>FIgure4_16.1.1</vt:lpstr>
      <vt:lpstr>Figure5_16.1.1</vt:lpstr>
      <vt:lpstr>Figure6_16.10.1</vt:lpstr>
      <vt:lpstr>Figure7_16.10.1</vt:lpstr>
      <vt:lpstr>Figure8_16.1.3</vt:lpstr>
      <vt:lpstr>Figure9_16.1.3</vt:lpstr>
      <vt:lpstr>Figure10_16.2.1_16.2.3</vt:lpstr>
      <vt:lpstr>Figure11+12_16.2.2</vt:lpstr>
      <vt:lpstr>Figure13_16.1.4</vt:lpstr>
      <vt:lpstr>Figure14_16.1.4</vt:lpstr>
      <vt:lpstr>Figure15_16.3.1</vt:lpstr>
      <vt:lpstr>Figure16_16.3.1</vt:lpstr>
      <vt:lpstr>Figure17_16.3.3</vt:lpstr>
      <vt:lpstr>Figure18_16.3.2</vt:lpstr>
      <vt:lpstr>Figure19_16.3.2</vt:lpstr>
      <vt:lpstr>Figure20_16.3.2</vt:lpstr>
      <vt:lpstr>Figure21_16.3.2</vt:lpstr>
      <vt:lpstr>Figure22_16.4.2</vt:lpstr>
      <vt:lpstr>Figure23_15.5.1</vt:lpstr>
      <vt:lpstr>Figure24_16.5.1</vt:lpstr>
      <vt:lpstr>Figure25_16.5.2</vt:lpstr>
      <vt:lpstr>Figure26_16.5.2</vt:lpstr>
      <vt:lpstr>Figure27_Figure28_16.a.1</vt:lpstr>
      <vt:lpstr>Figure29_16.a.1</vt:lpstr>
      <vt:lpstr>Figure30_16.9.1</vt:lpstr>
      <vt:lpstr>Figure31_16.7.1a</vt:lpstr>
      <vt:lpstr>Figure32_16.7.1a</vt:lpstr>
      <vt:lpstr>Figure33_16.7.1bc</vt:lpstr>
      <vt:lpstr>Figure34_16.7.1bc</vt:lpstr>
      <vt:lpstr>Figure35_16.7.1bc</vt:lpstr>
      <vt:lpstr>Figure36_16.7.1bc</vt:lpstr>
      <vt:lpstr>Figure37_16.b.1</vt:lpstr>
      <vt:lpstr>Figure38_16.6.1</vt:lpstr>
      <vt:lpstr>Figure39_16.6.1</vt:lpstr>
      <vt:lpstr>Figure40_16.6.2</vt:lpstr>
      <vt:lpstr>Figure41_16.6.2</vt:lpstr>
      <vt:lpstr>Figure42_16.7.2</vt:lpstr>
      <vt:lpstr>Figure43_16.7.2</vt:lpstr>
      <vt:lpstr>Figure44_16.10.2</vt:lpstr>
      <vt:lpstr>Figure45_16.8.1</vt:lpstr>
      <vt:lpstr>Figure35_16.7.1bc!_Hlk162950487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GPCG</cp:lastModifiedBy>
  <cp:revision/>
  <dcterms:created xsi:type="dcterms:W3CDTF">2026-06-10T12:25:44Z</dcterms:created>
  <dcterms:modified xsi:type="dcterms:W3CDTF">2026-09-23T14:57:20Z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0x0101009CF7EA9947039B4BB75798FC784B8F4E</vt:lpwstr>
  </property>
  <property fmtid="{D5CDD505-2E9C-101B-9397-08002B2CF9AE}" pid="3" name="MediaServiceImageTags">
    <vt:lpwstr/>
  </property>
</Properties>
</file>