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D:\Documents\2020\28_UNICEF\10_working_repo\data-etl\data_dictionary\"/>
    </mc:Choice>
  </mc:AlternateContent>
  <xr:revisionPtr revIDLastSave="0" documentId="13_ncr:1_{B2379D63-8C28-4DF4-819C-6FE8135959AA}" xr6:coauthVersionLast="45" xr6:coauthVersionMax="45" xr10:uidLastSave="{00000000-0000-0000-0000-000000000000}"/>
  <bookViews>
    <workbookView xWindow="-38520" yWindow="-4455" windowWidth="38640" windowHeight="21240" activeTab="3" xr2:uid="{00000000-000D-0000-FFFF-FFFF00000000}"/>
  </bookViews>
  <sheets>
    <sheet name="Indicator" sheetId="2" r:id="rId1"/>
    <sheet name="Value_type" sheetId="3" r:id="rId2"/>
    <sheet name="Snapshot" sheetId="1" r:id="rId3"/>
    <sheet name="Source" sheetId="4" r:id="rId4"/>
    <sheet name="Transformation" sheetId="6" r:id="rId5"/>
    <sheet name="validation_set" sheetId="7" r:id="rId6"/>
    <sheet name="validation_join" sheetId="8" r:id="rId7"/>
    <sheet name="Validation_rule" sheetId="5" r:id="rId8"/>
    <sheet name="Input_Lists" sheetId="9" r:id="rId9"/>
    <sheet name="Indicator (2)" sheetId="11" r:id="rId10"/>
    <sheet name="Source (2)" sheetId="10"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7" i="4" l="1"/>
  <c r="C225" i="4"/>
  <c r="C224" i="4"/>
  <c r="C223" i="4"/>
  <c r="C218" i="4"/>
  <c r="C220" i="4"/>
  <c r="C222" i="4"/>
  <c r="C217" i="4"/>
  <c r="C221" i="4"/>
  <c r="C219" i="4"/>
  <c r="C226" i="4"/>
  <c r="P211" i="4"/>
  <c r="Q211" i="4"/>
  <c r="P212" i="4"/>
  <c r="P213" i="4" s="1"/>
  <c r="Q212" i="4"/>
  <c r="O211" i="4"/>
  <c r="O212" i="4"/>
  <c r="O213" i="4" l="1"/>
  <c r="O215" i="4" s="1"/>
  <c r="Q213" i="4"/>
  <c r="Q215" i="4" s="1"/>
  <c r="P214" i="4"/>
  <c r="P215" i="4"/>
  <c r="I66" i="1"/>
  <c r="I65" i="1"/>
  <c r="I64" i="1"/>
  <c r="I190" i="1"/>
  <c r="G190" i="1"/>
  <c r="I189" i="1"/>
  <c r="G189" i="1"/>
  <c r="I187" i="1"/>
  <c r="I188" i="1"/>
  <c r="I186" i="1"/>
  <c r="G186" i="1"/>
  <c r="G187" i="1"/>
  <c r="G188" i="1"/>
  <c r="I185" i="1"/>
  <c r="G183" i="1"/>
  <c r="G184" i="1"/>
  <c r="G185" i="1"/>
  <c r="I183" i="1"/>
  <c r="I184" i="1"/>
  <c r="I182" i="1"/>
  <c r="D183" i="1"/>
  <c r="D184" i="1"/>
  <c r="D185" i="1"/>
  <c r="D186" i="1"/>
  <c r="D187" i="1"/>
  <c r="D188" i="1"/>
  <c r="D189" i="1"/>
  <c r="D190" i="1"/>
  <c r="D191" i="1"/>
  <c r="D192" i="1"/>
  <c r="D193" i="1"/>
  <c r="D194" i="1"/>
  <c r="D195" i="1"/>
  <c r="D196" i="1"/>
  <c r="D197" i="1"/>
  <c r="D198" i="1"/>
  <c r="D199" i="1"/>
  <c r="D200" i="1"/>
  <c r="D201" i="1"/>
  <c r="D202" i="1"/>
  <c r="D203" i="1"/>
  <c r="D204" i="1"/>
  <c r="C183" i="1"/>
  <c r="C184" i="1"/>
  <c r="C185" i="1"/>
  <c r="C186" i="1"/>
  <c r="C187" i="1"/>
  <c r="C188" i="1"/>
  <c r="C189" i="1"/>
  <c r="C190" i="1"/>
  <c r="C191" i="1"/>
  <c r="C192" i="1"/>
  <c r="C193" i="1"/>
  <c r="D182" i="1"/>
  <c r="C182" i="1"/>
  <c r="C181" i="1"/>
  <c r="G177" i="1"/>
  <c r="G178" i="1"/>
  <c r="G179" i="1"/>
  <c r="G180" i="1"/>
  <c r="G181" i="1"/>
  <c r="G182" i="1"/>
  <c r="C177" i="1"/>
  <c r="C178" i="1"/>
  <c r="C179" i="1"/>
  <c r="C180" i="1"/>
  <c r="D176" i="1"/>
  <c r="D177" i="1"/>
  <c r="D178" i="1"/>
  <c r="D179" i="1"/>
  <c r="D180" i="1"/>
  <c r="D181" i="1"/>
  <c r="I173" i="1"/>
  <c r="I174" i="1"/>
  <c r="I175" i="1"/>
  <c r="I176" i="1"/>
  <c r="I177" i="1"/>
  <c r="I178" i="1"/>
  <c r="I179" i="1"/>
  <c r="I180" i="1"/>
  <c r="I181" i="1"/>
  <c r="G169" i="1"/>
  <c r="G170" i="1"/>
  <c r="G171" i="1"/>
  <c r="G172" i="1"/>
  <c r="G173" i="1"/>
  <c r="G174" i="1"/>
  <c r="G175" i="1"/>
  <c r="G176" i="1"/>
  <c r="I168" i="1"/>
  <c r="I169" i="1"/>
  <c r="I170" i="1"/>
  <c r="I171" i="1"/>
  <c r="I172" i="1"/>
  <c r="C167" i="1"/>
  <c r="C168" i="1"/>
  <c r="C169" i="1"/>
  <c r="C170" i="1"/>
  <c r="C171" i="1"/>
  <c r="C172" i="1"/>
  <c r="C173" i="1"/>
  <c r="C174" i="1"/>
  <c r="C175" i="1"/>
  <c r="C176" i="1"/>
  <c r="D167" i="1"/>
  <c r="D168" i="1"/>
  <c r="D169" i="1"/>
  <c r="D170" i="1"/>
  <c r="D171" i="1"/>
  <c r="D172" i="1"/>
  <c r="D173" i="1"/>
  <c r="D174" i="1"/>
  <c r="D175" i="1"/>
  <c r="O214" i="4" l="1"/>
  <c r="Q214" i="4"/>
  <c r="G164" i="1"/>
  <c r="G165" i="1"/>
  <c r="G166" i="1"/>
  <c r="G167" i="1"/>
  <c r="G168" i="1"/>
  <c r="I160" i="1"/>
  <c r="I161" i="1"/>
  <c r="I162" i="1"/>
  <c r="I163" i="1"/>
  <c r="I164" i="1"/>
  <c r="I165" i="1"/>
  <c r="I166" i="1"/>
  <c r="I167" i="1"/>
  <c r="G160" i="1"/>
  <c r="G161" i="1"/>
  <c r="G162" i="1"/>
  <c r="G163" i="1"/>
  <c r="C160" i="1"/>
  <c r="C161" i="1"/>
  <c r="C162" i="1"/>
  <c r="C163" i="1"/>
  <c r="C164" i="1"/>
  <c r="C165" i="1"/>
  <c r="I154" i="1"/>
  <c r="I155" i="1"/>
  <c r="I156" i="1"/>
  <c r="I157" i="1"/>
  <c r="I158" i="1"/>
  <c r="I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48" i="1"/>
  <c r="G149" i="1"/>
  <c r="G150" i="1"/>
  <c r="I148" i="1"/>
  <c r="I149" i="1"/>
  <c r="I150" i="1"/>
  <c r="I151" i="1"/>
  <c r="I152" i="1"/>
  <c r="I153" i="1"/>
  <c r="D144" i="1"/>
  <c r="D145" i="1"/>
  <c r="D146" i="1"/>
  <c r="D147" i="1"/>
  <c r="D148" i="1"/>
  <c r="D149" i="1"/>
  <c r="D150" i="1"/>
  <c r="D151" i="1"/>
  <c r="D152" i="1"/>
  <c r="D153" i="1"/>
  <c r="C144" i="1"/>
  <c r="C145" i="1"/>
  <c r="C146" i="1"/>
  <c r="C147" i="1"/>
  <c r="C148" i="1"/>
  <c r="C149" i="1"/>
  <c r="C150" i="1"/>
  <c r="C151" i="1"/>
  <c r="C152" i="1"/>
  <c r="G142" i="1"/>
  <c r="G143" i="1"/>
  <c r="G144" i="1"/>
  <c r="G145" i="1"/>
  <c r="G146" i="1"/>
  <c r="G147" i="1"/>
  <c r="C136" i="1"/>
  <c r="D135" i="1"/>
  <c r="D136" i="1"/>
  <c r="D137" i="1"/>
  <c r="D138" i="1"/>
  <c r="D139" i="1"/>
  <c r="D140" i="1"/>
  <c r="D141" i="1"/>
  <c r="D142" i="1"/>
  <c r="D143" i="1"/>
  <c r="C135" i="1"/>
  <c r="C137" i="1"/>
  <c r="C138" i="1"/>
  <c r="C139" i="1"/>
  <c r="C140" i="1"/>
  <c r="C141" i="1"/>
  <c r="C142" i="1"/>
  <c r="C143" i="1"/>
  <c r="I131" i="1"/>
  <c r="I132" i="1"/>
  <c r="I133" i="1"/>
  <c r="I134" i="1"/>
  <c r="I135" i="1"/>
  <c r="I136" i="1"/>
  <c r="I137" i="1"/>
  <c r="I138" i="1"/>
  <c r="I139" i="1"/>
  <c r="I140" i="1"/>
  <c r="I141" i="1"/>
  <c r="I142" i="1"/>
  <c r="I143" i="1"/>
  <c r="I144" i="1"/>
  <c r="I145" i="1"/>
  <c r="I146" i="1"/>
  <c r="I147" i="1"/>
  <c r="G131" i="1"/>
  <c r="G132" i="1"/>
  <c r="G133" i="1"/>
  <c r="G134" i="1"/>
  <c r="G135" i="1"/>
  <c r="G136" i="1"/>
  <c r="G137" i="1"/>
  <c r="G138" i="1"/>
  <c r="G139" i="1"/>
  <c r="G140" i="1"/>
  <c r="G141" i="1"/>
  <c r="D130" i="1"/>
  <c r="D131" i="1"/>
  <c r="D132" i="1"/>
  <c r="D133" i="1"/>
  <c r="D134" i="1"/>
  <c r="C130" i="1"/>
  <c r="C131" i="1"/>
  <c r="C132" i="1"/>
  <c r="C133" i="1"/>
  <c r="C134" i="1"/>
  <c r="C126" i="1"/>
  <c r="C127" i="1"/>
  <c r="C128" i="1"/>
  <c r="C129" i="1"/>
  <c r="G124" i="1"/>
  <c r="G125" i="1"/>
  <c r="G126" i="1"/>
  <c r="G127" i="1"/>
  <c r="G128" i="1"/>
  <c r="G129" i="1"/>
  <c r="G130" i="1"/>
  <c r="I123" i="1"/>
  <c r="I124" i="1"/>
  <c r="I125" i="1"/>
  <c r="I126" i="1"/>
  <c r="I127" i="1"/>
  <c r="I128" i="1"/>
  <c r="I129" i="1"/>
  <c r="I130" i="1"/>
  <c r="D121" i="1" l="1"/>
  <c r="D122" i="1"/>
  <c r="D123" i="1"/>
  <c r="D124" i="1"/>
  <c r="D125" i="1"/>
  <c r="D126" i="1"/>
  <c r="D127" i="1"/>
  <c r="D128" i="1"/>
  <c r="D129" i="1"/>
  <c r="C125" i="1"/>
  <c r="C120" i="1"/>
  <c r="C121" i="1"/>
  <c r="C122" i="1"/>
  <c r="C123" i="1"/>
  <c r="C124" i="1"/>
  <c r="G118" i="1"/>
  <c r="G119" i="1"/>
  <c r="G120" i="1"/>
  <c r="G121" i="1"/>
  <c r="G122" i="1"/>
  <c r="I117" i="1"/>
  <c r="I118" i="1"/>
  <c r="I119" i="1"/>
  <c r="I120" i="1"/>
  <c r="I121" i="1"/>
  <c r="I122" i="1"/>
  <c r="G106" i="1" l="1"/>
  <c r="G107" i="1"/>
  <c r="G108" i="1"/>
  <c r="G109" i="1"/>
  <c r="G110" i="1"/>
  <c r="G111" i="1"/>
  <c r="G112" i="1"/>
  <c r="G113" i="1"/>
  <c r="G114" i="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I105" i="1"/>
  <c r="I106" i="1"/>
  <c r="I107" i="1"/>
  <c r="I108" i="1"/>
  <c r="I109" i="1"/>
  <c r="I110" i="1"/>
  <c r="I111" i="1"/>
  <c r="I112" i="1"/>
  <c r="I113" i="1"/>
  <c r="I114" i="1"/>
  <c r="I115" i="1"/>
  <c r="I116" i="1"/>
  <c r="C102" i="1"/>
  <c r="C103" i="1"/>
  <c r="C104" i="1"/>
  <c r="C105" i="1"/>
  <c r="C106" i="1"/>
  <c r="D102" i="1"/>
  <c r="D103" i="1"/>
  <c r="D104" i="1"/>
  <c r="D105" i="1"/>
  <c r="D106" i="1"/>
  <c r="D101" i="1"/>
  <c r="C101" i="1"/>
  <c r="G101" i="1"/>
  <c r="G102" i="1"/>
  <c r="G103" i="1"/>
  <c r="G104" i="1"/>
  <c r="G105" i="1"/>
  <c r="I98" i="1"/>
  <c r="I99" i="1"/>
  <c r="I100" i="1"/>
  <c r="I101" i="1"/>
  <c r="I102" i="1"/>
  <c r="I103" i="1"/>
  <c r="I104" i="1"/>
  <c r="C98" i="1"/>
  <c r="C99" i="1"/>
  <c r="D98" i="1"/>
  <c r="D99" i="1"/>
  <c r="D100" i="1"/>
  <c r="C100" i="1"/>
  <c r="C92" i="1"/>
  <c r="C93" i="1"/>
  <c r="C94" i="1"/>
  <c r="C95" i="1"/>
  <c r="C96" i="1"/>
  <c r="C97" i="1"/>
  <c r="I90" i="1"/>
  <c r="I91" i="1"/>
  <c r="I92" i="1"/>
  <c r="I93" i="1"/>
  <c r="I94" i="1"/>
  <c r="I95" i="1"/>
  <c r="I96" i="1"/>
  <c r="I97" i="1"/>
  <c r="I89" i="1"/>
  <c r="I87" i="1"/>
  <c r="I88" i="1"/>
  <c r="I86" i="1"/>
  <c r="C82" i="1"/>
  <c r="C83" i="1"/>
  <c r="C84" i="1"/>
  <c r="C85" i="1"/>
  <c r="C86" i="1"/>
  <c r="C87" i="1"/>
  <c r="C88" i="1"/>
  <c r="C89" i="1"/>
  <c r="C90" i="1"/>
  <c r="C91" i="1"/>
  <c r="I76" i="1"/>
  <c r="I77" i="1"/>
  <c r="I78" i="1"/>
  <c r="I79" i="1"/>
  <c r="I80" i="1"/>
  <c r="I81" i="1"/>
  <c r="I82" i="1"/>
  <c r="I83" i="1"/>
  <c r="I84" i="1"/>
  <c r="I85" i="1"/>
  <c r="D71" i="1"/>
  <c r="D72" i="1"/>
  <c r="D73" i="1"/>
  <c r="I62" i="1"/>
  <c r="I63" i="1"/>
  <c r="I68" i="1"/>
  <c r="I69" i="1"/>
  <c r="I70" i="1"/>
  <c r="I71" i="1"/>
  <c r="I72" i="1"/>
  <c r="I73" i="1"/>
  <c r="I74" i="1"/>
  <c r="I75" i="1"/>
  <c r="C68" i="1"/>
  <c r="C69" i="1"/>
  <c r="C70" i="1"/>
  <c r="C71" i="1"/>
  <c r="C72" i="1"/>
  <c r="C73" i="1"/>
  <c r="C74" i="1"/>
  <c r="C75" i="1"/>
  <c r="C76" i="1"/>
  <c r="C77" i="1"/>
  <c r="C78" i="1"/>
  <c r="C79" i="1"/>
  <c r="C80" i="1"/>
  <c r="C81" i="1"/>
  <c r="I61" i="1"/>
  <c r="C58" i="1"/>
  <c r="C59" i="1"/>
  <c r="C60" i="1"/>
  <c r="C61" i="1"/>
  <c r="C62" i="1"/>
  <c r="C63" i="1"/>
  <c r="C64" i="1"/>
  <c r="C65" i="1"/>
  <c r="C66" i="1"/>
  <c r="C67" i="1"/>
  <c r="I55" i="1"/>
  <c r="I56" i="1"/>
  <c r="I57" i="1"/>
  <c r="I58" i="1"/>
  <c r="I59" i="1"/>
  <c r="I60" i="1"/>
  <c r="I54" i="1" l="1"/>
  <c r="I51" i="1" l="1"/>
  <c r="I52" i="1"/>
  <c r="C51" i="1"/>
  <c r="C52" i="1"/>
  <c r="C53" i="1"/>
  <c r="C54" i="1"/>
  <c r="C55" i="1"/>
  <c r="C56" i="1"/>
  <c r="C57" i="1"/>
  <c r="G92" i="1" l="1"/>
  <c r="G93" i="1"/>
  <c r="G94" i="1"/>
  <c r="G95" i="1"/>
  <c r="G96" i="1"/>
  <c r="G97" i="1"/>
  <c r="G98" i="1"/>
  <c r="G99" i="1"/>
  <c r="G10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G4" i="1"/>
  <c r="G5" i="1"/>
  <c r="G6" i="1"/>
  <c r="G7" i="1"/>
  <c r="G8" i="1"/>
  <c r="G9" i="1"/>
  <c r="G10" i="1"/>
  <c r="G11" i="1"/>
  <c r="G12" i="1"/>
  <c r="G13" i="1"/>
  <c r="G14" i="1"/>
  <c r="G15" i="1"/>
  <c r="G16" i="1"/>
  <c r="G17" i="1"/>
  <c r="G18" i="1"/>
  <c r="G19" i="1"/>
  <c r="G20" i="1"/>
  <c r="G21" i="1"/>
  <c r="G22" i="1"/>
  <c r="G24" i="1"/>
  <c r="G25" i="1"/>
  <c r="G26" i="1"/>
  <c r="G27" i="1"/>
  <c r="G28" i="1"/>
  <c r="G29" i="1"/>
  <c r="G30" i="1"/>
  <c r="G31" i="1"/>
  <c r="G32" i="1"/>
  <c r="G33" i="1"/>
  <c r="G34" i="1"/>
  <c r="G35" i="1"/>
  <c r="G36" i="1"/>
  <c r="G37" i="1"/>
  <c r="G38" i="1"/>
  <c r="G39" i="1"/>
  <c r="G40" i="1"/>
  <c r="G41" i="1"/>
  <c r="G42" i="1"/>
  <c r="G43" i="1"/>
  <c r="G44" i="1"/>
  <c r="G45" i="1"/>
  <c r="G46" i="1"/>
  <c r="G47" i="1"/>
  <c r="G48" i="1"/>
  <c r="G49" i="1"/>
  <c r="G50"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I3" i="1" l="1"/>
  <c r="I2" i="1"/>
  <c r="G3" i="1"/>
  <c r="D3" i="1"/>
  <c r="D2" i="1"/>
  <c r="C3" i="1"/>
  <c r="C2" i="1"/>
  <c r="G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<sst xmlns="http://schemas.openxmlformats.org/spreadsheetml/2006/main" count="5367" uniqueCount="2025">
  <si>
    <t>Indicator_Id</t>
  </si>
  <si>
    <t>Project</t>
  </si>
  <si>
    <t>Index</t>
  </si>
  <si>
    <t>Issue</t>
  </si>
  <si>
    <t>Pillar</t>
  </si>
  <si>
    <t>Code</t>
  </si>
  <si>
    <t>Name</t>
  </si>
  <si>
    <t>Description</t>
  </si>
  <si>
    <t>Status</t>
  </si>
  <si>
    <t>Comments</t>
  </si>
  <si>
    <t>effective_of</t>
  </si>
  <si>
    <t>Current</t>
  </si>
  <si>
    <t>calculation_type</t>
  </si>
  <si>
    <t>legacy_data_from</t>
  </si>
  <si>
    <t>Replaces_ind_id</t>
  </si>
  <si>
    <t>I-1</t>
  </si>
  <si>
    <t>CRBA</t>
  </si>
  <si>
    <t>Workplace</t>
  </si>
  <si>
    <t>Child labour</t>
  </si>
  <si>
    <t>Legal framework international</t>
  </si>
  <si>
    <t>1.1.1.1</t>
  </si>
  <si>
    <t>Minimum Age Convention</t>
  </si>
  <si>
    <t>Has the government ratified ILO convention No. 138 (Minimum Age Convention)?</t>
  </si>
  <si>
    <t>Created</t>
  </si>
  <si>
    <t>research</t>
  </si>
  <si>
    <t>I-2</t>
  </si>
  <si>
    <t>1.1.3.1</t>
  </si>
  <si>
    <t>Worst Forms of Child Labour Convention</t>
  </si>
  <si>
    <t>Ratification of ILO convention No. 182 (Worst Forms of Child Labour Convention)</t>
  </si>
  <si>
    <t>I-3</t>
  </si>
  <si>
    <t>1.1.2.1</t>
  </si>
  <si>
    <t>Optional Protocol to CRC on the Sale of Children, Child Prostitution and Child Pornography</t>
  </si>
  <si>
    <t>Ratification of Optional Protocol to the Convention on the Rights of the Child on the Sale of Children, Child Prostitution and Child Pornography</t>
  </si>
  <si>
    <t>I-4</t>
  </si>
  <si>
    <t>1.1.2.4</t>
  </si>
  <si>
    <t>UN Protocol to Prevent, Suppress and Punish Trafficking</t>
  </si>
  <si>
    <t>Ratification of UN Protocol to Prevent, Suppress and Punish Trafficking in Persons, Especially Women and Children</t>
  </si>
  <si>
    <t>I-5</t>
  </si>
  <si>
    <t>1.1.2.5</t>
  </si>
  <si>
    <t>Forced Labour Convention</t>
  </si>
  <si>
    <t>Ratification of ILO Convention No. 29 (Forced Labour Convention)</t>
  </si>
  <si>
    <t>I-6</t>
  </si>
  <si>
    <t>1.1.2.6</t>
  </si>
  <si>
    <t>Abolition of Forced Labour Convention</t>
  </si>
  <si>
    <t>Ratification of ILO Convention No. 105 (Abolition of Forced Labour Convention)</t>
  </si>
  <si>
    <t>I-7</t>
  </si>
  <si>
    <t>1.1.2.7</t>
  </si>
  <si>
    <t>Protocol to the Forced Labour Convention</t>
  </si>
  <si>
    <t>Ratification of Protocol P029 to the Forced Labour Convention</t>
  </si>
  <si>
    <t>I-8</t>
  </si>
  <si>
    <t>Legal framework national</t>
  </si>
  <si>
    <t>1.2.1.1</t>
  </si>
  <si>
    <t>Minimum age for employment</t>
  </si>
  <si>
    <t>What is the country's minimum age for admission into full time employment?</t>
  </si>
  <si>
    <t>Updated</t>
  </si>
  <si>
    <t>manual</t>
  </si>
  <si>
    <t>I-9</t>
  </si>
  <si>
    <t xml:space="preserve">1.2.1.2 </t>
  </si>
  <si>
    <t>Minimum age for light work</t>
  </si>
  <si>
    <t>What is the country's minimum age for light work?</t>
  </si>
  <si>
    <t>I-10</t>
  </si>
  <si>
    <t xml:space="preserve">1.2.1.3 </t>
  </si>
  <si>
    <t>Compulsory schooling.</t>
  </si>
  <si>
    <t>Does the country have compulsory schooling until secondary education?</t>
  </si>
  <si>
    <t>I-11</t>
  </si>
  <si>
    <t>1.2.2.1</t>
  </si>
  <si>
    <t>Child sexual abuse and exploitation.</t>
  </si>
  <si>
    <t>Out of the Shadows Index - Legal Framework score</t>
  </si>
  <si>
    <t>I-12</t>
  </si>
  <si>
    <t xml:space="preserve">1.2.2.2 </t>
  </si>
  <si>
    <t>All forms of trafficking in persons</t>
  </si>
  <si>
    <t>Does national legislation cover all forms of trafficking in persons as indicated in the UN Trafficking in Persons Protocol?</t>
  </si>
  <si>
    <t>I-13</t>
  </si>
  <si>
    <t xml:space="preserve">1.2.3.1  </t>
  </si>
  <si>
    <t>Minimum age for hazardous work</t>
  </si>
  <si>
    <t>What is the minimum age for hazardous work?</t>
  </si>
  <si>
    <t>I-14</t>
  </si>
  <si>
    <t>Outcome</t>
  </si>
  <si>
    <t>3.1.1</t>
  </si>
  <si>
    <t xml:space="preserve">Child labour rate (5-17) </t>
  </si>
  <si>
    <t>Proportion of children aged 5-17 years engaged in child labour</t>
  </si>
  <si>
    <t>I-15</t>
  </si>
  <si>
    <t>3.1.3</t>
  </si>
  <si>
    <t>Out-of-school adolescents (lower secondary)</t>
  </si>
  <si>
    <t>Percentage of out-of-school adolescents of lower secondary school age</t>
  </si>
  <si>
    <t>I-16</t>
  </si>
  <si>
    <t>3.1.4</t>
  </si>
  <si>
    <t>Out-of-school adolescents (upper secondary).</t>
  </si>
  <si>
    <t>Percentage of out-of-school adolescents of upper secondary school age</t>
  </si>
  <si>
    <t>I-17</t>
  </si>
  <si>
    <t>3.1.5</t>
  </si>
  <si>
    <t>Informal employment.</t>
  </si>
  <si>
    <t>Informal employment (% of total non-agricultural employment)</t>
  </si>
  <si>
    <t>I-18</t>
  </si>
  <si>
    <t xml:space="preserve">3.2.1 </t>
  </si>
  <si>
    <t>Prevalence of modern slavery.</t>
  </si>
  <si>
    <t>Global Slavery Index - Prevalence score</t>
  </si>
  <si>
    <t>I-19</t>
  </si>
  <si>
    <t xml:space="preserve">3.2.2  </t>
  </si>
  <si>
    <t>Prevalence of human trafficking</t>
  </si>
  <si>
    <t>Number of victims of human trafficking per 100,000 population, by sex, age and form of exploitation</t>
  </si>
  <si>
    <t>I-20</t>
  </si>
  <si>
    <t>3.2.3</t>
  </si>
  <si>
    <t>Poverty rates.</t>
  </si>
  <si>
    <t>Proportion of population below the international poverty line (%)</t>
  </si>
  <si>
    <t>I-21</t>
  </si>
  <si>
    <t>3.3.1</t>
  </si>
  <si>
    <t>Prevalence of hazardous work by adolescents.</t>
  </si>
  <si>
    <t>Prevalence (%) of hazardous work among adolescents aged 15-17</t>
  </si>
  <si>
    <t>I-22</t>
  </si>
  <si>
    <t>Decent working conditions</t>
  </si>
  <si>
    <t>1.1.4.1</t>
  </si>
  <si>
    <t>Protection of Wages Convention</t>
  </si>
  <si>
    <t>Ratification of ILO Convention No. 95 (Protection of Wages Convention)</t>
  </si>
  <si>
    <t>I-23</t>
  </si>
  <si>
    <t xml:space="preserve">1.1.4.10 </t>
  </si>
  <si>
    <t>Working Hours Conventions.</t>
  </si>
  <si>
    <t xml:space="preserve">Ratification of ILO Convention No. 47 (Forty-Hour Week Convention) OR Hours of Work (Industry) Convention No. 1_x000D_
</t>
  </si>
  <si>
    <t>I-24</t>
  </si>
  <si>
    <t>No. 1.1.4.2</t>
  </si>
  <si>
    <t>Minimum Wage Fixing Convention.</t>
  </si>
  <si>
    <t xml:space="preserve">Ratification of ILO Convention No. 131 (Minimum Wage Fixing Convention)_x000D_
</t>
  </si>
  <si>
    <t>I-25</t>
  </si>
  <si>
    <t>No. 1.1.4.3</t>
  </si>
  <si>
    <t>Equal Remuneration Convention</t>
  </si>
  <si>
    <t>Ratification of ILO Convention No. 100 (Equal Remuneration Convention)</t>
  </si>
  <si>
    <t>I-26</t>
  </si>
  <si>
    <t>No. 1.1.4.5</t>
  </si>
  <si>
    <t>Labour Inspection Convention.</t>
  </si>
  <si>
    <t>Ratification of ILO Convention No. 81 (Labour Inspection Convention)</t>
  </si>
  <si>
    <t>I-27</t>
  </si>
  <si>
    <t>No. 1.1.4.6</t>
  </si>
  <si>
    <t>Migrant Workers and their Families Convention.</t>
  </si>
  <si>
    <t xml:space="preserve">Ratification of International Convention on the Protection of the Rights of All Migrant Workers and Members of their Families_x000D_
</t>
  </si>
  <si>
    <t>I-28</t>
  </si>
  <si>
    <t>No. 1.1.4.7</t>
  </si>
  <si>
    <t>Discrimination in Employment Convention.</t>
  </si>
  <si>
    <t xml:space="preserve">Ratification of ILO Convention No. 111 (Discrimination in Respect to Employment and Occupation Convention)_x000D_
</t>
  </si>
  <si>
    <t>I-29</t>
  </si>
  <si>
    <t>No. 1.1.4.8</t>
  </si>
  <si>
    <t>Freedom of Association Convention.</t>
  </si>
  <si>
    <t xml:space="preserve">Ratification of ILO Convention No. 87 (Freedom of Association and Protection of the Right to Organise Convention)_x000D_
</t>
  </si>
  <si>
    <t>I-30</t>
  </si>
  <si>
    <t>No. 1.1.4.9</t>
  </si>
  <si>
    <t>Right to Organise and Collective Bargaining Convention.</t>
  </si>
  <si>
    <t xml:space="preserve">Ratification of ILO Convention No. 98 (Right to Organise and Collective Bargaining Convention)_x000D_
</t>
  </si>
  <si>
    <t>I-31</t>
  </si>
  <si>
    <t>No. 1.1.3.2</t>
  </si>
  <si>
    <t>Occupational Safety and Health Convention.</t>
  </si>
  <si>
    <t xml:space="preserve">Ratification of ILO Convention No. 155 (Occupational Safety and Health Convention)_x000D_
</t>
  </si>
  <si>
    <t>I-32</t>
  </si>
  <si>
    <t xml:space="preserve">1.2.4.1 </t>
  </si>
  <si>
    <t xml:space="preserve">Minimum wage._x000D_
_x000D_
</t>
  </si>
  <si>
    <t>Is there a legally mandated minimum wage (established by law or by collective bargaining)?</t>
  </si>
  <si>
    <t>automated</t>
  </si>
  <si>
    <t>I-33</t>
  </si>
  <si>
    <t xml:space="preserve">1.2.4.2 </t>
  </si>
  <si>
    <t xml:space="preserve">Standard working hours._x000D_
_x000D_
</t>
  </si>
  <si>
    <t>What are standard working hours?</t>
  </si>
  <si>
    <t>I-34</t>
  </si>
  <si>
    <t xml:space="preserve">1.2.4.3 </t>
  </si>
  <si>
    <t xml:space="preserve">Maximum working hours._x000D_
_x000D_
</t>
  </si>
  <si>
    <t>What are maximum working hours?</t>
  </si>
  <si>
    <t>I-35</t>
  </si>
  <si>
    <t>NEW</t>
  </si>
  <si>
    <t xml:space="preserve">Overtime._x000D_
_x000D_
</t>
  </si>
  <si>
    <t>What is the premium for overtime work?</t>
  </si>
  <si>
    <t>I-36</t>
  </si>
  <si>
    <t>Paid annual leave.</t>
  </si>
  <si>
    <t>Is paid annual leave available to workers?</t>
  </si>
  <si>
    <t>I-37</t>
  </si>
  <si>
    <t>Sick leave.</t>
  </si>
  <si>
    <t>For how long are workers guaranteed paid sick leave?</t>
  </si>
  <si>
    <t>I-38</t>
  </si>
  <si>
    <t>Gender discrimination.</t>
  </si>
  <si>
    <t>Are women protected from discrimination in promotions and/or demotions?</t>
  </si>
  <si>
    <t>I-39</t>
  </si>
  <si>
    <t>Equal pay.</t>
  </si>
  <si>
    <t>Is equal pay guaranteed for men and women?</t>
  </si>
  <si>
    <t>I-40</t>
  </si>
  <si>
    <t>Sexual harassment.</t>
  </si>
  <si>
    <t>Is sexual harassment explicitly prohibited in the workplace?</t>
  </si>
  <si>
    <t>I-41</t>
  </si>
  <si>
    <t>Support for childcare.</t>
  </si>
  <si>
    <t>Do families receive benefits for childcare or school costs?</t>
  </si>
  <si>
    <t>I-42</t>
  </si>
  <si>
    <t>Freedom of association.</t>
  </si>
  <si>
    <t>Labour rights in law (Centre for Global Workers' Rights Labour Rights Indicators)</t>
  </si>
  <si>
    <t>I-43</t>
  </si>
  <si>
    <t xml:space="preserve">3.4.1 </t>
  </si>
  <si>
    <t>Average earnings.</t>
  </si>
  <si>
    <t>Average hourly earnings of employees by sex (Local currency) - Annual</t>
  </si>
  <si>
    <t>I-44</t>
  </si>
  <si>
    <t>Working poverty rate.</t>
  </si>
  <si>
    <t>Working poverty rate (percentage of employed living below US$1.90 PPP)</t>
  </si>
  <si>
    <t>I-45</t>
  </si>
  <si>
    <t>Minimum wages.</t>
  </si>
  <si>
    <t>At what level are minimum wages set per day?</t>
  </si>
  <si>
    <t>I-46</t>
  </si>
  <si>
    <t>Gender pay gap.</t>
  </si>
  <si>
    <t>Factor-weighted gender pay gaps using monthly earnings</t>
  </si>
  <si>
    <t>I-47</t>
  </si>
  <si>
    <t>3.4.2</t>
  </si>
  <si>
    <t>Average working hours.</t>
  </si>
  <si>
    <t>Mean weekly hours actually worked per employed person</t>
  </si>
  <si>
    <t>I-48</t>
  </si>
  <si>
    <t xml:space="preserve">3.4.4 </t>
  </si>
  <si>
    <t>Access to pre-primary education.</t>
  </si>
  <si>
    <t>Gross early childhood education enrolment ratio</t>
  </si>
  <si>
    <t>I-49</t>
  </si>
  <si>
    <t>Women in management.</t>
  </si>
  <si>
    <t>Proportion of women in managerial positions (%)</t>
  </si>
  <si>
    <t>I-50</t>
  </si>
  <si>
    <t>Trade union representation.</t>
  </si>
  <si>
    <t>Trade union density rate (%)</t>
  </si>
  <si>
    <t>I-51</t>
  </si>
  <si>
    <t>Labour rights in practice (Centre for Global Workers' Rights Labour Rights Indicators)</t>
  </si>
  <si>
    <t>I-52</t>
  </si>
  <si>
    <t>Maternity and paternity protection</t>
  </si>
  <si>
    <t>1.1.5.1</t>
  </si>
  <si>
    <t>Maternity Protection Conventions.</t>
  </si>
  <si>
    <t xml:space="preserve">Ratification of ILO Convention No. 103 (Maternity Protection Convention (Revised)) OR No. 183 (Maternity Protection Convention)_x000D_
</t>
  </si>
  <si>
    <t>I-53</t>
  </si>
  <si>
    <t>1.1.5.2</t>
  </si>
  <si>
    <t>Convention on Elimination of Discrimination against Women.</t>
  </si>
  <si>
    <t>Ratification of CEDAW (Convention on the Elimination of All Forms of Discrimination against Women)</t>
  </si>
  <si>
    <t>I-54</t>
  </si>
  <si>
    <t>1.2.5.1</t>
  </si>
  <si>
    <t>Job protection for maternity leave.</t>
  </si>
  <si>
    <t>Is job protection guaranteed for mothers throughout paid maternity leave?</t>
  </si>
  <si>
    <t>I-55</t>
  </si>
  <si>
    <t>1.2.5.2</t>
  </si>
  <si>
    <t>Job protection for paternity leave.</t>
  </si>
  <si>
    <t>Is job protection guaranteed for fathers throughout paid paternity leave?</t>
  </si>
  <si>
    <t>I-56</t>
  </si>
  <si>
    <t xml:space="preserve">1.2.5.3 </t>
  </si>
  <si>
    <t>Duration of maternity leave.</t>
  </si>
  <si>
    <t>What is the duration of paid leave available to mothers of infants?</t>
  </si>
  <si>
    <t>I-57</t>
  </si>
  <si>
    <t xml:space="preserve">1.2.5.4 </t>
  </si>
  <si>
    <t>Maternity benefits.</t>
  </si>
  <si>
    <t>What is the minimum wage replacement rate of paid leave for mothers?</t>
  </si>
  <si>
    <t>I-58</t>
  </si>
  <si>
    <t xml:space="preserve">1.2.5.5 </t>
  </si>
  <si>
    <t>Duration of paternity leave.</t>
  </si>
  <si>
    <t>What is the duration of paid leave available to fathers of infants?</t>
  </si>
  <si>
    <t>I-59</t>
  </si>
  <si>
    <t>Breastfeeding protections.</t>
  </si>
  <si>
    <t xml:space="preserve">Are mothers of infants guaranteed breastfeeding breaks at work?_x000D_
</t>
  </si>
  <si>
    <t>I-60</t>
  </si>
  <si>
    <t>3.5.2</t>
  </si>
  <si>
    <t>Coverage of maternity leave.</t>
  </si>
  <si>
    <t>Percentage of women workers entitled to maternity leave</t>
  </si>
  <si>
    <t>I-61</t>
  </si>
  <si>
    <t>Maternity cash benefits.</t>
  </si>
  <si>
    <t>Percentage of women workers entitled to maternity leave cash benefits, including voluntary coverage</t>
  </si>
  <si>
    <t>I-62</t>
  </si>
  <si>
    <t>Mothers receiving maternity cash benefits.</t>
  </si>
  <si>
    <t>Proportion of mothers with newborns receiving maternity cash benefit</t>
  </si>
  <si>
    <t>I-63</t>
  </si>
  <si>
    <t>Enforcement government capacity and effectiveness</t>
  </si>
  <si>
    <t>Enabling environment for child rights fulfilment.</t>
  </si>
  <si>
    <t>KidsRights Index - Child Rights Environment score</t>
  </si>
  <si>
    <t>I-64</t>
  </si>
  <si>
    <t>Government effectiveness.</t>
  </si>
  <si>
    <t>World Bank Government Effectiveness Index score</t>
  </si>
  <si>
    <t>I-65</t>
  </si>
  <si>
    <t>Government corruption.</t>
  </si>
  <si>
    <t>World Bank Government Corruption Index score</t>
  </si>
  <si>
    <t>I-66</t>
  </si>
  <si>
    <t>National Action Plan on Business and Human Rights.</t>
  </si>
  <si>
    <t>National Action Plan on Business and Human Rights</t>
  </si>
  <si>
    <t>I-67</t>
  </si>
  <si>
    <t>Government commitment and capacity.</t>
  </si>
  <si>
    <t>Out of the Shadows Index - Government commitment and capacity score</t>
  </si>
  <si>
    <t>I-68</t>
  </si>
  <si>
    <t>Enforcement programs and spending</t>
  </si>
  <si>
    <t xml:space="preserve">2.2.2 </t>
  </si>
  <si>
    <t>Social insurance coverage.</t>
  </si>
  <si>
    <t>Proportion of population covered by social insurance programmes</t>
  </si>
  <si>
    <t>I-69</t>
  </si>
  <si>
    <t xml:space="preserve">2.2.3  </t>
  </si>
  <si>
    <t>Poorest covered by social insurance.</t>
  </si>
  <si>
    <t>Poorest quintile covered by social insurance programmes</t>
  </si>
  <si>
    <t>I-70</t>
  </si>
  <si>
    <t>Coverage of labour market programmes.</t>
  </si>
  <si>
    <t>Proportion of population covered by labour market programmes</t>
  </si>
  <si>
    <t>I-71</t>
  </si>
  <si>
    <t>Poorest covered by labour market programmes.</t>
  </si>
  <si>
    <t>Poorest Quintile covered by labour market programmes</t>
  </si>
  <si>
    <t>I-72</t>
  </si>
  <si>
    <t>2.2.6</t>
  </si>
  <si>
    <t>Child protection services.</t>
  </si>
  <si>
    <t>Extent of implementation of child protection services</t>
  </si>
  <si>
    <t>I-73</t>
  </si>
  <si>
    <t>2.2.7</t>
  </si>
  <si>
    <t>Life skills and social development programmes.</t>
  </si>
  <si>
    <t>Extent of implementation of life skills and social development programmes</t>
  </si>
  <si>
    <t>I-74</t>
  </si>
  <si>
    <t>Marketplace</t>
  </si>
  <si>
    <t>Marketing and Advertising</t>
  </si>
  <si>
    <t>Framework Convention on Tobacco Control</t>
  </si>
  <si>
    <t>Ratification of World Health Organization Framework Convention on Tobacco Control (WHO FCTC)</t>
  </si>
  <si>
    <t>I-75</t>
  </si>
  <si>
    <t>1.2.1.1.1</t>
  </si>
  <si>
    <t>Marketing and advertising self-regulation</t>
  </si>
  <si>
    <t>Is there evidence of marketing and advertising self-regulation?</t>
  </si>
  <si>
    <t>I-76</t>
  </si>
  <si>
    <t>1.2.1.2.1</t>
  </si>
  <si>
    <t>Regulation on marketing to children</t>
  </si>
  <si>
    <t>Is there national legislation regulating marketing and advertising to children?</t>
  </si>
  <si>
    <t>I-77</t>
  </si>
  <si>
    <t>1.2.1.3.10</t>
  </si>
  <si>
    <t>Policies on marketing foods to children</t>
  </si>
  <si>
    <t>Existence of any policies on marketing of foods to children</t>
  </si>
  <si>
    <t>I-78</t>
  </si>
  <si>
    <t>1.2.1.3.1</t>
  </si>
  <si>
    <t>Age limits for purchasing tobacco</t>
  </si>
  <si>
    <t>What are the legal age limits for purchasing tobacco?</t>
  </si>
  <si>
    <t>I-79</t>
  </si>
  <si>
    <t>1.2.1.3.2</t>
  </si>
  <si>
    <t>Ban on tobacco advertising</t>
  </si>
  <si>
    <t>Is there a ban on tobacco advertising?</t>
  </si>
  <si>
    <t>I-80</t>
  </si>
  <si>
    <t>1.2.1.3.3</t>
  </si>
  <si>
    <t>Warning about the dangers of tobacco</t>
  </si>
  <si>
    <t>Are there warnings about the dangers of tobacco?</t>
  </si>
  <si>
    <t>I-81</t>
  </si>
  <si>
    <t>1.2.1.3.5</t>
  </si>
  <si>
    <t>Age limits on alcohol sale</t>
  </si>
  <si>
    <t>Age limits on alcohol sale on and off premises (beer, wine, spirits)</t>
  </si>
  <si>
    <t>I-82</t>
  </si>
  <si>
    <t>1.2.1.3.6</t>
  </si>
  <si>
    <t>Ban on alcohol advertising</t>
  </si>
  <si>
    <t>Ban on alcohol (beer, spirit and wine) advertising on national TV, the internet and social media</t>
  </si>
  <si>
    <t>I-83</t>
  </si>
  <si>
    <t>1.2.1.3.8</t>
  </si>
  <si>
    <t>Alcohol health warning labels</t>
  </si>
  <si>
    <t>Health warning labels on alcohol containers or advertising</t>
  </si>
  <si>
    <t>I-84</t>
  </si>
  <si>
    <t>1.2.1.3.9</t>
  </si>
  <si>
    <t>Implementation of the International Code of Marketing of Breast-Milk Substitutes</t>
  </si>
  <si>
    <t>Implementation of the International Code of Marketing of Breast-Milk Substitutes in the national law</t>
  </si>
  <si>
    <t>I-85</t>
  </si>
  <si>
    <t>Youth smoking rate</t>
  </si>
  <si>
    <t>Smoking rate for youth aged 13 to 15 years (current tobacco use)</t>
  </si>
  <si>
    <t>I-86</t>
  </si>
  <si>
    <t>3.1.2</t>
  </si>
  <si>
    <t xml:space="preserve">Use of alcohol </t>
  </si>
  <si>
    <t>15-19 years old, current drinkers (%); 13-15 years old first drink before age 14 (%); 13-15 years old any alcoholic beverage in the past 30 days (%)</t>
  </si>
  <si>
    <t>I-87</t>
  </si>
  <si>
    <t>Young children overweight</t>
  </si>
  <si>
    <t>Children aged &lt;5 years overweight</t>
  </si>
  <si>
    <t>I-88</t>
  </si>
  <si>
    <t>Older children and teenagers overweight</t>
  </si>
  <si>
    <t>Children and adolescents aged 5-19 years overweight</t>
  </si>
  <si>
    <t>I-89</t>
  </si>
  <si>
    <t xml:space="preserve">Exclusive breastfeeding	</t>
  </si>
  <si>
    <t>Exclusive breastfeeding under 6 months</t>
  </si>
  <si>
    <t>I-90</t>
  </si>
  <si>
    <t>Prouct Safety</t>
  </si>
  <si>
    <t>WHO Constitution</t>
  </si>
  <si>
    <t>Has the country ratified the Constitution of the World Health Organization (WHO)?</t>
  </si>
  <si>
    <t>I-91</t>
  </si>
  <si>
    <t>Consumer protection</t>
  </si>
  <si>
    <t>Existence of a consumer protection framework law or a monitoring body responsible for consumer protection</t>
  </si>
  <si>
    <t>I-92</t>
  </si>
  <si>
    <t>Online consumer protection</t>
  </si>
  <si>
    <t>Does the country have online consumer protection legislation?</t>
  </si>
  <si>
    <t>I-93</t>
  </si>
  <si>
    <t>National standards body</t>
  </si>
  <si>
    <t>Does the country have a National Standards Body (NSB)?</t>
  </si>
  <si>
    <t>I-94</t>
  </si>
  <si>
    <t>3.2.1</t>
  </si>
  <si>
    <t>Death rates from injuries</t>
  </si>
  <si>
    <t>Death rate from injuries among children under 5</t>
  </si>
  <si>
    <t>I-95</t>
  </si>
  <si>
    <t>3.2.2</t>
  </si>
  <si>
    <t>Mortality rates due to poisoning</t>
  </si>
  <si>
    <t>Mortality rates due to poisoning per 100,000 children and young people (under 29 years of age)</t>
  </si>
  <si>
    <t>I-96</t>
  </si>
  <si>
    <t>Online Abuse and 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</si>
  <si>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</si>
  <si>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</si>
  <si>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I-97</t>
  </si>
  <si>
    <t>1.1.3.2</t>
  </si>
  <si>
    <t>We Protect Global Alliance</t>
  </si>
  <si>
    <t>Has the country signed in to the ‘We Protect Global Alliance’?</t>
  </si>
  <si>
    <t>I-98</t>
  </si>
  <si>
    <t xml:space="preserve">1.2.3.1 </t>
  </si>
  <si>
    <t>Legislation prohibiting CSAM</t>
  </si>
  <si>
    <t>Do national laws prohibit child sexual abuse material (CSAM), and is CSAM defined?</t>
  </si>
  <si>
    <t>I-99</t>
  </si>
  <si>
    <t>Legislation prohibiting technology facilitated CSAM offences</t>
  </si>
  <si>
    <t>Do national laws prohibit technology-facilitated child sexual abuse material (CSAM) offences?</t>
  </si>
  <si>
    <t>I-100</t>
  </si>
  <si>
    <t>ISP Reporting of CSAM</t>
  </si>
  <si>
    <t>Do national laws require internet service providers (ISPs) to report suspected child sexual abuse materials (CSAM) to law enforcement?</t>
  </si>
  <si>
    <t>I-101</t>
  </si>
  <si>
    <t>Child sexual abuse and exploitation</t>
  </si>
  <si>
    <t>I-102</t>
  </si>
  <si>
    <t>Online exploitation and abuse</t>
  </si>
  <si>
    <t>Has the country adopted cybercrime legislation?</t>
  </si>
  <si>
    <t>I-103</t>
  </si>
  <si>
    <t>Data protection and privacy</t>
  </si>
  <si>
    <t>Has the country adopted data protection and privacy legislation?</t>
  </si>
  <si>
    <t>I-104</t>
  </si>
  <si>
    <t>Reports of suspected missing or exploited children</t>
  </si>
  <si>
    <t>Number of NCMEC reports by country</t>
  </si>
  <si>
    <t>I-105</t>
  </si>
  <si>
    <t>Out of the Shadows - Environment and Engagement scores</t>
  </si>
  <si>
    <t>I-106</t>
  </si>
  <si>
    <t>Prevalence of sexual violence</t>
  </si>
  <si>
    <t>Proportion of population aged 18-29 years who experienced sexual violence by age 18</t>
  </si>
  <si>
    <t>I-107</t>
  </si>
  <si>
    <t>3.3.2</t>
  </si>
  <si>
    <t>Frequency of bullying</t>
  </si>
  <si>
    <t>Proportion of students (13-15 years) who reported being bullied on 1 or more days in past 30 days</t>
  </si>
  <si>
    <t>I-108</t>
  </si>
  <si>
    <t>3.3.3</t>
  </si>
  <si>
    <t>Relative bullying risk</t>
  </si>
  <si>
    <t>What is the relative bullying risk?</t>
  </si>
  <si>
    <t>I-109</t>
  </si>
  <si>
    <t>2.1.1</t>
  </si>
  <si>
    <t>I-110</t>
  </si>
  <si>
    <t>2.2.1</t>
  </si>
  <si>
    <t>I-111</t>
  </si>
  <si>
    <t>2.2.2</t>
  </si>
  <si>
    <t>I-112</t>
  </si>
  <si>
    <t>2.3.1</t>
  </si>
  <si>
    <t>Effectiveness of the justice system.</t>
  </si>
  <si>
    <t>Does the national justice system guarantee the children’s right to access to justice?</t>
  </si>
  <si>
    <t>I-113</t>
  </si>
  <si>
    <t>I-114</t>
  </si>
  <si>
    <t>I-115</t>
  </si>
  <si>
    <t>Operational policy on tobacco use</t>
  </si>
  <si>
    <t>Existence of operational policy/strategy/action plan to decrease tobacco use</t>
  </si>
  <si>
    <t>I-116</t>
  </si>
  <si>
    <t>2.1.3</t>
  </si>
  <si>
    <t>Operational policy on alcohol use</t>
  </si>
  <si>
    <t>Existence of operational policy/strategy/action plan to reduce the harmful use of alcohol</t>
  </si>
  <si>
    <t>I-117</t>
  </si>
  <si>
    <t>2.1.5</t>
  </si>
  <si>
    <t>Operational policy on unhealthy diets</t>
  </si>
  <si>
    <t>Existence of operational policy/strategy/action plan to reduce unhealthy diet</t>
  </si>
  <si>
    <t>I-118</t>
  </si>
  <si>
    <t>2.1.6</t>
  </si>
  <si>
    <t xml:space="preserve">Restrictions on marketing breastmilk substitutes	</t>
  </si>
  <si>
    <t>Existence of a formal monitoring mechanism for the implementation of the International Code of Marketing of Breast-milk Substitutes</t>
  </si>
  <si>
    <t>I-119</t>
  </si>
  <si>
    <t>National strategy on child online protection</t>
  </si>
  <si>
    <t>Does the country have a national strategy or policy on child online protection?</t>
  </si>
  <si>
    <t>I-120</t>
  </si>
  <si>
    <t xml:space="preserve">2.3.2 </t>
  </si>
  <si>
    <t xml:space="preserve">Child helpline	</t>
  </si>
  <si>
    <t>Does the country have a child helpline linked to the Child Helpline Network?</t>
  </si>
  <si>
    <t>I-121</t>
  </si>
  <si>
    <t xml:space="preserve">Community and Environment </t>
  </si>
  <si>
    <t>Resource use and damage to the environment</t>
  </si>
  <si>
    <t xml:space="preserve">1.1.1.1  </t>
  </si>
  <si>
    <t xml:space="preserve">Convention on Climate Change	</t>
  </si>
  <si>
    <t>Ratification of UN Framework Convention on Climate Change (UNFCCC)</t>
  </si>
  <si>
    <t>I-122</t>
  </si>
  <si>
    <t>1.1.1.2</t>
  </si>
  <si>
    <t xml:space="preserve">Paris Climate Agreement. 
</t>
  </si>
  <si>
    <t>Ratification of Paris Climate Agreement</t>
  </si>
  <si>
    <t>I-123</t>
  </si>
  <si>
    <t>1.1.1.3</t>
  </si>
  <si>
    <t xml:space="preserve">Basel Convention	</t>
  </si>
  <si>
    <t>Ratification of Convention on the Control of Transboundary Movements of Hazardous Wastes and their Disposal (Basel Convention)</t>
  </si>
  <si>
    <t>I-124</t>
  </si>
  <si>
    <t>1.1.1.4</t>
  </si>
  <si>
    <t xml:space="preserve">Stockholm Convention	</t>
  </si>
  <si>
    <t xml:space="preserve">Ratification of Stockholm Convention on Persistent Organic Pollutants (Stockholm Convention)_x000D_
</t>
  </si>
  <si>
    <t>I-125</t>
  </si>
  <si>
    <t>1.1.1.5</t>
  </si>
  <si>
    <t xml:space="preserve">Water Convention	</t>
  </si>
  <si>
    <t>Ratification of Convention on the Protection and Use of Transboundary Watercourses and International Lakes (Water Convention)</t>
  </si>
  <si>
    <t>I-126</t>
  </si>
  <si>
    <t xml:space="preserve">EITI Standard	</t>
  </si>
  <si>
    <t>Whether the country is an implementing country of the Extractives Industries Transparency Initiative</t>
  </si>
  <si>
    <t>I-127</t>
  </si>
  <si>
    <t>Environmental protection</t>
  </si>
  <si>
    <t>Does the country have a national environmental framework law?</t>
  </si>
  <si>
    <t>I-128</t>
  </si>
  <si>
    <t xml:space="preserve">Pollutant register	</t>
  </si>
  <si>
    <t>Does the country have a law requiring pollutant release and transfer registers?</t>
  </si>
  <si>
    <t>I-129</t>
  </si>
  <si>
    <t>Environmental impact assessment</t>
  </si>
  <si>
    <t>Does the country have an environmental impact assessment law?</t>
  </si>
  <si>
    <t>I-130</t>
  </si>
  <si>
    <t>1.2.1.2</t>
  </si>
  <si>
    <t xml:space="preserve">Access to information	</t>
  </si>
  <si>
    <t>Does the country have laws protecting access to information?</t>
  </si>
  <si>
    <t>I-131</t>
  </si>
  <si>
    <t>1.2.1.3</t>
  </si>
  <si>
    <t xml:space="preserve">Participation	</t>
  </si>
  <si>
    <t>Do national laws guarantee public participation?</t>
  </si>
  <si>
    <t>I-132</t>
  </si>
  <si>
    <t>1.2.1.4</t>
  </si>
  <si>
    <t>Right to enforcement and compensation</t>
  </si>
  <si>
    <t>Do national laws allow for civil suits?</t>
  </si>
  <si>
    <t>I-133</t>
  </si>
  <si>
    <t xml:space="preserve">Climate change contributions	</t>
  </si>
  <si>
    <t>Whether the country has submitted an Intended Nationally Determined Contribution (INDC) under the Paris Agreement</t>
  </si>
  <si>
    <t>I-134</t>
  </si>
  <si>
    <t xml:space="preserve">Compliance with EITI standard	</t>
  </si>
  <si>
    <t>Is the country making progress towards implementing the Extractives Industry Transparency Initiative standard?</t>
  </si>
  <si>
    <t>I-135</t>
  </si>
  <si>
    <t xml:space="preserve">Resource governance – extractives mining	</t>
  </si>
  <si>
    <t>Quality of resource governance in mining countries</t>
  </si>
  <si>
    <t>I-136</t>
  </si>
  <si>
    <t>Resource governance – extractives oil and gas</t>
  </si>
  <si>
    <t>Quality of resource governance in oil and gas countries</t>
  </si>
  <si>
    <t>I-137</t>
  </si>
  <si>
    <t xml:space="preserve">Child deaths linked to air pollution </t>
  </si>
  <si>
    <t>Deaths in children under 5 attributable to ambient air pollution (per 100,000 children)</t>
  </si>
  <si>
    <t>I-138</t>
  </si>
  <si>
    <t>Exposure to air pollution</t>
  </si>
  <si>
    <t>Concentrations of fine particulate matter (PM 2.5)</t>
  </si>
  <si>
    <t>I-139</t>
  </si>
  <si>
    <t xml:space="preserve">Greenhouse gas emissions	</t>
  </si>
  <si>
    <t>Total GHG emissions with LULUCF</t>
  </si>
  <si>
    <t>I-140</t>
  </si>
  <si>
    <t xml:space="preserve">Deaths linked to poor WASH	</t>
  </si>
  <si>
    <t>Mortality rate attributed to unsafe water, unsafe sanitation and lack of hygiene (per 100,000 population)</t>
  </si>
  <si>
    <t>I-141</t>
  </si>
  <si>
    <t>Child deaths due to climate change</t>
  </si>
  <si>
    <t>Climate change attributable deaths per 100'000 children under 5 years</t>
  </si>
  <si>
    <t>I-142</t>
  </si>
  <si>
    <t>Land rights</t>
  </si>
  <si>
    <t xml:space="preserve">Covenant on Social, Economic and Cultural Rights	</t>
  </si>
  <si>
    <t>Ratification of International Covenant on Economic, Social and Cultural Rights (ICESCR)</t>
  </si>
  <si>
    <t>I-143</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</si>
  <si>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</si>
  <si>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</si>
  <si>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</si>
  <si>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I-144</t>
  </si>
  <si>
    <t>1.1.2.3</t>
  </si>
  <si>
    <t xml:space="preserve">Declaration on Rights of Indigenous Peoples	</t>
  </si>
  <si>
    <t xml:space="preserve">Ratification of UN Declaration on the Rights of Indigenous Peoples (UN DRIP)_x000D_
</t>
  </si>
  <si>
    <t>I-145</t>
  </si>
  <si>
    <t xml:space="preserve">Indigenous land tenure	</t>
  </si>
  <si>
    <t>Do national laws recognise indigenous land tenure?</t>
  </si>
  <si>
    <t>I-146</t>
  </si>
  <si>
    <t xml:space="preserve">Community land tenure	</t>
  </si>
  <si>
    <t>Do national laws recognise community land tenure?</t>
  </si>
  <si>
    <t>I-147</t>
  </si>
  <si>
    <t xml:space="preserve">Quality of land administration	</t>
  </si>
  <si>
    <t>Does the country have a good land administration system?</t>
  </si>
  <si>
    <t>I-148</t>
  </si>
  <si>
    <t>Proportion of indigenous and community lands formally recognised</t>
  </si>
  <si>
    <t>Percentage of Indigenous and Community Lands formally recognised</t>
  </si>
  <si>
    <t>I-149</t>
  </si>
  <si>
    <t>Security arrangements</t>
  </si>
  <si>
    <t xml:space="preserve">Geneva Convention	</t>
  </si>
  <si>
    <t>Ratification of Geneva Convention (I-IV)</t>
  </si>
  <si>
    <t>I-150</t>
  </si>
  <si>
    <t xml:space="preserve">Geneva Convention Protocol I	</t>
  </si>
  <si>
    <t>Ratification of Protocol I (1977) relating to the Protection of Victims of International Armed Conflicts</t>
  </si>
  <si>
    <t>I-151</t>
  </si>
  <si>
    <t>1.1.3.3</t>
  </si>
  <si>
    <t xml:space="preserve">Geneva Convention Protocol II	</t>
  </si>
  <si>
    <t>Ratification of Protocol II (1977) relating to the Protection of Victims of Non-International Armed Conflicts</t>
  </si>
  <si>
    <t>I-152</t>
  </si>
  <si>
    <t>Convention Against the Recruitment, Use, Financing and Training of Mercenaries</t>
  </si>
  <si>
    <t>Ratification of International Convention Against the Recruitment, Use, Financing and Training of Mercenaries</t>
  </si>
  <si>
    <t>I-153</t>
  </si>
  <si>
    <t xml:space="preserve">Montreaux Document	</t>
  </si>
  <si>
    <t>Has the country signed the Montreaux Document?</t>
  </si>
  <si>
    <t>I-154</t>
  </si>
  <si>
    <t>1.1.3.4</t>
  </si>
  <si>
    <t xml:space="preserve">CRC Optional Protocol on Children in Armed Conflict	</t>
  </si>
  <si>
    <t>Ratification of CRC Optional Protocol on the Involvement of Children in Armed Conflict</t>
  </si>
  <si>
    <t>I-155</t>
  </si>
  <si>
    <t>1.1.3.5</t>
  </si>
  <si>
    <t>Ratification of ILO Convention No. 182 On the Worst forms of Child Labour</t>
  </si>
  <si>
    <t>I-156</t>
  </si>
  <si>
    <t>1.2.3.1</t>
  </si>
  <si>
    <t>Unlawful recruitment of children prohibited</t>
  </si>
  <si>
    <t xml:space="preserve">Is unlawful recruitment of children criminalised?_x000D_
</t>
  </si>
  <si>
    <t>I-157</t>
  </si>
  <si>
    <t>Use of children in hostilities prohibited</t>
  </si>
  <si>
    <t>Is the use of children to participate in hostilities criminalised?</t>
  </si>
  <si>
    <t>I-158</t>
  </si>
  <si>
    <t>1.2.3.2</t>
  </si>
  <si>
    <t xml:space="preserve">Regulation of private military and security companies	</t>
  </si>
  <si>
    <t>Does the country regulate activities of private military and security companies (PMSCs)</t>
  </si>
  <si>
    <t>I-159</t>
  </si>
  <si>
    <t>1.2.3.3.</t>
  </si>
  <si>
    <t xml:space="preserve">Voluntary Principles on Security and Human Rights	</t>
  </si>
  <si>
    <t>Government participation in the Voluntary Principles on Security and Human Rights</t>
  </si>
  <si>
    <t>I-160</t>
  </si>
  <si>
    <t xml:space="preserve">3.3.1 </t>
  </si>
  <si>
    <t>Recruitment and use of children in hostilities</t>
  </si>
  <si>
    <t>Whether there are reports of use of children in hostilities by state or non-state groups</t>
  </si>
  <si>
    <t>I-161</t>
  </si>
  <si>
    <t>Number of people displaced from conflict</t>
  </si>
  <si>
    <t>Number of internally displaced persons (IDPs) (Conflict and violence) per 1 million population</t>
  </si>
  <si>
    <t>I-162</t>
  </si>
  <si>
    <t>3.3.4</t>
  </si>
  <si>
    <t xml:space="preserve">New displacements from conflict </t>
  </si>
  <si>
    <t>New displacements (Conflict and violence) per 1 million population</t>
  </si>
  <si>
    <t>I-163</t>
  </si>
  <si>
    <t>Natural disasters</t>
  </si>
  <si>
    <t xml:space="preserve">Telecommunication Resources for Disaster Mitigation	</t>
  </si>
  <si>
    <t>Ratification of Tampere Convention on the Provision of Telecommunication Resources for Disaster Mitigation and Relief Operations</t>
  </si>
  <si>
    <t>I-164</t>
  </si>
  <si>
    <t>National disaster risk reduction strategies</t>
  </si>
  <si>
    <t>Proportion of local governments that adopt and implement local disaster risk reduction strategies in line with national disaster risk reduction strategies</t>
  </si>
  <si>
    <t>I-165</t>
  </si>
  <si>
    <t xml:space="preserve">Deaths associated with disasters	</t>
  </si>
  <si>
    <t>Number of deaths and missing persons attributed to disaster per 100,000 population</t>
  </si>
  <si>
    <t>I-166</t>
  </si>
  <si>
    <t xml:space="preserve">Damaged livelihoods associated with disasters	</t>
  </si>
  <si>
    <t xml:space="preserve">Number of people whose livelihoods were disrupted and destroyed due to disaster
</t>
  </si>
  <si>
    <t>I-167</t>
  </si>
  <si>
    <t xml:space="preserve">Disruption to education services	</t>
  </si>
  <si>
    <t>Number of disruptions to educational services attributed to disasters</t>
  </si>
  <si>
    <t>I-168</t>
  </si>
  <si>
    <t xml:space="preserve">Disruption to health services	</t>
  </si>
  <si>
    <t>Number of disruptions to health services attributed to disasters</t>
  </si>
  <si>
    <t>I-169</t>
  </si>
  <si>
    <t xml:space="preserve">Disruption to basic services	</t>
  </si>
  <si>
    <t>Number of disruptions to other basic services attributed to disasters</t>
  </si>
  <si>
    <t>I-170</t>
  </si>
  <si>
    <t xml:space="preserve">3.4.2 </t>
  </si>
  <si>
    <t>Displacements from natural disasters</t>
  </si>
  <si>
    <t>New displacements (Disasters) per 1 million population (2017)</t>
  </si>
  <si>
    <t>I-171</t>
  </si>
  <si>
    <t xml:space="preserve">3.4.3 </t>
  </si>
  <si>
    <t>Risk of humanitarian crises and disasters</t>
  </si>
  <si>
    <t>INFORM (Index for Risk Management) country risk score</t>
  </si>
  <si>
    <t>I-172</t>
  </si>
  <si>
    <t>Fulfillment of children’s rights</t>
  </si>
  <si>
    <t xml:space="preserve">Convention on the Rights of the Child (CRC)	</t>
  </si>
  <si>
    <t>Ratification of Convention on the Rights of the Child</t>
  </si>
  <si>
    <t>I-173</t>
  </si>
  <si>
    <t xml:space="preserve">CRC Optional Protocol on Communications Procedure	</t>
  </si>
  <si>
    <t>Ratification of the Optional Protocol on the Rights of the Child on a Communications Procedure</t>
  </si>
  <si>
    <t>I-174</t>
  </si>
  <si>
    <t xml:space="preserve">Legal status of CRC	</t>
  </si>
  <si>
    <t>Access to Justice Country Ranking: Legal Status of the Convention on the Rights of the Child (CRC)</t>
  </si>
  <si>
    <t>I-175</t>
  </si>
  <si>
    <t>3.5.1</t>
  </si>
  <si>
    <t xml:space="preserve">Right to education fulfilment	</t>
  </si>
  <si>
    <t>KidsRights Index Education score or, if unavailable, net primary enrolment and gross secondary enrolment</t>
  </si>
  <si>
    <t>I-176</t>
  </si>
  <si>
    <t>3.6.1</t>
  </si>
  <si>
    <t xml:space="preserve">Right to health fulfilment	</t>
  </si>
  <si>
    <t xml:space="preserve">KidsRights Index Health score </t>
  </si>
  <si>
    <t>I-177</t>
  </si>
  <si>
    <t>3.7.1</t>
  </si>
  <si>
    <t xml:space="preserve">Right to protection fulfilment	</t>
  </si>
  <si>
    <t xml:space="preserve">KidsRights Index Protection score </t>
  </si>
  <si>
    <t>I-178</t>
  </si>
  <si>
    <t xml:space="preserve">Right to life fulfilment	</t>
  </si>
  <si>
    <t xml:space="preserve">KidsRights Index Life score_x000D_
</t>
  </si>
  <si>
    <t>I-179</t>
  </si>
  <si>
    <t>I-180</t>
  </si>
  <si>
    <t>I-181</t>
  </si>
  <si>
    <t>I-182</t>
  </si>
  <si>
    <t>I-183</t>
  </si>
  <si>
    <t>I-184</t>
  </si>
  <si>
    <t xml:space="preserve">Education spending	</t>
  </si>
  <si>
    <t>Proportion of total government spending on essential services, education</t>
  </si>
  <si>
    <t>I-185</t>
  </si>
  <si>
    <t>2.1.4</t>
  </si>
  <si>
    <t xml:space="preserve">Health expenditure	</t>
  </si>
  <si>
    <t>Current health expenditure per capita, PPP (current international $)</t>
  </si>
  <si>
    <t>I-186</t>
  </si>
  <si>
    <t xml:space="preserve">Child protection services	</t>
  </si>
  <si>
    <t>I-187</t>
  </si>
  <si>
    <t xml:space="preserve">Life skills and social development programmes 	</t>
  </si>
  <si>
    <t>I-188</t>
  </si>
  <si>
    <t>2.1.7</t>
  </si>
  <si>
    <t xml:space="preserve">Social protection coverage	</t>
  </si>
  <si>
    <t>I-189</t>
  </si>
  <si>
    <t>I-190</t>
  </si>
  <si>
    <t>I-191</t>
  </si>
  <si>
    <t>I-192</t>
  </si>
  <si>
    <t>I-193</t>
  </si>
  <si>
    <t>I-194</t>
  </si>
  <si>
    <t>I-195</t>
  </si>
  <si>
    <t>I-196</t>
  </si>
  <si>
    <t>I-197</t>
  </si>
  <si>
    <t>I-198</t>
  </si>
  <si>
    <t>I-199</t>
  </si>
  <si>
    <t>value_id</t>
  </si>
  <si>
    <t>Type</t>
  </si>
  <si>
    <t>Range</t>
  </si>
  <si>
    <t>Labels</t>
  </si>
  <si>
    <t>Units</t>
  </si>
  <si>
    <t>V-1</t>
  </si>
  <si>
    <t>Categorical</t>
  </si>
  <si>
    <t>[0,1,2]</t>
  </si>
  <si>
    <t xml:space="preserve">2=Yes [Ratified/signed] _x000D_
1=No [Not ratified/signed] _x000D_
0=No data/not applicable _x000D_
</t>
  </si>
  <si>
    <t>V-2</t>
  </si>
  <si>
    <t>[0, 1, 2, 3, 4]</t>
  </si>
  <si>
    <t>4 = 15 years or above
3 = 14 years
2 = 13 years or below
1 = No national minimum age
0 = No data</t>
  </si>
  <si>
    <t>V-3</t>
  </si>
  <si>
    <t>[0,1,2,3]</t>
  </si>
  <si>
    <t xml:space="preserve">3 = 13 years or above_x000D_
2 = 12 years_x000D_
1 = No minimum age_x000D_
0 = No data_x000D_
</t>
  </si>
  <si>
    <t>V-4</t>
  </si>
  <si>
    <t xml:space="preserve">2 = Compulsory_x000D_
1= Not compulsory_x000D_
0 = No data_x000D_
</t>
  </si>
  <si>
    <t>V-5</t>
  </si>
  <si>
    <t>Numeric</t>
  </si>
  <si>
    <t>[0-100]</t>
  </si>
  <si>
    <t xml:space="preserve">Continuous variable </t>
  </si>
  <si>
    <t>V-6</t>
  </si>
  <si>
    <t xml:space="preserve">3 = Yes_x000D_
2 = Partially yes_x000D_
1 = No"_x000D_
</t>
  </si>
  <si>
    <t>V-7</t>
  </si>
  <si>
    <t xml:space="preserve">3 = 18 years_x000D_
2 = 16/17 years_x000D_
1 = 14/15 years_x000D_
0 = No data_x000D_
</t>
  </si>
  <si>
    <t>V-8</t>
  </si>
  <si>
    <t xml:space="preserve">2 = Yes (established by law or by collective bargaining)_x000D_
1 = No_x000D_
0 = No data_x000D_
</t>
  </si>
  <si>
    <t>V-9</t>
  </si>
  <si>
    <t>[1,2]</t>
  </si>
  <si>
    <t xml:space="preserve">2 = Standard workday is 8 hours or less_x000D_
1 = Standard workday is more than 8 hours_x000D_
</t>
  </si>
  <si>
    <t>V-10</t>
  </si>
  <si>
    <t xml:space="preserve">2 = Max. working days limited to 6 days per week or less_x000D_
1 = No limit on working days_x000D_
</t>
  </si>
  <si>
    <t>V-11</t>
  </si>
  <si>
    <t>[0,1,2,3,4,5]</t>
  </si>
  <si>
    <t>5 = 20 days or more, 4 = 15-19 days, 3 = 10-14 days, 2 = 5-9 days, 1 = No paid annual leave, 0= No data</t>
  </si>
  <si>
    <t>V-12</t>
  </si>
  <si>
    <t>5 = 6 months or more, 4 = 3 months - 5.9 months, 3 = 1 - 2.9 months, 2 = Less than 1 month, 1 = No paid leave, 0 = No data</t>
  </si>
  <si>
    <t>V-13</t>
  </si>
  <si>
    <t>2 = Yes, protection, 1 = No protection, 0 = No data</t>
  </si>
  <si>
    <t>V-14</t>
  </si>
  <si>
    <t>[0,1,2,3,4]</t>
  </si>
  <si>
    <t>4 = Guarantees equal pay for work of equal value, 3 = Guarantees equal pay, 2 = Broad protections against gender discrimination at work, 1 = No guarantee</t>
  </si>
  <si>
    <t>V-15</t>
  </si>
  <si>
    <t>3 = Yes for both women and men, 2 = Only harassment for women, 1 = No prohibition, 0 = No data</t>
  </si>
  <si>
    <t>V-16</t>
  </si>
  <si>
    <t>[1,2,3]</t>
  </si>
  <si>
    <t xml:space="preserve">3 = Without a means test_x000D_
2 = With a means test_x000D_
1 = No_x000D_
</t>
  </si>
  <si>
    <t>V-17</t>
  </si>
  <si>
    <t>[1,2,3,4,5,6]</t>
  </si>
  <si>
    <t xml:space="preserve">6 = Collective bargaining_x000D_
5 = Over $10.00 PPP_x000D_
4 = $4.01 - $10.00 PPP_x000D_
3 = $2.01 - $4.00 PPP_x000D_
2 = $2.00 PPP or less_x000D_
1 = No minimum wage_x000D_
</t>
  </si>
  <si>
    <t>V-18</t>
  </si>
  <si>
    <t xml:space="preserve">3=Job protection guaranteed throughout_x000D_
2=Job protection guaranteed during a portion of leave_x000D_
1=No explicit job protection or no paid maternal leave_x000D_
0=No data_x000D_
</t>
  </si>
  <si>
    <t>V-19</t>
  </si>
  <si>
    <t xml:space="preserve">3=Job protection guaranteed throughout_x000D_
2=Job protection guaranteed during a portion of leave_x000D_
1=No explicit job protection or no paid paternal leave_x000D_
0=No data_x000D_
</t>
  </si>
  <si>
    <t>V-20</t>
  </si>
  <si>
    <t xml:space="preserve">5 = 52 weeks or more_x000D_
4 = 26-51.9 weeks_x000D_
3 = 14-25.9 weeks_x000D_
2 = Less than 14 weeks_x000D_
1 = No paid leave_x000D_
</t>
  </si>
  <si>
    <t>V-21</t>
  </si>
  <si>
    <t xml:space="preserve">5 = 80-100%_x000D_
4 = 66-79%_x000D_
3 = 20-65%_x000D_
2 = Flat rate or adjusted flat rate_x000D_
1 = No paid leave_x000D_
</t>
  </si>
  <si>
    <t>V-22</t>
  </si>
  <si>
    <t xml:space="preserve">4 = 14 weeks or more_x000D_
3 = 3 – 13 weeks_x000D_
2 = Less than 3 weeks_x000D_
1 = No paid leave_x000D_
</t>
  </si>
  <si>
    <t>V-23</t>
  </si>
  <si>
    <t>4 = At least 6 months paid, 3 = At least 6 months unpaid, 2 = Until child is 1-5.9 months old, 1 = Not guaranteed, 0 = No data</t>
  </si>
  <si>
    <t>V-24</t>
  </si>
  <si>
    <t xml:space="preserve">5 = 90 to 100%_x000D_
4 = 66 to 89%_x000D_
3 = 33 to 65%_x000D_
2 = 10 to 32%_x000D_
1 = 0 to 9%_x000D_
No data_x000D_
</t>
  </si>
  <si>
    <t>V-25</t>
  </si>
  <si>
    <t xml:space="preserve">4 = Yes, and the NAP addresses children’s rights specifically, 
3 = Yes, but the NAP does not address children’s rights specifically, 
2 = No, but the state has committed to doing one or has started the process, _x000D_
1 = No_x000D_
</t>
  </si>
  <si>
    <t>V-26</t>
  </si>
  <si>
    <t xml:space="preserve">3=Larger scale, _x000D_
2=Limited, _x000D_
1=None, _x000D_
0=No data_x000D_
</t>
  </si>
  <si>
    <t>V-27</t>
  </si>
  <si>
    <t>2 = Yes; 1 = No; 0 = No data</t>
  </si>
  <si>
    <t>V-28</t>
  </si>
  <si>
    <t xml:space="preserve">2 = above 18; _x000D_
1 = below 18; _x000D_
0 = No data_x000D_
</t>
  </si>
  <si>
    <t>V-29</t>
  </si>
  <si>
    <t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t>
  </si>
  <si>
    <t>V-30</t>
  </si>
  <si>
    <t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t>
  </si>
  <si>
    <t>V-31</t>
  </si>
  <si>
    <t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t>
  </si>
  <si>
    <t>V-32</t>
  </si>
  <si>
    <t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t>
  </si>
  <si>
    <t>V-33</t>
  </si>
  <si>
    <t xml:space="preserve">3=Yes, on both containers and advertising OR alcohol use is banned_x000D_
2=Only on containers or only on advertising_x000D_
1=No, neither on containers nor on advertising_x000D_
0=No data	</t>
  </si>
  <si>
    <t>V-34</t>
  </si>
  <si>
    <t>4=Substantially aligned with the Code_x000D_
3=Moderately aligned with the Code_x000D_
2=Some provisions of the Code included_x000D_
1=No legal measures_x000D_
0=No data</t>
  </si>
  <si>
    <t>V-35</t>
  </si>
  <si>
    <t xml:space="preserve">3 = Yes, _x000D_
2 = draft legislation, _x000D_
1 = no, _x000D_
0 = no data_x000D_
</t>
  </si>
  <si>
    <t>V-36</t>
  </si>
  <si>
    <t xml:space="preserve">2 = Yes (either ISO or IEC) _x000D_
1 = No; _x000D_
0 = No data_x000D_
</t>
  </si>
  <si>
    <t>V-37</t>
  </si>
  <si>
    <t xml:space="preserve">3 = Yes there is legislation specific to CSAM and CSAM is defined; _x000D_
2 = There is legislation specific to CSAM but CSAM is not defined, _x000D_
1 = No; 0 = No data_x000D_
</t>
  </si>
  <si>
    <t>V-38</t>
  </si>
  <si>
    <t xml:space="preserve">3 = Legislation, _x000D_
2 = Draft Legislation, _x000D_
1 = No legislation, _x000D_
0 = No data_x000D_
</t>
  </si>
  <si>
    <t>V-39</t>
  </si>
  <si>
    <t>[0,1,2,3,4,5,6]</t>
  </si>
  <si>
    <t xml:space="preserve">6 = over 50,000, _x000D_
5 = 20,000 - 50,000, _x000D_
4 = 10,000 - 20,000, _x000D_
3 = 5,000 - 10,000, _x000D_
2 = 1,000-5,000, _x000D_
1 = Less than 1,000. _x000D_
The higher the score the better the reporting mechanism in the country._x000D_
</t>
  </si>
  <si>
    <t>V-40</t>
  </si>
  <si>
    <t xml:space="preserve">4 = Yes, and the NAP addresses children’s rights specifically, _x000D_
3 = Yes, but the NAP does not address children’s rights specifically, _x000D_
2 = No, but the state has committed to doing one or has started the process, _x000D_
1 = No_x000D_
</t>
  </si>
  <si>
    <t>V-41</t>
  </si>
  <si>
    <t>2 = Yes; 1 = the country has a helpline but is not a member; 0 = No data</t>
  </si>
  <si>
    <t>V-42</t>
  </si>
  <si>
    <t>3 = Satisfactory progress, _x000D_
2 = Meaningful progress, 1 = Inadequate progress / suspended 0=No data</t>
  </si>
  <si>
    <t>V-43</t>
  </si>
  <si>
    <t xml:space="preserve">4 = fully addressed; _x000D_
3 = significant progress; _x000D_
2 = limited progress; _x000D_
1 = do not address; _x000D_
0 = no data_x000D_
</t>
  </si>
  <si>
    <t>V-44</t>
  </si>
  <si>
    <t xml:space="preserve">2=PMSCs are regulated / prohibited_x000D_
1=No regulation_x000D_
0=No data	</t>
  </si>
  <si>
    <t>V-45</t>
  </si>
  <si>
    <t xml:space="preserve">3=Larger scale, 2=Limited, 1=None, 0=No data	</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</si>
  <si>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</si>
  <si>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</si>
  <si>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</si>
  <si>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</si>
  <si>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</si>
  <si>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</si>
  <si>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</si>
  <si>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</si>
  <si>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</si>
  <si>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</si>
  <si>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</si>
  <si>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</si>
  <si>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</si>
  <si>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</si>
  <si>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</si>
  <si>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</si>
  <si>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</si>
  <si>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</si>
  <si>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</si>
  <si>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</si>
  <si>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</si>
  <si>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</si>
  <si>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</si>
  <si>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</si>
  <si>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</si>
  <si>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</si>
  <si>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</si>
  <si>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</si>
  <si>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</si>
  <si>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</si>
  <si>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</si>
  <si>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</si>
  <si>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</si>
  <si>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</si>
  <si>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</si>
  <si>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</si>
  <si>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</si>
  <si>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</si>
  <si>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</si>
  <si>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</si>
  <si>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</si>
  <si>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</si>
  <si>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</si>
  <si>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</si>
  <si>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</si>
  <si>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</si>
  <si>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</si>
  <si>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</si>
  <si>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</si>
  <si>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</si>
  <si>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</si>
  <si>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</si>
  <si>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</si>
  <si>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</si>
  <si>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</si>
  <si>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Year</t>
  </si>
  <si>
    <t>Value_Id</t>
  </si>
  <si>
    <t>Value_labels</t>
  </si>
  <si>
    <t>Source_Id</t>
  </si>
  <si>
    <t>Source_name</t>
  </si>
  <si>
    <t>Validation_Id</t>
  </si>
  <si>
    <t>Transformation_Id</t>
  </si>
  <si>
    <t>SN-1</t>
  </si>
  <si>
    <t>S-1</t>
  </si>
  <si>
    <t>SN-2</t>
  </si>
  <si>
    <t>S-2</t>
  </si>
  <si>
    <t>SN-3</t>
  </si>
  <si>
    <t>S-3</t>
  </si>
  <si>
    <t>SN-4</t>
  </si>
  <si>
    <t>S-4</t>
  </si>
  <si>
    <t>SN-5</t>
  </si>
  <si>
    <t>S-5</t>
  </si>
  <si>
    <t>SN-6</t>
  </si>
  <si>
    <t>S-6</t>
  </si>
  <si>
    <t>SN-7</t>
  </si>
  <si>
    <t>S-7</t>
  </si>
  <si>
    <t>SN-8</t>
  </si>
  <si>
    <t>S-8</t>
  </si>
  <si>
    <t>SN-9</t>
  </si>
  <si>
    <t>S-9</t>
  </si>
  <si>
    <t>SN-10</t>
  </si>
  <si>
    <t>S-10</t>
  </si>
  <si>
    <t>SN-11</t>
  </si>
  <si>
    <t>S-11</t>
  </si>
  <si>
    <t>SN-12</t>
  </si>
  <si>
    <t>S-12</t>
  </si>
  <si>
    <t>SN-13</t>
  </si>
  <si>
    <t>S-13</t>
  </si>
  <si>
    <t>SN-14</t>
  </si>
  <si>
    <t>S-14</t>
  </si>
  <si>
    <t>SN-15</t>
  </si>
  <si>
    <t>S-15</t>
  </si>
  <si>
    <t>SN-16</t>
  </si>
  <si>
    <t>S-16</t>
  </si>
  <si>
    <t>SN-17</t>
  </si>
  <si>
    <t>S-17</t>
  </si>
  <si>
    <t>SN-18</t>
  </si>
  <si>
    <t>S-18</t>
  </si>
  <si>
    <t>SN-19</t>
  </si>
  <si>
    <t>S-19</t>
  </si>
  <si>
    <t>SN-20</t>
  </si>
  <si>
    <t>S-20</t>
  </si>
  <si>
    <t>SN-21</t>
  </si>
  <si>
    <t>S-21, S-22</t>
  </si>
  <si>
    <t>SN-22</t>
  </si>
  <si>
    <t>S-25</t>
  </si>
  <si>
    <t>SN-23</t>
  </si>
  <si>
    <t>S-27, S-26</t>
  </si>
  <si>
    <t>SN-24</t>
  </si>
  <si>
    <t>S-28</t>
  </si>
  <si>
    <t>SN-25</t>
  </si>
  <si>
    <t>S-29</t>
  </si>
  <si>
    <t>SN-26</t>
  </si>
  <si>
    <t>S-30</t>
  </si>
  <si>
    <t>SN-27</t>
  </si>
  <si>
    <t>S-31</t>
  </si>
  <si>
    <t>SN-28</t>
  </si>
  <si>
    <t>S-32</t>
  </si>
  <si>
    <t>SN-29</t>
  </si>
  <si>
    <t>S-33</t>
  </si>
  <si>
    <t>SN-30</t>
  </si>
  <si>
    <t>S-34</t>
  </si>
  <si>
    <t>SN-31</t>
  </si>
  <si>
    <t>S-35</t>
  </si>
  <si>
    <t>SN-32</t>
  </si>
  <si>
    <t>S-36</t>
  </si>
  <si>
    <t>SN-33</t>
  </si>
  <si>
    <t>S-37</t>
  </si>
  <si>
    <t>SN-34</t>
  </si>
  <si>
    <t>S-38</t>
  </si>
  <si>
    <t>SN-35</t>
  </si>
  <si>
    <t>S-39</t>
  </si>
  <si>
    <t>SN-36</t>
  </si>
  <si>
    <t>S-40</t>
  </si>
  <si>
    <t>SN-37</t>
  </si>
  <si>
    <t>S-41</t>
  </si>
  <si>
    <t>SN-38</t>
  </si>
  <si>
    <t>S-42</t>
  </si>
  <si>
    <t>SN-39</t>
  </si>
  <si>
    <t>S-43</t>
  </si>
  <si>
    <t>SN-40</t>
  </si>
  <si>
    <t>S-44</t>
  </si>
  <si>
    <t>SN-41</t>
  </si>
  <si>
    <t>S-45</t>
  </si>
  <si>
    <t>SN-42</t>
  </si>
  <si>
    <t>S-46</t>
  </si>
  <si>
    <t>SN-43</t>
  </si>
  <si>
    <t>S-47</t>
  </si>
  <si>
    <t>SN-44</t>
  </si>
  <si>
    <t>S-48</t>
  </si>
  <si>
    <t>SN-45</t>
  </si>
  <si>
    <t>S-49</t>
  </si>
  <si>
    <t>SN-46</t>
  </si>
  <si>
    <t>S-50</t>
  </si>
  <si>
    <t>SN-47</t>
  </si>
  <si>
    <t>S-51</t>
  </si>
  <si>
    <t>SN-48</t>
  </si>
  <si>
    <t>S-52</t>
  </si>
  <si>
    <t>SN-49</t>
  </si>
  <si>
    <t>S-53</t>
  </si>
  <si>
    <t>SN-50</t>
  </si>
  <si>
    <t>S-54</t>
  </si>
  <si>
    <t>SN-51</t>
  </si>
  <si>
    <t>S-55</t>
  </si>
  <si>
    <t>SN-52</t>
  </si>
  <si>
    <t>S-57, S-58</t>
  </si>
  <si>
    <t>ILO</t>
  </si>
  <si>
    <t>SN-53</t>
  </si>
  <si>
    <t>S-59</t>
  </si>
  <si>
    <t>SN-54</t>
  </si>
  <si>
    <t>S-63</t>
  </si>
  <si>
    <t>SN-55</t>
  </si>
  <si>
    <t>S-64</t>
  </si>
  <si>
    <t>SN-56</t>
  </si>
  <si>
    <t>S-65</t>
  </si>
  <si>
    <t>SN-57</t>
  </si>
  <si>
    <t>S-66</t>
  </si>
  <si>
    <t>SN-58</t>
  </si>
  <si>
    <t>S-67</t>
  </si>
  <si>
    <t>SN-59</t>
  </si>
  <si>
    <t>S-68</t>
  </si>
  <si>
    <t>SN-60</t>
  </si>
  <si>
    <t>S-69</t>
  </si>
  <si>
    <t>SN-61</t>
  </si>
  <si>
    <t>S-70</t>
  </si>
  <si>
    <t>SN-62</t>
  </si>
  <si>
    <t>S-71</t>
  </si>
  <si>
    <t>SN-63</t>
  </si>
  <si>
    <t>S-128</t>
  </si>
  <si>
    <t>SN-64</t>
  </si>
  <si>
    <t>S-129</t>
  </si>
  <si>
    <t>SN-65</t>
  </si>
  <si>
    <t>S-130</t>
  </si>
  <si>
    <t>SN-66</t>
  </si>
  <si>
    <t>S-132; S-133</t>
  </si>
  <si>
    <t>Danish Institute; UN OHCHR</t>
  </si>
  <si>
    <t>SN-67</t>
  </si>
  <si>
    <t>S-77</t>
  </si>
  <si>
    <t>SN-68</t>
  </si>
  <si>
    <t>S-78</t>
  </si>
  <si>
    <t>SN-69</t>
  </si>
  <si>
    <t>S-79</t>
  </si>
  <si>
    <t>SN-70</t>
  </si>
  <si>
    <t>S-80</t>
  </si>
  <si>
    <t>SN-71</t>
  </si>
  <si>
    <t>S-81</t>
  </si>
  <si>
    <t>SN-72</t>
  </si>
  <si>
    <t>S-82</t>
  </si>
  <si>
    <t>SN-73</t>
  </si>
  <si>
    <t>S-83</t>
  </si>
  <si>
    <t>SN-74</t>
  </si>
  <si>
    <t>S-84</t>
  </si>
  <si>
    <t>SN-75</t>
  </si>
  <si>
    <t>S-85; S-86</t>
  </si>
  <si>
    <t>SN-76</t>
  </si>
  <si>
    <t>S-87</t>
  </si>
  <si>
    <t>SN-77</t>
  </si>
  <si>
    <t>S-88</t>
  </si>
  <si>
    <t>SN-78</t>
  </si>
  <si>
    <t>S-89</t>
  </si>
  <si>
    <t>SN-79</t>
  </si>
  <si>
    <t>S-90</t>
  </si>
  <si>
    <t>SN-80</t>
  </si>
  <si>
    <t>S-91</t>
  </si>
  <si>
    <t>SN-81</t>
  </si>
  <si>
    <t>S-92</t>
  </si>
  <si>
    <t>SN-82</t>
  </si>
  <si>
    <t>S-93</t>
  </si>
  <si>
    <t>SN-83</t>
  </si>
  <si>
    <t>S-95; S-94</t>
  </si>
  <si>
    <t>SN-84</t>
  </si>
  <si>
    <t>S-96</t>
  </si>
  <si>
    <t>SN-85</t>
  </si>
  <si>
    <t>S-97</t>
  </si>
  <si>
    <t>SN-86</t>
  </si>
  <si>
    <t>S-98, S-99, S-100</t>
  </si>
  <si>
    <t>SN-87</t>
  </si>
  <si>
    <t>S-101, S-102</t>
  </si>
  <si>
    <t>SN-88</t>
  </si>
  <si>
    <t>S-103</t>
  </si>
  <si>
    <t>SN-89</t>
  </si>
  <si>
    <t>S-104</t>
  </si>
  <si>
    <t>SN-90</t>
  </si>
  <si>
    <t>S-105</t>
  </si>
  <si>
    <t>SN-91</t>
  </si>
  <si>
    <t>S-106; S-107; S-108</t>
  </si>
  <si>
    <t>SN-92</t>
  </si>
  <si>
    <t>S-109</t>
  </si>
  <si>
    <t>SN-93</t>
  </si>
  <si>
    <t>S-110; S-111</t>
  </si>
  <si>
    <t>SN-94</t>
  </si>
  <si>
    <t>S-112</t>
  </si>
  <si>
    <t>SN-95</t>
  </si>
  <si>
    <t>S-113; S-114</t>
  </si>
  <si>
    <t>SN-96</t>
  </si>
  <si>
    <t>S-115</t>
  </si>
  <si>
    <t>SN-97</t>
  </si>
  <si>
    <t>S-116</t>
  </si>
  <si>
    <t>SN-98</t>
  </si>
  <si>
    <t>S-117</t>
  </si>
  <si>
    <t>SN-99</t>
  </si>
  <si>
    <t>S-118</t>
  </si>
  <si>
    <t>SN-100</t>
  </si>
  <si>
    <t>S-119</t>
  </si>
  <si>
    <t>SN-101</t>
  </si>
  <si>
    <t>S-120</t>
  </si>
  <si>
    <t>SN-102</t>
  </si>
  <si>
    <t>S-121</t>
  </si>
  <si>
    <t>SN-103</t>
  </si>
  <si>
    <t>S-122</t>
  </si>
  <si>
    <t>SN-104</t>
  </si>
  <si>
    <t>S-123</t>
  </si>
  <si>
    <t>SN-105</t>
  </si>
  <si>
    <t>S-124</t>
  </si>
  <si>
    <t>SN-106</t>
  </si>
  <si>
    <t>S-125</t>
  </si>
  <si>
    <t>SN-107</t>
  </si>
  <si>
    <t>S-126</t>
  </si>
  <si>
    <t>SN-108</t>
  </si>
  <si>
    <t>S-127</t>
  </si>
  <si>
    <t>SN-109</t>
  </si>
  <si>
    <t>SN-110</t>
  </si>
  <si>
    <t>SN-111</t>
  </si>
  <si>
    <t>SN-112</t>
  </si>
  <si>
    <t>S-131</t>
  </si>
  <si>
    <t>SN-113</t>
  </si>
  <si>
    <t>SN-114</t>
  </si>
  <si>
    <t>S-134</t>
  </si>
  <si>
    <t>SN-115</t>
  </si>
  <si>
    <t>S-135</t>
  </si>
  <si>
    <t>SN-116</t>
  </si>
  <si>
    <t>S-136</t>
  </si>
  <si>
    <t>SN-117</t>
  </si>
  <si>
    <t>S-137</t>
  </si>
  <si>
    <t>SN-118</t>
  </si>
  <si>
    <t>S-138</t>
  </si>
  <si>
    <t>SN-119</t>
  </si>
  <si>
    <t>S-139</t>
  </si>
  <si>
    <t>SN-120</t>
  </si>
  <si>
    <t>S-140</t>
  </si>
  <si>
    <t>SN-121</t>
  </si>
  <si>
    <t>S-141</t>
  </si>
  <si>
    <t>SN-122</t>
  </si>
  <si>
    <t>S-142</t>
  </si>
  <si>
    <t>SN-123</t>
  </si>
  <si>
    <t>S-143</t>
  </si>
  <si>
    <t>SN-124</t>
  </si>
  <si>
    <t>S-144</t>
  </si>
  <si>
    <t>SN-125</t>
  </si>
  <si>
    <t>S-145</t>
  </si>
  <si>
    <t>SN-126</t>
  </si>
  <si>
    <t>S-146</t>
  </si>
  <si>
    <t>SN-127</t>
  </si>
  <si>
    <t>S-147</t>
  </si>
  <si>
    <t>SN-128</t>
  </si>
  <si>
    <t>S-148</t>
  </si>
  <si>
    <t>SN-129</t>
  </si>
  <si>
    <t>S-149</t>
  </si>
  <si>
    <t>SN-130</t>
  </si>
  <si>
    <t>S-150</t>
  </si>
  <si>
    <t>SN-131</t>
  </si>
  <si>
    <t>S-151</t>
  </si>
  <si>
    <t>SN-132</t>
  </si>
  <si>
    <t>S-152</t>
  </si>
  <si>
    <t>SN-133</t>
  </si>
  <si>
    <t>S-153</t>
  </si>
  <si>
    <t>SN-134</t>
  </si>
  <si>
    <t>S-154</t>
  </si>
  <si>
    <t>SN-135</t>
  </si>
  <si>
    <t>S-155</t>
  </si>
  <si>
    <t>SN-136</t>
  </si>
  <si>
    <t>S-156</t>
  </si>
  <si>
    <t>SN-137</t>
  </si>
  <si>
    <t>S-157</t>
  </si>
  <si>
    <t>SN-138</t>
  </si>
  <si>
    <t>S-158</t>
  </si>
  <si>
    <t>SN-139</t>
  </si>
  <si>
    <t>S-159</t>
  </si>
  <si>
    <t>SN-140</t>
  </si>
  <si>
    <t>S-160</t>
  </si>
  <si>
    <t>SN-141</t>
  </si>
  <si>
    <t>S-161</t>
  </si>
  <si>
    <t>SN-142</t>
  </si>
  <si>
    <t>S-162</t>
  </si>
  <si>
    <t>SN-143</t>
  </si>
  <si>
    <t>S-163</t>
  </si>
  <si>
    <t>SN-144</t>
  </si>
  <si>
    <t>S-164</t>
  </si>
  <si>
    <t>SN-145</t>
  </si>
  <si>
    <t>S-165</t>
  </si>
  <si>
    <t>SN-146</t>
  </si>
  <si>
    <t>SN-147</t>
  </si>
  <si>
    <t>S-166</t>
  </si>
  <si>
    <t>SN-148</t>
  </si>
  <si>
    <t>S-167</t>
  </si>
  <si>
    <t>SN-149</t>
  </si>
  <si>
    <t>S-168</t>
  </si>
  <si>
    <t>SN-150</t>
  </si>
  <si>
    <t>S-169</t>
  </si>
  <si>
    <t>SN-151</t>
  </si>
  <si>
    <t>S-170</t>
  </si>
  <si>
    <t>SN-152</t>
  </si>
  <si>
    <t>S-171</t>
  </si>
  <si>
    <t>SN-153</t>
  </si>
  <si>
    <t>S-172</t>
  </si>
  <si>
    <t>SN-154</t>
  </si>
  <si>
    <t>S-173</t>
  </si>
  <si>
    <t>SN-155</t>
  </si>
  <si>
    <t>S-174</t>
  </si>
  <si>
    <t>SN-156</t>
  </si>
  <si>
    <t>S-175</t>
  </si>
  <si>
    <t>SN-157</t>
  </si>
  <si>
    <t>S-176</t>
  </si>
  <si>
    <t>SN-158</t>
  </si>
  <si>
    <t>S-177</t>
  </si>
  <si>
    <t>SN-159</t>
  </si>
  <si>
    <t>S-178</t>
  </si>
  <si>
    <t>SN-160</t>
  </si>
  <si>
    <t>S-179</t>
  </si>
  <si>
    <t>SN-161</t>
  </si>
  <si>
    <t>S-180</t>
  </si>
  <si>
    <t>SN-162</t>
  </si>
  <si>
    <t>S-181</t>
  </si>
  <si>
    <t>SN-163</t>
  </si>
  <si>
    <t>S-182</t>
  </si>
  <si>
    <t>SN-164</t>
  </si>
  <si>
    <t>S-183</t>
  </si>
  <si>
    <t>SN-165</t>
  </si>
  <si>
    <t>S-184</t>
  </si>
  <si>
    <t>SN-166</t>
  </si>
  <si>
    <t>S-185</t>
  </si>
  <si>
    <t>SN-167</t>
  </si>
  <si>
    <t>S-186</t>
  </si>
  <si>
    <t>SN-168</t>
  </si>
  <si>
    <t>S-187</t>
  </si>
  <si>
    <t>SN-169</t>
  </si>
  <si>
    <t>S-188</t>
  </si>
  <si>
    <t>SN-170</t>
  </si>
  <si>
    <t>S-189</t>
  </si>
  <si>
    <t>SN-171</t>
  </si>
  <si>
    <t>S-190</t>
  </si>
  <si>
    <t>SN-172</t>
  </si>
  <si>
    <t>S-191</t>
  </si>
  <si>
    <t>SN-173</t>
  </si>
  <si>
    <t>S-192</t>
  </si>
  <si>
    <t>SN-174</t>
  </si>
  <si>
    <t>S-193</t>
  </si>
  <si>
    <t>SN-175</t>
  </si>
  <si>
    <t>S-194</t>
  </si>
  <si>
    <t>SN-176</t>
  </si>
  <si>
    <t>S-195</t>
  </si>
  <si>
    <t>SN-177</t>
  </si>
  <si>
    <t>S-196</t>
  </si>
  <si>
    <t>SN-178</t>
  </si>
  <si>
    <t>S-197</t>
  </si>
  <si>
    <t>SN-179</t>
  </si>
  <si>
    <t>SN-180</t>
  </si>
  <si>
    <t>SN-181</t>
  </si>
  <si>
    <t>SN-182</t>
  </si>
  <si>
    <t>SN-183</t>
  </si>
  <si>
    <t>SN-184</t>
  </si>
  <si>
    <t>S-198</t>
  </si>
  <si>
    <t>SN-185</t>
  </si>
  <si>
    <t>S-199</t>
  </si>
  <si>
    <t>SN-186</t>
  </si>
  <si>
    <t>S-200</t>
  </si>
  <si>
    <t>SN-187</t>
  </si>
  <si>
    <t>S-201</t>
  </si>
  <si>
    <t>SN-188</t>
  </si>
  <si>
    <t>S-202</t>
  </si>
  <si>
    <t>SN-189</t>
  </si>
  <si>
    <t>SN-190</t>
  </si>
  <si>
    <t>SN-191</t>
  </si>
  <si>
    <t>SN-192</t>
  </si>
  <si>
    <t>SN-193</t>
  </si>
  <si>
    <t>SN-194</t>
  </si>
  <si>
    <t>SN-195</t>
  </si>
  <si>
    <t>SN-196</t>
  </si>
  <si>
    <t>SN-197</t>
  </si>
  <si>
    <t>SN-198</t>
  </si>
  <si>
    <t>source_id</t>
  </si>
  <si>
    <t>Body</t>
  </si>
  <si>
    <t>Address</t>
  </si>
  <si>
    <t>Last Updated</t>
  </si>
  <si>
    <t>extraction_type</t>
  </si>
  <si>
    <t>updates_source_id</t>
  </si>
  <si>
    <t>Can data be retrieved from an API (from this or a related source)</t>
  </si>
  <si>
    <t>Check with Alex</t>
  </si>
  <si>
    <t>Comments by Mike about the research whether the data can somewhere be drawn from an API</t>
  </si>
  <si>
    <t>Data extraction</t>
  </si>
  <si>
    <t>Data cleansing</t>
  </si>
  <si>
    <t>Data normalization</t>
  </si>
  <si>
    <t>Website (static html)</t>
  </si>
  <si>
    <t>ILO NORMLEX</t>
  </si>
  <si>
    <t>ILO. NORMLEX. Ratification by Convention.  Ratifications of C138 - Minimum Age Convention, 1973 (No. 138).</t>
  </si>
  <si>
    <t>https://www.ilo.org/dyn/normlex/en/f?p=NORMLEXPUB:11300:0::NO:11300:P11300_INSTRUMENT_ID:312283:NO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</si>
  <si>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</si>
  <si>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 xml:space="preserve">No </t>
  </si>
  <si>
    <t>I have checked out the API and SDMX warehouse of ILO, and this data is not feature in there</t>
  </si>
  <si>
    <t xml:space="preserve">ILO. NORMLEX. Ratification by Convention. _x000D_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</si>
  <si>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</si>
  <si>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</si>
  <si>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</si>
  <si>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</si>
  <si>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</si>
  <si>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</si>
  <si>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UN Office of the High Commissioner for Human Rights. 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</si>
  <si>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</si>
  <si>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</si>
  <si>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</si>
  <si>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</si>
  <si>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Treaty Collection. UN Protocol to Prevent, Suppress and Punish Trafficking in Persons, Especially Women and Children</t>
  </si>
  <si>
    <t xml:space="preserve">https://treaties.un.org/pages/ViewDetails.aspx?src=TREATY&amp;mtdsg_no=XVIII-12-a&amp;chapter=18&amp;clang=_en  </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</si>
  <si>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</si>
  <si>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</si>
  <si>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ILO. NORMLEX. 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</si>
  <si>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</si>
  <si>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</si>
  <si>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</si>
  <si>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ILO. NORMLEX. 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</si>
  <si>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</si>
  <si>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</si>
  <si>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ILO. NORMLEX. 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</si>
  <si>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</si>
  <si>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</si>
  <si>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World Policy Analysis Centre.</t>
  </si>
  <si>
    <t xml:space="preserve">World Policy Analysis Centre.  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</si>
  <si>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</si>
  <si>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</si>
  <si>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</si>
  <si>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</si>
  <si>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 xml:space="preserve">World Policy Analysis Centre. 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</si>
  <si>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</si>
  <si>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</si>
  <si>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</si>
  <si>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 xml:space="preserve">World Policy Analysis Centre. _x000D_
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</si>
  <si>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</si>
  <si>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</si>
  <si>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The data is contained if you click on the URL &gt; "Data donload" &gt; "Childhood data download" &gt; Fill in information to get the data &gt; In the downloaded excel file the variable has code " edu_comp_begsec". Note that the Excel must be unpacked from the zip file firs</t>
  </si>
  <si>
    <t>Excel (URL)</t>
  </si>
  <si>
    <t>EIU</t>
  </si>
  <si>
    <t>Economist Intelligence Unit, 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</si>
  <si>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</si>
  <si>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</si>
  <si>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</si>
  <si>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</si>
  <si>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</si>
  <si>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</si>
  <si>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UNODC. 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</si>
  <si>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</si>
  <si>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</si>
  <si>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 xml:space="preserve"> </t>
  </si>
  <si>
    <t>I have clicked on the button "Data" &gt; but under the "trafficking in persons category" there is no indicator that would capture the same information. It must be retrieved manually by going through all the PDF files</t>
  </si>
  <si>
    <t xml:space="preserve">World Policy Analysis Centre. _x000D_
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</si>
  <si>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</si>
  <si>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</si>
  <si>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The data is contained if you click on the URL &gt; "Data donload" &gt; "Childhood data download" &gt; Fill in information to get the data &gt; In the downloaded excel file the variable has code " cl_haz_minage". Note that the Excel must be unpacked from the zip file firs. I am deprioritizing this for now, because I am focusing on APIs</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</si>
  <si>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</si>
  <si>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</si>
  <si>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</si>
  <si>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</si>
  <si>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</si>
  <si>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</si>
  <si>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UNESCO</t>
  </si>
  <si>
    <t xml:space="preserve">UNESCO. 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</si>
  <si>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</si>
  <si>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</si>
  <si>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</si>
  <si>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</si>
  <si>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 xml:space="preserve">UNESCO. Percentage of out-of-school adolescents of upper secondary school age. </t>
  </si>
  <si>
    <t>https://tellmaps.com/uis/oosc/#!/tellmap/406451723</t>
  </si>
  <si>
    <t>Deprecated - migrated to S-56</t>
  </si>
  <si>
    <t>Data can also be access through API, I am depreciating this source and updating it with S-56</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</si>
  <si>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</si>
  <si>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</si>
  <si>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</si>
  <si>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</si>
  <si>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</si>
  <si>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</si>
  <si>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</si>
  <si>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</si>
  <si>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</si>
  <si>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</si>
  <si>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</si>
  <si>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</si>
  <si>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</si>
  <si>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</si>
  <si>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</si>
  <si>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</si>
  <si>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</si>
  <si>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</si>
  <si>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</si>
  <si>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</si>
  <si>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</si>
  <si>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</si>
  <si>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</si>
  <si>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</si>
  <si>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</si>
  <si>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</si>
  <si>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</si>
  <si>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</si>
  <si>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</si>
  <si>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ILO Global Estimates of Child Labour, 2012- 2016</t>
  </si>
  <si>
    <t>https://www.ilo.org/wcmsp5/groups/public/@dgreports/@dcomm/documents/publication/wcms_575499.pdf</t>
  </si>
  <si>
    <t>Yes</t>
  </si>
  <si>
    <t>https://ilostat.ilo.org/data/sdmx-query-builder/ is this the same as the indicator from this site under Category = "Child Labour" &gt; Either of the two dataflows</t>
  </si>
  <si>
    <t>S-23</t>
  </si>
  <si>
    <t>API (ILO)</t>
  </si>
  <si>
    <t>https://ilostat.ilo.org/data/sdmx-query-builder/</t>
  </si>
  <si>
    <t>API which updates S-17, in order to automate the process</t>
  </si>
  <si>
    <t>API</t>
  </si>
  <si>
    <t>Data drawn from the SDG API (Rather than the ILO API ater discussion with Alex and Tomás)</t>
  </si>
  <si>
    <t>Python</t>
  </si>
  <si>
    <t>S-24</t>
  </si>
  <si>
    <t>API (SDG)</t>
  </si>
  <si>
    <t>UN</t>
  </si>
  <si>
    <t>https://unstats.un.org/SDGAPI/swagger/#!/Indicator/V1SdgIndicatorByIndicatorCodeSeriesListGet</t>
  </si>
  <si>
    <t>Download the data of the API, the indicator code is ______</t>
  </si>
  <si>
    <t>Data drawn from SDG API</t>
  </si>
  <si>
    <t xml:space="preserve">ILO. NORMLEX. 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</si>
  <si>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</si>
  <si>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</si>
  <si>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</si>
  <si>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S-26</t>
  </si>
  <si>
    <t xml:space="preserve">ILO NORMLEX_x000D_
_x000D_
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</si>
  <si>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</si>
  <si>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</si>
  <si>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S-27</t>
  </si>
  <si>
    <t xml:space="preserve">ILO. NORMLEX. Ratification by Convention. Ratifications of C001 – Hours of Work (Industry) Convention, 1919 (No. 1) </t>
  </si>
  <si>
    <t>https://www.ilo.org/dyn/normlex/en/f?p=NORMLEXPUB:11300:0::NO:11300:P11300_INSTRUMENT_ID:312146:NO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</si>
  <si>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</si>
  <si>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ILO. NORMLEX. _x000D_
Ratification by Convention. Ratifications of C100 - Equal Remuneration Convention, 1951 (No. 100). </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</si>
  <si>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</si>
  <si>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ILO. NORMLEX. 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</si>
  <si>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</si>
  <si>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</si>
  <si>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UN Treaties</t>
  </si>
  <si>
    <t xml:space="preserve">UN treaty convention International Convention on the Protection of the Rights of All Migrant Workers and Members of their Families. 
</t>
  </si>
  <si>
    <t xml:space="preserve">https://treaties.un.org/pages/ViewDetails.aspx?src=TREATY&amp;mtdsg_no=IV-13&amp;chapter=4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</si>
  <si>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</si>
  <si>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</si>
  <si>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 xml:space="preserve">ILO NORMLEX_x000D_
Ratification by Convention. Ratifications of C111 - Discrimination (Employment and Occupation) Convention, 1958 (No. 111). </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</si>
  <si>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</si>
  <si>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ILO NORMLEX_x000D_
Ratification by Convention. Ratifications of C087 - Freedom of Association and Protection of the Right to Organise Convention, 1948 (No. 87). </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</si>
  <si>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</si>
  <si>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ILO NORMLEX_x000D_
_x000D_
Ratification by Convention. Ratifications of C098 - Right to Organise and Collective Bargaining Convention, 1949 (No. 98). </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</si>
  <si>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</si>
  <si>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ILO NORMLEX_x000D_
_x000D_
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</si>
  <si>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</si>
  <si>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</si>
  <si>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World Policy Analysis Centre. How is minimum wage established? </t>
  </si>
  <si>
    <t>https://www.worldpolicycenter.org/policies/how-is-minimum-wage-established</t>
  </si>
  <si>
    <t>Use the data download option. Date given for data is 2012.</t>
  </si>
  <si>
    <t>The data is contained if you click on the URL &gt; "Data donload" &gt; "Childhood data download" &gt; Fill in information to get the data &gt; In the downloaded excel file the variable has code " minwage_leg". Note that the Excel must be unpacked from the zip file firs</t>
  </si>
  <si>
    <t>WB</t>
  </si>
  <si>
    <t xml:space="preserve">World Bank Doing Business Report. Employing Workers. Working Hours. Standard workday. </t>
  </si>
  <si>
    <t>https://www.doingbusiness.org/en/data/exploretopics/labor-market-regulation</t>
  </si>
  <si>
    <t>Scroll across the table to find the indicator ‘standard workday’</t>
  </si>
  <si>
    <t>You can download an excel and the data is in there</t>
  </si>
  <si>
    <t xml:space="preserve">World Bank Doing Business Report. Employing Workers. Working Hours. Maximum number of working days per week </t>
  </si>
  <si>
    <t>Scroll across the table to find the indicator ‘maximum number of working days per week’</t>
  </si>
  <si>
    <t xml:space="preserve">World Bank Doing Business Report. Employing Workers. Working Hours. Premium for overtime work (% of hourly pay) </t>
  </si>
  <si>
    <t>Scroll across the table to find the indicator ‘premium for overtime work (% of hourly pay)’</t>
  </si>
  <si>
    <t xml:space="preserve">World Policy Analysis Centre. 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</si>
  <si>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</si>
  <si>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</si>
  <si>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</si>
  <si>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World Policy Analysis Centre. 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</si>
  <si>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</si>
  <si>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</si>
  <si>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 xml:space="preserve">World Policy Analysis Centre. 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</si>
  <si>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</si>
  <si>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</si>
  <si>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</si>
  <si>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 xml:space="preserve">World Policy Analysis Centre. 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</si>
  <si>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</si>
  <si>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pay_gender</t>
  </si>
  <si>
    <t xml:space="preserve">World Policy Analysis Centre. 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</si>
  <si>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</si>
  <si>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sh_overed</t>
  </si>
  <si>
    <t xml:space="preserve">World Policy Analysis Centre. 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</si>
  <si>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</si>
  <si>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</si>
  <si>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</si>
  <si>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Website (dynamic interactive)</t>
  </si>
  <si>
    <t>Center for Global Workers’ Rights</t>
  </si>
  <si>
    <t xml:space="preserve">Center for Global Workers’ Rights. (2017).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</si>
  <si>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</si>
  <si>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</si>
  <si>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</si>
  <si>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 xml:space="preserve">SDG Indicator 8.5.1, ILO Stat: </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</si>
  <si>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</si>
  <si>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</si>
  <si>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</si>
  <si>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</si>
  <si>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 xml:space="preserve">SDG Indicator 1.1.1, ILO Stat: </t>
  </si>
  <si>
    <t>Deprecated - migrated to S-204</t>
  </si>
  <si>
    <t>The data can be downlaoded as Excel there, but it can also be retrieved via the API from the SDG API. so I am depreciating this source and updating it with soure S-205</t>
  </si>
  <si>
    <t xml:space="preserve">World Policy Analysis Centre. 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</si>
  <si>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</si>
  <si>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</si>
  <si>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</si>
  <si>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 xml:space="preserve">ILO, 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</si>
  <si>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</si>
  <si>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</si>
  <si>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The data can either be downloaded as Excel with the first provided link, but there is a very similar indicator in the API, which might even be better (I have implemented it in Python already) --&gt; Should we use that instead?</t>
  </si>
  <si>
    <t xml:space="preserve">ILO stat 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</si>
  <si>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</si>
  <si>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Data can be extracted via ILO API, see Python Code</t>
  </si>
  <si>
    <t>API (UNESCO)</t>
  </si>
  <si>
    <t xml:space="preserve">UNESCOGross early childhood education enrolment ratio in (a) pre-primary education and (b) early childhood educational development (SDG Indicator 4.2.4) </t>
  </si>
  <si>
    <t>http://data.uis.unesco.org/Index.aspx?DataSetCode=edulit_ds</t>
  </si>
  <si>
    <t>Data can be extracted via UNESCO API, see Python Code</t>
  </si>
  <si>
    <t xml:space="preserve">ILO 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</si>
  <si>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</si>
  <si>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 xml:space="preserve">Center for Global Workers’ Rights. (2017). Labour Rights Indicators. </t>
  </si>
  <si>
    <t xml:space="preserve"> http://labour-rights-indicators.la.psu.edu/.</t>
  </si>
  <si>
    <t>I have checked and the data is neither downloadable, nor is there an API. So i must be retreived with beautiful soup or manually. However, also it is not clear whether to extract "in law" or "overall"</t>
  </si>
  <si>
    <t>See python script</t>
  </si>
  <si>
    <t>s. Python Script</t>
  </si>
  <si>
    <t>S-56</t>
  </si>
  <si>
    <t>S-57</t>
  </si>
  <si>
    <t xml:space="preserve">ILO. NORMLEX. Ratification by Convention. Ratifications of C183 - Maternity Protection Convention, 2000 (No. 183). </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</si>
  <si>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</si>
  <si>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S-58</t>
  </si>
  <si>
    <t>UNOHCR</t>
  </si>
  <si>
    <t xml:space="preserve">UN Office of the High Commissioner for Human Rights, 2016. Status of Ratification and Reporting. CEDAW. _x000D_
_x000D_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</si>
  <si>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</si>
  <si>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S-60</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</si>
  <si>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</si>
  <si>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</si>
  <si>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S-61</t>
  </si>
  <si>
    <t>S-62</t>
  </si>
  <si>
    <t xml:space="preserve">SDG Indicator 1.1.1. Proportion of population below international poverty line (%) SI_POV_DAY1 </t>
  </si>
  <si>
    <t xml:space="preserve">World Policy Analysis Centre. Is job protection guaranteed for parents throughout paid parental leave? (Mothers) </t>
  </si>
  <si>
    <t>https://www.worldpolicycenter.org/policies/is-job-protection-guaranteed-for-parents-throughout-paid-parental-leave/is-job-protection-guaranteed-for-mothers-throughout-paid-maternal-leave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</si>
  <si>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</si>
  <si>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mltv_job_protect</t>
  </si>
  <si>
    <t xml:space="preserve">World Policy Analysis Centre. Is job protection guaranteed for parents throughout paid parental leave? (Fathers) </t>
  </si>
  <si>
    <t>https://www.worldpolicycenter.org/policies/is-job-protection-guaranteed-for-parents-throughout-paid-parental-leave/is-job-protection-guaranteed-for-fathers-throughout-paid-paternal-leave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</si>
  <si>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</si>
  <si>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 xml:space="preserve">World Policy Analysis Centre. Is paid leave available to mothers and fathers of infants? </t>
  </si>
  <si>
    <t>https://www.worldpolicycenter.org/policies/is-paid-leave-available-to-mothers-and-fathers-of-infants/is-paid-leave-available-for-both-parents-of-infants</t>
  </si>
  <si>
    <t xml:space="preserve">Select ‘both parents’_x000D_
Use download option. Date given for data is between 2015 and 2016._x000D_
</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</si>
  <si>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</si>
  <si>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 xml:space="preserve">World Policy Analysis Centre. </t>
  </si>
  <si>
    <t>World Policy Analysis Centre. 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</si>
  <si>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</si>
  <si>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</si>
  <si>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</si>
  <si>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 xml:space="preserve">Select ‘both parents’. Use download option. Date given for data is between 2015 and 2016_x000D_
</t>
  </si>
  <si>
    <t>WRONG SOURCE - CHECK WITH ALEX COLUMN C AND D ARE CONFUSING</t>
  </si>
  <si>
    <t xml:space="preserve">World Policy Analysis Center. Are mothers of infants guaranteed breastfeeding breaks at work? </t>
  </si>
  <si>
    <t>https://www.worldpolicycenter.org/policies/are-mothers-of-infants-guaranteed-breastfeeding-breaks-at-work</t>
  </si>
  <si>
    <t>Use download option. Date given for data is between 2015 and 2016</t>
  </si>
  <si>
    <t>ILO, 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</si>
  <si>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</si>
  <si>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</si>
  <si>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</si>
  <si>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</si>
  <si>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</si>
  <si>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</si>
  <si>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</si>
  <si>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Data retrieved via the SDG API</t>
  </si>
  <si>
    <t>S-72</t>
  </si>
  <si>
    <t>Kids Rights Index</t>
  </si>
  <si>
    <t xml:space="preserve">KidsRights Index 2020 Environment Score: </t>
  </si>
  <si>
    <t>https://www.kidsrightsindex.org/</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</si>
  <si>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</si>
  <si>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Is this duplicate, why is it highlighted with yellow?</t>
  </si>
  <si>
    <t>S-73</t>
  </si>
  <si>
    <t>World Bank</t>
  </si>
  <si>
    <t xml:space="preserve">World Bank. Government Effectiveness Index </t>
  </si>
  <si>
    <t xml:space="preserve">https://tcdata360.worldbank.org/indicators/hc153e067?country=BRA&amp;indicator=364&amp;viz=line_chart&amp;years=1996,2017   </t>
  </si>
  <si>
    <t>Download option</t>
  </si>
  <si>
    <t>S-74</t>
  </si>
  <si>
    <t xml:space="preserve">World Bank. Control of Corruption Index. </t>
  </si>
  <si>
    <t xml:space="preserve">http://info.worldbank.org/governance/wgi/#home  </t>
  </si>
  <si>
    <t>S-75</t>
  </si>
  <si>
    <t>Danish Institute for Business and Human Rights</t>
  </si>
  <si>
    <t xml:space="preserve">Danish Institute for Business and Human Rights. 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</si>
  <si>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</si>
  <si>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</si>
  <si>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</si>
  <si>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</si>
  <si>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UN OHCHR. State national action plans on Business and Human Rights. </t>
  </si>
  <si>
    <t xml:space="preserve">https://www.ohchr.org/EN/Issues/Business/Pages/NationalActionPlans.aspx  </t>
  </si>
  <si>
    <t>Excel (with URL endpoint)</t>
  </si>
  <si>
    <t xml:space="preserve">EIU. 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</si>
  <si>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</si>
  <si>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</si>
  <si>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</si>
  <si>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</si>
  <si>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Data retrieved from the SDG API</t>
  </si>
  <si>
    <t xml:space="preserve">SDG 1.3.1 World Bank – Poorest quintile covered by social insurance programmes SI_COV_SOCINSPQ </t>
  </si>
  <si>
    <t>WRONG SOURCE - CHECK WITH ALEX COLUMN, CODE DOESN'T EXIST</t>
  </si>
  <si>
    <t>Indicator code as provided doesn't exist, but I believ ist included in the previous indicator as dimension - confirm this with alex</t>
  </si>
  <si>
    <t xml:space="preserve">SDG Indicator 1.3.1 World Bank – Proportion of population covered by labour market programmes SI_COV_LMKT </t>
  </si>
  <si>
    <t xml:space="preserve">SDG Indicator 1.3.1 -World Bank – Poorest Quintile covered by labour market programmes SI_COV_LMKTPQ </t>
  </si>
  <si>
    <t>http://www.sdg.org/datasets/a6e101bacf724cbbb1e4171d389e2c79_0</t>
  </si>
  <si>
    <t>API (WHO)</t>
  </si>
  <si>
    <t>WHO</t>
  </si>
  <si>
    <t xml:space="preserve">WHO Global Health Observatory.  Extent of implementation of child protection services: </t>
  </si>
  <si>
    <t>http://apps.who.int/gho/data/node.main.VIOLENCESERVICESFORVICTIMS?lang=en</t>
  </si>
  <si>
    <t>See column 2 and the download option. Dates given are 2012-2014.</t>
  </si>
  <si>
    <t>I have not taken the data from the link provided, but instead from the WHO API. See Python code</t>
  </si>
  <si>
    <t xml:space="preserve">WHO Global Health Observatory, Youth Violence: Extent of implementation of life skills and social development programmes: </t>
  </si>
  <si>
    <t>http://apps.who.int/gho/data/node.main.VIOLENCEPREVENTIONPROGRAMMES?lang=en</t>
  </si>
  <si>
    <t xml:space="preserve">UN Treaty Collection, 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</si>
  <si>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</si>
  <si>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</si>
  <si>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S-85</t>
  </si>
  <si>
    <t>DLA Piper</t>
  </si>
  <si>
    <t xml:space="preserve">DLA Piper, 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</si>
  <si>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</si>
  <si>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</si>
  <si>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SOURCE - CHECK WITH ALEX - I DON'T KNOW WHAT DATA IS EXACTLY MEANT WITH THAT</t>
  </si>
  <si>
    <t>S-86</t>
  </si>
  <si>
    <t>ICAS</t>
  </si>
  <si>
    <t>ICAS Global SRO Database: https://icas.global/srodatabase/; ICAS, Global Factbook of SROs: https://icas.global/wp-content/uploads/2018_Global_SRO_Factbook.pdf</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</si>
  <si>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</si>
  <si>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</si>
  <si>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 xml:space="preserve">WHO, Global Health Observatory, Existence of any policies on marketing of foods to children: </t>
  </si>
  <si>
    <t>http://apps.who.int/gho/data/view.main.2473</t>
  </si>
  <si>
    <t>Date given for data is 2019</t>
  </si>
  <si>
    <t>WRONG SOURCE - CHECK WITH ALEX, THERE ARE ALSO 'DON'T KNOW' VALUES</t>
  </si>
  <si>
    <t xml:space="preserve">WHO Framework Convention on Tobacco Control, Article 16: Supply Reduction Measures, C321a Sales of tobacco products to minors prohibited from age: </t>
  </si>
  <si>
    <t>https://untobaccocontrol.org/impldb/indicator-report/?wpdtvar=3.3.2.1.a</t>
  </si>
  <si>
    <t>There is an Excel download option.</t>
  </si>
  <si>
    <t>I don't know what exactly is meant with the indicator, and consequently whether the data is also available through the API</t>
  </si>
  <si>
    <t xml:space="preserve">WHO, Global Health Observatory, Ban on direct advertising: </t>
  </si>
  <si>
    <t>http://apps.who.int/gho/data/node.main.1291?lang=en</t>
  </si>
  <si>
    <t>CROSS-CHECKING REQUIRED. Use all three indicators to score: ban on national TV and radio, ban on international TV and radio, ban on local magazines and newspapersDate given for data is 2015</t>
  </si>
  <si>
    <t>In the API there are several indicators that specify ban from which platform, did you have one overall ban in mind or must I aggregate all bans in that indicator myself?</t>
  </si>
  <si>
    <t xml:space="preserve">WHO, Global Health Observatory, Warn about the dangers of tobacco: </t>
  </si>
  <si>
    <t>http://apps.who.int/gho/data/node.main.1241?lang=en</t>
  </si>
  <si>
    <t xml:space="preserve">See column 4 titled ‘warning about the dangers of tobacco’_x000D_
Date given for data is 2015_x000D_
</t>
  </si>
  <si>
    <t>There are two indicators in the API : Code label "TOBACCO_0000000189" and also "W_Group"</t>
  </si>
  <si>
    <t xml:space="preserve">WHO, Global Health Observatory, Age limits - Alcohol service/sales: 
Use both columns – on and off premises
</t>
  </si>
  <si>
    <t>http://apps.who.int/gho/data/view.main.54500</t>
  </si>
  <si>
    <t xml:space="preserve">Date given for data is 2018_x000D_
Use both columns – on and off premises_x000D_
</t>
  </si>
  <si>
    <t>How to aggregate these two values? Consier it as numeric or categorical variable? Also what is the name of the variale in the API?</t>
  </si>
  <si>
    <t xml:space="preserve">WHO, Global Health Observatory, Advertising and product placement restrictions: 
This indicator is made up of multiple sub-indicators from WHO
</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</si>
  <si>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</si>
  <si>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</si>
  <si>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S-94</t>
  </si>
  <si>
    <t xml:space="preserve">WHO, Global Health Observatory, Health warning labels on alcohol advertising: 
</t>
  </si>
  <si>
    <t xml:space="preserve">http://apps.who.int/gho/data/node.main.A1192?lang=en; WHO, </t>
  </si>
  <si>
    <t>Use both data sources to score (advertising and alcohol containers)</t>
  </si>
  <si>
    <t>S-95</t>
  </si>
  <si>
    <t xml:space="preserve">Global Health Observatory, Health warning labels on alcohol containers: </t>
  </si>
  <si>
    <t>http://apps.who.int/gho/data/node.main.A1193?lang=en</t>
  </si>
  <si>
    <t>WHO &amp; UNICEF</t>
  </si>
  <si>
    <t>WHO&amp;UNICEF. 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</si>
  <si>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</si>
  <si>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</si>
  <si>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 xml:space="preserve">WHO, Global Health Observatory, Prevalence - most recent youth survey: _x000D_
Use Youth indicator 1 rate in column 5_x000D_
</t>
  </si>
  <si>
    <t>http://apps.who.int/gho/data/node.main.TOB1257?lang=en</t>
  </si>
  <si>
    <t xml:space="preserve">Date given for data is 2015. _x000D_
Use the column for both sexes in Youth Indicator 1 rate _x000D_
</t>
  </si>
  <si>
    <t>I have extracted the data from the API with code WHOSIS_000013 but the data is MUCH older than in the source provided by Alex --&gt; What do to?</t>
  </si>
  <si>
    <t>S-98</t>
  </si>
  <si>
    <t xml:space="preserve">WHO, 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</si>
  <si>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</si>
  <si>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</si>
  <si>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I have extracted the data from the API with code WHOSIS_000013 but the dataseems quite old and we must discuss how to aggregate the indicators</t>
  </si>
  <si>
    <t>S-99</t>
  </si>
  <si>
    <t xml:space="preserve">WHO, Global Health Observatory, 13-15 years old first drink before age 14 (%): </t>
  </si>
  <si>
    <t>http://apps.who.int/gho/data/node.main.A1221?lang=en</t>
  </si>
  <si>
    <t>S-100</t>
  </si>
  <si>
    <t xml:space="preserve">WHO, Global Health Observatory, 13-15 years old any alcoholic beverage in the past 30 days (%): </t>
  </si>
  <si>
    <t>http://apps.who.int/gho/data/node.main.A1219?lang=en</t>
  </si>
  <si>
    <t>S-101</t>
  </si>
  <si>
    <t xml:space="preserve">WHO Global Health Observatory, Children aged &lt;5 years overweight: </t>
  </si>
  <si>
    <t>http://apps.who.int/gho/data/view.main.CHILDOVERWEIGHTv</t>
  </si>
  <si>
    <t>Two sources in case there are data gaps. Use most up to date data</t>
  </si>
  <si>
    <t>I extracted data from the API</t>
  </si>
  <si>
    <t>S-102</t>
  </si>
  <si>
    <t xml:space="preserve">SDG indicator 2.2.2. Children moderately or severely overweight (millions) - use by % if data coverage is good enough: </t>
  </si>
  <si>
    <t xml:space="preserve">WHO Global Health Observatory, Prevalence of overweight among children and adolescents, BMI&gt;+1 standard deviation above the median, crude
Estimates by country, among children aged 5-19 years: 
</t>
  </si>
  <si>
    <t xml:space="preserve">WHO Global Health Observatory, Exclusive breastfeeding under 6 months: </t>
  </si>
  <si>
    <t>http://apps.who.int/gho/data/node.main.1100?lang=en</t>
  </si>
  <si>
    <t xml:space="preserve">UN Treaty Collection, 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</si>
  <si>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</si>
  <si>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</si>
  <si>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S-106</t>
  </si>
  <si>
    <t>UNCTAD</t>
  </si>
  <si>
    <t xml:space="preserve">UNCTAD, 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</si>
  <si>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</si>
  <si>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</si>
  <si>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</si>
  <si>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</si>
  <si>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</si>
  <si>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FTC, 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</si>
  <si>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</si>
  <si>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</si>
  <si>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</si>
  <si>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</si>
  <si>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</si>
  <si>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ICPEN, Member Organisations: </t>
  </si>
  <si>
    <t>https://www.icpen.org/who-we-are</t>
  </si>
  <si>
    <t xml:space="preserve">UNCTAD, 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</si>
  <si>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</si>
  <si>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</si>
  <si>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</si>
  <si>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</si>
  <si>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</si>
  <si>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</si>
  <si>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</si>
  <si>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</si>
  <si>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</si>
  <si>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</si>
  <si>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</si>
  <si>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</si>
  <si>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</si>
  <si>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WHO Global Health Observatory, Distribution of causes of death among children aged &lt;5 years (%): </t>
  </si>
  <si>
    <t>http://apps.who.int/gho/data/view.main.ghe3002015-CH17</t>
  </si>
  <si>
    <t>Use 0-4 years</t>
  </si>
  <si>
    <t>I have extracted data on deaths by injuries, which is what the indicator says, but not Alex</t>
  </si>
  <si>
    <t>S-113</t>
  </si>
  <si>
    <t xml:space="preserve">Unintentional poisoning: burden of disease_x000D_
Data by country_x000D_
</t>
  </si>
  <si>
    <t>https://apps.who.int/gho/data/view.main.SDGPOISON393v</t>
  </si>
  <si>
    <t>Mortality rate data for all ages (see other indicator with regional rates)</t>
  </si>
  <si>
    <t>S-114</t>
  </si>
  <si>
    <t xml:space="preserve">WHO, 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</si>
  <si>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</si>
  <si>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</si>
  <si>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S-113 has no age breakdown, but there are other indicators in the API which might be interesting. Maybe take one of those?</t>
  </si>
  <si>
    <t xml:space="preserve">UN Treaty Collection, 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</si>
  <si>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</si>
  <si>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</si>
  <si>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 xml:space="preserve">We Protect Global Alliance, Member Countries: </t>
  </si>
  <si>
    <t>https://www.weprotect.org/member-countries/</t>
  </si>
  <si>
    <t xml:space="preserve">An online list._x000D_
Check the list to see whether any new countries have joined_x000D_
</t>
  </si>
  <si>
    <t>ICMEC</t>
  </si>
  <si>
    <t xml:space="preserve">ICMEC, 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</si>
  <si>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</si>
  <si>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</si>
  <si>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</si>
  <si>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</si>
  <si>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</si>
  <si>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</si>
  <si>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</si>
  <si>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UNCTAD, 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</si>
  <si>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</si>
  <si>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</si>
  <si>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UNCTAD, 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</si>
  <si>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</si>
  <si>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</si>
  <si>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</si>
  <si>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</si>
  <si>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</si>
  <si>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</si>
  <si>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</si>
  <si>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</si>
  <si>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</si>
  <si>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</si>
  <si>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</si>
  <si>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UNICEF</t>
  </si>
  <si>
    <t xml:space="preserve">UNICEF, 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</si>
  <si>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</si>
  <si>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</si>
  <si>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</si>
  <si>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</si>
  <si>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</si>
  <si>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 xml:space="preserve">KidsRights Index 2019 Child Rights. _x000D_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</si>
  <si>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</si>
  <si>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</si>
  <si>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</si>
  <si>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</si>
  <si>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</si>
  <si>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</si>
  <si>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</si>
  <si>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CRIN 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</si>
  <si>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</si>
  <si>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</si>
  <si>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</si>
  <si>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</si>
  <si>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</si>
  <si>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 xml:space="preserve">National Action Plans on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</si>
  <si>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</si>
  <si>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</si>
  <si>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</si>
  <si>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</si>
  <si>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</si>
  <si>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</si>
  <si>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WHO Global Health Observatory, Existence of operational policy/strategy/action plan for tobacco: </t>
  </si>
  <si>
    <t>Date of data given as 2020_x000D_
Scroll through to find the column on tobacco</t>
  </si>
  <si>
    <t>Data is retrieved from API, but it is a categorical not a numerical variable. What type of categorical variable regime to apply?</t>
  </si>
  <si>
    <t xml:space="preserve">WHO Global Health Observatory, Existence of operational policy/strategy/action plan for alcohol: </t>
  </si>
  <si>
    <t>http://apps.who.int/gho/data/view.main.2475</t>
  </si>
  <si>
    <t xml:space="preserve">Date of data given as 2020_x000D_
Scroll through to find the column on alcohol_x000D_
</t>
  </si>
  <si>
    <t xml:space="preserve">WHO Global Health Observatory, Existence of operational policy/strategy/action plan for unhealthy diet: </t>
  </si>
  <si>
    <t>http://apps.who.int/gho/data/view.main.2477</t>
  </si>
  <si>
    <t>Date of data given as 2020_x000D_
Scroll through to find the column on unhealthy diet</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</si>
  <si>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</si>
  <si>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</si>
  <si>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</si>
  <si>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 xml:space="preserve">ITU, Country Profiles: Use the traffic light indicators at the top of each country profile to determine whether country has national strategy or policy
</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</si>
  <si>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</si>
  <si>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</si>
  <si>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</si>
  <si>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</si>
  <si>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Child Helpline 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</si>
  <si>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</si>
  <si>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</si>
  <si>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Treaty Collection, 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</si>
  <si>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</si>
  <si>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</si>
  <si>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 xml:space="preserve">UN Treaty Collection, 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</si>
  <si>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</si>
  <si>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</si>
  <si>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 xml:space="preserve">UN Treaty Collection, 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</si>
  <si>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</si>
  <si>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</si>
  <si>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 xml:space="preserve">UN Treaty Collection, 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</si>
  <si>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</si>
  <si>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</si>
  <si>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UN Treaty Collection, 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</si>
  <si>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</si>
  <si>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</si>
  <si>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Other</t>
  </si>
  <si>
    <t>EITI</t>
  </si>
  <si>
    <t xml:space="preserve">EITI, 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</si>
  <si>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</si>
  <si>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</si>
  <si>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</si>
  <si>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UNEP</t>
  </si>
  <si>
    <t xml:space="preserve">UNEP, 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</si>
  <si>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</si>
  <si>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</si>
  <si>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</si>
  <si>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</si>
  <si>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</si>
  <si>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</si>
  <si>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</si>
  <si>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</si>
  <si>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</si>
  <si>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World Resources Institute, 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</si>
  <si>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</si>
  <si>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</si>
  <si>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</si>
  <si>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EITI, Countries: Implementation status</t>
  </si>
  <si>
    <t>See link to API information.</t>
  </si>
  <si>
    <t>CHECK ALEX - HOW IS THIS DIFFERENT FROM S-146?</t>
  </si>
  <si>
    <t>National Resource Governance Institute,</t>
  </si>
  <si>
    <t xml:space="preserve">National Resource Governance Institute, 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</si>
  <si>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</si>
  <si>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</si>
  <si>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</si>
  <si>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</si>
  <si>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WHO 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</si>
  <si>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</si>
  <si>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</si>
  <si>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 xml:space="preserve">WHO Global Health Observatory, Ambient air pollution: Exposure country average: _x000D_
Use total figure, first column_x000D_
</t>
  </si>
  <si>
    <t xml:space="preserve">http://apps.who.int/gho/data/node.main.AMBIENTAIRCHILDEXPREDIRECT?lang=en_x000D_
</t>
  </si>
  <si>
    <t>Use total figure, first column</t>
  </si>
  <si>
    <t xml:space="preserve">UNFCC, GHG data: 
</t>
  </si>
  <si>
    <t>https://di.unfccc.int/flex_cad</t>
  </si>
  <si>
    <t>Use Compilation and Accounting data, use total emissions with LULUCF. Fill out the selection/drop down form for Compilation and Accounting data –select all for the first two options, and then choose LULUCF, and then select all for the last two options</t>
  </si>
  <si>
    <t>I have checked but I am unsure what data exactly Alex means</t>
  </si>
  <si>
    <t xml:space="preserve">SDG Indicator 3.9.2, Mortality rate attributed to unsafe water, unsafe sanitation and lack of hygiene (per 100,000 population): </t>
  </si>
  <si>
    <t>https://unstats.un.org/sdgs/indicators/database/?indicator=3.9.2</t>
  </si>
  <si>
    <t>Download data via SDG database</t>
  </si>
  <si>
    <t xml:space="preserve">WHO Global Health Observatory, Climate change attributable deaths per 100'000 children under 5 years (Public health and environment): </t>
  </si>
  <si>
    <t>http://apps.who.int/gho/data/node.imr.CC_6?lang=en</t>
  </si>
  <si>
    <t>This data for climate change related deaths is only available by region. Problematic - check for alternative measure.</t>
  </si>
  <si>
    <t>Waiting until Alex has resolved her question and clarified</t>
  </si>
  <si>
    <t xml:space="preserve">UN Treaty Collection: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</si>
  <si>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</si>
  <si>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</si>
  <si>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ILO, 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</si>
  <si>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</si>
  <si>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</si>
  <si>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UN 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</si>
  <si>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</si>
  <si>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</si>
  <si>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</si>
  <si>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This indicator is produced by human research – taken from table in PDF. See Excel file. Figure 4.6: Countries Recognizing Indigenous and Community Rights toLand at the National Level (2016), Countries recognizing indigenous land tenure in national laws</t>
  </si>
  <si>
    <t>World Bank, 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</si>
  <si>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</si>
  <si>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</si>
  <si>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</si>
  <si>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Landmark, 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</si>
  <si>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</si>
  <si>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</si>
  <si>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</si>
  <si>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International Committee of the Red Cross (ICRC), 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</si>
  <si>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</si>
  <si>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</si>
  <si>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</si>
  <si>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</si>
  <si>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</si>
  <si>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UN Treaty Collection, 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</si>
  <si>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</si>
  <si>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</si>
  <si>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</si>
  <si>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Switzerland Federal Department of Foreign Affairs, 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</si>
  <si>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</si>
  <si>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</si>
  <si>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UN Treaty Collection, 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</si>
  <si>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</si>
  <si>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</si>
  <si>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</si>
  <si>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</si>
  <si>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</si>
  <si>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</si>
  <si>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</si>
  <si>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</si>
  <si>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</si>
  <si>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</si>
  <si>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Click country, click "see full details", click "relevant national laws and policies" - data should be in the box (yes, no), aligned with this question</t>
  </si>
  <si>
    <t>Univ of Denver</t>
  </si>
  <si>
    <t xml:space="preserve">University of Denver, Private Security Monitor: OHCHR, National regulatory frameworks on PMSCs: </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</si>
  <si>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</si>
  <si>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</si>
  <si>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</si>
  <si>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</si>
  <si>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</si>
  <si>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</si>
  <si>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 xml:space="preserve">Child Soldiers Index, 'Reports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</si>
  <si>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</si>
  <si>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</si>
  <si>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</si>
  <si>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Internal Displacement Monitoring Centre, Global Internal Displacement Database: </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</si>
  <si>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</si>
  <si>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</si>
  <si>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 xml:space="preserve">UN Treaty Collection, 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</si>
  <si>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</si>
  <si>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</si>
  <si>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</si>
  <si>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</si>
  <si>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</si>
  <si>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</si>
  <si>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</si>
  <si>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</si>
  <si>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 xml:space="preserve">SDG Indicator 11.5.2, VC_DSR_ESDN:  _x000D_
If possible, make relative to population_x000D_
</t>
  </si>
  <si>
    <t>There are not many observations. Indicator 11.5.2,  Series:  Number of disruptions to educational services attributed to disasters (number) VC_DSR_ESDN</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</si>
  <si>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</si>
  <si>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</si>
  <si>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</si>
  <si>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</si>
  <si>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</si>
  <si>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 xml:space="preserve">Internal Displacement Monitoring Centre, Global Internal Displacement Database.
</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</si>
  <si>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</si>
  <si>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</si>
  <si>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</si>
  <si>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</si>
  <si>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</si>
  <si>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</si>
  <si>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</si>
  <si>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</si>
  <si>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</si>
  <si>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</si>
  <si>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</si>
  <si>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</si>
  <si>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</si>
  <si>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</si>
  <si>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</si>
  <si>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</si>
  <si>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</si>
  <si>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</si>
  <si>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</si>
  <si>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KidsRights Index 2020 Education Score: </t>
  </si>
  <si>
    <t>KidsRights Education score. Scroll to bottom of the page for the table. If for any reason this Index not available, use net primary enrolment and gross secondary enrolment</t>
  </si>
  <si>
    <t xml:space="preserve">KidsRights Index 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</si>
  <si>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</si>
  <si>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KidsRights Index 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</si>
  <si>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</si>
  <si>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</si>
  <si>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</si>
  <si>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</si>
  <si>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</si>
  <si>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 xml:space="preserve">WHO Global Health Observatory, Current health expenditure per capita, PPP (current international $): </t>
  </si>
  <si>
    <t>https://data.worldbank.org/indicator/SH.XPD.CHEX.PP.CD</t>
  </si>
  <si>
    <t>WHO 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</si>
  <si>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</si>
  <si>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</si>
  <si>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S-203</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</si>
  <si>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</si>
  <si>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</si>
  <si>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S-204</t>
  </si>
  <si>
    <t>SDG Indicator 1.1.1, ILO Stat: Employed population below international poverty line, by sex and age (%) SI_POV_EMP1</t>
  </si>
  <si>
    <t>Employed population below pverty line</t>
  </si>
  <si>
    <t>S-205</t>
  </si>
  <si>
    <t>S-206</t>
  </si>
  <si>
    <t>S-207</t>
  </si>
  <si>
    <t>S-208</t>
  </si>
  <si>
    <t>S-209</t>
  </si>
  <si>
    <t>Extracted</t>
  </si>
  <si>
    <t>Cleansed</t>
  </si>
  <si>
    <t>Normalized</t>
  </si>
  <si>
    <t>S-210</t>
  </si>
  <si>
    <t>Python sources done</t>
  </si>
  <si>
    <t>S-211</t>
  </si>
  <si>
    <t>Manual sources done</t>
  </si>
  <si>
    <t>S-212</t>
  </si>
  <si>
    <t>Total number of sources done</t>
  </si>
  <si>
    <t>S-213</t>
  </si>
  <si>
    <t>Number of sources remaining</t>
  </si>
  <si>
    <t>Source Type</t>
  </si>
  <si>
    <t>Occurences</t>
  </si>
  <si>
    <t>Percentage done</t>
  </si>
  <si>
    <t>Not classified yet</t>
  </si>
  <si>
    <t>Id</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</si>
  <si>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</si>
  <si>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</si>
  <si>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</si>
  <si>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</si>
  <si>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</si>
  <si>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</si>
  <si>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</si>
  <si>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</si>
  <si>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</si>
  <si>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</si>
  <si>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Calculation_type</t>
  </si>
  <si>
    <t>Value Type</t>
  </si>
  <si>
    <t>Sources Type</t>
  </si>
  <si>
    <t>TransMonEE</t>
  </si>
  <si>
    <t>Deleted</t>
  </si>
  <si>
    <t>Excel (without endpoint)</t>
  </si>
  <si>
    <t>Category</t>
  </si>
  <si>
    <t>Currrent</t>
  </si>
  <si>
    <t>Updates_indicator</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</si>
  <si>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</si>
  <si>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</si>
  <si>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</si>
  <si>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</si>
  <si>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</si>
  <si>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</si>
  <si>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</si>
  <si>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</si>
  <si>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</si>
  <si>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</si>
  <si>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</si>
  <si>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</si>
  <si>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</si>
  <si>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</si>
  <si>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</si>
  <si>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</si>
  <si>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</si>
  <si>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</si>
  <si>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</si>
  <si>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</si>
  <si>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</si>
  <si>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</si>
  <si>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</si>
  <si>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</si>
  <si>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</si>
  <si>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</si>
  <si>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</si>
  <si>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</si>
  <si>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</si>
  <si>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un_treaty_data_col</t>
  </si>
  <si>
    <t>Ratification, Accession(a), Succession(d)</t>
  </si>
  <si>
    <t>Ratification, Acceptance(A), Approval(AA), Formal confirmation(c), Accession(a), Succession(d)</t>
  </si>
  <si>
    <t>Definitive signature(s), Acceptance(A)</t>
  </si>
  <si>
    <t>Approval(AA), Acceptance(A), Accession(a), Succession(d), Ratification</t>
  </si>
  <si>
    <t>Ratification, Acceptance(A), Approval(AA), Accession(a)</t>
  </si>
  <si>
    <t>Approval(AA), Formal confirmation(c), Acceptance(A), Accession(a), Succession(d), Ratification</t>
  </si>
  <si>
    <t>Ratification, Accession(a), Acceptance(A), Approval(AA)</t>
  </si>
  <si>
    <t>Definitive signature(s), Ratification, Acceptance(A), Approval(AA), Accession(a)</t>
  </si>
  <si>
    <t>ILO NORMLEX Ratification by Convention. Ratifications of C131 - Minimum Wage Fixing Convention, 1970 (No. 131).</t>
  </si>
  <si>
    <t>https://www.ilo.org/dyn/normlex/en/f?p=NORMLEXPUB:11300:0::NO:11300:P11300_INSTRUMENT_ID:312276:NO</t>
  </si>
  <si>
    <t>https://www.ilo.org/dyn/normlex/en/f?p=NORMLEXPUB:11300:0::NO:11300:P11300_INSTRUMENT_ID:312245:NO</t>
  </si>
  <si>
    <t>https://www.ilo.org/dyn/normlex/en/f?p=NORMLEXPUB:11300:0::NO:11300:P11300_INSTRUMENT_ID:312256:NO</t>
  </si>
  <si>
    <t>https://www.ilo.org/dyn/normlex/en/f?p=NORMLEXPUB:11300:0::NO:11300:P11300_INSTRUMENT_ID:312232:NO</t>
  </si>
  <si>
    <t>https://www.ilo.org/dyn/normlex/en/f?p=NORMLEXPUB:11300:0::NO:11300:P11300_INSTRUMENT_ID:312243:NO</t>
  </si>
  <si>
    <t>https://www.ilo.org/dyn/normlex/en/f?p=NORMLEXPUB:11300:0::NO:11300:P11300_INSTRUMENT_ID:312328:NO</t>
  </si>
  <si>
    <t>https://www.ilo.org/dyn/normlex/en/f?p=NORMLEXPUB:11300:0::NO:11300:P11300_INSTRUMENT_ID:312248:NO</t>
  </si>
  <si>
    <t xml:space="preserve">ILO. NORMLEX. Ratification by Convention. Ratifications of C103 - Maternity Protection Convention (Revised), 1952 (No. 103). ILO. NORMLEX. Ratification by Convention. Ratifications of C103 - Maternity Protection Convention (Revised), 1952 (No. 103).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</si>
</sst>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4" fillId="0" borderId="2" xfId="0" applyFont="1" applyBorder="1" applyAlignment="1">
      <alignment horizontal="left" vertical="center"/>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4" fillId="0" borderId="6" xfId="0" applyFont="1" applyBorder="1" applyAlignment="1">
      <alignment horizontal="left" vertical="center"/>
    </xf>
    <xf numFmtId="0" fontId="2" fillId="0" borderId="0" xfId="1" applyAlignment="1">
      <alignment horizontal="left"/>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2" fillId="2" borderId="0" xfId="1" applyFill="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0" fillId="3" borderId="0" xfId="0" applyFill="1"/>
    <xf numFmtId="0" fontId="4" fillId="0" borderId="0" xfId="0" applyFont="1" applyFill="1" applyBorder="1" applyAlignment="1">
      <alignment horizontal="center" vertical="center"/>
    </xf>
    <xf numFmtId="0" fontId="0" fillId="0" borderId="0" xfId="0" applyFill="1" applyBorder="1" applyAlignment="1">
      <alignment horizontal="center"/>
    </xf>
    <xf numFmtId="0" fontId="4" fillId="0" borderId="0" xfId="0" applyFont="1" applyAlignment="1">
      <alignment horizontal="left" vertical="center"/>
    </xf>
    <xf numFmtId="0" fontId="0" fillId="0" borderId="0" xfId="0" applyFill="1" applyBorder="1" applyAlignment="1">
      <alignment horizontal="left"/>
    </xf>
    <xf numFmtId="0" fontId="4" fillId="0" borderId="0" xfId="0" applyFont="1" applyFill="1" applyBorder="1" applyAlignment="1">
      <alignment horizontal="left" vertical="center"/>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API (UNESCO)</c:v>
                </c:pt>
                <c:pt idx="7">
                  <c:v>API (WHO)</c:v>
                </c:pt>
                <c:pt idx="8">
                  <c:v>API (SDG)</c:v>
                </c:pt>
                <c:pt idx="9">
                  <c:v>API (ILO)</c:v>
                </c:pt>
                <c:pt idx="10">
                  <c:v>Not classified yet</c:v>
                </c:pt>
              </c:strCache>
            </c:strRef>
          </c:cat>
          <c:val>
            <c:numRef>
              <c:f>Source!$C$217:$C$227</c:f>
              <c:numCache>
                <c:formatCode>General</c:formatCode>
                <c:ptCount val="11"/>
                <c:pt idx="0">
                  <c:v>17</c:v>
                </c:pt>
                <c:pt idx="1">
                  <c:v>7</c:v>
                </c:pt>
                <c:pt idx="2">
                  <c:v>43</c:v>
                </c:pt>
                <c:pt idx="3">
                  <c:v>29</c:v>
                </c:pt>
                <c:pt idx="4">
                  <c:v>15</c:v>
                </c:pt>
                <c:pt idx="5">
                  <c:v>2</c:v>
                </c:pt>
                <c:pt idx="6">
                  <c:v>3</c:v>
                </c:pt>
                <c:pt idx="7">
                  <c:v>19</c:v>
                </c:pt>
                <c:pt idx="8">
                  <c:v>21</c:v>
                </c:pt>
                <c:pt idx="9">
                  <c:v>3</c:v>
                </c:pt>
                <c:pt idx="10">
                  <c:v>39</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744855</xdr:colOff>
      <xdr:row>215</xdr:row>
      <xdr:rowOff>20001</xdr:rowOff>
    </xdr:from>
    <xdr:to>
      <xdr:col>13</xdr:col>
      <xdr:colOff>1455420</xdr:colOff>
      <xdr:row>243</xdr:row>
      <xdr:rowOff>62865</xdr:rowOff>
    </xdr:to>
    <xdr:graphicFrame macro="">
      <xdr:nvGraphicFramePr>
        <xdr:cNvPr id="3"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L1" dT="2020-08-05T12:40:04.83" personId="{AE677B59-597C-4CE0-BCAF-24ED90C254DF}" id="{F4E6A653-9406-433C-9F38-51F35D609ACF}">
    <text xml:space="preserve">I would have this column calcaulted from the previous two ones
</text>
  </threadedComment>
</ThreadedComments>
</file>

<file path=xl/threadedComments/threadedComment2.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17" Type="http://schemas.openxmlformats.org/officeDocument/2006/relationships/hyperlink" Target="https://outoftheshadows.eiu.com/wp-content/uploads/2019/05/OOSI_Out_of_the_shadows_index_60-countries_May2019.xlsm"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s://www.unicef.org/sites/default/files/2020-05/Marketing-of-breast-milk-substitutes-status-report-2020.pdf" TargetMode="External"/><Relationship Id="rId138" Type="http://schemas.openxmlformats.org/officeDocument/2006/relationships/hyperlink" Target="https://www.ilo.org/dyn/normlex/en/f?p=NORMLEXPUB:11300:0::NO:11300:P11300_INSTRUMENT_ID:312252:NO" TargetMode="External"/><Relationship Id="rId159" Type="http://schemas.openxmlformats.org/officeDocument/2006/relationships/hyperlink" Target="https://www.kidsrightsindex.org/" TargetMode="External"/><Relationship Id="rId170" Type="http://schemas.openxmlformats.org/officeDocument/2006/relationships/hyperlink" Target="https://www.ilo.org/dyn/normlex/en/f?p=NORMLEXPUB:11300:0::NO:11300:P11300_INSTRUMENT_ID:312248:NO" TargetMode="External"/><Relationship Id="rId107" Type="http://schemas.openxmlformats.org/officeDocument/2006/relationships/hyperlink" Target="https://www.icmec.org/wp-content/uploads/2018/12/CSAM-Model-Law-9th-Ed-FINAL-12-3-18.pdf"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s://eiti.org/countries"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ftc.gov/policy/international/competition-consumer-protection-authorities-worldwide" TargetMode="External"/><Relationship Id="rId160" Type="http://schemas.openxmlformats.org/officeDocument/2006/relationships/hyperlink" Target="https://www.kidsrightsindex.org/"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3" TargetMode="External"/><Relationship Id="rId139" Type="http://schemas.openxmlformats.org/officeDocument/2006/relationships/hyperlink" Target="http://www.un.org/press/en/2007/ga10612.doc.htm" TargetMode="External"/><Relationship Id="rId85" Type="http://schemas.openxmlformats.org/officeDocument/2006/relationships/hyperlink" Target="http://apps.who.int/gho/data/node.main.TOB1257?lang=en" TargetMode="External"/><Relationship Id="rId150" Type="http://schemas.openxmlformats.org/officeDocument/2006/relationships/hyperlink" Target="https://unstats.un.org/sdgs/indicators/database/" TargetMode="External"/><Relationship Id="rId171" Type="http://schemas.openxmlformats.org/officeDocument/2006/relationships/printerSettings" Target="../printerSettings/printerSettings1.bin"/><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outoftheshadows.eiu.com/data-visualisation/?country1=GB" TargetMode="External"/><Relationship Id="rId129" Type="http://schemas.openxmlformats.org/officeDocument/2006/relationships/hyperlink" Target="http://cait.wri.org/indc/" TargetMode="External"/><Relationship Id="rId54" Type="http://schemas.openxmlformats.org/officeDocument/2006/relationships/hyperlink" Target="http://downloads.globalslaveryindex.org/ephemeral/FINAL-GSI-2018-DATA-G20-AND-FISHING-1597151668.xlsx" TargetMode="External"/><Relationship Id="rId70" Type="http://schemas.openxmlformats.org/officeDocument/2006/relationships/hyperlink" Target="https://unstats.un.org/sdgs/indicators/database/" TargetMode="External"/><Relationship Id="rId75" Type="http://schemas.openxmlformats.org/officeDocument/2006/relationships/hyperlink" Target="https://treaties.un.org/pages/ViewDetails.aspx?src=TREATY&amp;mtdsg_no=IX-4&amp;chapter=9&amp;clang=_en" TargetMode="External"/><Relationship Id="rId91" Type="http://schemas.openxmlformats.org/officeDocument/2006/relationships/hyperlink" Target="http://apps.who.int/gho/data/view.main.CHILDOVERWEIGHTv" TargetMode="External"/><Relationship Id="rId96" Type="http://schemas.openxmlformats.org/officeDocument/2006/relationships/hyperlink" Target="https://www.icpen.org/who-we-are" TargetMode="External"/><Relationship Id="rId140" Type="http://schemas.openxmlformats.org/officeDocument/2006/relationships/hyperlink" Target="https://www.doingbusiness.org/en/data/exploretopics/registering-property" TargetMode="External"/><Relationship Id="rId145" Type="http://schemas.openxmlformats.org/officeDocument/2006/relationships/hyperlink" Target="https://treaties.un.org/Pages/ViewDetails.aspx?src=TREATY&amp;mtdsg_no=IV-11-b&amp;chapter=4&amp;clang=_en" TargetMode="External"/><Relationship Id="rId161" Type="http://schemas.openxmlformats.org/officeDocument/2006/relationships/hyperlink" Target="https://www.kidsrightsindex.org/" TargetMode="External"/><Relationship Id="rId166" Type="http://schemas.openxmlformats.org/officeDocument/2006/relationships/hyperlink" Target="https://unstats.un.org/sdgs/indicators/database/" TargetMode="External"/><Relationship Id="rId1" Type="http://schemas.openxmlformats.org/officeDocument/2006/relationships/hyperlink" Target="https://www.ilo.org/dyn/normlex/en/f?p=NORMLEXPUB:11300:0::NO::P11300_INSTRUMENT_ID:312327"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www.unicef-irc.org/publications/pdf/WP%202018-11.pdf" TargetMode="External"/><Relationship Id="rId119" Type="http://schemas.openxmlformats.org/officeDocument/2006/relationships/hyperlink" Target="http://apps.who.int/gho/data/view.main.2475" TargetMode="External"/><Relationship Id="rId44" Type="http://schemas.openxmlformats.org/officeDocument/2006/relationships/hyperlink" Target="http://labour-rights-indicators.la.psu.edu/"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65" Type="http://schemas.openxmlformats.org/officeDocument/2006/relationships/hyperlink" Target="https://unstats.un.org/sdgs/indicators/database/" TargetMode="External"/><Relationship Id="rId81" Type="http://schemas.openxmlformats.org/officeDocument/2006/relationships/hyperlink" Target="http://apps.who.int/gho/data/view.main.54500" TargetMode="External"/><Relationship Id="rId86" Type="http://schemas.openxmlformats.org/officeDocument/2006/relationships/hyperlink" Target="http://apps.who.int/gho/data/node.main.A1214?lang=en" TargetMode="External"/><Relationship Id="rId130" Type="http://schemas.openxmlformats.org/officeDocument/2006/relationships/hyperlink" Target="https://eiti.org/countries" TargetMode="External"/><Relationship Id="rId135" Type="http://schemas.openxmlformats.org/officeDocument/2006/relationships/hyperlink" Target="https://unstats.un.org/sdgs/indicators/database/?indicator=3.9.2" TargetMode="External"/><Relationship Id="rId151" Type="http://schemas.openxmlformats.org/officeDocument/2006/relationships/hyperlink" Target="https://unstats.un.org/sdgs/indicators/database/" TargetMode="External"/><Relationship Id="rId156" Type="http://schemas.openxmlformats.org/officeDocument/2006/relationships/hyperlink" Target="https://treaties.un.org/Pages/ViewDetails.aspx?src=IND&amp;mtdsg_no=IV-11-d&amp;chapter=4&amp;clang=_en" TargetMode="External"/><Relationship Id="rId172" Type="http://schemas.openxmlformats.org/officeDocument/2006/relationships/drawing" Target="../drawings/drawing1.xml"/><Relationship Id="rId13" Type="http://schemas.openxmlformats.org/officeDocument/2006/relationships/hyperlink" Target="https://unstats.un.org/sdgs/indicators/database/?indicator=8.7.1" TargetMode="Externa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109" Type="http://schemas.openxmlformats.org/officeDocument/2006/relationships/hyperlink" Target="https://unctad.org/en/Pages/DTL/STI_and_ICTs/ICT4D-Legislation/eCom-Cybercrime-Laws.aspx" TargetMode="External"/><Relationship Id="rId34" Type="http://schemas.openxmlformats.org/officeDocument/2006/relationships/hyperlink" Target="https://www.worldpolicycenter.org/policies/how-is-minimum-wage-established" TargetMode="External"/><Relationship Id="rId50" Type="http://schemas.openxmlformats.org/officeDocument/2006/relationships/hyperlink" Target="http://data.uis.unesco.org/Index.aspx?DataSetCode=edulit_ds"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unctad.org/en/Pages/DTL/STI_and_ICTs/ICT4D-Legislation/eCom-Consumer-Protection-Laws.aspx" TargetMode="External"/><Relationship Id="rId104" Type="http://schemas.openxmlformats.org/officeDocument/2006/relationships/hyperlink" Target="https://www.weprotect.org/member-countries/" TargetMode="External"/><Relationship Id="rId120" Type="http://schemas.openxmlformats.org/officeDocument/2006/relationships/hyperlink" Target="http://apps.who.int/gho/data/view.main.2477" TargetMode="External"/><Relationship Id="rId125" Type="http://schemas.openxmlformats.org/officeDocument/2006/relationships/hyperlink" Target="https://treaties.un.org/Pages/ViewDetails.aspx?src=TREATY&amp;mtdsg_no=XXVII-3&amp;chapter=27&amp;clang=_en" TargetMode="External"/><Relationship Id="rId141" Type="http://schemas.openxmlformats.org/officeDocument/2006/relationships/hyperlink" Target="https://ihl-databases.icrc.org/applic/ihl/ihl.nsf/vwTreaties1949.xsp" TargetMode="External"/><Relationship Id="rId146" Type="http://schemas.openxmlformats.org/officeDocument/2006/relationships/hyperlink" Target="https://www.ilo.org/dyn/normlex/en/f?p=NORMLEXPUB:11300:0::NO:11300:P11300_INSTRUMENT_ID:312327:NO" TargetMode="External"/><Relationship Id="rId167"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apps.who.int/gho/data/node.main.1100?lang=en" TargetMode="External"/><Relationship Id="rId162" Type="http://schemas.openxmlformats.org/officeDocument/2006/relationships/hyperlink" Target="https://www.kidsrightsindex.org/"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21?lang=en" TargetMode="External"/><Relationship Id="rId110" Type="http://schemas.openxmlformats.org/officeDocument/2006/relationships/hyperlink" Target="https://unctad.org/en/Pages/DTL/STI_and_ICTs/ICT4D-Legislation/eCom-Data-Protection-Laws.aspx" TargetMode="External"/><Relationship Id="rId115" Type="http://schemas.openxmlformats.org/officeDocument/2006/relationships/hyperlink" Target="https://archive.crin.org/en/access-justice-children-global-ranking.html"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apps.who.int/gho/data/node.imr.CC_6?lang=en" TargetMode="External"/><Relationship Id="rId157" Type="http://schemas.openxmlformats.org/officeDocument/2006/relationships/hyperlink" Target="https://archive.crin.org/en/home/law/access-justice/access-justice-children-data-and-methodology.html"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31?lang=en" TargetMode="External"/><Relationship Id="rId152" Type="http://schemas.openxmlformats.org/officeDocument/2006/relationships/hyperlink" Target="https://unstats.un.org/sdgs/indicators/database/"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apps.who.int/gho/data/view.main.ghe3002015-CH17"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15&amp;chapter=27" TargetMode="External"/><Relationship Id="rId147" Type="http://schemas.openxmlformats.org/officeDocument/2006/relationships/hyperlink" Target="https://www.ohchr.org/EN/Issues/Mercenaries/WGMercenaries/Pages/NationalRegulatoryFrameworks.aspx" TargetMode="External"/><Relationship Id="rId168" Type="http://schemas.openxmlformats.org/officeDocument/2006/relationships/hyperlink" Target="https://treaties.un.org/pages/ViewDetails.aspx?src=TREATY&amp;mtdsg_no=IV-13&amp;chapter=4"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s://treaties.un.org/Pages/ShowMTDSGDetails.aspx?src=UNTSONLINE&amp;tabid=2&amp;mtdsg_no=IX-1&amp;chapter=9&amp;lang=en" TargetMode="External"/><Relationship Id="rId98" Type="http://schemas.openxmlformats.org/officeDocument/2006/relationships/hyperlink" Target="https://www.iso.org/members.html" TargetMode="External"/><Relationship Id="rId121" Type="http://schemas.openxmlformats.org/officeDocument/2006/relationships/hyperlink" Target="https://www.unicef.org/sites/default/files/2020-05/Marketing-of-breast-milk-substitutes-status-report-2020.pdf" TargetMode="External"/><Relationship Id="rId142" Type="http://schemas.openxmlformats.org/officeDocument/2006/relationships/hyperlink" Target="https://ihl-databases.icrc.org/applic/ihl/ihl.nsf/vwTreaties1949.xsp" TargetMode="External"/><Relationship Id="rId163" Type="http://schemas.openxmlformats.org/officeDocument/2006/relationships/hyperlink" Target="https://www.sdg.org/datasets/279eebc614f64c9db58e4c029cf749a3_0"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globalnaps.org/issue/childrens-rights/" TargetMode="External"/><Relationship Id="rId137" Type="http://schemas.openxmlformats.org/officeDocument/2006/relationships/hyperlink" Target="https://treaties.un.org/Pages/ViewDetails.aspx?src=IND&amp;mtdsg_no=IV-3&amp;chapter=4&amp;clang=_en"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apps.who.int/gho/data/node.main.A1192?lang=en;%20WHO," TargetMode="External"/><Relationship Id="rId88" Type="http://schemas.openxmlformats.org/officeDocument/2006/relationships/hyperlink" Target="http://apps.who.int/gho/data/node.main.A1219?lang=en" TargetMode="External"/><Relationship Id="rId111" Type="http://schemas.openxmlformats.org/officeDocument/2006/relationships/hyperlink" Target="https://outoftheshadows.eiu.com/data-visualisation/?country1=GB" TargetMode="External"/><Relationship Id="rId132" Type="http://schemas.openxmlformats.org/officeDocument/2006/relationships/hyperlink" Target="https://resourcegovernanceindex.org/data/both/issue?region=global" TargetMode="External"/><Relationship Id="rId153" Type="http://schemas.openxmlformats.org/officeDocument/2006/relationships/hyperlink" Target="http://www.internal-displacement.org/database/displacement-data"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treaties.un.org/Pages/ViewDetails.aspx?src=TREATY&amp;mtdsg_no=XXVII-5&amp;chapter=27&amp;clang=_en"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unctad.org/en/Docs/Cyberlaw/CP.xlsx" TargetMode="External"/><Relationship Id="rId99" Type="http://schemas.openxmlformats.org/officeDocument/2006/relationships/hyperlink" Target="https://www.iec.ch/dyn/www/f?p=103:5:0" TargetMode="External"/><Relationship Id="rId101" Type="http://schemas.openxmlformats.org/officeDocument/2006/relationships/hyperlink" Target="https://apps.who.int/gho/data/view.main.SDGPOISON393v" TargetMode="External"/><Relationship Id="rId122" Type="http://schemas.openxmlformats.org/officeDocument/2006/relationships/hyperlink" Target="https://www.childhelplineinternational.org/wp-content/uploads/2019/11/Voices-of-Children-2017-2018-FINAL-Spreads.pdf" TargetMode="External"/><Relationship Id="rId143" Type="http://schemas.openxmlformats.org/officeDocument/2006/relationships/hyperlink" Target="https://treaties.un.org/Pages/ViewDetails.aspx?src=TREATY&amp;mtdsg_no=XVIII-6&amp;chapter=18&amp;clang=_en" TargetMode="External"/><Relationship Id="rId148" Type="http://schemas.openxmlformats.org/officeDocument/2006/relationships/hyperlink" Target="https://treaties.un.org/pages/ViewDetails.aspx?src=TREATY&amp;mtdsg_no=XXV-4&amp;chapter=25&amp;clang=_en" TargetMode="External"/><Relationship Id="rId164" Type="http://schemas.openxmlformats.org/officeDocument/2006/relationships/hyperlink" Target="https://data.worldbank.org/indicator/SH.XPD.CHEX.PP.CD" TargetMode="External"/><Relationship Id="rId169" Type="http://schemas.openxmlformats.org/officeDocument/2006/relationships/hyperlink" Target="https://www.ilo.org/dyn/normlex/en/f?p=NORMLEXPUB:11300:0::NO:11300:P11300_INSTRUMENT_ID:312276:NO"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apps.who.int/gho/data/view.main.CHILDOVERWEIGHTv" TargetMode="External"/><Relationship Id="rId112" Type="http://schemas.openxmlformats.org/officeDocument/2006/relationships/hyperlink" Target="https://unstats.un.org/sdgs/indicators/database/" TargetMode="External"/><Relationship Id="rId133" Type="http://schemas.openxmlformats.org/officeDocument/2006/relationships/hyperlink" Target="http://apps.who.int/gho/data/node.imr.AIR_6?lang=en" TargetMode="External"/><Relationship Id="rId154" Type="http://schemas.openxmlformats.org/officeDocument/2006/relationships/hyperlink" Target="https://drmkc.jrc.ec.europa.eu/inform-index/Home/portalid/46?fileticket=ALAwxmXApQk%3d"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apps.who.int/iris/bitstream/handle/10665/43851/9789241563574_eng.pdf?sequence=1" TargetMode="External"/><Relationship Id="rId123" Type="http://schemas.openxmlformats.org/officeDocument/2006/relationships/hyperlink" Target="https://treaties.un.org/Pages/ViewDetailsIII.aspx?src=IND&amp;mtdsg_no=XXVII-7&amp;chapter=27&amp;Temp=mtdsg3&amp;clang=_en" TargetMode="External"/><Relationship Id="rId144" Type="http://schemas.openxmlformats.org/officeDocument/2006/relationships/hyperlink" Target="https://www.eda.admin.ch/eda/en/fdfa/foreign-policy/international-law/international-humanitarian-law/private-military-security-companies/participating-states.html" TargetMode="External"/><Relationship Id="rId90" Type="http://schemas.openxmlformats.org/officeDocument/2006/relationships/hyperlink" Target="https://unstats.un.org/sdgs/indicators/database/" TargetMode="External"/><Relationship Id="rId165" Type="http://schemas.openxmlformats.org/officeDocument/2006/relationships/hyperlink" Target="http://apps.who.int/gho/data/node.main.VIOLENCESERVICESFORVICTIMS?lang=en"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data.unicef.org/resources/data_explorer/unicef_f/?ag=UNICEF&amp;df=GLOBAL_DATAFLOW&amp;ver=1.0&amp;dq=.PT_ST_13-15_BUL_30-DYS..&amp;startPeriod=2014&amp;endPeriod=2019" TargetMode="External"/><Relationship Id="rId134" Type="http://schemas.openxmlformats.org/officeDocument/2006/relationships/hyperlink" Target="http://apps.who.int/gho/data/node.main.AMBIENTAIRCHILDEXPREDIRECT?lang=en" TargetMode="External"/><Relationship Id="rId80" Type="http://schemas.openxmlformats.org/officeDocument/2006/relationships/hyperlink" Target="http://apps.who.int/gho/data/node.main.1291?lang=en" TargetMode="External"/><Relationship Id="rId155" Type="http://schemas.openxmlformats.org/officeDocument/2006/relationships/hyperlink" Target="https://treaties.un.org/Pages/ViewDetails.aspx?src=IND&amp;mtdsg_no=IV-11&amp;chapter=4&amp;clang=_en" TargetMode="External"/><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treaties.un.org/Pages/ViewDetails.aspx?src=IND&amp;mtdsg_no=IV-11-c&amp;chapter=4&amp;lang=en" TargetMode="External"/><Relationship Id="rId124" Type="http://schemas.openxmlformats.org/officeDocument/2006/relationships/hyperlink" Target="https://treaties.un.org/Pages/ViewDetails.aspx?src=TREATY&amp;mtdsg_no=XXVII-7-d&amp;chapter=27&amp;clang=_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O200"/>
  <sheetViews>
    <sheetView workbookViewId="0">
      <pane ySplit="1" topLeftCell="A2" activePane="bottomLeft" state="frozen"/>
      <selection pane="bottomLeft" activeCell="D140" sqref="D140"/>
    </sheetView>
  </sheetViews>
  <sheetFormatPr defaultRowHeight="14.4" x14ac:dyDescent="0.3"/>
  <cols>
    <col min="1" max="1" width="13" bestFit="1" customWidth="1"/>
    <col min="2" max="2" width="9.109375" style="30"/>
    <col min="3" max="3" width="23.6640625" customWidth="1"/>
    <col min="4" max="4" width="24.109375" customWidth="1"/>
    <col min="5" max="5" width="28.44140625" style="30" bestFit="1" customWidth="1"/>
    <col min="6" max="6" width="12.6640625" style="1" customWidth="1"/>
    <col min="7" max="7" width="32.44140625" style="30" customWidth="1"/>
    <col min="8" max="8" width="78.5546875" style="30" customWidth="1"/>
    <col min="9" max="9" width="12.5546875" style="1" customWidth="1"/>
    <col min="10" max="10" width="15.33203125" bestFit="1" customWidth="1"/>
    <col min="11" max="11" width="12.5546875" style="1" customWidth="1"/>
    <col min="12" max="12" width="10.6640625" style="30" bestFit="1" customWidth="1"/>
    <col min="13" max="13" width="21.33203125" style="1" customWidth="1"/>
    <col min="14" max="14" width="16.109375" customWidth="1"/>
    <col min="15" max="15" width="18.44140625" customWidth="1"/>
    <col min="16" max="16" width="15.6640625" customWidth="1"/>
  </cols>
  <sheetData>
    <row r="1" spans="1:15" ht="27.75" customHeight="1" thickBot="1" x14ac:dyDescent="0.35">
      <c r="A1" s="9" t="s">
        <v>0</v>
      </c>
      <c r="B1" s="10" t="s">
        <v>1</v>
      </c>
      <c r="C1" s="10" t="s">
        <v>2</v>
      </c>
      <c r="D1" s="10" t="s">
        <v>3</v>
      </c>
      <c r="E1" s="10" t="s">
        <v>4</v>
      </c>
      <c r="F1" s="10" t="s">
        <v>5</v>
      </c>
      <c r="G1" s="10" t="s">
        <v>6</v>
      </c>
      <c r="H1" s="10" t="s">
        <v>7</v>
      </c>
      <c r="I1" s="10" t="s">
        <v>8</v>
      </c>
      <c r="J1" s="10" t="s">
        <v>9</v>
      </c>
      <c r="K1" s="11" t="s">
        <v>10</v>
      </c>
      <c r="L1" s="31" t="s">
        <v>11</v>
      </c>
      <c r="M1" s="23" t="s">
        <v>12</v>
      </c>
      <c r="N1" s="20" t="s">
        <v>13</v>
      </c>
      <c r="O1" s="21" t="s">
        <v>14</v>
      </c>
    </row>
    <row r="2" spans="1:15" x14ac:dyDescent="0.3">
      <c r="A2" s="16" t="s">
        <v>15</v>
      </c>
      <c r="B2" s="30" t="s">
        <v>16</v>
      </c>
      <c r="C2" s="16" t="s">
        <v>17</v>
      </c>
      <c r="D2" s="16" t="s">
        <v>18</v>
      </c>
      <c r="E2" s="32" t="s">
        <v>19</v>
      </c>
      <c r="F2" s="16" t="s">
        <v>20</v>
      </c>
      <c r="G2" s="32" t="s">
        <v>21</v>
      </c>
      <c r="H2" s="32" t="s">
        <v>22</v>
      </c>
      <c r="I2" s="16" t="s">
        <v>23</v>
      </c>
      <c r="J2" s="16"/>
      <c r="K2" s="16">
        <v>2018</v>
      </c>
      <c r="L2" s="32">
        <v>1</v>
      </c>
      <c r="M2" s="16" t="s">
        <v>24</v>
      </c>
      <c r="N2" s="16">
        <v>2018</v>
      </c>
    </row>
    <row r="3" spans="1:15" x14ac:dyDescent="0.3">
      <c r="A3" s="16" t="s">
        <v>25</v>
      </c>
      <c r="B3" s="30" t="s">
        <v>16</v>
      </c>
      <c r="C3" s="16" t="s">
        <v>17</v>
      </c>
      <c r="D3" s="16" t="s">
        <v>18</v>
      </c>
      <c r="E3" s="32" t="s">
        <v>19</v>
      </c>
      <c r="F3" s="16" t="s">
        <v>26</v>
      </c>
      <c r="G3" s="32" t="s">
        <v>27</v>
      </c>
      <c r="H3" s="32" t="s">
        <v>28</v>
      </c>
      <c r="I3" s="16" t="s">
        <v>23</v>
      </c>
      <c r="J3" s="16"/>
      <c r="K3" s="16">
        <v>2018</v>
      </c>
      <c r="L3" s="32">
        <v>1</v>
      </c>
      <c r="M3" s="16" t="s">
        <v>24</v>
      </c>
      <c r="N3" s="16">
        <v>2018</v>
      </c>
      <c r="O3" s="1"/>
    </row>
    <row r="4" spans="1:15" x14ac:dyDescent="0.3">
      <c r="A4" s="16" t="s">
        <v>29</v>
      </c>
      <c r="B4" s="30" t="s">
        <v>16</v>
      </c>
      <c r="C4" s="16" t="s">
        <v>17</v>
      </c>
      <c r="D4" s="16" t="s">
        <v>18</v>
      </c>
      <c r="E4" s="32" t="s">
        <v>19</v>
      </c>
      <c r="F4" s="16" t="s">
        <v>30</v>
      </c>
      <c r="G4" s="32" t="s">
        <v>31</v>
      </c>
      <c r="H4" s="32" t="s">
        <v>32</v>
      </c>
      <c r="I4" s="16" t="s">
        <v>23</v>
      </c>
      <c r="J4" s="16"/>
      <c r="K4" s="16">
        <v>2018</v>
      </c>
      <c r="L4" s="32">
        <v>1</v>
      </c>
      <c r="M4" s="16" t="s">
        <v>24</v>
      </c>
      <c r="N4" s="16">
        <v>2018</v>
      </c>
    </row>
    <row r="5" spans="1:15" x14ac:dyDescent="0.3">
      <c r="A5" s="16" t="s">
        <v>33</v>
      </c>
      <c r="B5" s="32" t="s">
        <v>16</v>
      </c>
      <c r="C5" s="16" t="s">
        <v>17</v>
      </c>
      <c r="D5" s="16" t="s">
        <v>18</v>
      </c>
      <c r="E5" s="32" t="s">
        <v>19</v>
      </c>
      <c r="F5" s="16" t="s">
        <v>34</v>
      </c>
      <c r="G5" s="32" t="s">
        <v>35</v>
      </c>
      <c r="H5" s="32" t="s">
        <v>36</v>
      </c>
      <c r="I5" s="16" t="s">
        <v>23</v>
      </c>
      <c r="J5" s="16"/>
      <c r="K5" s="16">
        <v>2018</v>
      </c>
      <c r="L5" s="32">
        <v>1</v>
      </c>
      <c r="M5" s="16" t="s">
        <v>24</v>
      </c>
      <c r="N5" s="16">
        <v>2018</v>
      </c>
      <c r="O5" s="1"/>
    </row>
    <row r="6" spans="1:15" x14ac:dyDescent="0.3">
      <c r="A6" s="16" t="s">
        <v>37</v>
      </c>
      <c r="B6" s="32" t="s">
        <v>16</v>
      </c>
      <c r="C6" s="16" t="s">
        <v>17</v>
      </c>
      <c r="D6" s="16" t="s">
        <v>18</v>
      </c>
      <c r="E6" s="32" t="s">
        <v>19</v>
      </c>
      <c r="F6" s="16" t="s">
        <v>38</v>
      </c>
      <c r="G6" s="32" t="s">
        <v>39</v>
      </c>
      <c r="H6" s="32" t="s">
        <v>40</v>
      </c>
      <c r="I6" s="16" t="s">
        <v>23</v>
      </c>
      <c r="J6" s="16"/>
      <c r="K6" s="16">
        <v>2018</v>
      </c>
      <c r="L6" s="32">
        <v>1</v>
      </c>
      <c r="M6" s="16" t="s">
        <v>24</v>
      </c>
      <c r="N6" s="16">
        <v>2018</v>
      </c>
    </row>
    <row r="7" spans="1:15" x14ac:dyDescent="0.3">
      <c r="A7" s="16" t="s">
        <v>41</v>
      </c>
      <c r="B7" s="32" t="s">
        <v>16</v>
      </c>
      <c r="C7" s="1" t="s">
        <v>17</v>
      </c>
      <c r="D7" s="1" t="s">
        <v>18</v>
      </c>
      <c r="E7" s="30" t="s">
        <v>19</v>
      </c>
      <c r="F7" s="16" t="s">
        <v>42</v>
      </c>
      <c r="G7" s="30" t="s">
        <v>43</v>
      </c>
      <c r="H7" s="30" t="s">
        <v>44</v>
      </c>
      <c r="I7" s="1" t="s">
        <v>23</v>
      </c>
      <c r="J7" s="1"/>
      <c r="K7" s="16">
        <v>2018</v>
      </c>
      <c r="L7" s="32">
        <v>1</v>
      </c>
      <c r="M7" s="1" t="s">
        <v>24</v>
      </c>
      <c r="N7" s="16">
        <v>2018</v>
      </c>
    </row>
    <row r="8" spans="1:15" x14ac:dyDescent="0.3">
      <c r="A8" s="16" t="s">
        <v>45</v>
      </c>
      <c r="B8" s="32" t="s">
        <v>16</v>
      </c>
      <c r="C8" s="1" t="s">
        <v>17</v>
      </c>
      <c r="D8" s="1" t="s">
        <v>18</v>
      </c>
      <c r="E8" s="30" t="s">
        <v>19</v>
      </c>
      <c r="F8" s="16" t="s">
        <v>46</v>
      </c>
      <c r="G8" s="30" t="s">
        <v>47</v>
      </c>
      <c r="H8" s="30" t="s">
        <v>48</v>
      </c>
      <c r="I8" s="1" t="s">
        <v>23</v>
      </c>
      <c r="J8" s="1"/>
      <c r="K8" s="16">
        <v>2018</v>
      </c>
      <c r="L8" s="32">
        <v>1</v>
      </c>
      <c r="M8" s="1" t="s">
        <v>24</v>
      </c>
      <c r="N8" s="16">
        <v>2018</v>
      </c>
    </row>
    <row r="9" spans="1:15" x14ac:dyDescent="0.3">
      <c r="A9" s="16" t="s">
        <v>49</v>
      </c>
      <c r="B9" s="32" t="s">
        <v>16</v>
      </c>
      <c r="C9" s="1" t="s">
        <v>17</v>
      </c>
      <c r="D9" s="1" t="s">
        <v>18</v>
      </c>
      <c r="E9" s="32" t="s">
        <v>50</v>
      </c>
      <c r="F9" s="16" t="s">
        <v>51</v>
      </c>
      <c r="G9" s="32" t="s">
        <v>52</v>
      </c>
      <c r="H9" s="32" t="s">
        <v>53</v>
      </c>
      <c r="I9" s="16" t="s">
        <v>54</v>
      </c>
      <c r="K9" s="1">
        <v>2020</v>
      </c>
      <c r="L9" s="30">
        <v>1</v>
      </c>
      <c r="M9" s="1" t="s">
        <v>55</v>
      </c>
    </row>
    <row r="10" spans="1:15" x14ac:dyDescent="0.3">
      <c r="A10" s="16" t="s">
        <v>56</v>
      </c>
      <c r="B10" s="32" t="s">
        <v>16</v>
      </c>
      <c r="C10" s="1" t="s">
        <v>17</v>
      </c>
      <c r="D10" s="1" t="s">
        <v>18</v>
      </c>
      <c r="E10" s="32" t="s">
        <v>50</v>
      </c>
      <c r="F10" s="16" t="s">
        <v>57</v>
      </c>
      <c r="G10" s="32" t="s">
        <v>58</v>
      </c>
      <c r="H10" s="32" t="s">
        <v>59</v>
      </c>
      <c r="I10" s="16" t="s">
        <v>54</v>
      </c>
      <c r="K10" s="16">
        <v>2020</v>
      </c>
      <c r="L10" s="32">
        <v>1</v>
      </c>
      <c r="M10" s="16" t="s">
        <v>55</v>
      </c>
    </row>
    <row r="11" spans="1:15" x14ac:dyDescent="0.3">
      <c r="A11" s="16" t="s">
        <v>60</v>
      </c>
      <c r="B11" s="32" t="s">
        <v>16</v>
      </c>
      <c r="C11" s="1" t="s">
        <v>17</v>
      </c>
      <c r="D11" s="1" t="s">
        <v>18</v>
      </c>
      <c r="E11" s="32" t="s">
        <v>50</v>
      </c>
      <c r="F11" s="16" t="s">
        <v>61</v>
      </c>
      <c r="G11" s="32" t="s">
        <v>62</v>
      </c>
      <c r="H11" s="32" t="s">
        <v>63</v>
      </c>
      <c r="I11" s="16" t="s">
        <v>54</v>
      </c>
      <c r="K11" s="16">
        <v>2020</v>
      </c>
      <c r="L11" s="32">
        <v>1</v>
      </c>
      <c r="M11" s="16" t="s">
        <v>55</v>
      </c>
    </row>
    <row r="12" spans="1:15" x14ac:dyDescent="0.3">
      <c r="A12" s="16" t="s">
        <v>64</v>
      </c>
      <c r="B12" s="32" t="s">
        <v>16</v>
      </c>
      <c r="C12" s="1" t="s">
        <v>17</v>
      </c>
      <c r="D12" s="1" t="s">
        <v>18</v>
      </c>
      <c r="E12" s="32" t="s">
        <v>50</v>
      </c>
      <c r="F12" s="1" t="s">
        <v>65</v>
      </c>
      <c r="G12" s="30" t="s">
        <v>66</v>
      </c>
      <c r="H12" s="30" t="s">
        <v>67</v>
      </c>
      <c r="I12" s="1" t="s">
        <v>54</v>
      </c>
      <c r="K12" s="1">
        <v>2020</v>
      </c>
      <c r="L12" s="30">
        <v>1</v>
      </c>
      <c r="M12" s="1" t="s">
        <v>55</v>
      </c>
    </row>
    <row r="13" spans="1:15" x14ac:dyDescent="0.3">
      <c r="A13" s="16" t="s">
        <v>68</v>
      </c>
      <c r="B13" s="32" t="s">
        <v>16</v>
      </c>
      <c r="C13" s="1" t="s">
        <v>17</v>
      </c>
      <c r="D13" s="1" t="s">
        <v>18</v>
      </c>
      <c r="E13" s="32" t="s">
        <v>50</v>
      </c>
      <c r="F13" s="1" t="s">
        <v>69</v>
      </c>
      <c r="G13" s="30" t="s">
        <v>70</v>
      </c>
      <c r="H13" s="30" t="s">
        <v>71</v>
      </c>
      <c r="I13" s="1" t="s">
        <v>54</v>
      </c>
      <c r="K13" s="1">
        <v>2020</v>
      </c>
      <c r="L13" s="30">
        <v>1</v>
      </c>
      <c r="M13" s="1" t="s">
        <v>55</v>
      </c>
    </row>
    <row r="14" spans="1:15" x14ac:dyDescent="0.3">
      <c r="A14" s="16" t="s">
        <v>72</v>
      </c>
      <c r="B14" s="32" t="s">
        <v>16</v>
      </c>
      <c r="C14" s="1" t="s">
        <v>17</v>
      </c>
      <c r="D14" s="1" t="s">
        <v>18</v>
      </c>
      <c r="E14" s="32" t="s">
        <v>50</v>
      </c>
      <c r="F14" s="1" t="s">
        <v>73</v>
      </c>
      <c r="G14" s="30" t="s">
        <v>74</v>
      </c>
      <c r="H14" s="30" t="s">
        <v>75</v>
      </c>
      <c r="I14" s="1" t="s">
        <v>54</v>
      </c>
      <c r="K14" s="1">
        <v>2020</v>
      </c>
      <c r="L14" s="30">
        <v>1</v>
      </c>
      <c r="M14" s="1" t="s">
        <v>55</v>
      </c>
    </row>
    <row r="15" spans="1:15" x14ac:dyDescent="0.3">
      <c r="A15" s="16" t="s">
        <v>76</v>
      </c>
      <c r="B15" s="30" t="s">
        <v>16</v>
      </c>
      <c r="C15" s="1" t="s">
        <v>17</v>
      </c>
      <c r="D15" s="1" t="s">
        <v>18</v>
      </c>
      <c r="E15" s="30" t="s">
        <v>77</v>
      </c>
      <c r="F15" s="1" t="s">
        <v>78</v>
      </c>
      <c r="G15" s="30" t="s">
        <v>79</v>
      </c>
      <c r="H15" s="30" t="s">
        <v>80</v>
      </c>
      <c r="I15" s="1" t="s">
        <v>23</v>
      </c>
      <c r="K15" s="1">
        <v>2018</v>
      </c>
      <c r="L15" s="30">
        <v>1</v>
      </c>
      <c r="M15" s="1" t="s">
        <v>55</v>
      </c>
      <c r="N15">
        <v>2018</v>
      </c>
    </row>
    <row r="16" spans="1:15" x14ac:dyDescent="0.3">
      <c r="A16" s="16" t="s">
        <v>81</v>
      </c>
      <c r="B16" s="30" t="s">
        <v>16</v>
      </c>
      <c r="C16" s="1" t="s">
        <v>17</v>
      </c>
      <c r="D16" s="1" t="s">
        <v>18</v>
      </c>
      <c r="E16" s="30" t="s">
        <v>77</v>
      </c>
      <c r="F16" s="1" t="s">
        <v>82</v>
      </c>
      <c r="G16" s="30" t="s">
        <v>83</v>
      </c>
      <c r="H16" s="30" t="s">
        <v>84</v>
      </c>
      <c r="I16" s="1" t="s">
        <v>23</v>
      </c>
      <c r="K16" s="1">
        <v>2018</v>
      </c>
      <c r="L16" s="30">
        <v>1</v>
      </c>
      <c r="M16" s="1" t="s">
        <v>55</v>
      </c>
      <c r="N16">
        <v>2018</v>
      </c>
    </row>
    <row r="17" spans="1:14" x14ac:dyDescent="0.3">
      <c r="A17" s="16" t="s">
        <v>85</v>
      </c>
      <c r="B17" s="30" t="s">
        <v>16</v>
      </c>
      <c r="C17" s="1" t="s">
        <v>17</v>
      </c>
      <c r="D17" s="1" t="s">
        <v>18</v>
      </c>
      <c r="E17" s="30" t="s">
        <v>77</v>
      </c>
      <c r="F17" s="1" t="s">
        <v>86</v>
      </c>
      <c r="G17" s="30" t="s">
        <v>87</v>
      </c>
      <c r="H17" s="30" t="s">
        <v>88</v>
      </c>
      <c r="I17" s="1" t="s">
        <v>23</v>
      </c>
      <c r="K17" s="1">
        <v>2018</v>
      </c>
      <c r="L17" s="30">
        <v>1</v>
      </c>
      <c r="M17" s="1" t="s">
        <v>55</v>
      </c>
      <c r="N17">
        <v>2018</v>
      </c>
    </row>
    <row r="18" spans="1:14" x14ac:dyDescent="0.3">
      <c r="A18" s="16" t="s">
        <v>89</v>
      </c>
      <c r="B18" s="30" t="s">
        <v>16</v>
      </c>
      <c r="C18" s="1" t="s">
        <v>17</v>
      </c>
      <c r="D18" s="1" t="s">
        <v>18</v>
      </c>
      <c r="E18" s="30" t="s">
        <v>77</v>
      </c>
      <c r="F18" s="1" t="s">
        <v>90</v>
      </c>
      <c r="G18" s="30" t="s">
        <v>91</v>
      </c>
      <c r="H18" s="30" t="s">
        <v>92</v>
      </c>
      <c r="I18" s="1" t="s">
        <v>23</v>
      </c>
      <c r="K18" s="1">
        <v>2018</v>
      </c>
      <c r="L18" s="30">
        <v>1</v>
      </c>
      <c r="M18" s="1" t="s">
        <v>55</v>
      </c>
      <c r="N18">
        <v>2018</v>
      </c>
    </row>
    <row r="19" spans="1:14" x14ac:dyDescent="0.3">
      <c r="A19" s="16" t="s">
        <v>93</v>
      </c>
      <c r="B19" s="30" t="s">
        <v>16</v>
      </c>
      <c r="C19" s="1" t="s">
        <v>17</v>
      </c>
      <c r="D19" s="1" t="s">
        <v>18</v>
      </c>
      <c r="E19" s="30" t="s">
        <v>77</v>
      </c>
      <c r="F19" s="1" t="s">
        <v>94</v>
      </c>
      <c r="G19" s="30" t="s">
        <v>95</v>
      </c>
      <c r="H19" s="30" t="s">
        <v>96</v>
      </c>
      <c r="I19" s="1" t="s">
        <v>23</v>
      </c>
      <c r="K19" s="1">
        <v>2018</v>
      </c>
      <c r="L19" s="30">
        <v>1</v>
      </c>
      <c r="M19" s="1" t="s">
        <v>55</v>
      </c>
    </row>
    <row r="20" spans="1:14" x14ac:dyDescent="0.3">
      <c r="A20" s="16" t="s">
        <v>97</v>
      </c>
      <c r="B20" s="30" t="s">
        <v>16</v>
      </c>
      <c r="C20" s="1" t="s">
        <v>17</v>
      </c>
      <c r="D20" s="1" t="s">
        <v>18</v>
      </c>
      <c r="E20" s="30" t="s">
        <v>77</v>
      </c>
      <c r="F20" s="1" t="s">
        <v>98</v>
      </c>
      <c r="G20" s="30" t="s">
        <v>99</v>
      </c>
      <c r="H20" s="30" t="s">
        <v>100</v>
      </c>
      <c r="I20" s="1" t="s">
        <v>23</v>
      </c>
      <c r="K20" s="1">
        <v>2018</v>
      </c>
      <c r="L20" s="30">
        <v>1</v>
      </c>
      <c r="M20" s="1" t="s">
        <v>55</v>
      </c>
    </row>
    <row r="21" spans="1:14" x14ac:dyDescent="0.3">
      <c r="A21" s="16" t="s">
        <v>101</v>
      </c>
      <c r="B21" s="30" t="s">
        <v>16</v>
      </c>
      <c r="C21" s="1" t="s">
        <v>17</v>
      </c>
      <c r="D21" s="1" t="s">
        <v>18</v>
      </c>
      <c r="E21" s="30" t="s">
        <v>77</v>
      </c>
      <c r="F21" s="1" t="s">
        <v>102</v>
      </c>
      <c r="G21" s="30" t="s">
        <v>103</v>
      </c>
      <c r="H21" s="30" t="s">
        <v>104</v>
      </c>
      <c r="I21" s="1" t="s">
        <v>23</v>
      </c>
      <c r="K21" s="1">
        <v>2018</v>
      </c>
      <c r="L21" s="30">
        <v>1</v>
      </c>
      <c r="M21" s="1" t="s">
        <v>55</v>
      </c>
      <c r="N21">
        <v>2018</v>
      </c>
    </row>
    <row r="22" spans="1:14" x14ac:dyDescent="0.3">
      <c r="A22" s="16" t="s">
        <v>105</v>
      </c>
      <c r="B22" s="30" t="s">
        <v>16</v>
      </c>
      <c r="C22" s="1" t="s">
        <v>17</v>
      </c>
      <c r="D22" s="1" t="s">
        <v>18</v>
      </c>
      <c r="E22" s="30" t="s">
        <v>77</v>
      </c>
      <c r="F22" s="1" t="s">
        <v>106</v>
      </c>
      <c r="G22" s="30" t="s">
        <v>107</v>
      </c>
      <c r="H22" s="30" t="s">
        <v>108</v>
      </c>
      <c r="I22" s="1" t="s">
        <v>23</v>
      </c>
      <c r="K22" s="1">
        <v>2018</v>
      </c>
      <c r="L22" s="30">
        <v>1</v>
      </c>
      <c r="M22" s="1" t="s">
        <v>55</v>
      </c>
      <c r="N22">
        <v>2018</v>
      </c>
    </row>
    <row r="23" spans="1:14" x14ac:dyDescent="0.3">
      <c r="A23" s="16" t="s">
        <v>109</v>
      </c>
      <c r="B23" s="30" t="s">
        <v>16</v>
      </c>
      <c r="C23" s="1" t="s">
        <v>17</v>
      </c>
      <c r="D23" t="s">
        <v>110</v>
      </c>
      <c r="E23" s="30" t="s">
        <v>19</v>
      </c>
      <c r="F23" s="1" t="s">
        <v>111</v>
      </c>
      <c r="G23" s="28" t="s">
        <v>112</v>
      </c>
      <c r="H23" s="30" t="s">
        <v>113</v>
      </c>
      <c r="I23" s="1" t="s">
        <v>23</v>
      </c>
      <c r="K23" s="1">
        <v>2018</v>
      </c>
      <c r="L23" s="30">
        <v>1</v>
      </c>
      <c r="M23" s="1" t="s">
        <v>55</v>
      </c>
      <c r="N23">
        <v>2018</v>
      </c>
    </row>
    <row r="24" spans="1:14" ht="43.2" x14ac:dyDescent="0.3">
      <c r="A24" s="16" t="s">
        <v>114</v>
      </c>
      <c r="B24" s="30" t="s">
        <v>16</v>
      </c>
      <c r="C24" s="1" t="s">
        <v>17</v>
      </c>
      <c r="D24" t="s">
        <v>110</v>
      </c>
      <c r="E24" s="30" t="s">
        <v>19</v>
      </c>
      <c r="F24" s="1" t="s">
        <v>115</v>
      </c>
      <c r="G24" s="30" t="s">
        <v>116</v>
      </c>
      <c r="H24" s="28" t="s">
        <v>117</v>
      </c>
      <c r="I24" s="1" t="s">
        <v>54</v>
      </c>
      <c r="K24" s="1">
        <v>2020</v>
      </c>
      <c r="L24" s="30">
        <v>1</v>
      </c>
      <c r="M24" s="1" t="s">
        <v>55</v>
      </c>
      <c r="N24">
        <v>2018</v>
      </c>
    </row>
    <row r="25" spans="1:14" ht="28.8" x14ac:dyDescent="0.3">
      <c r="A25" s="16" t="s">
        <v>118</v>
      </c>
      <c r="B25" s="30" t="s">
        <v>16</v>
      </c>
      <c r="C25" s="1" t="s">
        <v>17</v>
      </c>
      <c r="D25" t="s">
        <v>110</v>
      </c>
      <c r="E25" s="30" t="s">
        <v>19</v>
      </c>
      <c r="F25" s="1" t="s">
        <v>119</v>
      </c>
      <c r="G25" s="30" t="s">
        <v>120</v>
      </c>
      <c r="H25" s="28" t="s">
        <v>121</v>
      </c>
      <c r="I25" s="1" t="s">
        <v>23</v>
      </c>
      <c r="K25" s="1">
        <v>2018</v>
      </c>
      <c r="L25" s="30">
        <v>1</v>
      </c>
      <c r="M25" s="1" t="s">
        <v>55</v>
      </c>
      <c r="N25">
        <v>2018</v>
      </c>
    </row>
    <row r="26" spans="1:14" x14ac:dyDescent="0.3">
      <c r="A26" s="16" t="s">
        <v>122</v>
      </c>
      <c r="B26" s="30" t="s">
        <v>16</v>
      </c>
      <c r="C26" s="1" t="s">
        <v>17</v>
      </c>
      <c r="D26" t="s">
        <v>110</v>
      </c>
      <c r="E26" s="30" t="s">
        <v>19</v>
      </c>
      <c r="F26" s="1" t="s">
        <v>123</v>
      </c>
      <c r="G26" s="30" t="s">
        <v>124</v>
      </c>
      <c r="H26" s="30" t="s">
        <v>125</v>
      </c>
      <c r="I26" s="1" t="s">
        <v>23</v>
      </c>
      <c r="K26" s="1">
        <v>2018</v>
      </c>
      <c r="L26" s="30">
        <v>1</v>
      </c>
      <c r="M26" s="1" t="s">
        <v>55</v>
      </c>
      <c r="N26">
        <v>2018</v>
      </c>
    </row>
    <row r="27" spans="1:14" x14ac:dyDescent="0.3">
      <c r="A27" s="16" t="s">
        <v>126</v>
      </c>
      <c r="B27" s="30" t="s">
        <v>16</v>
      </c>
      <c r="C27" s="1" t="s">
        <v>17</v>
      </c>
      <c r="D27" t="s">
        <v>110</v>
      </c>
      <c r="E27" s="30" t="s">
        <v>19</v>
      </c>
      <c r="F27" s="1" t="s">
        <v>127</v>
      </c>
      <c r="G27" s="30" t="s">
        <v>128</v>
      </c>
      <c r="H27" s="30" t="s">
        <v>129</v>
      </c>
      <c r="I27" s="1" t="s">
        <v>23</v>
      </c>
      <c r="K27" s="1">
        <v>2018</v>
      </c>
      <c r="L27" s="30">
        <v>1</v>
      </c>
      <c r="M27" s="1" t="s">
        <v>55</v>
      </c>
      <c r="N27">
        <v>2018</v>
      </c>
    </row>
    <row r="28" spans="1:14" ht="43.2" x14ac:dyDescent="0.3">
      <c r="A28" s="16" t="s">
        <v>130</v>
      </c>
      <c r="B28" s="30" t="s">
        <v>16</v>
      </c>
      <c r="C28" s="1" t="s">
        <v>17</v>
      </c>
      <c r="D28" t="s">
        <v>110</v>
      </c>
      <c r="E28" s="30" t="s">
        <v>19</v>
      </c>
      <c r="F28" s="1" t="s">
        <v>131</v>
      </c>
      <c r="G28" s="30" t="s">
        <v>132</v>
      </c>
      <c r="H28" s="28" t="s">
        <v>133</v>
      </c>
      <c r="I28" s="1" t="s">
        <v>23</v>
      </c>
      <c r="K28" s="1">
        <v>2018</v>
      </c>
      <c r="L28" s="30">
        <v>1</v>
      </c>
      <c r="M28" s="1" t="s">
        <v>55</v>
      </c>
      <c r="N28">
        <v>2018</v>
      </c>
    </row>
    <row r="29" spans="1:14" ht="43.2" x14ac:dyDescent="0.3">
      <c r="A29" s="16" t="s">
        <v>134</v>
      </c>
      <c r="B29" s="30" t="s">
        <v>16</v>
      </c>
      <c r="C29" s="1" t="s">
        <v>17</v>
      </c>
      <c r="D29" t="s">
        <v>110</v>
      </c>
      <c r="E29" s="30" t="s">
        <v>19</v>
      </c>
      <c r="F29" s="1" t="s">
        <v>135</v>
      </c>
      <c r="G29" s="30" t="s">
        <v>136</v>
      </c>
      <c r="H29" s="28" t="s">
        <v>137</v>
      </c>
      <c r="I29" s="1" t="s">
        <v>23</v>
      </c>
      <c r="K29" s="1">
        <v>2018</v>
      </c>
      <c r="L29" s="30">
        <v>1</v>
      </c>
      <c r="M29" s="1" t="s">
        <v>55</v>
      </c>
      <c r="N29">
        <v>2018</v>
      </c>
    </row>
    <row r="30" spans="1:14" ht="43.2" x14ac:dyDescent="0.3">
      <c r="A30" s="16" t="s">
        <v>138</v>
      </c>
      <c r="B30" s="30" t="s">
        <v>16</v>
      </c>
      <c r="C30" s="1" t="s">
        <v>17</v>
      </c>
      <c r="D30" t="s">
        <v>110</v>
      </c>
      <c r="E30" s="30" t="s">
        <v>19</v>
      </c>
      <c r="F30" s="1" t="s">
        <v>139</v>
      </c>
      <c r="G30" s="30" t="s">
        <v>140</v>
      </c>
      <c r="H30" s="28" t="s">
        <v>141</v>
      </c>
      <c r="I30" s="1" t="s">
        <v>23</v>
      </c>
      <c r="K30" s="1">
        <v>2018</v>
      </c>
      <c r="L30" s="30">
        <v>1</v>
      </c>
      <c r="M30" s="1" t="s">
        <v>55</v>
      </c>
      <c r="N30">
        <v>2018</v>
      </c>
    </row>
    <row r="31" spans="1:14" ht="43.2" x14ac:dyDescent="0.3">
      <c r="A31" s="16" t="s">
        <v>142</v>
      </c>
      <c r="B31" s="30" t="s">
        <v>16</v>
      </c>
      <c r="C31" s="1" t="s">
        <v>17</v>
      </c>
      <c r="D31" t="s">
        <v>110</v>
      </c>
      <c r="E31" s="30" t="s">
        <v>19</v>
      </c>
      <c r="F31" s="1" t="s">
        <v>143</v>
      </c>
      <c r="G31" s="30" t="s">
        <v>144</v>
      </c>
      <c r="H31" s="28" t="s">
        <v>145</v>
      </c>
      <c r="I31" s="1" t="s">
        <v>23</v>
      </c>
      <c r="K31" s="1">
        <v>2018</v>
      </c>
      <c r="L31" s="30">
        <v>1</v>
      </c>
      <c r="M31" s="1" t="s">
        <v>55</v>
      </c>
      <c r="N31">
        <v>2018</v>
      </c>
    </row>
    <row r="32" spans="1:14" ht="28.8" x14ac:dyDescent="0.3">
      <c r="A32" s="16" t="s">
        <v>146</v>
      </c>
      <c r="B32" s="30" t="s">
        <v>16</v>
      </c>
      <c r="C32" s="1" t="s">
        <v>17</v>
      </c>
      <c r="D32" t="s">
        <v>110</v>
      </c>
      <c r="E32" s="30" t="s">
        <v>19</v>
      </c>
      <c r="F32" s="1" t="s">
        <v>147</v>
      </c>
      <c r="G32" s="30" t="s">
        <v>148</v>
      </c>
      <c r="H32" s="28" t="s">
        <v>149</v>
      </c>
      <c r="I32" s="1" t="s">
        <v>23</v>
      </c>
      <c r="K32" s="1">
        <v>2018</v>
      </c>
      <c r="L32" s="30">
        <v>1</v>
      </c>
      <c r="M32" s="1" t="s">
        <v>55</v>
      </c>
      <c r="N32">
        <v>2018</v>
      </c>
    </row>
    <row r="33" spans="1:14" ht="43.2" x14ac:dyDescent="0.3">
      <c r="A33" s="16" t="s">
        <v>150</v>
      </c>
      <c r="B33" s="30" t="s">
        <v>16</v>
      </c>
      <c r="C33" s="1" t="s">
        <v>17</v>
      </c>
      <c r="D33" t="s">
        <v>110</v>
      </c>
      <c r="E33" s="30" t="s">
        <v>50</v>
      </c>
      <c r="F33" s="1" t="s">
        <v>151</v>
      </c>
      <c r="G33" s="28" t="s">
        <v>152</v>
      </c>
      <c r="H33" s="30" t="s">
        <v>153</v>
      </c>
      <c r="I33" s="1" t="s">
        <v>54</v>
      </c>
      <c r="K33" s="1">
        <v>2020</v>
      </c>
      <c r="L33" s="30">
        <v>1</v>
      </c>
      <c r="M33" s="1" t="s">
        <v>154</v>
      </c>
    </row>
    <row r="34" spans="1:14" ht="43.2" x14ac:dyDescent="0.3">
      <c r="A34" s="16" t="s">
        <v>155</v>
      </c>
      <c r="B34" s="30" t="s">
        <v>16</v>
      </c>
      <c r="C34" s="1" t="s">
        <v>17</v>
      </c>
      <c r="D34" t="s">
        <v>110</v>
      </c>
      <c r="E34" s="30" t="s">
        <v>50</v>
      </c>
      <c r="F34" s="1" t="s">
        <v>156</v>
      </c>
      <c r="G34" s="28" t="s">
        <v>157</v>
      </c>
      <c r="H34" s="30" t="s">
        <v>158</v>
      </c>
      <c r="I34" s="1" t="s">
        <v>54</v>
      </c>
      <c r="K34" s="1">
        <v>2020</v>
      </c>
      <c r="L34" s="30">
        <v>1</v>
      </c>
      <c r="M34" s="1" t="s">
        <v>154</v>
      </c>
    </row>
    <row r="35" spans="1:14" ht="43.2" x14ac:dyDescent="0.3">
      <c r="A35" s="16" t="s">
        <v>159</v>
      </c>
      <c r="B35" s="30" t="s">
        <v>16</v>
      </c>
      <c r="C35" s="1" t="s">
        <v>17</v>
      </c>
      <c r="D35" t="s">
        <v>110</v>
      </c>
      <c r="E35" s="30" t="s">
        <v>50</v>
      </c>
      <c r="F35" s="1" t="s">
        <v>160</v>
      </c>
      <c r="G35" s="28" t="s">
        <v>161</v>
      </c>
      <c r="H35" s="30" t="s">
        <v>162</v>
      </c>
      <c r="I35" s="1" t="s">
        <v>54</v>
      </c>
      <c r="K35" s="1">
        <v>2020</v>
      </c>
      <c r="L35" s="30">
        <v>1</v>
      </c>
      <c r="M35" s="1" t="s">
        <v>154</v>
      </c>
    </row>
    <row r="36" spans="1:14" ht="43.2" x14ac:dyDescent="0.3">
      <c r="A36" s="16" t="s">
        <v>163</v>
      </c>
      <c r="B36" s="30" t="s">
        <v>16</v>
      </c>
      <c r="C36" s="1" t="s">
        <v>17</v>
      </c>
      <c r="D36" t="s">
        <v>110</v>
      </c>
      <c r="E36" s="30" t="s">
        <v>50</v>
      </c>
      <c r="F36" s="1" t="s">
        <v>164</v>
      </c>
      <c r="G36" s="28" t="s">
        <v>165</v>
      </c>
      <c r="H36" s="30" t="s">
        <v>166</v>
      </c>
      <c r="I36" s="1" t="s">
        <v>23</v>
      </c>
      <c r="K36" s="1">
        <v>2020</v>
      </c>
      <c r="L36" s="30">
        <v>1</v>
      </c>
      <c r="M36" s="1" t="s">
        <v>154</v>
      </c>
    </row>
    <row r="37" spans="1:14" x14ac:dyDescent="0.3">
      <c r="A37" s="16" t="s">
        <v>167</v>
      </c>
      <c r="B37" s="30" t="s">
        <v>16</v>
      </c>
      <c r="C37" s="1" t="s">
        <v>17</v>
      </c>
      <c r="D37" t="s">
        <v>110</v>
      </c>
      <c r="E37" s="30" t="s">
        <v>50</v>
      </c>
      <c r="F37" s="1" t="s">
        <v>164</v>
      </c>
      <c r="G37" s="30" t="s">
        <v>168</v>
      </c>
      <c r="H37" s="30" t="s">
        <v>169</v>
      </c>
      <c r="I37" s="1" t="s">
        <v>23</v>
      </c>
      <c r="K37" s="1">
        <v>2020</v>
      </c>
      <c r="L37" s="30">
        <v>1</v>
      </c>
      <c r="M37" s="1" t="s">
        <v>154</v>
      </c>
    </row>
    <row r="38" spans="1:14" x14ac:dyDescent="0.3">
      <c r="A38" s="16" t="s">
        <v>170</v>
      </c>
      <c r="B38" s="30" t="s">
        <v>16</v>
      </c>
      <c r="C38" s="1" t="s">
        <v>17</v>
      </c>
      <c r="D38" t="s">
        <v>110</v>
      </c>
      <c r="E38" s="30" t="s">
        <v>50</v>
      </c>
      <c r="F38" s="1" t="s">
        <v>164</v>
      </c>
      <c r="G38" s="30" t="s">
        <v>171</v>
      </c>
      <c r="H38" s="30" t="s">
        <v>172</v>
      </c>
      <c r="I38" s="1" t="s">
        <v>23</v>
      </c>
      <c r="K38" s="1">
        <v>2020</v>
      </c>
      <c r="L38" s="30">
        <v>1</v>
      </c>
      <c r="M38" s="1" t="s">
        <v>154</v>
      </c>
    </row>
    <row r="39" spans="1:14" x14ac:dyDescent="0.3">
      <c r="A39" s="16" t="s">
        <v>173</v>
      </c>
      <c r="B39" s="30" t="s">
        <v>16</v>
      </c>
      <c r="C39" s="1" t="s">
        <v>17</v>
      </c>
      <c r="D39" t="s">
        <v>110</v>
      </c>
      <c r="E39" s="30" t="s">
        <v>50</v>
      </c>
      <c r="F39" s="1" t="s">
        <v>164</v>
      </c>
      <c r="G39" s="30" t="s">
        <v>174</v>
      </c>
      <c r="H39" s="30" t="s">
        <v>175</v>
      </c>
      <c r="I39" s="1" t="s">
        <v>23</v>
      </c>
      <c r="K39" s="1">
        <v>2020</v>
      </c>
      <c r="L39" s="30">
        <v>1</v>
      </c>
      <c r="M39" s="1" t="s">
        <v>154</v>
      </c>
    </row>
    <row r="40" spans="1:14" x14ac:dyDescent="0.3">
      <c r="A40" s="16" t="s">
        <v>176</v>
      </c>
      <c r="B40" s="30" t="s">
        <v>16</v>
      </c>
      <c r="C40" s="1" t="s">
        <v>17</v>
      </c>
      <c r="D40" t="s">
        <v>110</v>
      </c>
      <c r="E40" s="30" t="s">
        <v>50</v>
      </c>
      <c r="F40" s="1" t="s">
        <v>164</v>
      </c>
      <c r="G40" s="30" t="s">
        <v>177</v>
      </c>
      <c r="H40" s="30" t="s">
        <v>178</v>
      </c>
      <c r="I40" s="1" t="s">
        <v>23</v>
      </c>
      <c r="K40" s="1">
        <v>2020</v>
      </c>
      <c r="L40" s="30">
        <v>1</v>
      </c>
      <c r="M40" s="1" t="s">
        <v>154</v>
      </c>
    </row>
    <row r="41" spans="1:14" x14ac:dyDescent="0.3">
      <c r="A41" s="16" t="s">
        <v>179</v>
      </c>
      <c r="B41" s="30" t="s">
        <v>16</v>
      </c>
      <c r="C41" s="1" t="s">
        <v>17</v>
      </c>
      <c r="D41" t="s">
        <v>110</v>
      </c>
      <c r="E41" s="30" t="s">
        <v>50</v>
      </c>
      <c r="F41" s="1" t="s">
        <v>164</v>
      </c>
      <c r="G41" s="30" t="s">
        <v>180</v>
      </c>
      <c r="H41" s="30" t="s">
        <v>181</v>
      </c>
      <c r="I41" s="1" t="s">
        <v>23</v>
      </c>
      <c r="K41" s="1">
        <v>2020</v>
      </c>
      <c r="L41" s="30">
        <v>1</v>
      </c>
      <c r="M41" s="1" t="s">
        <v>154</v>
      </c>
    </row>
    <row r="42" spans="1:14" x14ac:dyDescent="0.3">
      <c r="A42" s="16" t="s">
        <v>182</v>
      </c>
      <c r="B42" s="30" t="s">
        <v>16</v>
      </c>
      <c r="C42" s="1" t="s">
        <v>17</v>
      </c>
      <c r="D42" t="s">
        <v>110</v>
      </c>
      <c r="E42" s="30" t="s">
        <v>50</v>
      </c>
      <c r="F42" s="1" t="s">
        <v>164</v>
      </c>
      <c r="G42" s="30" t="s">
        <v>183</v>
      </c>
      <c r="H42" s="30" t="s">
        <v>184</v>
      </c>
      <c r="I42" s="1" t="s">
        <v>23</v>
      </c>
      <c r="K42" s="1">
        <v>2020</v>
      </c>
      <c r="L42" s="30">
        <v>1</v>
      </c>
      <c r="M42" s="1" t="s">
        <v>154</v>
      </c>
    </row>
    <row r="43" spans="1:14" x14ac:dyDescent="0.3">
      <c r="A43" s="16" t="s">
        <v>185</v>
      </c>
      <c r="B43" s="30" t="s">
        <v>16</v>
      </c>
      <c r="C43" s="1" t="s">
        <v>17</v>
      </c>
      <c r="D43" t="s">
        <v>110</v>
      </c>
      <c r="E43" s="30" t="s">
        <v>50</v>
      </c>
      <c r="F43" s="1" t="s">
        <v>164</v>
      </c>
      <c r="G43" s="30" t="s">
        <v>186</v>
      </c>
      <c r="H43" s="30" t="s">
        <v>187</v>
      </c>
      <c r="I43" s="1" t="s">
        <v>23</v>
      </c>
      <c r="K43" s="1">
        <v>2020</v>
      </c>
      <c r="L43" s="30">
        <v>1</v>
      </c>
      <c r="M43" s="1" t="s">
        <v>154</v>
      </c>
    </row>
    <row r="44" spans="1:14" x14ac:dyDescent="0.3">
      <c r="A44" s="16" t="s">
        <v>188</v>
      </c>
      <c r="B44" s="30" t="s">
        <v>16</v>
      </c>
      <c r="C44" s="1" t="s">
        <v>17</v>
      </c>
      <c r="D44" t="s">
        <v>110</v>
      </c>
      <c r="E44" s="30" t="s">
        <v>77</v>
      </c>
      <c r="F44" s="1" t="s">
        <v>189</v>
      </c>
      <c r="G44" s="30" t="s">
        <v>190</v>
      </c>
      <c r="H44" s="30" t="s">
        <v>191</v>
      </c>
      <c r="I44" s="1" t="s">
        <v>54</v>
      </c>
      <c r="K44" s="1">
        <v>2020</v>
      </c>
      <c r="L44" s="30">
        <v>1</v>
      </c>
      <c r="M44" s="1" t="s">
        <v>154</v>
      </c>
    </row>
    <row r="45" spans="1:14" x14ac:dyDescent="0.3">
      <c r="A45" s="16" t="s">
        <v>192</v>
      </c>
      <c r="B45" s="30" t="s">
        <v>16</v>
      </c>
      <c r="C45" s="1" t="s">
        <v>17</v>
      </c>
      <c r="D45" t="s">
        <v>110</v>
      </c>
      <c r="E45" s="30" t="s">
        <v>77</v>
      </c>
      <c r="F45" s="1" t="s">
        <v>164</v>
      </c>
      <c r="G45" s="30" t="s">
        <v>193</v>
      </c>
      <c r="H45" s="30" t="s">
        <v>194</v>
      </c>
      <c r="I45" s="1" t="s">
        <v>23</v>
      </c>
      <c r="K45" s="1">
        <v>2020</v>
      </c>
      <c r="L45" s="30">
        <v>1</v>
      </c>
      <c r="M45" s="1" t="s">
        <v>154</v>
      </c>
    </row>
    <row r="46" spans="1:14" x14ac:dyDescent="0.3">
      <c r="A46" s="16" t="s">
        <v>195</v>
      </c>
      <c r="B46" s="30" t="s">
        <v>16</v>
      </c>
      <c r="C46" s="1" t="s">
        <v>17</v>
      </c>
      <c r="D46" t="s">
        <v>110</v>
      </c>
      <c r="E46" s="30" t="s">
        <v>77</v>
      </c>
      <c r="F46" s="1" t="s">
        <v>164</v>
      </c>
      <c r="G46" s="30" t="s">
        <v>196</v>
      </c>
      <c r="H46" s="30" t="s">
        <v>197</v>
      </c>
      <c r="I46" s="1" t="s">
        <v>23</v>
      </c>
      <c r="K46" s="1">
        <v>2020</v>
      </c>
      <c r="L46" s="30">
        <v>1</v>
      </c>
      <c r="M46" s="1" t="s">
        <v>154</v>
      </c>
    </row>
    <row r="47" spans="1:14" x14ac:dyDescent="0.3">
      <c r="A47" s="16" t="s">
        <v>198</v>
      </c>
      <c r="B47" s="30" t="s">
        <v>16</v>
      </c>
      <c r="C47" s="1" t="s">
        <v>17</v>
      </c>
      <c r="D47" t="s">
        <v>110</v>
      </c>
      <c r="E47" s="30" t="s">
        <v>77</v>
      </c>
      <c r="F47" s="1" t="s">
        <v>164</v>
      </c>
      <c r="G47" s="30" t="s">
        <v>199</v>
      </c>
      <c r="H47" s="30" t="s">
        <v>200</v>
      </c>
      <c r="I47" s="1" t="s">
        <v>23</v>
      </c>
      <c r="K47" s="1">
        <v>2020</v>
      </c>
      <c r="L47" s="30">
        <v>1</v>
      </c>
      <c r="M47" s="1" t="s">
        <v>154</v>
      </c>
    </row>
    <row r="48" spans="1:14" x14ac:dyDescent="0.3">
      <c r="A48" s="16" t="s">
        <v>201</v>
      </c>
      <c r="B48" s="30" t="s">
        <v>16</v>
      </c>
      <c r="C48" s="1" t="s">
        <v>17</v>
      </c>
      <c r="D48" t="s">
        <v>110</v>
      </c>
      <c r="E48" s="30" t="s">
        <v>77</v>
      </c>
      <c r="F48" s="1" t="s">
        <v>202</v>
      </c>
      <c r="G48" s="30" t="s">
        <v>203</v>
      </c>
      <c r="H48" s="30" t="s">
        <v>204</v>
      </c>
      <c r="I48" s="1" t="s">
        <v>23</v>
      </c>
      <c r="K48" s="1">
        <v>2018</v>
      </c>
      <c r="L48" s="30">
        <v>1</v>
      </c>
      <c r="M48" s="1" t="s">
        <v>154</v>
      </c>
      <c r="N48">
        <v>2018</v>
      </c>
    </row>
    <row r="49" spans="1:14" x14ac:dyDescent="0.3">
      <c r="A49" s="16" t="s">
        <v>205</v>
      </c>
      <c r="B49" s="30" t="s">
        <v>16</v>
      </c>
      <c r="C49" s="1" t="s">
        <v>17</v>
      </c>
      <c r="D49" t="s">
        <v>110</v>
      </c>
      <c r="E49" s="30" t="s">
        <v>77</v>
      </c>
      <c r="F49" s="1" t="s">
        <v>206</v>
      </c>
      <c r="G49" s="30" t="s">
        <v>207</v>
      </c>
      <c r="H49" s="30" t="s">
        <v>208</v>
      </c>
      <c r="I49" s="1" t="s">
        <v>54</v>
      </c>
      <c r="K49" s="1">
        <v>2020</v>
      </c>
      <c r="L49" s="30">
        <v>1</v>
      </c>
      <c r="M49" s="1" t="s">
        <v>154</v>
      </c>
    </row>
    <row r="50" spans="1:14" x14ac:dyDescent="0.3">
      <c r="A50" s="16" t="s">
        <v>209</v>
      </c>
      <c r="B50" s="30" t="s">
        <v>16</v>
      </c>
      <c r="C50" s="1" t="s">
        <v>17</v>
      </c>
      <c r="D50" t="s">
        <v>110</v>
      </c>
      <c r="E50" s="30" t="s">
        <v>77</v>
      </c>
      <c r="F50" s="1" t="s">
        <v>164</v>
      </c>
      <c r="G50" s="30" t="s">
        <v>210</v>
      </c>
      <c r="H50" s="30" t="s">
        <v>211</v>
      </c>
      <c r="I50" s="1" t="s">
        <v>23</v>
      </c>
      <c r="K50" s="1">
        <v>2020</v>
      </c>
      <c r="L50" s="30">
        <v>1</v>
      </c>
      <c r="M50" s="1" t="s">
        <v>154</v>
      </c>
    </row>
    <row r="51" spans="1:14" x14ac:dyDescent="0.3">
      <c r="A51" s="16" t="s">
        <v>212</v>
      </c>
      <c r="B51" s="30" t="s">
        <v>16</v>
      </c>
      <c r="C51" s="1" t="s">
        <v>17</v>
      </c>
      <c r="D51" t="s">
        <v>110</v>
      </c>
      <c r="E51" s="30" t="s">
        <v>77</v>
      </c>
      <c r="F51" s="1" t="s">
        <v>164</v>
      </c>
      <c r="G51" s="30" t="s">
        <v>213</v>
      </c>
      <c r="H51" s="30" t="s">
        <v>214</v>
      </c>
      <c r="I51" s="1" t="s">
        <v>23</v>
      </c>
      <c r="K51" s="1">
        <v>2020</v>
      </c>
      <c r="L51" s="30">
        <v>1</v>
      </c>
      <c r="M51" s="1" t="s">
        <v>154</v>
      </c>
    </row>
    <row r="52" spans="1:14" x14ac:dyDescent="0.3">
      <c r="A52" s="16" t="s">
        <v>215</v>
      </c>
      <c r="B52" s="30" t="s">
        <v>16</v>
      </c>
      <c r="C52" s="1" t="s">
        <v>17</v>
      </c>
      <c r="D52" t="s">
        <v>110</v>
      </c>
      <c r="E52" s="30" t="s">
        <v>77</v>
      </c>
      <c r="F52" s="1" t="s">
        <v>164</v>
      </c>
      <c r="G52" s="30" t="s">
        <v>186</v>
      </c>
      <c r="H52" s="30" t="s">
        <v>216</v>
      </c>
      <c r="I52" s="1" t="s">
        <v>23</v>
      </c>
      <c r="K52" s="1">
        <v>2020</v>
      </c>
      <c r="L52" s="30">
        <v>1</v>
      </c>
      <c r="M52" s="1" t="s">
        <v>154</v>
      </c>
    </row>
    <row r="53" spans="1:14" x14ac:dyDescent="0.3">
      <c r="A53" s="16" t="s">
        <v>217</v>
      </c>
      <c r="B53" s="30" t="s">
        <v>16</v>
      </c>
      <c r="C53" s="1" t="s">
        <v>17</v>
      </c>
      <c r="D53" t="s">
        <v>218</v>
      </c>
      <c r="E53" s="30" t="s">
        <v>19</v>
      </c>
      <c r="F53" s="1" t="s">
        <v>219</v>
      </c>
      <c r="G53" s="30" t="s">
        <v>220</v>
      </c>
      <c r="H53" s="30" t="s">
        <v>221</v>
      </c>
      <c r="I53" s="1" t="s">
        <v>23</v>
      </c>
      <c r="K53" s="1">
        <v>2018</v>
      </c>
      <c r="L53" s="30">
        <v>1</v>
      </c>
      <c r="M53" s="1" t="s">
        <v>24</v>
      </c>
      <c r="N53">
        <v>2018</v>
      </c>
    </row>
    <row r="54" spans="1:14" x14ac:dyDescent="0.3">
      <c r="A54" s="16" t="s">
        <v>222</v>
      </c>
      <c r="B54" s="30" t="s">
        <v>16</v>
      </c>
      <c r="C54" s="1" t="s">
        <v>17</v>
      </c>
      <c r="D54" t="s">
        <v>218</v>
      </c>
      <c r="E54" s="30" t="s">
        <v>19</v>
      </c>
      <c r="F54" s="1" t="s">
        <v>223</v>
      </c>
      <c r="G54" s="30" t="s">
        <v>224</v>
      </c>
      <c r="H54" s="30" t="s">
        <v>225</v>
      </c>
      <c r="I54" s="1" t="s">
        <v>23</v>
      </c>
      <c r="K54" s="1">
        <v>2018</v>
      </c>
      <c r="L54" s="30">
        <v>1</v>
      </c>
      <c r="M54" s="1" t="s">
        <v>24</v>
      </c>
      <c r="N54">
        <v>2018</v>
      </c>
    </row>
    <row r="55" spans="1:14" x14ac:dyDescent="0.3">
      <c r="A55" s="16" t="s">
        <v>226</v>
      </c>
      <c r="B55" s="30" t="s">
        <v>16</v>
      </c>
      <c r="C55" s="1" t="s">
        <v>17</v>
      </c>
      <c r="D55" t="s">
        <v>218</v>
      </c>
      <c r="E55" s="30" t="s">
        <v>50</v>
      </c>
      <c r="F55" s="1" t="s">
        <v>227</v>
      </c>
      <c r="G55" s="30" t="s">
        <v>228</v>
      </c>
      <c r="H55" s="30" t="s">
        <v>229</v>
      </c>
      <c r="I55" s="1" t="s">
        <v>54</v>
      </c>
      <c r="K55" s="1">
        <v>2020</v>
      </c>
      <c r="L55" s="30">
        <v>1</v>
      </c>
      <c r="M55" s="1" t="s">
        <v>154</v>
      </c>
    </row>
    <row r="56" spans="1:14" x14ac:dyDescent="0.3">
      <c r="A56" s="16" t="s">
        <v>230</v>
      </c>
      <c r="B56" s="30" t="s">
        <v>16</v>
      </c>
      <c r="C56" s="1" t="s">
        <v>17</v>
      </c>
      <c r="D56" t="s">
        <v>218</v>
      </c>
      <c r="E56" s="30" t="s">
        <v>50</v>
      </c>
      <c r="F56" s="1" t="s">
        <v>231</v>
      </c>
      <c r="G56" s="30" t="s">
        <v>232</v>
      </c>
      <c r="H56" s="30" t="s">
        <v>233</v>
      </c>
      <c r="I56" s="1" t="s">
        <v>54</v>
      </c>
      <c r="K56" s="1">
        <v>2020</v>
      </c>
      <c r="L56" s="30">
        <v>1</v>
      </c>
      <c r="M56" s="1" t="s">
        <v>154</v>
      </c>
    </row>
    <row r="57" spans="1:14" x14ac:dyDescent="0.3">
      <c r="A57" s="16" t="s">
        <v>234</v>
      </c>
      <c r="B57" s="30" t="s">
        <v>16</v>
      </c>
      <c r="C57" s="1" t="s">
        <v>17</v>
      </c>
      <c r="D57" t="s">
        <v>218</v>
      </c>
      <c r="E57" s="30" t="s">
        <v>50</v>
      </c>
      <c r="F57" s="1" t="s">
        <v>235</v>
      </c>
      <c r="G57" s="30" t="s">
        <v>236</v>
      </c>
      <c r="H57" s="30" t="s">
        <v>237</v>
      </c>
      <c r="I57" s="1" t="s">
        <v>54</v>
      </c>
      <c r="K57" s="1">
        <v>2020</v>
      </c>
      <c r="L57" s="30">
        <v>1</v>
      </c>
      <c r="M57" s="1" t="s">
        <v>154</v>
      </c>
    </row>
    <row r="58" spans="1:14" x14ac:dyDescent="0.3">
      <c r="A58" s="16" t="s">
        <v>238</v>
      </c>
      <c r="B58" s="30" t="s">
        <v>16</v>
      </c>
      <c r="C58" s="1" t="s">
        <v>17</v>
      </c>
      <c r="D58" t="s">
        <v>218</v>
      </c>
      <c r="E58" s="30" t="s">
        <v>50</v>
      </c>
      <c r="F58" s="1" t="s">
        <v>239</v>
      </c>
      <c r="G58" s="28" t="s">
        <v>240</v>
      </c>
      <c r="H58" s="30" t="s">
        <v>241</v>
      </c>
      <c r="I58" s="1" t="s">
        <v>54</v>
      </c>
      <c r="K58" s="1">
        <v>2020</v>
      </c>
      <c r="L58" s="30">
        <v>1</v>
      </c>
      <c r="M58" s="1" t="s">
        <v>154</v>
      </c>
    </row>
    <row r="59" spans="1:14" x14ac:dyDescent="0.3">
      <c r="A59" s="16" t="s">
        <v>242</v>
      </c>
      <c r="B59" s="30" t="s">
        <v>16</v>
      </c>
      <c r="C59" s="1" t="s">
        <v>17</v>
      </c>
      <c r="D59" t="s">
        <v>218</v>
      </c>
      <c r="E59" s="30" t="s">
        <v>50</v>
      </c>
      <c r="F59" s="1" t="s">
        <v>243</v>
      </c>
      <c r="G59" s="30" t="s">
        <v>244</v>
      </c>
      <c r="H59" s="30" t="s">
        <v>245</v>
      </c>
      <c r="I59" s="1" t="s">
        <v>54</v>
      </c>
      <c r="K59" s="1">
        <v>2020</v>
      </c>
      <c r="L59" s="30">
        <v>1</v>
      </c>
      <c r="M59" s="1" t="s">
        <v>154</v>
      </c>
    </row>
    <row r="60" spans="1:14" x14ac:dyDescent="0.3">
      <c r="A60" s="16" t="s">
        <v>246</v>
      </c>
      <c r="B60" s="30" t="s">
        <v>16</v>
      </c>
      <c r="C60" s="1" t="s">
        <v>17</v>
      </c>
      <c r="D60" t="s">
        <v>218</v>
      </c>
      <c r="E60" s="30" t="s">
        <v>50</v>
      </c>
      <c r="F60" s="1" t="s">
        <v>164</v>
      </c>
      <c r="G60" s="30" t="s">
        <v>247</v>
      </c>
      <c r="H60" s="30" t="s">
        <v>248</v>
      </c>
      <c r="I60" s="1" t="s">
        <v>23</v>
      </c>
      <c r="K60" s="1">
        <v>2020</v>
      </c>
      <c r="L60" s="30">
        <v>1</v>
      </c>
      <c r="M60" s="1" t="s">
        <v>154</v>
      </c>
    </row>
    <row r="61" spans="1:14" x14ac:dyDescent="0.3">
      <c r="A61" s="16" t="s">
        <v>249</v>
      </c>
      <c r="B61" s="30" t="s">
        <v>16</v>
      </c>
      <c r="C61" s="1" t="s">
        <v>17</v>
      </c>
      <c r="D61" t="s">
        <v>218</v>
      </c>
      <c r="E61" s="30" t="s">
        <v>77</v>
      </c>
      <c r="F61" s="1" t="s">
        <v>250</v>
      </c>
      <c r="G61" s="30" t="s">
        <v>251</v>
      </c>
      <c r="H61" s="30" t="s">
        <v>252</v>
      </c>
      <c r="I61" s="1" t="s">
        <v>54</v>
      </c>
      <c r="K61" s="1">
        <v>2020</v>
      </c>
      <c r="L61" s="30">
        <v>1</v>
      </c>
      <c r="M61" s="1" t="s">
        <v>154</v>
      </c>
    </row>
    <row r="62" spans="1:14" x14ac:dyDescent="0.3">
      <c r="A62" s="16" t="s">
        <v>253</v>
      </c>
      <c r="B62" s="30" t="s">
        <v>16</v>
      </c>
      <c r="C62" s="1" t="s">
        <v>17</v>
      </c>
      <c r="D62" t="s">
        <v>218</v>
      </c>
      <c r="E62" s="30" t="s">
        <v>77</v>
      </c>
      <c r="F62" s="1" t="s">
        <v>164</v>
      </c>
      <c r="G62" s="30" t="s">
        <v>254</v>
      </c>
      <c r="H62" s="30" t="s">
        <v>255</v>
      </c>
      <c r="I62" s="1" t="s">
        <v>23</v>
      </c>
      <c r="K62" s="1">
        <v>2020</v>
      </c>
      <c r="L62" s="30">
        <v>1</v>
      </c>
      <c r="M62" s="1" t="s">
        <v>154</v>
      </c>
    </row>
    <row r="63" spans="1:14" x14ac:dyDescent="0.3">
      <c r="A63" s="16" t="s">
        <v>256</v>
      </c>
      <c r="B63" s="30" t="s">
        <v>16</v>
      </c>
      <c r="C63" s="1" t="s">
        <v>17</v>
      </c>
      <c r="D63" t="s">
        <v>218</v>
      </c>
      <c r="E63" s="30" t="s">
        <v>77</v>
      </c>
      <c r="F63" s="1" t="s">
        <v>164</v>
      </c>
      <c r="G63" s="30" t="s">
        <v>257</v>
      </c>
      <c r="H63" s="30" t="s">
        <v>258</v>
      </c>
      <c r="I63" s="1" t="s">
        <v>23</v>
      </c>
      <c r="K63" s="1">
        <v>2020</v>
      </c>
      <c r="L63" s="30">
        <v>1</v>
      </c>
      <c r="M63" s="1" t="s">
        <v>154</v>
      </c>
    </row>
    <row r="64" spans="1:14" x14ac:dyDescent="0.3">
      <c r="A64" s="16" t="s">
        <v>259</v>
      </c>
      <c r="B64" s="30" t="s">
        <v>16</v>
      </c>
      <c r="C64" t="s">
        <v>17</v>
      </c>
      <c r="E64" s="38" t="s">
        <v>260</v>
      </c>
      <c r="F64" s="37" t="s">
        <v>164</v>
      </c>
      <c r="G64" s="38" t="s">
        <v>261</v>
      </c>
      <c r="H64" s="30" t="s">
        <v>262</v>
      </c>
      <c r="I64" s="1" t="s">
        <v>23</v>
      </c>
      <c r="K64" s="1">
        <v>2020</v>
      </c>
      <c r="L64" s="30">
        <v>1</v>
      </c>
      <c r="M64" s="1" t="s">
        <v>154</v>
      </c>
    </row>
    <row r="65" spans="1:14" x14ac:dyDescent="0.3">
      <c r="A65" s="16" t="s">
        <v>263</v>
      </c>
      <c r="B65" s="30" t="s">
        <v>16</v>
      </c>
      <c r="C65" t="s">
        <v>17</v>
      </c>
      <c r="E65" s="38" t="s">
        <v>260</v>
      </c>
      <c r="F65" s="37" t="s">
        <v>164</v>
      </c>
      <c r="G65" s="38" t="s">
        <v>264</v>
      </c>
      <c r="H65" s="30" t="s">
        <v>265</v>
      </c>
      <c r="I65" s="1" t="s">
        <v>23</v>
      </c>
      <c r="K65" s="1">
        <v>2020</v>
      </c>
      <c r="L65" s="30">
        <v>1</v>
      </c>
      <c r="M65" s="1" t="s">
        <v>154</v>
      </c>
    </row>
    <row r="66" spans="1:14" x14ac:dyDescent="0.3">
      <c r="A66" s="16" t="s">
        <v>266</v>
      </c>
      <c r="B66" s="30" t="s">
        <v>16</v>
      </c>
      <c r="C66" t="s">
        <v>17</v>
      </c>
      <c r="E66" s="38" t="s">
        <v>260</v>
      </c>
      <c r="F66" s="37" t="s">
        <v>164</v>
      </c>
      <c r="G66" s="38" t="s">
        <v>267</v>
      </c>
      <c r="H66" s="30" t="s">
        <v>268</v>
      </c>
      <c r="I66" s="1" t="s">
        <v>23</v>
      </c>
      <c r="K66" s="1">
        <v>2020</v>
      </c>
      <c r="L66" s="30">
        <v>1</v>
      </c>
      <c r="M66" s="1" t="s">
        <v>154</v>
      </c>
    </row>
    <row r="67" spans="1:14" x14ac:dyDescent="0.3">
      <c r="A67" s="16" t="s">
        <v>269</v>
      </c>
      <c r="B67" s="30" t="s">
        <v>16</v>
      </c>
      <c r="C67" t="s">
        <v>17</v>
      </c>
      <c r="E67" s="38" t="s">
        <v>260</v>
      </c>
      <c r="F67" s="37" t="s">
        <v>164</v>
      </c>
      <c r="G67" s="38" t="s">
        <v>270</v>
      </c>
      <c r="H67" s="30" t="s">
        <v>271</v>
      </c>
      <c r="I67" s="1" t="s">
        <v>23</v>
      </c>
      <c r="K67" s="1">
        <v>2020</v>
      </c>
      <c r="L67" s="30">
        <v>1</v>
      </c>
      <c r="M67" s="1" t="s">
        <v>24</v>
      </c>
    </row>
    <row r="68" spans="1:14" x14ac:dyDescent="0.3">
      <c r="A68" s="16" t="s">
        <v>272</v>
      </c>
      <c r="B68" s="30" t="s">
        <v>16</v>
      </c>
      <c r="C68" t="s">
        <v>17</v>
      </c>
      <c r="E68" s="38" t="s">
        <v>260</v>
      </c>
      <c r="F68" s="37" t="s">
        <v>164</v>
      </c>
      <c r="G68" s="38" t="s">
        <v>273</v>
      </c>
      <c r="H68" s="30" t="s">
        <v>274</v>
      </c>
      <c r="I68" s="1" t="s">
        <v>23</v>
      </c>
      <c r="K68" s="1">
        <v>2020</v>
      </c>
      <c r="L68" s="30">
        <v>1</v>
      </c>
      <c r="M68" s="1" t="s">
        <v>154</v>
      </c>
    </row>
    <row r="69" spans="1:14" x14ac:dyDescent="0.3">
      <c r="A69" s="16" t="s">
        <v>275</v>
      </c>
      <c r="B69" s="30" t="s">
        <v>16</v>
      </c>
      <c r="C69" t="s">
        <v>17</v>
      </c>
      <c r="E69" s="30" t="s">
        <v>276</v>
      </c>
      <c r="F69" s="1" t="s">
        <v>277</v>
      </c>
      <c r="G69" s="30" t="s">
        <v>278</v>
      </c>
      <c r="H69" s="30" t="s">
        <v>279</v>
      </c>
      <c r="I69" s="1" t="s">
        <v>54</v>
      </c>
      <c r="K69" s="1">
        <v>2020</v>
      </c>
      <c r="L69" s="30">
        <v>1</v>
      </c>
      <c r="M69" s="1" t="s">
        <v>154</v>
      </c>
    </row>
    <row r="70" spans="1:14" x14ac:dyDescent="0.3">
      <c r="A70" s="16" t="s">
        <v>280</v>
      </c>
      <c r="B70" s="30" t="s">
        <v>16</v>
      </c>
      <c r="C70" t="s">
        <v>17</v>
      </c>
      <c r="E70" s="30" t="s">
        <v>276</v>
      </c>
      <c r="F70" s="1" t="s">
        <v>281</v>
      </c>
      <c r="G70" s="30" t="s">
        <v>282</v>
      </c>
      <c r="H70" s="30" t="s">
        <v>283</v>
      </c>
      <c r="I70" s="1" t="s">
        <v>23</v>
      </c>
      <c r="K70" s="1">
        <v>2018</v>
      </c>
      <c r="L70" s="30">
        <v>1</v>
      </c>
      <c r="M70" s="1" t="s">
        <v>154</v>
      </c>
    </row>
    <row r="71" spans="1:14" x14ac:dyDescent="0.3">
      <c r="A71" s="16" t="s">
        <v>284</v>
      </c>
      <c r="B71" s="30" t="s">
        <v>16</v>
      </c>
      <c r="C71" t="s">
        <v>17</v>
      </c>
      <c r="E71" s="30" t="s">
        <v>276</v>
      </c>
      <c r="F71" s="1" t="s">
        <v>164</v>
      </c>
      <c r="G71" s="30" t="s">
        <v>285</v>
      </c>
      <c r="H71" s="30" t="s">
        <v>286</v>
      </c>
      <c r="I71" s="1" t="s">
        <v>23</v>
      </c>
      <c r="K71" s="1">
        <v>2020</v>
      </c>
      <c r="L71" s="30">
        <v>1</v>
      </c>
      <c r="M71" s="1" t="s">
        <v>154</v>
      </c>
    </row>
    <row r="72" spans="1:14" x14ac:dyDescent="0.3">
      <c r="A72" s="16" t="s">
        <v>287</v>
      </c>
      <c r="B72" s="30" t="s">
        <v>16</v>
      </c>
      <c r="C72" t="s">
        <v>17</v>
      </c>
      <c r="E72" s="30" t="s">
        <v>276</v>
      </c>
      <c r="F72" s="1" t="s">
        <v>164</v>
      </c>
      <c r="G72" s="30" t="s">
        <v>288</v>
      </c>
      <c r="H72" s="30" t="s">
        <v>289</v>
      </c>
      <c r="I72" s="1" t="s">
        <v>23</v>
      </c>
      <c r="K72" s="1">
        <v>2020</v>
      </c>
      <c r="L72" s="30">
        <v>1</v>
      </c>
      <c r="M72" s="1" t="s">
        <v>154</v>
      </c>
    </row>
    <row r="73" spans="1:14" x14ac:dyDescent="0.3">
      <c r="A73" s="16" t="s">
        <v>290</v>
      </c>
      <c r="B73" s="30" t="s">
        <v>16</v>
      </c>
      <c r="C73" t="s">
        <v>17</v>
      </c>
      <c r="E73" s="30" t="s">
        <v>276</v>
      </c>
      <c r="F73" s="1" t="s">
        <v>291</v>
      </c>
      <c r="G73" s="30" t="s">
        <v>292</v>
      </c>
      <c r="H73" s="30" t="s">
        <v>293</v>
      </c>
      <c r="I73" s="1" t="s">
        <v>54</v>
      </c>
      <c r="K73" s="1">
        <v>2020</v>
      </c>
      <c r="L73" s="30">
        <v>1</v>
      </c>
      <c r="M73" s="1" t="s">
        <v>154</v>
      </c>
    </row>
    <row r="74" spans="1:14" x14ac:dyDescent="0.3">
      <c r="A74" s="16" t="s">
        <v>294</v>
      </c>
      <c r="B74" s="30" t="s">
        <v>16</v>
      </c>
      <c r="C74" t="s">
        <v>17</v>
      </c>
      <c r="E74" s="30" t="s">
        <v>276</v>
      </c>
      <c r="F74" s="1" t="s">
        <v>295</v>
      </c>
      <c r="G74" s="30" t="s">
        <v>296</v>
      </c>
      <c r="H74" s="30" t="s">
        <v>297</v>
      </c>
      <c r="I74" s="1" t="s">
        <v>54</v>
      </c>
      <c r="K74" s="1">
        <v>2020</v>
      </c>
      <c r="L74" s="30">
        <v>1</v>
      </c>
      <c r="M74" s="1" t="s">
        <v>154</v>
      </c>
    </row>
    <row r="75" spans="1:14" x14ac:dyDescent="0.3">
      <c r="A75" s="16" t="s">
        <v>298</v>
      </c>
      <c r="B75" s="30" t="s">
        <v>16</v>
      </c>
      <c r="C75" t="s">
        <v>299</v>
      </c>
      <c r="D75" t="s">
        <v>300</v>
      </c>
      <c r="E75" s="30" t="s">
        <v>19</v>
      </c>
      <c r="F75" s="1" t="s">
        <v>20</v>
      </c>
      <c r="G75" s="30" t="s">
        <v>301</v>
      </c>
      <c r="H75" s="30" t="s">
        <v>302</v>
      </c>
      <c r="I75" s="1" t="s">
        <v>23</v>
      </c>
      <c r="K75" s="1">
        <v>2018</v>
      </c>
      <c r="L75" s="30">
        <v>1</v>
      </c>
      <c r="M75" s="1" t="s">
        <v>24</v>
      </c>
      <c r="N75">
        <v>2018</v>
      </c>
    </row>
    <row r="76" spans="1:14" x14ac:dyDescent="0.3">
      <c r="A76" s="16" t="s">
        <v>303</v>
      </c>
      <c r="B76" s="30" t="s">
        <v>16</v>
      </c>
      <c r="C76" t="s">
        <v>299</v>
      </c>
      <c r="D76" t="s">
        <v>300</v>
      </c>
      <c r="E76" s="30" t="s">
        <v>50</v>
      </c>
      <c r="F76" s="1" t="s">
        <v>304</v>
      </c>
      <c r="G76" s="30" t="s">
        <v>305</v>
      </c>
      <c r="H76" s="30" t="s">
        <v>306</v>
      </c>
      <c r="I76" s="1" t="s">
        <v>54</v>
      </c>
      <c r="K76" s="1">
        <v>2020</v>
      </c>
      <c r="L76" s="30">
        <v>1</v>
      </c>
      <c r="M76" s="1" t="s">
        <v>24</v>
      </c>
    </row>
    <row r="77" spans="1:14" x14ac:dyDescent="0.3">
      <c r="A77" s="16" t="s">
        <v>307</v>
      </c>
      <c r="B77" s="30" t="s">
        <v>16</v>
      </c>
      <c r="C77" t="s">
        <v>299</v>
      </c>
      <c r="D77" t="s">
        <v>300</v>
      </c>
      <c r="E77" s="30" t="s">
        <v>50</v>
      </c>
      <c r="F77" s="1" t="s">
        <v>308</v>
      </c>
      <c r="G77" s="30" t="s">
        <v>309</v>
      </c>
      <c r="H77" s="30" t="s">
        <v>310</v>
      </c>
      <c r="I77" s="1" t="s">
        <v>54</v>
      </c>
      <c r="K77" s="1">
        <v>2020</v>
      </c>
      <c r="L77" s="30">
        <v>1</v>
      </c>
      <c r="M77" s="1" t="s">
        <v>24</v>
      </c>
    </row>
    <row r="78" spans="1:14" x14ac:dyDescent="0.3">
      <c r="A78" s="16" t="s">
        <v>311</v>
      </c>
      <c r="B78" s="30" t="s">
        <v>16</v>
      </c>
      <c r="C78" t="s">
        <v>299</v>
      </c>
      <c r="D78" t="s">
        <v>300</v>
      </c>
      <c r="E78" s="30" t="s">
        <v>50</v>
      </c>
      <c r="F78" s="1" t="s">
        <v>312</v>
      </c>
      <c r="G78" s="30" t="s">
        <v>313</v>
      </c>
      <c r="H78" s="30" t="s">
        <v>314</v>
      </c>
      <c r="I78" s="1" t="s">
        <v>54</v>
      </c>
      <c r="K78" s="1">
        <v>2020</v>
      </c>
      <c r="L78" s="30">
        <v>1</v>
      </c>
      <c r="M78" s="1" t="s">
        <v>154</v>
      </c>
    </row>
    <row r="79" spans="1:14" x14ac:dyDescent="0.3">
      <c r="A79" s="16" t="s">
        <v>315</v>
      </c>
      <c r="B79" s="30" t="s">
        <v>16</v>
      </c>
      <c r="C79" t="s">
        <v>299</v>
      </c>
      <c r="D79" t="s">
        <v>300</v>
      </c>
      <c r="E79" s="30" t="s">
        <v>50</v>
      </c>
      <c r="F79" s="1" t="s">
        <v>316</v>
      </c>
      <c r="G79" s="30" t="s">
        <v>317</v>
      </c>
      <c r="H79" s="30" t="s">
        <v>318</v>
      </c>
      <c r="I79" s="1" t="s">
        <v>23</v>
      </c>
      <c r="K79" s="1">
        <v>2018</v>
      </c>
      <c r="L79" s="30">
        <v>1</v>
      </c>
      <c r="M79" s="1" t="s">
        <v>154</v>
      </c>
    </row>
    <row r="80" spans="1:14" x14ac:dyDescent="0.3">
      <c r="A80" s="16" t="s">
        <v>319</v>
      </c>
      <c r="B80" s="30" t="s">
        <v>16</v>
      </c>
      <c r="C80" t="s">
        <v>299</v>
      </c>
      <c r="D80" t="s">
        <v>300</v>
      </c>
      <c r="E80" s="30" t="s">
        <v>50</v>
      </c>
      <c r="F80" s="1" t="s">
        <v>320</v>
      </c>
      <c r="G80" s="30" t="s">
        <v>321</v>
      </c>
      <c r="H80" s="30" t="s">
        <v>322</v>
      </c>
      <c r="I80" s="1" t="s">
        <v>23</v>
      </c>
      <c r="K80" s="1">
        <v>2018</v>
      </c>
      <c r="L80" s="30">
        <v>1</v>
      </c>
      <c r="M80" s="1" t="s">
        <v>55</v>
      </c>
      <c r="N80">
        <v>2018</v>
      </c>
    </row>
    <row r="81" spans="1:14" x14ac:dyDescent="0.3">
      <c r="A81" s="16" t="s">
        <v>323</v>
      </c>
      <c r="B81" s="30" t="s">
        <v>16</v>
      </c>
      <c r="C81" t="s">
        <v>299</v>
      </c>
      <c r="D81" t="s">
        <v>300</v>
      </c>
      <c r="E81" s="30" t="s">
        <v>50</v>
      </c>
      <c r="F81" s="1" t="s">
        <v>324</v>
      </c>
      <c r="G81" s="30" t="s">
        <v>325</v>
      </c>
      <c r="H81" s="30" t="s">
        <v>326</v>
      </c>
      <c r="I81" s="1" t="s">
        <v>23</v>
      </c>
      <c r="K81" s="1">
        <v>2018</v>
      </c>
      <c r="L81" s="30">
        <v>1</v>
      </c>
      <c r="M81" s="1" t="s">
        <v>154</v>
      </c>
      <c r="N81">
        <v>2018</v>
      </c>
    </row>
    <row r="82" spans="1:14" x14ac:dyDescent="0.3">
      <c r="A82" s="16" t="s">
        <v>327</v>
      </c>
      <c r="B82" s="30" t="s">
        <v>16</v>
      </c>
      <c r="C82" t="s">
        <v>299</v>
      </c>
      <c r="D82" t="s">
        <v>300</v>
      </c>
      <c r="E82" s="30" t="s">
        <v>50</v>
      </c>
      <c r="F82" s="1" t="s">
        <v>328</v>
      </c>
      <c r="G82" s="30" t="s">
        <v>329</v>
      </c>
      <c r="H82" s="30" t="s">
        <v>330</v>
      </c>
      <c r="I82" s="1" t="s">
        <v>23</v>
      </c>
      <c r="K82" s="1">
        <v>2018</v>
      </c>
      <c r="L82" s="30">
        <v>1</v>
      </c>
      <c r="M82" s="1" t="s">
        <v>154</v>
      </c>
      <c r="N82">
        <v>2018</v>
      </c>
    </row>
    <row r="83" spans="1:14" x14ac:dyDescent="0.3">
      <c r="A83" s="16" t="s">
        <v>331</v>
      </c>
      <c r="B83" s="30" t="s">
        <v>16</v>
      </c>
      <c r="C83" t="s">
        <v>299</v>
      </c>
      <c r="D83" t="s">
        <v>300</v>
      </c>
      <c r="E83" s="30" t="s">
        <v>50</v>
      </c>
      <c r="F83" s="1" t="s">
        <v>332</v>
      </c>
      <c r="G83" s="30" t="s">
        <v>333</v>
      </c>
      <c r="H83" s="30" t="s">
        <v>334</v>
      </c>
      <c r="I83" s="1" t="s">
        <v>23</v>
      </c>
      <c r="K83" s="1">
        <v>2018</v>
      </c>
      <c r="L83" s="30">
        <v>1</v>
      </c>
      <c r="M83" s="1" t="s">
        <v>55</v>
      </c>
      <c r="N83">
        <v>2018</v>
      </c>
    </row>
    <row r="84" spans="1:14" x14ac:dyDescent="0.3">
      <c r="A84" s="16" t="s">
        <v>335</v>
      </c>
      <c r="B84" s="30" t="s">
        <v>16</v>
      </c>
      <c r="C84" t="s">
        <v>299</v>
      </c>
      <c r="D84" t="s">
        <v>300</v>
      </c>
      <c r="E84" s="30" t="s">
        <v>50</v>
      </c>
      <c r="F84" s="1" t="s">
        <v>336</v>
      </c>
      <c r="G84" s="30" t="s">
        <v>337</v>
      </c>
      <c r="H84" s="30" t="s">
        <v>338</v>
      </c>
      <c r="I84" s="1" t="s">
        <v>23</v>
      </c>
      <c r="K84" s="1">
        <v>2018</v>
      </c>
      <c r="L84" s="30">
        <v>1</v>
      </c>
      <c r="M84" s="1" t="s">
        <v>154</v>
      </c>
      <c r="N84">
        <v>2018</v>
      </c>
    </row>
    <row r="85" spans="1:14" x14ac:dyDescent="0.3">
      <c r="A85" s="16" t="s">
        <v>339</v>
      </c>
      <c r="B85" s="30" t="s">
        <v>16</v>
      </c>
      <c r="C85" t="s">
        <v>299</v>
      </c>
      <c r="D85" t="s">
        <v>300</v>
      </c>
      <c r="E85" s="30" t="s">
        <v>50</v>
      </c>
      <c r="F85" s="1" t="s">
        <v>340</v>
      </c>
      <c r="G85" s="30" t="s">
        <v>341</v>
      </c>
      <c r="H85" s="30" t="s">
        <v>342</v>
      </c>
      <c r="I85" s="1" t="s">
        <v>23</v>
      </c>
      <c r="K85" s="1">
        <v>2018</v>
      </c>
      <c r="L85" s="30">
        <v>1</v>
      </c>
      <c r="M85" s="1" t="s">
        <v>55</v>
      </c>
    </row>
    <row r="86" spans="1:14" x14ac:dyDescent="0.3">
      <c r="A86" s="16" t="s">
        <v>343</v>
      </c>
      <c r="B86" s="30" t="s">
        <v>16</v>
      </c>
      <c r="C86" t="s">
        <v>299</v>
      </c>
      <c r="D86" t="s">
        <v>300</v>
      </c>
      <c r="E86" s="30" t="s">
        <v>77</v>
      </c>
      <c r="F86" s="1" t="s">
        <v>78</v>
      </c>
      <c r="G86" s="30" t="s">
        <v>344</v>
      </c>
      <c r="H86" s="30" t="s">
        <v>345</v>
      </c>
      <c r="I86" s="1" t="s">
        <v>23</v>
      </c>
      <c r="K86" s="1">
        <v>2018</v>
      </c>
      <c r="L86" s="30">
        <v>1</v>
      </c>
      <c r="M86" s="1" t="s">
        <v>154</v>
      </c>
      <c r="N86">
        <v>2018</v>
      </c>
    </row>
    <row r="87" spans="1:14" x14ac:dyDescent="0.3">
      <c r="A87" s="16" t="s">
        <v>346</v>
      </c>
      <c r="B87" s="30" t="s">
        <v>16</v>
      </c>
      <c r="C87" t="s">
        <v>299</v>
      </c>
      <c r="D87" t="s">
        <v>300</v>
      </c>
      <c r="E87" s="30" t="s">
        <v>77</v>
      </c>
      <c r="F87" s="1" t="s">
        <v>347</v>
      </c>
      <c r="G87" s="30" t="s">
        <v>348</v>
      </c>
      <c r="H87" s="30" t="s">
        <v>349</v>
      </c>
      <c r="I87" s="1" t="s">
        <v>54</v>
      </c>
      <c r="K87" s="1">
        <v>2020</v>
      </c>
      <c r="L87" s="30">
        <v>1</v>
      </c>
      <c r="M87" s="1" t="s">
        <v>154</v>
      </c>
    </row>
    <row r="88" spans="1:14" x14ac:dyDescent="0.3">
      <c r="A88" s="16" t="s">
        <v>350</v>
      </c>
      <c r="B88" s="30" t="s">
        <v>16</v>
      </c>
      <c r="C88" t="s">
        <v>299</v>
      </c>
      <c r="D88" t="s">
        <v>300</v>
      </c>
      <c r="E88" s="30" t="s">
        <v>77</v>
      </c>
      <c r="F88" s="1" t="s">
        <v>82</v>
      </c>
      <c r="G88" s="30" t="s">
        <v>351</v>
      </c>
      <c r="H88" s="30" t="s">
        <v>352</v>
      </c>
      <c r="I88" s="1" t="s">
        <v>23</v>
      </c>
      <c r="K88" s="1">
        <v>2018</v>
      </c>
      <c r="L88" s="30">
        <v>1</v>
      </c>
      <c r="M88" s="1" t="s">
        <v>154</v>
      </c>
      <c r="N88">
        <v>2018</v>
      </c>
    </row>
    <row r="89" spans="1:14" x14ac:dyDescent="0.3">
      <c r="A89" s="16" t="s">
        <v>353</v>
      </c>
      <c r="B89" s="30" t="s">
        <v>16</v>
      </c>
      <c r="C89" t="s">
        <v>299</v>
      </c>
      <c r="D89" t="s">
        <v>300</v>
      </c>
      <c r="E89" s="30" t="s">
        <v>77</v>
      </c>
      <c r="F89" s="1" t="s">
        <v>86</v>
      </c>
      <c r="G89" s="30" t="s">
        <v>354</v>
      </c>
      <c r="H89" s="30" t="s">
        <v>355</v>
      </c>
      <c r="I89" s="1" t="s">
        <v>23</v>
      </c>
      <c r="K89" s="1">
        <v>2018</v>
      </c>
      <c r="L89" s="30">
        <v>1</v>
      </c>
      <c r="M89" s="1" t="s">
        <v>154</v>
      </c>
      <c r="N89">
        <v>2018</v>
      </c>
    </row>
    <row r="90" spans="1:14" x14ac:dyDescent="0.3">
      <c r="A90" s="16" t="s">
        <v>356</v>
      </c>
      <c r="B90" s="30" t="s">
        <v>16</v>
      </c>
      <c r="C90" t="s">
        <v>299</v>
      </c>
      <c r="D90" t="s">
        <v>300</v>
      </c>
      <c r="E90" s="30" t="s">
        <v>77</v>
      </c>
      <c r="F90" s="1" t="s">
        <v>90</v>
      </c>
      <c r="G90" s="30" t="s">
        <v>357</v>
      </c>
      <c r="H90" s="30" t="s">
        <v>358</v>
      </c>
      <c r="I90" s="1" t="s">
        <v>23</v>
      </c>
      <c r="K90" s="1">
        <v>2018</v>
      </c>
      <c r="L90" s="30">
        <v>1</v>
      </c>
      <c r="M90" s="1" t="s">
        <v>154</v>
      </c>
    </row>
    <row r="91" spans="1:14" x14ac:dyDescent="0.3">
      <c r="A91" s="16" t="s">
        <v>359</v>
      </c>
      <c r="B91" s="30" t="s">
        <v>16</v>
      </c>
      <c r="C91" t="s">
        <v>299</v>
      </c>
      <c r="D91" t="s">
        <v>360</v>
      </c>
      <c r="E91" s="30" t="s">
        <v>19</v>
      </c>
      <c r="F91" s="1" t="s">
        <v>30</v>
      </c>
      <c r="G91" s="30" t="s">
        <v>361</v>
      </c>
      <c r="H91" s="30" t="s">
        <v>362</v>
      </c>
      <c r="I91" s="1" t="s">
        <v>23</v>
      </c>
      <c r="K91" s="1">
        <v>2018</v>
      </c>
      <c r="L91" s="30">
        <v>1</v>
      </c>
      <c r="M91" s="1" t="s">
        <v>24</v>
      </c>
      <c r="N91">
        <v>2018</v>
      </c>
    </row>
    <row r="92" spans="1:14" x14ac:dyDescent="0.3">
      <c r="A92" s="16" t="s">
        <v>363</v>
      </c>
      <c r="B92" s="30" t="s">
        <v>16</v>
      </c>
      <c r="C92" t="s">
        <v>299</v>
      </c>
      <c r="D92" t="s">
        <v>360</v>
      </c>
      <c r="E92" s="30" t="s">
        <v>50</v>
      </c>
      <c r="F92" s="1" t="s">
        <v>30</v>
      </c>
      <c r="G92" s="30" t="s">
        <v>364</v>
      </c>
      <c r="H92" s="30" t="s">
        <v>365</v>
      </c>
      <c r="I92" s="1" t="s">
        <v>54</v>
      </c>
      <c r="K92" s="1">
        <v>2020</v>
      </c>
      <c r="L92" s="30">
        <v>1</v>
      </c>
      <c r="M92" s="1" t="s">
        <v>24</v>
      </c>
      <c r="N92">
        <v>2018</v>
      </c>
    </row>
    <row r="93" spans="1:14" x14ac:dyDescent="0.3">
      <c r="A93" s="16" t="s">
        <v>366</v>
      </c>
      <c r="B93" s="30" t="s">
        <v>16</v>
      </c>
      <c r="C93" t="s">
        <v>299</v>
      </c>
      <c r="D93" t="s">
        <v>360</v>
      </c>
      <c r="E93" s="30" t="s">
        <v>50</v>
      </c>
      <c r="F93" s="1" t="s">
        <v>164</v>
      </c>
      <c r="G93" s="30" t="s">
        <v>367</v>
      </c>
      <c r="H93" s="30" t="s">
        <v>368</v>
      </c>
      <c r="I93" s="1" t="s">
        <v>23</v>
      </c>
      <c r="K93" s="1">
        <v>2020</v>
      </c>
      <c r="L93" s="30">
        <v>1</v>
      </c>
      <c r="M93" s="1" t="s">
        <v>154</v>
      </c>
    </row>
    <row r="94" spans="1:14" x14ac:dyDescent="0.3">
      <c r="A94" s="16" t="s">
        <v>369</v>
      </c>
      <c r="B94" s="30" t="s">
        <v>16</v>
      </c>
      <c r="C94" t="s">
        <v>299</v>
      </c>
      <c r="D94" t="s">
        <v>360</v>
      </c>
      <c r="E94" s="30" t="s">
        <v>50</v>
      </c>
      <c r="F94" s="1" t="s">
        <v>164</v>
      </c>
      <c r="G94" s="30" t="s">
        <v>370</v>
      </c>
      <c r="H94" s="30" t="s">
        <v>371</v>
      </c>
      <c r="I94" s="1" t="s">
        <v>23</v>
      </c>
      <c r="K94" s="1">
        <v>2020</v>
      </c>
      <c r="L94" s="30">
        <v>1</v>
      </c>
      <c r="M94" s="1" t="s">
        <v>24</v>
      </c>
    </row>
    <row r="95" spans="1:14" x14ac:dyDescent="0.3">
      <c r="A95" s="16" t="s">
        <v>372</v>
      </c>
      <c r="B95" s="30" t="s">
        <v>16</v>
      </c>
      <c r="C95" t="s">
        <v>299</v>
      </c>
      <c r="D95" t="s">
        <v>360</v>
      </c>
      <c r="E95" s="30" t="s">
        <v>77</v>
      </c>
      <c r="F95" s="1" t="s">
        <v>373</v>
      </c>
      <c r="G95" s="30" t="s">
        <v>374</v>
      </c>
      <c r="H95" s="30" t="s">
        <v>375</v>
      </c>
      <c r="I95" s="1" t="s">
        <v>23</v>
      </c>
      <c r="K95" s="1">
        <v>2018</v>
      </c>
      <c r="L95" s="30">
        <v>1</v>
      </c>
      <c r="M95" s="1" t="s">
        <v>154</v>
      </c>
      <c r="N95">
        <v>2018</v>
      </c>
    </row>
    <row r="96" spans="1:14" x14ac:dyDescent="0.3">
      <c r="A96" s="16" t="s">
        <v>376</v>
      </c>
      <c r="B96" s="30" t="s">
        <v>16</v>
      </c>
      <c r="C96" t="s">
        <v>299</v>
      </c>
      <c r="D96" t="s">
        <v>360</v>
      </c>
      <c r="E96" s="30" t="s">
        <v>77</v>
      </c>
      <c r="F96" s="1" t="s">
        <v>377</v>
      </c>
      <c r="G96" s="30" t="s">
        <v>378</v>
      </c>
      <c r="H96" s="30" t="s">
        <v>379</v>
      </c>
      <c r="I96" s="1" t="s">
        <v>23</v>
      </c>
      <c r="K96" s="1">
        <v>2018</v>
      </c>
      <c r="L96" s="30">
        <v>1</v>
      </c>
      <c r="M96" s="1" t="s">
        <v>154</v>
      </c>
    </row>
    <row r="97" spans="1:14" x14ac:dyDescent="0.3">
      <c r="A97" s="16" t="s">
        <v>380</v>
      </c>
      <c r="B97" s="30" t="s">
        <v>16</v>
      </c>
      <c r="C97" t="s">
        <v>299</v>
      </c>
      <c r="D97" t="s">
        <v>381</v>
      </c>
      <c r="E97" s="30" t="s">
        <v>19</v>
      </c>
      <c r="F97" s="1" t="s">
        <v>26</v>
      </c>
      <c r="G97" s="30" t="s">
        <v>382</v>
      </c>
      <c r="H97" s="30" t="s">
        <v>383</v>
      </c>
      <c r="I97" s="1" t="s">
        <v>23</v>
      </c>
      <c r="K97" s="1">
        <v>2018</v>
      </c>
      <c r="L97" s="30">
        <v>1</v>
      </c>
      <c r="M97" s="1" t="s">
        <v>24</v>
      </c>
      <c r="N97">
        <v>2018</v>
      </c>
    </row>
    <row r="98" spans="1:14" x14ac:dyDescent="0.3">
      <c r="A98" s="16" t="s">
        <v>384</v>
      </c>
      <c r="B98" s="30" t="s">
        <v>16</v>
      </c>
      <c r="C98" t="s">
        <v>299</v>
      </c>
      <c r="D98" t="s">
        <v>381</v>
      </c>
      <c r="E98" s="30" t="s">
        <v>19</v>
      </c>
      <c r="F98" s="1" t="s">
        <v>385</v>
      </c>
      <c r="G98" s="30" t="s">
        <v>386</v>
      </c>
      <c r="H98" s="30" t="s">
        <v>387</v>
      </c>
      <c r="I98" s="1" t="s">
        <v>23</v>
      </c>
      <c r="K98" s="1">
        <v>2020</v>
      </c>
      <c r="L98" s="30">
        <v>1</v>
      </c>
      <c r="M98" s="1" t="s">
        <v>24</v>
      </c>
      <c r="N98">
        <v>2018</v>
      </c>
    </row>
    <row r="99" spans="1:14" x14ac:dyDescent="0.3">
      <c r="A99" s="16" t="s">
        <v>388</v>
      </c>
      <c r="B99" s="30" t="s">
        <v>16</v>
      </c>
      <c r="C99" t="s">
        <v>299</v>
      </c>
      <c r="D99" t="s">
        <v>381</v>
      </c>
      <c r="E99" s="30" t="s">
        <v>50</v>
      </c>
      <c r="F99" s="1" t="s">
        <v>389</v>
      </c>
      <c r="G99" s="30" t="s">
        <v>390</v>
      </c>
      <c r="H99" s="30" t="s">
        <v>391</v>
      </c>
      <c r="I99" s="1" t="s">
        <v>54</v>
      </c>
      <c r="K99" s="1">
        <v>2020</v>
      </c>
      <c r="L99" s="30">
        <v>1</v>
      </c>
      <c r="M99" s="1" t="s">
        <v>55</v>
      </c>
    </row>
    <row r="100" spans="1:14" x14ac:dyDescent="0.3">
      <c r="A100" s="16" t="s">
        <v>392</v>
      </c>
      <c r="B100" s="30" t="s">
        <v>16</v>
      </c>
      <c r="C100" t="s">
        <v>299</v>
      </c>
      <c r="D100" t="s">
        <v>381</v>
      </c>
      <c r="E100" s="30" t="s">
        <v>50</v>
      </c>
      <c r="F100" s="1" t="s">
        <v>164</v>
      </c>
      <c r="G100" s="30" t="s">
        <v>393</v>
      </c>
      <c r="H100" s="30" t="s">
        <v>394</v>
      </c>
      <c r="I100" s="1" t="s">
        <v>23</v>
      </c>
      <c r="K100" s="1">
        <v>2020</v>
      </c>
      <c r="L100" s="30">
        <v>1</v>
      </c>
      <c r="M100" s="1" t="s">
        <v>55</v>
      </c>
    </row>
    <row r="101" spans="1:14" x14ac:dyDescent="0.3">
      <c r="A101" s="16" t="s">
        <v>395</v>
      </c>
      <c r="B101" s="30" t="s">
        <v>16</v>
      </c>
      <c r="C101" t="s">
        <v>299</v>
      </c>
      <c r="D101" t="s">
        <v>381</v>
      </c>
      <c r="E101" s="30" t="s">
        <v>50</v>
      </c>
      <c r="F101" s="1" t="s">
        <v>164</v>
      </c>
      <c r="G101" s="30" t="s">
        <v>396</v>
      </c>
      <c r="H101" s="30" t="s">
        <v>397</v>
      </c>
      <c r="I101" s="1" t="s">
        <v>23</v>
      </c>
      <c r="K101" s="1">
        <v>2020</v>
      </c>
      <c r="L101" s="30">
        <v>1</v>
      </c>
      <c r="M101" s="1" t="s">
        <v>55</v>
      </c>
    </row>
    <row r="102" spans="1:14" x14ac:dyDescent="0.3">
      <c r="A102" s="16" t="s">
        <v>398</v>
      </c>
      <c r="B102" s="30" t="s">
        <v>16</v>
      </c>
      <c r="C102" t="s">
        <v>299</v>
      </c>
      <c r="D102" t="s">
        <v>381</v>
      </c>
      <c r="E102" s="30" t="s">
        <v>50</v>
      </c>
      <c r="F102" s="1" t="s">
        <v>164</v>
      </c>
      <c r="G102" s="30" t="s">
        <v>399</v>
      </c>
      <c r="H102" s="30" t="s">
        <v>67</v>
      </c>
      <c r="I102" s="1" t="s">
        <v>23</v>
      </c>
      <c r="K102" s="1">
        <v>2020</v>
      </c>
      <c r="L102" s="30">
        <v>1</v>
      </c>
      <c r="M102" s="1" t="s">
        <v>154</v>
      </c>
    </row>
    <row r="103" spans="1:14" x14ac:dyDescent="0.3">
      <c r="A103" s="16" t="s">
        <v>400</v>
      </c>
      <c r="B103" s="30" t="s">
        <v>16</v>
      </c>
      <c r="C103" t="s">
        <v>299</v>
      </c>
      <c r="D103" t="s">
        <v>381</v>
      </c>
      <c r="E103" s="30" t="s">
        <v>50</v>
      </c>
      <c r="F103" s="1" t="s">
        <v>164</v>
      </c>
      <c r="G103" s="30" t="s">
        <v>401</v>
      </c>
      <c r="H103" s="30" t="s">
        <v>402</v>
      </c>
      <c r="I103" s="1" t="s">
        <v>23</v>
      </c>
      <c r="K103" s="1">
        <v>2020</v>
      </c>
      <c r="L103" s="30">
        <v>1</v>
      </c>
      <c r="M103" s="1" t="s">
        <v>154</v>
      </c>
    </row>
    <row r="104" spans="1:14" x14ac:dyDescent="0.3">
      <c r="A104" s="16" t="s">
        <v>403</v>
      </c>
      <c r="B104" s="30" t="s">
        <v>16</v>
      </c>
      <c r="C104" t="s">
        <v>299</v>
      </c>
      <c r="D104" t="s">
        <v>381</v>
      </c>
      <c r="E104" s="30" t="s">
        <v>50</v>
      </c>
      <c r="F104" s="1" t="s">
        <v>164</v>
      </c>
      <c r="G104" s="30" t="s">
        <v>404</v>
      </c>
      <c r="H104" s="30" t="s">
        <v>405</v>
      </c>
      <c r="I104" s="1" t="s">
        <v>23</v>
      </c>
      <c r="K104" s="1">
        <v>2020</v>
      </c>
      <c r="L104" s="30">
        <v>1</v>
      </c>
      <c r="M104" s="1" t="s">
        <v>154</v>
      </c>
    </row>
    <row r="105" spans="1:14" x14ac:dyDescent="0.3">
      <c r="A105" s="16" t="s">
        <v>406</v>
      </c>
      <c r="B105" s="30" t="s">
        <v>16</v>
      </c>
      <c r="C105" t="s">
        <v>299</v>
      </c>
      <c r="D105" t="s">
        <v>381</v>
      </c>
      <c r="E105" s="30" t="s">
        <v>77</v>
      </c>
      <c r="F105" s="1" t="s">
        <v>164</v>
      </c>
      <c r="G105" s="30" t="s">
        <v>407</v>
      </c>
      <c r="H105" s="30" t="s">
        <v>408</v>
      </c>
      <c r="I105" s="1" t="s">
        <v>23</v>
      </c>
      <c r="K105" s="1">
        <v>2020</v>
      </c>
      <c r="L105" s="30">
        <v>1</v>
      </c>
      <c r="M105" s="1" t="s">
        <v>24</v>
      </c>
    </row>
    <row r="106" spans="1:14" x14ac:dyDescent="0.3">
      <c r="A106" s="16" t="s">
        <v>409</v>
      </c>
      <c r="B106" s="30" t="s">
        <v>16</v>
      </c>
      <c r="C106" t="s">
        <v>299</v>
      </c>
      <c r="D106" t="s">
        <v>381</v>
      </c>
      <c r="E106" s="30" t="s">
        <v>77</v>
      </c>
      <c r="F106" s="1" t="s">
        <v>164</v>
      </c>
      <c r="G106" s="30" t="s">
        <v>399</v>
      </c>
      <c r="H106" s="30" t="s">
        <v>410</v>
      </c>
      <c r="I106" s="1" t="s">
        <v>23</v>
      </c>
      <c r="K106" s="1">
        <v>2020</v>
      </c>
      <c r="L106" s="30">
        <v>1</v>
      </c>
      <c r="M106" s="1" t="s">
        <v>154</v>
      </c>
    </row>
    <row r="107" spans="1:14" x14ac:dyDescent="0.3">
      <c r="A107" s="16" t="s">
        <v>411</v>
      </c>
      <c r="B107" s="30" t="s">
        <v>16</v>
      </c>
      <c r="C107" t="s">
        <v>299</v>
      </c>
      <c r="D107" t="s">
        <v>381</v>
      </c>
      <c r="E107" s="30" t="s">
        <v>77</v>
      </c>
      <c r="F107" s="1" t="s">
        <v>164</v>
      </c>
      <c r="G107" s="30" t="s">
        <v>412</v>
      </c>
      <c r="H107" s="30" t="s">
        <v>413</v>
      </c>
      <c r="I107" s="1" t="s">
        <v>23</v>
      </c>
      <c r="K107" s="1">
        <v>2020</v>
      </c>
      <c r="L107" s="30">
        <v>1</v>
      </c>
      <c r="M107" s="1" t="s">
        <v>154</v>
      </c>
    </row>
    <row r="108" spans="1:14" x14ac:dyDescent="0.3">
      <c r="A108" s="16" t="s">
        <v>414</v>
      </c>
      <c r="B108" s="30" t="s">
        <v>16</v>
      </c>
      <c r="C108" t="s">
        <v>299</v>
      </c>
      <c r="D108" t="s">
        <v>381</v>
      </c>
      <c r="E108" s="30" t="s">
        <v>77</v>
      </c>
      <c r="F108" s="1" t="s">
        <v>415</v>
      </c>
      <c r="G108" s="30" t="s">
        <v>416</v>
      </c>
      <c r="H108" s="30" t="s">
        <v>417</v>
      </c>
      <c r="I108" s="1" t="s">
        <v>23</v>
      </c>
      <c r="K108" s="1">
        <v>2018</v>
      </c>
      <c r="L108" s="30">
        <v>1</v>
      </c>
      <c r="M108" s="1" t="s">
        <v>154</v>
      </c>
    </row>
    <row r="109" spans="1:14" x14ac:dyDescent="0.3">
      <c r="A109" s="16" t="s">
        <v>418</v>
      </c>
      <c r="B109" s="30" t="s">
        <v>16</v>
      </c>
      <c r="C109" t="s">
        <v>299</v>
      </c>
      <c r="D109" t="s">
        <v>381</v>
      </c>
      <c r="E109" s="30" t="s">
        <v>77</v>
      </c>
      <c r="F109" s="1" t="s">
        <v>419</v>
      </c>
      <c r="G109" s="30" t="s">
        <v>420</v>
      </c>
      <c r="H109" s="30" t="s">
        <v>421</v>
      </c>
      <c r="I109" s="1" t="s">
        <v>23</v>
      </c>
      <c r="K109" s="1">
        <v>2018</v>
      </c>
      <c r="L109" s="30">
        <v>1</v>
      </c>
      <c r="M109" s="1" t="s">
        <v>24</v>
      </c>
      <c r="N109">
        <v>2018</v>
      </c>
    </row>
    <row r="110" spans="1:14" x14ac:dyDescent="0.3">
      <c r="A110" s="16" t="s">
        <v>422</v>
      </c>
      <c r="B110" s="30" t="s">
        <v>16</v>
      </c>
      <c r="C110" t="s">
        <v>299</v>
      </c>
      <c r="E110" s="38" t="s">
        <v>260</v>
      </c>
      <c r="F110" s="37" t="s">
        <v>423</v>
      </c>
      <c r="G110" s="38" t="s">
        <v>261</v>
      </c>
      <c r="H110" s="43" t="s">
        <v>262</v>
      </c>
      <c r="I110" s="1" t="s">
        <v>23</v>
      </c>
      <c r="K110" s="1">
        <v>2018</v>
      </c>
      <c r="L110" s="30">
        <v>1</v>
      </c>
      <c r="M110" s="1" t="s">
        <v>154</v>
      </c>
      <c r="N110">
        <v>2018</v>
      </c>
    </row>
    <row r="111" spans="1:14" x14ac:dyDescent="0.3">
      <c r="A111" s="16" t="s">
        <v>424</v>
      </c>
      <c r="B111" s="30" t="s">
        <v>16</v>
      </c>
      <c r="C111" t="s">
        <v>299</v>
      </c>
      <c r="E111" s="38" t="s">
        <v>260</v>
      </c>
      <c r="F111" s="37" t="s">
        <v>425</v>
      </c>
      <c r="G111" s="38" t="s">
        <v>264</v>
      </c>
      <c r="H111" s="28" t="s">
        <v>265</v>
      </c>
      <c r="I111" s="1" t="s">
        <v>23</v>
      </c>
      <c r="K111" s="1">
        <v>2018</v>
      </c>
      <c r="L111" s="30">
        <v>1</v>
      </c>
      <c r="M111" s="1" t="s">
        <v>154</v>
      </c>
      <c r="N111">
        <v>2018</v>
      </c>
    </row>
    <row r="112" spans="1:14" x14ac:dyDescent="0.3">
      <c r="A112" s="16" t="s">
        <v>426</v>
      </c>
      <c r="B112" s="30" t="s">
        <v>16</v>
      </c>
      <c r="C112" t="s">
        <v>299</v>
      </c>
      <c r="E112" s="38" t="s">
        <v>260</v>
      </c>
      <c r="F112" s="37" t="s">
        <v>427</v>
      </c>
      <c r="G112" s="38" t="s">
        <v>267</v>
      </c>
      <c r="H112" s="28" t="s">
        <v>268</v>
      </c>
      <c r="I112" s="1" t="s">
        <v>23</v>
      </c>
      <c r="K112" s="1">
        <v>2018</v>
      </c>
      <c r="L112" s="30">
        <v>1</v>
      </c>
      <c r="M112" s="1" t="s">
        <v>154</v>
      </c>
      <c r="N112">
        <v>2018</v>
      </c>
    </row>
    <row r="113" spans="1:14" x14ac:dyDescent="0.3">
      <c r="A113" s="16" t="s">
        <v>428</v>
      </c>
      <c r="B113" s="30" t="s">
        <v>16</v>
      </c>
      <c r="C113" t="s">
        <v>299</v>
      </c>
      <c r="E113" s="38" t="s">
        <v>260</v>
      </c>
      <c r="F113" s="37" t="s">
        <v>429</v>
      </c>
      <c r="G113" s="38" t="s">
        <v>430</v>
      </c>
      <c r="H113" s="30" t="s">
        <v>431</v>
      </c>
      <c r="I113" s="1" t="s">
        <v>23</v>
      </c>
      <c r="K113" s="1">
        <v>2018</v>
      </c>
      <c r="L113" s="30">
        <v>1</v>
      </c>
      <c r="M113" s="1" t="s">
        <v>154</v>
      </c>
      <c r="N113">
        <v>2018</v>
      </c>
    </row>
    <row r="114" spans="1:14" x14ac:dyDescent="0.3">
      <c r="A114" s="16" t="s">
        <v>432</v>
      </c>
      <c r="B114" s="30" t="s">
        <v>16</v>
      </c>
      <c r="C114" t="s">
        <v>299</v>
      </c>
      <c r="E114" s="38" t="s">
        <v>260</v>
      </c>
      <c r="F114" s="37" t="s">
        <v>164</v>
      </c>
      <c r="G114" s="38" t="s">
        <v>270</v>
      </c>
      <c r="H114" s="30" t="s">
        <v>271</v>
      </c>
      <c r="I114" s="1" t="s">
        <v>23</v>
      </c>
      <c r="K114" s="1">
        <v>2020</v>
      </c>
      <c r="L114" s="30">
        <v>1</v>
      </c>
      <c r="M114" s="1" t="s">
        <v>24</v>
      </c>
    </row>
    <row r="115" spans="1:14" x14ac:dyDescent="0.3">
      <c r="A115" s="16" t="s">
        <v>433</v>
      </c>
      <c r="B115" s="30" t="s">
        <v>16</v>
      </c>
      <c r="C115" t="s">
        <v>299</v>
      </c>
      <c r="E115" s="38" t="s">
        <v>260</v>
      </c>
      <c r="F115" s="37" t="s">
        <v>164</v>
      </c>
      <c r="G115" s="38" t="s">
        <v>273</v>
      </c>
      <c r="H115" s="30" t="s">
        <v>274</v>
      </c>
      <c r="I115" s="1" t="s">
        <v>23</v>
      </c>
      <c r="K115" s="1">
        <v>2020</v>
      </c>
      <c r="L115" s="30">
        <v>1</v>
      </c>
      <c r="M115" s="1" t="s">
        <v>24</v>
      </c>
    </row>
    <row r="116" spans="1:14" x14ac:dyDescent="0.3">
      <c r="A116" s="16" t="s">
        <v>434</v>
      </c>
      <c r="B116" s="30" t="s">
        <v>16</v>
      </c>
      <c r="C116" t="s">
        <v>299</v>
      </c>
      <c r="E116" s="30" t="s">
        <v>276</v>
      </c>
      <c r="F116" s="1" t="s">
        <v>423</v>
      </c>
      <c r="G116" s="30" t="s">
        <v>435</v>
      </c>
      <c r="H116" s="30" t="s">
        <v>436</v>
      </c>
      <c r="I116" s="1" t="s">
        <v>23</v>
      </c>
      <c r="K116" s="1">
        <v>2018</v>
      </c>
      <c r="L116" s="30">
        <v>1</v>
      </c>
      <c r="M116" s="1" t="s">
        <v>154</v>
      </c>
      <c r="N116">
        <v>2018</v>
      </c>
    </row>
    <row r="117" spans="1:14" x14ac:dyDescent="0.3">
      <c r="A117" s="16" t="s">
        <v>437</v>
      </c>
      <c r="B117" s="30" t="s">
        <v>16</v>
      </c>
      <c r="C117" t="s">
        <v>299</v>
      </c>
      <c r="E117" s="30" t="s">
        <v>276</v>
      </c>
      <c r="F117" s="1" t="s">
        <v>438</v>
      </c>
      <c r="G117" s="30" t="s">
        <v>439</v>
      </c>
      <c r="H117" s="30" t="s">
        <v>440</v>
      </c>
      <c r="I117" s="1" t="s">
        <v>23</v>
      </c>
      <c r="K117" s="1">
        <v>2018</v>
      </c>
      <c r="L117" s="30">
        <v>1</v>
      </c>
      <c r="M117" s="1" t="s">
        <v>154</v>
      </c>
      <c r="N117">
        <v>2018</v>
      </c>
    </row>
    <row r="118" spans="1:14" x14ac:dyDescent="0.3">
      <c r="A118" s="16" t="s">
        <v>441</v>
      </c>
      <c r="B118" s="30" t="s">
        <v>16</v>
      </c>
      <c r="C118" t="s">
        <v>299</v>
      </c>
      <c r="E118" s="30" t="s">
        <v>276</v>
      </c>
      <c r="F118" s="1" t="s">
        <v>442</v>
      </c>
      <c r="G118" s="30" t="s">
        <v>443</v>
      </c>
      <c r="H118" s="30" t="s">
        <v>444</v>
      </c>
      <c r="I118" s="1" t="s">
        <v>23</v>
      </c>
      <c r="K118" s="1">
        <v>2018</v>
      </c>
      <c r="L118" s="30">
        <v>1</v>
      </c>
      <c r="M118" s="1" t="s">
        <v>154</v>
      </c>
      <c r="N118">
        <v>2018</v>
      </c>
    </row>
    <row r="119" spans="1:14" x14ac:dyDescent="0.3">
      <c r="A119" s="16" t="s">
        <v>445</v>
      </c>
      <c r="B119" s="30" t="s">
        <v>16</v>
      </c>
      <c r="C119" t="s">
        <v>299</v>
      </c>
      <c r="E119" s="30" t="s">
        <v>276</v>
      </c>
      <c r="F119" s="1" t="s">
        <v>446</v>
      </c>
      <c r="G119" s="30" t="s">
        <v>447</v>
      </c>
      <c r="H119" s="30" t="s">
        <v>448</v>
      </c>
      <c r="I119" s="1" t="s">
        <v>54</v>
      </c>
      <c r="K119" s="1">
        <v>2020</v>
      </c>
      <c r="L119" s="30">
        <v>1</v>
      </c>
      <c r="M119" s="1" t="s">
        <v>24</v>
      </c>
    </row>
    <row r="120" spans="1:14" x14ac:dyDescent="0.3">
      <c r="A120" s="16" t="s">
        <v>449</v>
      </c>
      <c r="B120" s="30" t="s">
        <v>16</v>
      </c>
      <c r="C120" t="s">
        <v>299</v>
      </c>
      <c r="E120" s="30" t="s">
        <v>276</v>
      </c>
      <c r="F120" s="1" t="s">
        <v>429</v>
      </c>
      <c r="G120" s="30" t="s">
        <v>450</v>
      </c>
      <c r="H120" s="30" t="s">
        <v>451</v>
      </c>
      <c r="I120" s="1" t="s">
        <v>54</v>
      </c>
      <c r="K120" s="1">
        <v>2020</v>
      </c>
      <c r="L120" s="30">
        <v>1</v>
      </c>
      <c r="M120" s="1" t="s">
        <v>24</v>
      </c>
    </row>
    <row r="121" spans="1:14" x14ac:dyDescent="0.3">
      <c r="A121" s="16" t="s">
        <v>452</v>
      </c>
      <c r="B121" s="30" t="s">
        <v>16</v>
      </c>
      <c r="C121" t="s">
        <v>299</v>
      </c>
      <c r="E121" s="30" t="s">
        <v>276</v>
      </c>
      <c r="F121" s="1" t="s">
        <v>453</v>
      </c>
      <c r="G121" s="30" t="s">
        <v>454</v>
      </c>
      <c r="H121" s="30" t="s">
        <v>455</v>
      </c>
      <c r="I121" s="1" t="s">
        <v>54</v>
      </c>
      <c r="K121" s="1">
        <v>2020</v>
      </c>
      <c r="L121" s="30">
        <v>1</v>
      </c>
      <c r="M121" s="1" t="s">
        <v>24</v>
      </c>
    </row>
    <row r="122" spans="1:14" x14ac:dyDescent="0.3">
      <c r="A122" s="16" t="s">
        <v>456</v>
      </c>
      <c r="B122" s="30" t="s">
        <v>16</v>
      </c>
      <c r="C122" t="s">
        <v>457</v>
      </c>
      <c r="D122" t="s">
        <v>458</v>
      </c>
      <c r="E122" s="30" t="s">
        <v>19</v>
      </c>
      <c r="F122" s="1" t="s">
        <v>459</v>
      </c>
      <c r="G122" s="30" t="s">
        <v>460</v>
      </c>
      <c r="H122" s="30" t="s">
        <v>461</v>
      </c>
      <c r="I122" s="1" t="s">
        <v>23</v>
      </c>
      <c r="K122" s="1">
        <v>2018</v>
      </c>
      <c r="L122" s="30">
        <v>1</v>
      </c>
      <c r="M122" s="1" t="s">
        <v>24</v>
      </c>
      <c r="N122">
        <v>2018</v>
      </c>
    </row>
    <row r="123" spans="1:14" ht="28.8" x14ac:dyDescent="0.3">
      <c r="A123" s="16" t="s">
        <v>462</v>
      </c>
      <c r="B123" s="30" t="s">
        <v>16</v>
      </c>
      <c r="C123" t="s">
        <v>457</v>
      </c>
      <c r="D123" t="s">
        <v>458</v>
      </c>
      <c r="E123" s="30" t="s">
        <v>19</v>
      </c>
      <c r="F123" s="1" t="s">
        <v>463</v>
      </c>
      <c r="G123" s="28" t="s">
        <v>464</v>
      </c>
      <c r="H123" s="43" t="s">
        <v>465</v>
      </c>
      <c r="I123" s="1" t="s">
        <v>23</v>
      </c>
      <c r="K123" s="1">
        <v>2018</v>
      </c>
      <c r="L123" s="30">
        <v>1</v>
      </c>
      <c r="M123" s="1" t="s">
        <v>24</v>
      </c>
      <c r="N123">
        <v>2018</v>
      </c>
    </row>
    <row r="124" spans="1:14" x14ac:dyDescent="0.3">
      <c r="A124" s="16" t="s">
        <v>466</v>
      </c>
      <c r="B124" s="30" t="s">
        <v>16</v>
      </c>
      <c r="C124" t="s">
        <v>457</v>
      </c>
      <c r="D124" t="s">
        <v>458</v>
      </c>
      <c r="E124" s="30" t="s">
        <v>19</v>
      </c>
      <c r="F124" s="1" t="s">
        <v>467</v>
      </c>
      <c r="G124" s="30" t="s">
        <v>468</v>
      </c>
      <c r="H124" s="30" t="s">
        <v>469</v>
      </c>
      <c r="I124" s="1" t="s">
        <v>23</v>
      </c>
      <c r="K124" s="1">
        <v>2018</v>
      </c>
      <c r="L124" s="30">
        <v>1</v>
      </c>
      <c r="M124" s="1" t="s">
        <v>24</v>
      </c>
      <c r="N124">
        <v>2018</v>
      </c>
    </row>
    <row r="125" spans="1:14" x14ac:dyDescent="0.3">
      <c r="A125" s="16" t="s">
        <v>470</v>
      </c>
      <c r="B125" s="30" t="s">
        <v>16</v>
      </c>
      <c r="C125" t="s">
        <v>457</v>
      </c>
      <c r="D125" t="s">
        <v>458</v>
      </c>
      <c r="E125" s="30" t="s">
        <v>19</v>
      </c>
      <c r="F125" s="1" t="s">
        <v>471</v>
      </c>
      <c r="G125" s="30" t="s">
        <v>472</v>
      </c>
      <c r="H125" s="44" t="s">
        <v>473</v>
      </c>
      <c r="I125" s="1" t="s">
        <v>23</v>
      </c>
      <c r="K125" s="1">
        <v>2018</v>
      </c>
      <c r="L125" s="30">
        <v>1</v>
      </c>
      <c r="M125" s="1" t="s">
        <v>24</v>
      </c>
      <c r="N125">
        <v>2018</v>
      </c>
    </row>
    <row r="126" spans="1:14" x14ac:dyDescent="0.3">
      <c r="A126" s="16" t="s">
        <v>474</v>
      </c>
      <c r="B126" s="30" t="s">
        <v>16</v>
      </c>
      <c r="C126" t="s">
        <v>457</v>
      </c>
      <c r="D126" t="s">
        <v>458</v>
      </c>
      <c r="E126" s="30" t="s">
        <v>19</v>
      </c>
      <c r="F126" s="1" t="s">
        <v>475</v>
      </c>
      <c r="G126" s="30" t="s">
        <v>476</v>
      </c>
      <c r="H126" s="30" t="s">
        <v>477</v>
      </c>
      <c r="I126" s="1" t="s">
        <v>23</v>
      </c>
      <c r="K126" s="1">
        <v>2018</v>
      </c>
      <c r="L126" s="30">
        <v>1</v>
      </c>
      <c r="M126" s="1" t="s">
        <v>24</v>
      </c>
      <c r="N126">
        <v>2018</v>
      </c>
    </row>
    <row r="127" spans="1:14" x14ac:dyDescent="0.3">
      <c r="A127" s="16" t="s">
        <v>478</v>
      </c>
      <c r="B127" s="30" t="s">
        <v>16</v>
      </c>
      <c r="C127" t="s">
        <v>457</v>
      </c>
      <c r="D127" t="s">
        <v>458</v>
      </c>
      <c r="E127" s="30" t="s">
        <v>50</v>
      </c>
      <c r="F127" s="1" t="s">
        <v>164</v>
      </c>
      <c r="G127" s="30" t="s">
        <v>479</v>
      </c>
      <c r="H127" s="30" t="s">
        <v>480</v>
      </c>
      <c r="I127" s="1" t="s">
        <v>23</v>
      </c>
      <c r="K127" s="1">
        <v>2020</v>
      </c>
      <c r="L127" s="30">
        <v>1</v>
      </c>
      <c r="M127" s="1" t="s">
        <v>154</v>
      </c>
    </row>
    <row r="128" spans="1:14" x14ac:dyDescent="0.3">
      <c r="A128" s="16" t="s">
        <v>481</v>
      </c>
      <c r="B128" s="30" t="s">
        <v>16</v>
      </c>
      <c r="C128" t="s">
        <v>457</v>
      </c>
      <c r="D128" t="s">
        <v>458</v>
      </c>
      <c r="E128" s="30" t="s">
        <v>50</v>
      </c>
      <c r="F128" s="1" t="s">
        <v>51</v>
      </c>
      <c r="G128" s="30" t="s">
        <v>482</v>
      </c>
      <c r="H128" s="30" t="s">
        <v>483</v>
      </c>
      <c r="I128" s="1" t="s">
        <v>23</v>
      </c>
      <c r="K128" s="1">
        <v>2018</v>
      </c>
      <c r="L128" s="30">
        <v>1</v>
      </c>
      <c r="M128" s="1" t="s">
        <v>55</v>
      </c>
    </row>
    <row r="129" spans="1:14" x14ac:dyDescent="0.3">
      <c r="A129" s="16" t="s">
        <v>484</v>
      </c>
      <c r="B129" s="30" t="s">
        <v>16</v>
      </c>
      <c r="C129" t="s">
        <v>457</v>
      </c>
      <c r="D129" t="s">
        <v>458</v>
      </c>
      <c r="E129" s="30" t="s">
        <v>50</v>
      </c>
      <c r="F129" s="1" t="s">
        <v>164</v>
      </c>
      <c r="G129" s="30" t="s">
        <v>485</v>
      </c>
      <c r="H129" s="30" t="s">
        <v>486</v>
      </c>
      <c r="I129" s="1" t="s">
        <v>23</v>
      </c>
      <c r="K129" s="1">
        <v>2020</v>
      </c>
      <c r="L129" s="30">
        <v>1</v>
      </c>
      <c r="M129" s="1" t="s">
        <v>55</v>
      </c>
    </row>
    <row r="130" spans="1:14" x14ac:dyDescent="0.3">
      <c r="A130" s="16" t="s">
        <v>487</v>
      </c>
      <c r="B130" s="30" t="s">
        <v>16</v>
      </c>
      <c r="C130" t="s">
        <v>457</v>
      </c>
      <c r="D130" t="s">
        <v>458</v>
      </c>
      <c r="E130" s="30" t="s">
        <v>50</v>
      </c>
      <c r="F130" s="1" t="s">
        <v>164</v>
      </c>
      <c r="G130" s="30" t="s">
        <v>488</v>
      </c>
      <c r="H130" s="30" t="s">
        <v>489</v>
      </c>
      <c r="I130" s="1" t="s">
        <v>23</v>
      </c>
      <c r="K130" s="1">
        <v>2020</v>
      </c>
      <c r="L130" s="30">
        <v>1</v>
      </c>
      <c r="M130" s="1" t="s">
        <v>55</v>
      </c>
    </row>
    <row r="131" spans="1:14" x14ac:dyDescent="0.3">
      <c r="A131" s="16" t="s">
        <v>490</v>
      </c>
      <c r="B131" s="30" t="s">
        <v>16</v>
      </c>
      <c r="C131" t="s">
        <v>457</v>
      </c>
      <c r="D131" t="s">
        <v>458</v>
      </c>
      <c r="E131" s="30" t="s">
        <v>50</v>
      </c>
      <c r="F131" s="1" t="s">
        <v>491</v>
      </c>
      <c r="G131" s="30" t="s">
        <v>492</v>
      </c>
      <c r="H131" s="30" t="s">
        <v>493</v>
      </c>
      <c r="I131" s="1" t="s">
        <v>23</v>
      </c>
      <c r="K131" s="1">
        <v>2018</v>
      </c>
      <c r="L131" s="30">
        <v>1</v>
      </c>
      <c r="M131" s="1" t="s">
        <v>55</v>
      </c>
    </row>
    <row r="132" spans="1:14" x14ac:dyDescent="0.3">
      <c r="A132" s="16" t="s">
        <v>494</v>
      </c>
      <c r="B132" s="30" t="s">
        <v>16</v>
      </c>
      <c r="C132" t="s">
        <v>457</v>
      </c>
      <c r="D132" t="s">
        <v>458</v>
      </c>
      <c r="E132" s="30" t="s">
        <v>50</v>
      </c>
      <c r="F132" s="1" t="s">
        <v>495</v>
      </c>
      <c r="G132" s="30" t="s">
        <v>496</v>
      </c>
      <c r="H132" s="30" t="s">
        <v>497</v>
      </c>
      <c r="I132" s="1" t="s">
        <v>23</v>
      </c>
      <c r="K132" s="1">
        <v>2018</v>
      </c>
      <c r="L132" s="30">
        <v>1</v>
      </c>
      <c r="M132" s="1" t="s">
        <v>55</v>
      </c>
    </row>
    <row r="133" spans="1:14" x14ac:dyDescent="0.3">
      <c r="A133" s="16" t="s">
        <v>498</v>
      </c>
      <c r="B133" s="30" t="s">
        <v>16</v>
      </c>
      <c r="C133" t="s">
        <v>457</v>
      </c>
      <c r="D133" t="s">
        <v>458</v>
      </c>
      <c r="E133" s="30" t="s">
        <v>50</v>
      </c>
      <c r="F133" s="1" t="s">
        <v>499</v>
      </c>
      <c r="G133" s="30" t="s">
        <v>500</v>
      </c>
      <c r="H133" s="30" t="s">
        <v>501</v>
      </c>
      <c r="I133" s="1" t="s">
        <v>23</v>
      </c>
      <c r="K133" s="1">
        <v>2018</v>
      </c>
      <c r="L133" s="30">
        <v>1</v>
      </c>
      <c r="M133" s="1" t="s">
        <v>55</v>
      </c>
    </row>
    <row r="134" spans="1:14" x14ac:dyDescent="0.3">
      <c r="A134" s="16" t="s">
        <v>502</v>
      </c>
      <c r="B134" s="30" t="s">
        <v>16</v>
      </c>
      <c r="C134" t="s">
        <v>457</v>
      </c>
      <c r="D134" t="s">
        <v>458</v>
      </c>
      <c r="E134" s="30" t="s">
        <v>50</v>
      </c>
      <c r="F134" s="1" t="s">
        <v>164</v>
      </c>
      <c r="G134" s="30" t="s">
        <v>503</v>
      </c>
      <c r="H134" s="30" t="s">
        <v>504</v>
      </c>
      <c r="I134" s="1" t="s">
        <v>23</v>
      </c>
      <c r="K134" s="1">
        <v>2020</v>
      </c>
      <c r="L134" s="30">
        <v>1</v>
      </c>
      <c r="M134" s="1" t="s">
        <v>55</v>
      </c>
    </row>
    <row r="135" spans="1:14" x14ac:dyDescent="0.3">
      <c r="A135" s="16" t="s">
        <v>505</v>
      </c>
      <c r="B135" s="30" t="s">
        <v>16</v>
      </c>
      <c r="C135" t="s">
        <v>457</v>
      </c>
      <c r="D135" t="s">
        <v>458</v>
      </c>
      <c r="E135" s="30" t="s">
        <v>50</v>
      </c>
      <c r="F135" s="1" t="s">
        <v>164</v>
      </c>
      <c r="G135" s="30" t="s">
        <v>506</v>
      </c>
      <c r="H135" s="30" t="s">
        <v>507</v>
      </c>
      <c r="I135" s="1" t="s">
        <v>23</v>
      </c>
      <c r="K135" s="1">
        <v>2020</v>
      </c>
      <c r="L135" s="30">
        <v>1</v>
      </c>
      <c r="M135" s="1" t="s">
        <v>154</v>
      </c>
    </row>
    <row r="136" spans="1:14" x14ac:dyDescent="0.3">
      <c r="A136" s="16" t="s">
        <v>508</v>
      </c>
      <c r="B136" s="30" t="s">
        <v>16</v>
      </c>
      <c r="C136" t="s">
        <v>457</v>
      </c>
      <c r="D136" t="s">
        <v>458</v>
      </c>
      <c r="E136" s="30" t="s">
        <v>50</v>
      </c>
      <c r="F136" s="1" t="s">
        <v>164</v>
      </c>
      <c r="G136" s="30" t="s">
        <v>509</v>
      </c>
      <c r="H136" s="30" t="s">
        <v>510</v>
      </c>
      <c r="I136" s="1" t="s">
        <v>23</v>
      </c>
      <c r="K136" s="1">
        <v>2020</v>
      </c>
      <c r="L136" s="30">
        <v>1</v>
      </c>
      <c r="M136" s="1" t="s">
        <v>154</v>
      </c>
    </row>
    <row r="137" spans="1:14" x14ac:dyDescent="0.3">
      <c r="A137" s="16" t="s">
        <v>511</v>
      </c>
      <c r="B137" s="30" t="s">
        <v>16</v>
      </c>
      <c r="C137" t="s">
        <v>457</v>
      </c>
      <c r="D137" t="s">
        <v>458</v>
      </c>
      <c r="E137" s="30" t="s">
        <v>50</v>
      </c>
      <c r="F137" s="1" t="s">
        <v>164</v>
      </c>
      <c r="G137" s="30" t="s">
        <v>512</v>
      </c>
      <c r="H137" s="30" t="s">
        <v>513</v>
      </c>
      <c r="I137" s="1" t="s">
        <v>23</v>
      </c>
      <c r="K137" s="1">
        <v>2020</v>
      </c>
      <c r="L137" s="30">
        <v>1</v>
      </c>
      <c r="M137" s="1" t="s">
        <v>154</v>
      </c>
    </row>
    <row r="138" spans="1:14" x14ac:dyDescent="0.3">
      <c r="A138" s="16" t="s">
        <v>514</v>
      </c>
      <c r="B138" s="30" t="s">
        <v>16</v>
      </c>
      <c r="C138" t="s">
        <v>457</v>
      </c>
      <c r="D138" t="s">
        <v>458</v>
      </c>
      <c r="E138" s="30" t="s">
        <v>77</v>
      </c>
      <c r="F138" s="1" t="s">
        <v>78</v>
      </c>
      <c r="G138" s="30" t="s">
        <v>515</v>
      </c>
      <c r="H138" s="30" t="s">
        <v>516</v>
      </c>
      <c r="I138" s="1" t="s">
        <v>23</v>
      </c>
      <c r="K138" s="1">
        <v>2018</v>
      </c>
      <c r="L138" s="30">
        <v>1</v>
      </c>
      <c r="M138" s="1" t="s">
        <v>154</v>
      </c>
      <c r="N138">
        <v>2018</v>
      </c>
    </row>
    <row r="139" spans="1:14" x14ac:dyDescent="0.3">
      <c r="A139" s="16" t="s">
        <v>517</v>
      </c>
      <c r="B139" s="30" t="s">
        <v>16</v>
      </c>
      <c r="C139" t="s">
        <v>457</v>
      </c>
      <c r="D139" t="s">
        <v>458</v>
      </c>
      <c r="E139" s="30" t="s">
        <v>77</v>
      </c>
      <c r="F139" s="1" t="s">
        <v>164</v>
      </c>
      <c r="G139" s="30" t="s">
        <v>518</v>
      </c>
      <c r="H139" s="30" t="s">
        <v>519</v>
      </c>
      <c r="I139" s="1" t="s">
        <v>23</v>
      </c>
      <c r="K139" s="1">
        <v>2020</v>
      </c>
      <c r="L139" s="30">
        <v>1</v>
      </c>
      <c r="M139" s="1" t="s">
        <v>154</v>
      </c>
    </row>
    <row r="140" spans="1:14" x14ac:dyDescent="0.3">
      <c r="A140" s="16" t="s">
        <v>520</v>
      </c>
      <c r="B140" s="30" t="s">
        <v>16</v>
      </c>
      <c r="C140" t="s">
        <v>457</v>
      </c>
      <c r="D140" t="s">
        <v>458</v>
      </c>
      <c r="E140" s="30" t="s">
        <v>77</v>
      </c>
      <c r="F140" s="1" t="s">
        <v>164</v>
      </c>
      <c r="G140" s="28" t="s">
        <v>521</v>
      </c>
      <c r="H140" s="30" t="s">
        <v>522</v>
      </c>
      <c r="I140" s="1" t="s">
        <v>23</v>
      </c>
      <c r="K140" s="1">
        <v>2020</v>
      </c>
      <c r="L140" s="30">
        <v>1</v>
      </c>
      <c r="M140" s="1" t="s">
        <v>154</v>
      </c>
    </row>
    <row r="141" spans="1:14" x14ac:dyDescent="0.3">
      <c r="A141" s="16" t="s">
        <v>523</v>
      </c>
      <c r="B141" s="30" t="s">
        <v>16</v>
      </c>
      <c r="C141" t="s">
        <v>457</v>
      </c>
      <c r="D141" t="s">
        <v>458</v>
      </c>
      <c r="E141" s="30" t="s">
        <v>77</v>
      </c>
      <c r="F141" s="1" t="s">
        <v>347</v>
      </c>
      <c r="G141" s="30" t="s">
        <v>524</v>
      </c>
      <c r="H141" s="30" t="s">
        <v>525</v>
      </c>
      <c r="I141" s="1" t="s">
        <v>23</v>
      </c>
      <c r="K141" s="1">
        <v>2018</v>
      </c>
      <c r="L141" s="30">
        <v>1</v>
      </c>
      <c r="M141" s="1" t="s">
        <v>154</v>
      </c>
    </row>
    <row r="142" spans="1:14" x14ac:dyDescent="0.3">
      <c r="A142" s="16" t="s">
        <v>526</v>
      </c>
      <c r="B142" s="30" t="s">
        <v>16</v>
      </c>
      <c r="C142" t="s">
        <v>457</v>
      </c>
      <c r="D142" t="s">
        <v>458</v>
      </c>
      <c r="E142" s="30" t="s">
        <v>77</v>
      </c>
      <c r="F142" s="1" t="s">
        <v>164</v>
      </c>
      <c r="G142" s="30" t="s">
        <v>527</v>
      </c>
      <c r="H142" s="30" t="s">
        <v>528</v>
      </c>
      <c r="I142" s="1" t="s">
        <v>23</v>
      </c>
      <c r="K142" s="1">
        <v>2020</v>
      </c>
      <c r="L142" s="30">
        <v>1</v>
      </c>
      <c r="M142" s="1" t="s">
        <v>55</v>
      </c>
    </row>
    <row r="143" spans="1:14" x14ac:dyDescent="0.3">
      <c r="A143" s="16" t="s">
        <v>529</v>
      </c>
      <c r="B143" s="30" t="s">
        <v>16</v>
      </c>
      <c r="C143" t="s">
        <v>457</v>
      </c>
      <c r="D143" t="s">
        <v>530</v>
      </c>
      <c r="E143" s="30" t="s">
        <v>19</v>
      </c>
      <c r="F143" s="1" t="s">
        <v>30</v>
      </c>
      <c r="G143" s="30" t="s">
        <v>531</v>
      </c>
      <c r="H143" s="30" t="s">
        <v>532</v>
      </c>
      <c r="I143" s="1" t="s">
        <v>23</v>
      </c>
      <c r="K143" s="1">
        <v>2018</v>
      </c>
      <c r="L143" s="30">
        <v>1</v>
      </c>
      <c r="M143" s="1" t="s">
        <v>24</v>
      </c>
      <c r="N143">
        <v>2018</v>
      </c>
    </row>
    <row r="144" spans="1:14" x14ac:dyDescent="0.3">
      <c r="A144" s="16" t="s">
        <v>533</v>
      </c>
      <c r="B144" s="30" t="s">
        <v>16</v>
      </c>
      <c r="C144" t="s">
        <v>457</v>
      </c>
      <c r="D144" t="s">
        <v>530</v>
      </c>
      <c r="E144" s="30" t="s">
        <v>19</v>
      </c>
      <c r="F144" s="1" t="s">
        <v>534</v>
      </c>
      <c r="G144" s="30" t="s">
        <v>535</v>
      </c>
      <c r="H144" s="30" t="s">
        <v>536</v>
      </c>
      <c r="I144" s="1" t="s">
        <v>23</v>
      </c>
      <c r="K144" s="1">
        <v>2018</v>
      </c>
      <c r="L144" s="30">
        <v>1</v>
      </c>
      <c r="M144" s="1" t="s">
        <v>24</v>
      </c>
      <c r="N144">
        <v>2018</v>
      </c>
    </row>
    <row r="145" spans="1:14" x14ac:dyDescent="0.3">
      <c r="A145" s="16" t="s">
        <v>537</v>
      </c>
      <c r="B145" s="30" t="s">
        <v>16</v>
      </c>
      <c r="C145" t="s">
        <v>457</v>
      </c>
      <c r="D145" t="s">
        <v>530</v>
      </c>
      <c r="E145" s="30" t="s">
        <v>19</v>
      </c>
      <c r="F145" s="1" t="s">
        <v>538</v>
      </c>
      <c r="G145" s="30" t="s">
        <v>539</v>
      </c>
      <c r="H145" s="30" t="s">
        <v>540</v>
      </c>
      <c r="I145" s="1" t="s">
        <v>23</v>
      </c>
      <c r="K145" s="1">
        <v>2018</v>
      </c>
      <c r="L145" s="30">
        <v>1</v>
      </c>
      <c r="M145" s="1" t="s">
        <v>24</v>
      </c>
      <c r="N145">
        <v>2018</v>
      </c>
    </row>
    <row r="146" spans="1:14" x14ac:dyDescent="0.3">
      <c r="A146" s="16" t="s">
        <v>541</v>
      </c>
      <c r="B146" s="30" t="s">
        <v>16</v>
      </c>
      <c r="C146" t="s">
        <v>457</v>
      </c>
      <c r="D146" t="s">
        <v>530</v>
      </c>
      <c r="E146" s="30" t="s">
        <v>50</v>
      </c>
      <c r="F146" s="1" t="s">
        <v>65</v>
      </c>
      <c r="G146" s="30" t="s">
        <v>542</v>
      </c>
      <c r="H146" s="30" t="s">
        <v>543</v>
      </c>
      <c r="I146" s="1" t="s">
        <v>23</v>
      </c>
      <c r="K146" s="1">
        <v>2018</v>
      </c>
      <c r="L146" s="30">
        <v>1</v>
      </c>
      <c r="M146" s="1" t="s">
        <v>55</v>
      </c>
    </row>
    <row r="147" spans="1:14" x14ac:dyDescent="0.3">
      <c r="A147" s="16" t="s">
        <v>544</v>
      </c>
      <c r="B147" s="30" t="s">
        <v>16</v>
      </c>
      <c r="C147" t="s">
        <v>457</v>
      </c>
      <c r="D147" t="s">
        <v>530</v>
      </c>
      <c r="E147" s="30" t="s">
        <v>50</v>
      </c>
      <c r="F147" s="1" t="s">
        <v>164</v>
      </c>
      <c r="G147" s="30" t="s">
        <v>545</v>
      </c>
      <c r="H147" s="30" t="s">
        <v>546</v>
      </c>
      <c r="I147" s="1" t="s">
        <v>23</v>
      </c>
      <c r="K147" s="1">
        <v>2020</v>
      </c>
      <c r="L147" s="30">
        <v>1</v>
      </c>
      <c r="M147" s="1" t="s">
        <v>55</v>
      </c>
    </row>
    <row r="148" spans="1:14" x14ac:dyDescent="0.3">
      <c r="A148" s="16" t="s">
        <v>547</v>
      </c>
      <c r="B148" s="30" t="s">
        <v>16</v>
      </c>
      <c r="C148" t="s">
        <v>457</v>
      </c>
      <c r="D148" t="s">
        <v>530</v>
      </c>
      <c r="E148" s="30" t="s">
        <v>50</v>
      </c>
      <c r="F148" s="1" t="s">
        <v>164</v>
      </c>
      <c r="G148" s="30" t="s">
        <v>548</v>
      </c>
      <c r="H148" s="30" t="s">
        <v>549</v>
      </c>
      <c r="I148" s="1" t="s">
        <v>23</v>
      </c>
      <c r="K148" s="1">
        <v>2020</v>
      </c>
      <c r="L148" s="30">
        <v>1</v>
      </c>
      <c r="M148" s="1" t="s">
        <v>154</v>
      </c>
    </row>
    <row r="149" spans="1:14" x14ac:dyDescent="0.3">
      <c r="A149" s="16" t="s">
        <v>550</v>
      </c>
      <c r="B149" s="30" t="s">
        <v>16</v>
      </c>
      <c r="C149" t="s">
        <v>457</v>
      </c>
      <c r="D149" t="s">
        <v>530</v>
      </c>
      <c r="E149" s="30" t="s">
        <v>77</v>
      </c>
      <c r="F149" s="1" t="s">
        <v>373</v>
      </c>
      <c r="G149" s="30" t="s">
        <v>551</v>
      </c>
      <c r="H149" s="30" t="s">
        <v>552</v>
      </c>
      <c r="I149" s="1" t="s">
        <v>23</v>
      </c>
      <c r="K149" s="1">
        <v>2018</v>
      </c>
      <c r="L149" s="30">
        <v>1</v>
      </c>
      <c r="M149" s="1" t="s">
        <v>154</v>
      </c>
      <c r="N149">
        <v>2018</v>
      </c>
    </row>
    <row r="150" spans="1:14" x14ac:dyDescent="0.3">
      <c r="A150" s="16" t="s">
        <v>553</v>
      </c>
      <c r="B150" s="30" t="s">
        <v>16</v>
      </c>
      <c r="C150" t="s">
        <v>457</v>
      </c>
      <c r="D150" t="s">
        <v>554</v>
      </c>
      <c r="E150" s="30" t="s">
        <v>19</v>
      </c>
      <c r="F150" s="1" t="s">
        <v>26</v>
      </c>
      <c r="G150" s="30" t="s">
        <v>555</v>
      </c>
      <c r="H150" s="30" t="s">
        <v>556</v>
      </c>
      <c r="I150" s="1" t="s">
        <v>23</v>
      </c>
      <c r="K150" s="1">
        <v>2018</v>
      </c>
      <c r="L150" s="30">
        <v>1</v>
      </c>
      <c r="M150" s="1" t="s">
        <v>55</v>
      </c>
      <c r="N150">
        <v>2018</v>
      </c>
    </row>
    <row r="151" spans="1:14" x14ac:dyDescent="0.3">
      <c r="A151" s="16" t="s">
        <v>557</v>
      </c>
      <c r="B151" s="30" t="s">
        <v>16</v>
      </c>
      <c r="C151" t="s">
        <v>457</v>
      </c>
      <c r="D151" t="s">
        <v>554</v>
      </c>
      <c r="E151" s="30" t="s">
        <v>19</v>
      </c>
      <c r="F151" s="1" t="s">
        <v>385</v>
      </c>
      <c r="G151" s="30" t="s">
        <v>558</v>
      </c>
      <c r="H151" s="30" t="s">
        <v>559</v>
      </c>
      <c r="I151" s="1" t="s">
        <v>23</v>
      </c>
      <c r="K151" s="1">
        <v>2018</v>
      </c>
      <c r="L151" s="30">
        <v>1</v>
      </c>
      <c r="M151" s="1" t="s">
        <v>55</v>
      </c>
      <c r="N151">
        <v>2018</v>
      </c>
    </row>
    <row r="152" spans="1:14" x14ac:dyDescent="0.3">
      <c r="A152" s="16" t="s">
        <v>560</v>
      </c>
      <c r="B152" s="30" t="s">
        <v>16</v>
      </c>
      <c r="C152" t="s">
        <v>457</v>
      </c>
      <c r="D152" t="s">
        <v>554</v>
      </c>
      <c r="E152" s="30" t="s">
        <v>19</v>
      </c>
      <c r="F152" s="1" t="s">
        <v>561</v>
      </c>
      <c r="G152" s="30" t="s">
        <v>562</v>
      </c>
      <c r="H152" s="30" t="s">
        <v>563</v>
      </c>
      <c r="I152" s="1" t="s">
        <v>23</v>
      </c>
      <c r="K152" s="1">
        <v>2018</v>
      </c>
      <c r="L152" s="30">
        <v>1</v>
      </c>
      <c r="M152" s="1" t="s">
        <v>55</v>
      </c>
      <c r="N152">
        <v>2018</v>
      </c>
    </row>
    <row r="153" spans="1:14" x14ac:dyDescent="0.3">
      <c r="A153" s="16" t="s">
        <v>564</v>
      </c>
      <c r="B153" s="30" t="s">
        <v>16</v>
      </c>
      <c r="C153" t="s">
        <v>457</v>
      </c>
      <c r="D153" t="s">
        <v>554</v>
      </c>
      <c r="E153" s="30" t="s">
        <v>19</v>
      </c>
      <c r="F153" s="1" t="s">
        <v>164</v>
      </c>
      <c r="G153" s="30" t="s">
        <v>565</v>
      </c>
      <c r="H153" s="30" t="s">
        <v>566</v>
      </c>
      <c r="I153" s="1" t="s">
        <v>23</v>
      </c>
      <c r="K153" s="1">
        <v>2020</v>
      </c>
      <c r="L153" s="30">
        <v>1</v>
      </c>
      <c r="M153" s="1" t="s">
        <v>24</v>
      </c>
    </row>
    <row r="154" spans="1:14" x14ac:dyDescent="0.3">
      <c r="A154" s="16" t="s">
        <v>567</v>
      </c>
      <c r="B154" s="30" t="s">
        <v>16</v>
      </c>
      <c r="C154" t="s">
        <v>457</v>
      </c>
      <c r="D154" t="s">
        <v>554</v>
      </c>
      <c r="E154" s="30" t="s">
        <v>19</v>
      </c>
      <c r="F154" s="1" t="s">
        <v>164</v>
      </c>
      <c r="G154" s="30" t="s">
        <v>568</v>
      </c>
      <c r="H154" s="30" t="s">
        <v>569</v>
      </c>
      <c r="I154" s="1" t="s">
        <v>23</v>
      </c>
      <c r="K154" s="1">
        <v>2020</v>
      </c>
      <c r="L154" s="30">
        <v>1</v>
      </c>
      <c r="M154" s="1" t="s">
        <v>24</v>
      </c>
    </row>
    <row r="155" spans="1:14" x14ac:dyDescent="0.3">
      <c r="A155" s="16" t="s">
        <v>570</v>
      </c>
      <c r="B155" s="30" t="s">
        <v>16</v>
      </c>
      <c r="C155" t="s">
        <v>457</v>
      </c>
      <c r="D155" t="s">
        <v>554</v>
      </c>
      <c r="E155" s="30" t="s">
        <v>19</v>
      </c>
      <c r="F155" s="1" t="s">
        <v>571</v>
      </c>
      <c r="G155" s="30" t="s">
        <v>572</v>
      </c>
      <c r="H155" s="30" t="s">
        <v>573</v>
      </c>
      <c r="I155" s="1" t="s">
        <v>23</v>
      </c>
      <c r="K155" s="1">
        <v>2018</v>
      </c>
      <c r="L155" s="30">
        <v>1</v>
      </c>
      <c r="M155" s="1" t="s">
        <v>24</v>
      </c>
      <c r="N155">
        <v>2018</v>
      </c>
    </row>
    <row r="156" spans="1:14" x14ac:dyDescent="0.3">
      <c r="A156" s="16" t="s">
        <v>574</v>
      </c>
      <c r="B156" s="30" t="s">
        <v>16</v>
      </c>
      <c r="C156" t="s">
        <v>457</v>
      </c>
      <c r="D156" t="s">
        <v>554</v>
      </c>
      <c r="E156" s="30" t="s">
        <v>19</v>
      </c>
      <c r="F156" s="1" t="s">
        <v>575</v>
      </c>
      <c r="G156" s="30" t="s">
        <v>27</v>
      </c>
      <c r="H156" s="30" t="s">
        <v>576</v>
      </c>
      <c r="I156" s="1" t="s">
        <v>23</v>
      </c>
      <c r="K156" s="1">
        <v>2018</v>
      </c>
      <c r="L156" s="30">
        <v>1</v>
      </c>
      <c r="M156" s="1" t="s">
        <v>24</v>
      </c>
      <c r="N156">
        <v>2018</v>
      </c>
    </row>
    <row r="157" spans="1:14" ht="28.8" x14ac:dyDescent="0.3">
      <c r="A157" s="16" t="s">
        <v>577</v>
      </c>
      <c r="B157" s="30" t="s">
        <v>16</v>
      </c>
      <c r="C157" t="s">
        <v>457</v>
      </c>
      <c r="D157" t="s">
        <v>554</v>
      </c>
      <c r="E157" s="30" t="s">
        <v>50</v>
      </c>
      <c r="F157" s="1" t="s">
        <v>578</v>
      </c>
      <c r="G157" s="30" t="s">
        <v>579</v>
      </c>
      <c r="H157" s="28" t="s">
        <v>580</v>
      </c>
      <c r="I157" s="1" t="s">
        <v>54</v>
      </c>
      <c r="K157" s="1">
        <v>2020</v>
      </c>
      <c r="L157" s="30">
        <v>1</v>
      </c>
      <c r="M157" s="1" t="s">
        <v>55</v>
      </c>
    </row>
    <row r="158" spans="1:14" x14ac:dyDescent="0.3">
      <c r="A158" s="16" t="s">
        <v>581</v>
      </c>
      <c r="B158" s="30" t="s">
        <v>16</v>
      </c>
      <c r="C158" t="s">
        <v>457</v>
      </c>
      <c r="D158" t="s">
        <v>554</v>
      </c>
      <c r="E158" s="30" t="s">
        <v>50</v>
      </c>
      <c r="F158" s="1" t="s">
        <v>164</v>
      </c>
      <c r="G158" s="30" t="s">
        <v>582</v>
      </c>
      <c r="H158" s="30" t="s">
        <v>583</v>
      </c>
      <c r="I158" s="1" t="s">
        <v>23</v>
      </c>
      <c r="K158" s="1">
        <v>2020</v>
      </c>
      <c r="L158" s="30">
        <v>1</v>
      </c>
      <c r="M158" s="1" t="s">
        <v>55</v>
      </c>
    </row>
    <row r="159" spans="1:14" x14ac:dyDescent="0.3">
      <c r="A159" s="16" t="s">
        <v>584</v>
      </c>
      <c r="B159" s="30" t="s">
        <v>16</v>
      </c>
      <c r="C159" t="s">
        <v>457</v>
      </c>
      <c r="D159" t="s">
        <v>554</v>
      </c>
      <c r="E159" s="30" t="s">
        <v>50</v>
      </c>
      <c r="F159" s="1" t="s">
        <v>585</v>
      </c>
      <c r="G159" s="30" t="s">
        <v>586</v>
      </c>
      <c r="H159" s="30" t="s">
        <v>587</v>
      </c>
      <c r="I159" s="1" t="s">
        <v>23</v>
      </c>
      <c r="K159" s="1">
        <v>2018</v>
      </c>
      <c r="L159" s="30">
        <v>1</v>
      </c>
      <c r="M159" s="1" t="s">
        <v>55</v>
      </c>
      <c r="N159">
        <v>2018</v>
      </c>
    </row>
    <row r="160" spans="1:14" x14ac:dyDescent="0.3">
      <c r="A160" s="16" t="s">
        <v>588</v>
      </c>
      <c r="B160" s="30" t="s">
        <v>16</v>
      </c>
      <c r="C160" t="s">
        <v>457</v>
      </c>
      <c r="D160" t="s">
        <v>554</v>
      </c>
      <c r="E160" s="30" t="s">
        <v>50</v>
      </c>
      <c r="F160" s="1" t="s">
        <v>589</v>
      </c>
      <c r="G160" s="30" t="s">
        <v>590</v>
      </c>
      <c r="H160" s="43" t="s">
        <v>591</v>
      </c>
      <c r="I160" s="1" t="s">
        <v>23</v>
      </c>
      <c r="K160" s="1">
        <v>2020</v>
      </c>
      <c r="L160" s="30">
        <v>1</v>
      </c>
      <c r="M160" s="1" t="s">
        <v>55</v>
      </c>
    </row>
    <row r="161" spans="1:14" x14ac:dyDescent="0.3">
      <c r="A161" s="16" t="s">
        <v>592</v>
      </c>
      <c r="B161" s="30" t="s">
        <v>16</v>
      </c>
      <c r="C161" t="s">
        <v>457</v>
      </c>
      <c r="D161" t="s">
        <v>554</v>
      </c>
      <c r="E161" s="30" t="s">
        <v>77</v>
      </c>
      <c r="F161" s="1" t="s">
        <v>593</v>
      </c>
      <c r="G161" s="30" t="s">
        <v>594</v>
      </c>
      <c r="H161" s="30" t="s">
        <v>595</v>
      </c>
      <c r="I161" s="1" t="s">
        <v>23</v>
      </c>
      <c r="K161" s="1">
        <v>2018</v>
      </c>
      <c r="L161" s="30">
        <v>1</v>
      </c>
      <c r="M161" s="1" t="s">
        <v>24</v>
      </c>
    </row>
    <row r="162" spans="1:14" x14ac:dyDescent="0.3">
      <c r="A162" s="16" t="s">
        <v>596</v>
      </c>
      <c r="B162" s="30" t="s">
        <v>16</v>
      </c>
      <c r="C162" t="s">
        <v>457</v>
      </c>
      <c r="D162" t="s">
        <v>554</v>
      </c>
      <c r="E162" s="30" t="s">
        <v>77</v>
      </c>
      <c r="F162" s="1" t="s">
        <v>419</v>
      </c>
      <c r="G162" s="30" t="s">
        <v>597</v>
      </c>
      <c r="H162" s="30" t="s">
        <v>598</v>
      </c>
      <c r="I162" s="1" t="s">
        <v>23</v>
      </c>
      <c r="K162" s="1">
        <v>2018</v>
      </c>
      <c r="L162" s="30">
        <v>1</v>
      </c>
      <c r="M162" s="1" t="s">
        <v>154</v>
      </c>
      <c r="N162">
        <v>2018</v>
      </c>
    </row>
    <row r="163" spans="1:14" x14ac:dyDescent="0.3">
      <c r="A163" s="16" t="s">
        <v>599</v>
      </c>
      <c r="B163" s="30" t="s">
        <v>16</v>
      </c>
      <c r="C163" t="s">
        <v>457</v>
      </c>
      <c r="D163" t="s">
        <v>554</v>
      </c>
      <c r="E163" s="30" t="s">
        <v>77</v>
      </c>
      <c r="F163" s="1" t="s">
        <v>600</v>
      </c>
      <c r="G163" s="28" t="s">
        <v>601</v>
      </c>
      <c r="H163" s="28" t="s">
        <v>602</v>
      </c>
      <c r="I163" s="1" t="s">
        <v>23</v>
      </c>
      <c r="K163" s="1">
        <v>2018</v>
      </c>
      <c r="L163" s="30">
        <v>1</v>
      </c>
      <c r="M163" s="1" t="s">
        <v>154</v>
      </c>
      <c r="N163">
        <v>2018</v>
      </c>
    </row>
    <row r="164" spans="1:14" x14ac:dyDescent="0.3">
      <c r="A164" s="16" t="s">
        <v>603</v>
      </c>
      <c r="B164" s="30" t="s">
        <v>16</v>
      </c>
      <c r="C164" t="s">
        <v>457</v>
      </c>
      <c r="D164" t="s">
        <v>604</v>
      </c>
      <c r="E164" s="30" t="s">
        <v>19</v>
      </c>
      <c r="F164" s="1" t="s">
        <v>111</v>
      </c>
      <c r="G164" s="30" t="s">
        <v>605</v>
      </c>
      <c r="H164" s="30" t="s">
        <v>606</v>
      </c>
      <c r="I164" s="1" t="s">
        <v>23</v>
      </c>
      <c r="K164" s="1">
        <v>2018</v>
      </c>
      <c r="L164" s="30">
        <v>1</v>
      </c>
      <c r="M164" s="1" t="s">
        <v>24</v>
      </c>
      <c r="N164">
        <v>2018</v>
      </c>
    </row>
    <row r="165" spans="1:14" ht="28.8" x14ac:dyDescent="0.3">
      <c r="A165" s="16" t="s">
        <v>607</v>
      </c>
      <c r="B165" s="30" t="s">
        <v>16</v>
      </c>
      <c r="C165" t="s">
        <v>457</v>
      </c>
      <c r="D165" t="s">
        <v>604</v>
      </c>
      <c r="E165" s="30" t="s">
        <v>50</v>
      </c>
      <c r="F165" s="1" t="s">
        <v>151</v>
      </c>
      <c r="G165" s="28" t="s">
        <v>608</v>
      </c>
      <c r="H165" s="43" t="s">
        <v>609</v>
      </c>
      <c r="I165" s="1" t="s">
        <v>54</v>
      </c>
      <c r="K165" s="1">
        <v>2020</v>
      </c>
      <c r="L165" s="30">
        <v>1</v>
      </c>
      <c r="M165" s="1" t="s">
        <v>154</v>
      </c>
    </row>
    <row r="166" spans="1:14" x14ac:dyDescent="0.3">
      <c r="A166" s="16" t="s">
        <v>610</v>
      </c>
      <c r="B166" s="30" t="s">
        <v>16</v>
      </c>
      <c r="C166" t="s">
        <v>457</v>
      </c>
      <c r="D166" t="s">
        <v>604</v>
      </c>
      <c r="E166" s="30" t="s">
        <v>77</v>
      </c>
      <c r="F166" s="1" t="s">
        <v>189</v>
      </c>
      <c r="G166" s="30" t="s">
        <v>611</v>
      </c>
      <c r="H166" s="30" t="s">
        <v>612</v>
      </c>
      <c r="I166" s="1" t="s">
        <v>54</v>
      </c>
      <c r="K166" s="1">
        <v>2020</v>
      </c>
      <c r="L166" s="30">
        <v>1</v>
      </c>
      <c r="M166" s="1" t="s">
        <v>154</v>
      </c>
    </row>
    <row r="167" spans="1:14" ht="28.8" x14ac:dyDescent="0.3">
      <c r="A167" s="16" t="s">
        <v>613</v>
      </c>
      <c r="B167" s="30" t="s">
        <v>16</v>
      </c>
      <c r="C167" t="s">
        <v>457</v>
      </c>
      <c r="D167" t="s">
        <v>604</v>
      </c>
      <c r="E167" s="30" t="s">
        <v>77</v>
      </c>
      <c r="F167" s="1" t="s">
        <v>164</v>
      </c>
      <c r="G167" s="30" t="s">
        <v>614</v>
      </c>
      <c r="H167" s="28" t="s">
        <v>615</v>
      </c>
      <c r="I167" s="1" t="s">
        <v>23</v>
      </c>
      <c r="K167" s="1">
        <v>2020</v>
      </c>
      <c r="L167" s="30">
        <v>1</v>
      </c>
      <c r="M167" s="1" t="s">
        <v>154</v>
      </c>
    </row>
    <row r="168" spans="1:14" x14ac:dyDescent="0.3">
      <c r="A168" s="16" t="s">
        <v>616</v>
      </c>
      <c r="B168" s="30" t="s">
        <v>16</v>
      </c>
      <c r="C168" t="s">
        <v>457</v>
      </c>
      <c r="D168" t="s">
        <v>604</v>
      </c>
      <c r="E168" s="30" t="s">
        <v>77</v>
      </c>
      <c r="F168" s="1" t="s">
        <v>164</v>
      </c>
      <c r="G168" s="30" t="s">
        <v>617</v>
      </c>
      <c r="H168" s="30" t="s">
        <v>618</v>
      </c>
      <c r="I168" s="1" t="s">
        <v>23</v>
      </c>
      <c r="K168" s="1">
        <v>2020</v>
      </c>
      <c r="L168" s="30">
        <v>1</v>
      </c>
      <c r="M168" s="1" t="s">
        <v>154</v>
      </c>
    </row>
    <row r="169" spans="1:14" x14ac:dyDescent="0.3">
      <c r="A169" s="16" t="s">
        <v>619</v>
      </c>
      <c r="B169" s="30" t="s">
        <v>16</v>
      </c>
      <c r="C169" t="s">
        <v>457</v>
      </c>
      <c r="D169" t="s">
        <v>604</v>
      </c>
      <c r="E169" s="30" t="s">
        <v>77</v>
      </c>
      <c r="F169" s="1" t="s">
        <v>164</v>
      </c>
      <c r="G169" s="30" t="s">
        <v>620</v>
      </c>
      <c r="H169" s="30" t="s">
        <v>621</v>
      </c>
      <c r="I169" s="1" t="s">
        <v>23</v>
      </c>
      <c r="K169" s="1">
        <v>2020</v>
      </c>
      <c r="L169" s="30">
        <v>1</v>
      </c>
      <c r="M169" s="1" t="s">
        <v>154</v>
      </c>
    </row>
    <row r="170" spans="1:14" x14ac:dyDescent="0.3">
      <c r="A170" s="16" t="s">
        <v>622</v>
      </c>
      <c r="B170" s="30" t="s">
        <v>16</v>
      </c>
      <c r="C170" t="s">
        <v>457</v>
      </c>
      <c r="D170" t="s">
        <v>604</v>
      </c>
      <c r="E170" s="30" t="s">
        <v>77</v>
      </c>
      <c r="F170" s="1" t="s">
        <v>164</v>
      </c>
      <c r="G170" s="30" t="s">
        <v>623</v>
      </c>
      <c r="H170" s="30" t="s">
        <v>624</v>
      </c>
      <c r="I170" s="1" t="s">
        <v>23</v>
      </c>
      <c r="K170" s="1">
        <v>2020</v>
      </c>
      <c r="L170" s="30">
        <v>1</v>
      </c>
      <c r="M170" s="1" t="s">
        <v>154</v>
      </c>
    </row>
    <row r="171" spans="1:14" x14ac:dyDescent="0.3">
      <c r="A171" s="16" t="s">
        <v>625</v>
      </c>
      <c r="B171" s="30" t="s">
        <v>16</v>
      </c>
      <c r="C171" t="s">
        <v>457</v>
      </c>
      <c r="D171" t="s">
        <v>604</v>
      </c>
      <c r="E171" s="30" t="s">
        <v>77</v>
      </c>
      <c r="F171" s="1" t="s">
        <v>626</v>
      </c>
      <c r="G171" s="30" t="s">
        <v>627</v>
      </c>
      <c r="H171" s="30" t="s">
        <v>628</v>
      </c>
      <c r="I171" s="1" t="s">
        <v>23</v>
      </c>
      <c r="K171" s="1">
        <v>2018</v>
      </c>
      <c r="L171" s="30">
        <v>1</v>
      </c>
      <c r="M171" s="1" t="s">
        <v>154</v>
      </c>
      <c r="N171">
        <v>2018</v>
      </c>
    </row>
    <row r="172" spans="1:14" x14ac:dyDescent="0.3">
      <c r="A172" s="16" t="s">
        <v>629</v>
      </c>
      <c r="B172" s="30" t="s">
        <v>16</v>
      </c>
      <c r="C172" t="s">
        <v>457</v>
      </c>
      <c r="D172" t="s">
        <v>604</v>
      </c>
      <c r="E172" s="30" t="s">
        <v>77</v>
      </c>
      <c r="F172" s="1" t="s">
        <v>630</v>
      </c>
      <c r="G172" s="30" t="s">
        <v>631</v>
      </c>
      <c r="H172" s="30" t="s">
        <v>632</v>
      </c>
      <c r="I172" s="1" t="s">
        <v>23</v>
      </c>
      <c r="K172" s="1">
        <v>2018</v>
      </c>
      <c r="L172" s="30">
        <v>1</v>
      </c>
      <c r="M172" s="1" t="s">
        <v>154</v>
      </c>
    </row>
    <row r="173" spans="1:14" x14ac:dyDescent="0.3">
      <c r="A173" s="16" t="s">
        <v>633</v>
      </c>
      <c r="B173" s="30" t="s">
        <v>16</v>
      </c>
      <c r="C173" t="s">
        <v>457</v>
      </c>
      <c r="D173" t="s">
        <v>634</v>
      </c>
      <c r="E173" s="30" t="s">
        <v>19</v>
      </c>
      <c r="F173" s="1" t="s">
        <v>219</v>
      </c>
      <c r="G173" s="30" t="s">
        <v>635</v>
      </c>
      <c r="H173" s="30" t="s">
        <v>636</v>
      </c>
      <c r="I173" s="1" t="s">
        <v>23</v>
      </c>
      <c r="K173" s="1">
        <v>2018</v>
      </c>
      <c r="L173" s="30">
        <v>1</v>
      </c>
      <c r="M173" s="1" t="s">
        <v>154</v>
      </c>
      <c r="N173">
        <v>2018</v>
      </c>
    </row>
    <row r="174" spans="1:14" x14ac:dyDescent="0.3">
      <c r="A174" s="16" t="s">
        <v>637</v>
      </c>
      <c r="B174" s="30" t="s">
        <v>16</v>
      </c>
      <c r="C174" t="s">
        <v>457</v>
      </c>
      <c r="D174" t="s">
        <v>634</v>
      </c>
      <c r="E174" s="30" t="s">
        <v>19</v>
      </c>
      <c r="F174" s="1" t="s">
        <v>223</v>
      </c>
      <c r="G174" s="30" t="s">
        <v>638</v>
      </c>
      <c r="H174" s="30" t="s">
        <v>639</v>
      </c>
      <c r="I174" s="1" t="s">
        <v>23</v>
      </c>
      <c r="K174" s="1">
        <v>2018</v>
      </c>
      <c r="L174" s="30">
        <v>1</v>
      </c>
      <c r="M174" s="1" t="s">
        <v>154</v>
      </c>
      <c r="N174">
        <v>2018</v>
      </c>
    </row>
    <row r="175" spans="1:14" x14ac:dyDescent="0.3">
      <c r="A175" s="16" t="s">
        <v>640</v>
      </c>
      <c r="B175" s="30" t="s">
        <v>16</v>
      </c>
      <c r="C175" t="s">
        <v>457</v>
      </c>
      <c r="D175" t="s">
        <v>634</v>
      </c>
      <c r="E175" s="30" t="s">
        <v>50</v>
      </c>
      <c r="F175" s="1" t="s">
        <v>227</v>
      </c>
      <c r="G175" s="30" t="s">
        <v>641</v>
      </c>
      <c r="H175" s="30" t="s">
        <v>642</v>
      </c>
      <c r="I175" s="1" t="s">
        <v>23</v>
      </c>
      <c r="K175" s="1">
        <v>2018</v>
      </c>
      <c r="L175" s="30">
        <v>1</v>
      </c>
      <c r="M175" s="1" t="s">
        <v>154</v>
      </c>
      <c r="N175">
        <v>2018</v>
      </c>
    </row>
    <row r="176" spans="1:14" x14ac:dyDescent="0.3">
      <c r="A176" s="16" t="s">
        <v>643</v>
      </c>
      <c r="B176" s="30" t="s">
        <v>16</v>
      </c>
      <c r="C176" t="s">
        <v>457</v>
      </c>
      <c r="D176" t="s">
        <v>634</v>
      </c>
      <c r="E176" s="30" t="s">
        <v>77</v>
      </c>
      <c r="F176" s="1" t="s">
        <v>644</v>
      </c>
      <c r="G176" s="30" t="s">
        <v>645</v>
      </c>
      <c r="H176" s="30" t="s">
        <v>646</v>
      </c>
      <c r="I176" s="1" t="s">
        <v>23</v>
      </c>
      <c r="K176" s="1">
        <v>2018</v>
      </c>
      <c r="L176" s="30">
        <v>1</v>
      </c>
      <c r="M176" s="1" t="s">
        <v>154</v>
      </c>
    </row>
    <row r="177" spans="1:14" x14ac:dyDescent="0.3">
      <c r="A177" s="16" t="s">
        <v>647</v>
      </c>
      <c r="B177" s="30" t="s">
        <v>16</v>
      </c>
      <c r="C177" t="s">
        <v>457</v>
      </c>
      <c r="D177" t="s">
        <v>634</v>
      </c>
      <c r="E177" s="30" t="s">
        <v>77</v>
      </c>
      <c r="F177" s="1" t="s">
        <v>648</v>
      </c>
      <c r="G177" s="28" t="s">
        <v>649</v>
      </c>
      <c r="H177" s="30" t="s">
        <v>650</v>
      </c>
      <c r="I177" s="1" t="s">
        <v>23</v>
      </c>
      <c r="K177" s="1">
        <v>2018</v>
      </c>
      <c r="L177" s="30">
        <v>1</v>
      </c>
      <c r="M177" s="1" t="s">
        <v>154</v>
      </c>
    </row>
    <row r="178" spans="1:14" x14ac:dyDescent="0.3">
      <c r="A178" s="16" t="s">
        <v>651</v>
      </c>
      <c r="B178" s="30" t="s">
        <v>16</v>
      </c>
      <c r="C178" t="s">
        <v>457</v>
      </c>
      <c r="D178" t="s">
        <v>634</v>
      </c>
      <c r="E178" s="30" t="s">
        <v>77</v>
      </c>
      <c r="F178" s="1" t="s">
        <v>652</v>
      </c>
      <c r="G178" s="30" t="s">
        <v>653</v>
      </c>
      <c r="H178" s="30" t="s">
        <v>654</v>
      </c>
      <c r="I178" s="1" t="s">
        <v>23</v>
      </c>
      <c r="K178" s="1">
        <v>2018</v>
      </c>
      <c r="L178" s="30">
        <v>1</v>
      </c>
      <c r="M178" s="1" t="s">
        <v>154</v>
      </c>
    </row>
    <row r="179" spans="1:14" ht="28.8" x14ac:dyDescent="0.3">
      <c r="A179" s="16" t="s">
        <v>655</v>
      </c>
      <c r="B179" s="30" t="s">
        <v>16</v>
      </c>
      <c r="C179" t="s">
        <v>457</v>
      </c>
      <c r="D179" t="s">
        <v>634</v>
      </c>
      <c r="E179" s="30" t="s">
        <v>77</v>
      </c>
      <c r="F179" s="1" t="s">
        <v>164</v>
      </c>
      <c r="G179" s="30" t="s">
        <v>656</v>
      </c>
      <c r="H179" s="28" t="s">
        <v>657</v>
      </c>
      <c r="I179" s="1" t="s">
        <v>23</v>
      </c>
      <c r="K179" s="1">
        <v>2020</v>
      </c>
      <c r="L179" s="30">
        <v>1</v>
      </c>
      <c r="M179" s="1" t="s">
        <v>154</v>
      </c>
    </row>
    <row r="180" spans="1:14" x14ac:dyDescent="0.3">
      <c r="A180" s="16" t="s">
        <v>658</v>
      </c>
      <c r="B180" s="30" t="s">
        <v>16</v>
      </c>
      <c r="C180" t="s">
        <v>457</v>
      </c>
      <c r="E180" s="38" t="s">
        <v>260</v>
      </c>
      <c r="F180" s="37" t="s">
        <v>423</v>
      </c>
      <c r="G180" s="38" t="s">
        <v>261</v>
      </c>
      <c r="H180" s="30" t="s">
        <v>262</v>
      </c>
      <c r="I180" s="1" t="s">
        <v>23</v>
      </c>
      <c r="K180" s="1">
        <v>2018</v>
      </c>
      <c r="L180" s="30">
        <v>1</v>
      </c>
      <c r="M180" s="1" t="s">
        <v>154</v>
      </c>
    </row>
    <row r="181" spans="1:14" x14ac:dyDescent="0.3">
      <c r="A181" s="16" t="s">
        <v>659</v>
      </c>
      <c r="B181" s="30" t="s">
        <v>16</v>
      </c>
      <c r="C181" t="s">
        <v>457</v>
      </c>
      <c r="E181" s="38" t="s">
        <v>260</v>
      </c>
      <c r="F181" s="37" t="s">
        <v>425</v>
      </c>
      <c r="G181" s="38" t="s">
        <v>264</v>
      </c>
      <c r="H181" s="30" t="s">
        <v>265</v>
      </c>
      <c r="I181" s="1" t="s">
        <v>23</v>
      </c>
      <c r="K181" s="1">
        <v>2018</v>
      </c>
      <c r="L181" s="30">
        <v>1</v>
      </c>
      <c r="M181" s="1" t="s">
        <v>154</v>
      </c>
    </row>
    <row r="182" spans="1:14" x14ac:dyDescent="0.3">
      <c r="A182" s="16" t="s">
        <v>660</v>
      </c>
      <c r="B182" s="30" t="s">
        <v>16</v>
      </c>
      <c r="C182" t="s">
        <v>457</v>
      </c>
      <c r="E182" s="38" t="s">
        <v>260</v>
      </c>
      <c r="F182" s="37" t="s">
        <v>427</v>
      </c>
      <c r="G182" s="38" t="s">
        <v>267</v>
      </c>
      <c r="H182" s="28" t="s">
        <v>268</v>
      </c>
      <c r="I182" s="1" t="s">
        <v>23</v>
      </c>
      <c r="K182" s="1">
        <v>2018</v>
      </c>
      <c r="L182" s="30">
        <v>1</v>
      </c>
      <c r="M182" s="1" t="s">
        <v>154</v>
      </c>
      <c r="N182">
        <v>2018</v>
      </c>
    </row>
    <row r="183" spans="1:14" x14ac:dyDescent="0.3">
      <c r="A183" s="16" t="s">
        <v>661</v>
      </c>
      <c r="B183" s="30" t="s">
        <v>16</v>
      </c>
      <c r="C183" t="s">
        <v>457</v>
      </c>
      <c r="E183" s="38" t="s">
        <v>260</v>
      </c>
      <c r="F183" s="37" t="s">
        <v>429</v>
      </c>
      <c r="G183" s="38" t="s">
        <v>430</v>
      </c>
      <c r="H183" s="30" t="s">
        <v>431</v>
      </c>
      <c r="I183" s="1" t="s">
        <v>23</v>
      </c>
      <c r="K183" s="1">
        <v>2018</v>
      </c>
      <c r="L183" s="30">
        <v>1</v>
      </c>
      <c r="M183" s="1" t="s">
        <v>154</v>
      </c>
      <c r="N183">
        <v>2018</v>
      </c>
    </row>
    <row r="184" spans="1:14" x14ac:dyDescent="0.3">
      <c r="A184" s="16" t="s">
        <v>662</v>
      </c>
      <c r="B184" s="30" t="s">
        <v>16</v>
      </c>
      <c r="C184" t="s">
        <v>457</v>
      </c>
      <c r="E184" s="38" t="s">
        <v>260</v>
      </c>
      <c r="F184" s="37" t="s">
        <v>164</v>
      </c>
      <c r="G184" s="38" t="s">
        <v>270</v>
      </c>
      <c r="H184" s="30" t="s">
        <v>271</v>
      </c>
      <c r="I184" s="1" t="s">
        <v>23</v>
      </c>
      <c r="K184" s="1">
        <v>2020</v>
      </c>
      <c r="L184" s="30">
        <v>1</v>
      </c>
      <c r="M184" s="1" t="s">
        <v>24</v>
      </c>
    </row>
    <row r="185" spans="1:14" x14ac:dyDescent="0.3">
      <c r="A185" s="16" t="s">
        <v>663</v>
      </c>
      <c r="B185" s="30" t="s">
        <v>16</v>
      </c>
      <c r="C185" t="s">
        <v>457</v>
      </c>
      <c r="E185" s="46" t="s">
        <v>276</v>
      </c>
      <c r="F185" s="1" t="s">
        <v>438</v>
      </c>
      <c r="G185" s="30" t="s">
        <v>664</v>
      </c>
      <c r="H185" s="30" t="s">
        <v>665</v>
      </c>
      <c r="I185" s="1" t="s">
        <v>23</v>
      </c>
      <c r="K185" s="1">
        <v>2018</v>
      </c>
      <c r="L185" s="30">
        <v>1</v>
      </c>
      <c r="M185" s="1" t="s">
        <v>154</v>
      </c>
    </row>
    <row r="186" spans="1:14" x14ac:dyDescent="0.3">
      <c r="A186" s="16" t="s">
        <v>666</v>
      </c>
      <c r="B186" s="30" t="s">
        <v>16</v>
      </c>
      <c r="C186" t="s">
        <v>457</v>
      </c>
      <c r="E186" s="46" t="s">
        <v>276</v>
      </c>
      <c r="F186" s="1" t="s">
        <v>667</v>
      </c>
      <c r="G186" s="30" t="s">
        <v>668</v>
      </c>
      <c r="H186" s="43" t="s">
        <v>669</v>
      </c>
      <c r="I186" s="1" t="s">
        <v>23</v>
      </c>
      <c r="K186" s="1">
        <v>2018</v>
      </c>
      <c r="L186" s="30">
        <v>1</v>
      </c>
      <c r="M186" s="1" t="s">
        <v>154</v>
      </c>
    </row>
    <row r="187" spans="1:14" x14ac:dyDescent="0.3">
      <c r="A187" s="16" t="s">
        <v>670</v>
      </c>
      <c r="B187" s="30" t="s">
        <v>16</v>
      </c>
      <c r="C187" t="s">
        <v>457</v>
      </c>
      <c r="E187" s="46" t="s">
        <v>276</v>
      </c>
      <c r="F187" s="1" t="s">
        <v>442</v>
      </c>
      <c r="G187" s="30" t="s">
        <v>671</v>
      </c>
      <c r="H187" s="30" t="s">
        <v>293</v>
      </c>
      <c r="I187" s="1" t="s">
        <v>23</v>
      </c>
      <c r="K187" s="1">
        <v>2018</v>
      </c>
      <c r="L187" s="30">
        <v>1</v>
      </c>
      <c r="M187" s="1" t="s">
        <v>154</v>
      </c>
    </row>
    <row r="188" spans="1:14" x14ac:dyDescent="0.3">
      <c r="A188" s="16" t="s">
        <v>672</v>
      </c>
      <c r="B188" s="30" t="s">
        <v>16</v>
      </c>
      <c r="C188" t="s">
        <v>457</v>
      </c>
      <c r="E188" s="46" t="s">
        <v>276</v>
      </c>
      <c r="F188" s="1" t="s">
        <v>446</v>
      </c>
      <c r="G188" s="30" t="s">
        <v>673</v>
      </c>
      <c r="H188" s="30" t="s">
        <v>297</v>
      </c>
      <c r="I188" s="1" t="s">
        <v>54</v>
      </c>
      <c r="K188" s="1">
        <v>2020</v>
      </c>
      <c r="L188" s="30">
        <v>1</v>
      </c>
      <c r="M188" s="1" t="s">
        <v>154</v>
      </c>
    </row>
    <row r="189" spans="1:14" x14ac:dyDescent="0.3">
      <c r="A189" s="16" t="s">
        <v>674</v>
      </c>
      <c r="B189" s="30" t="s">
        <v>16</v>
      </c>
      <c r="C189" t="s">
        <v>457</v>
      </c>
      <c r="E189" s="46" t="s">
        <v>276</v>
      </c>
      <c r="F189" s="1" t="s">
        <v>675</v>
      </c>
      <c r="G189" s="30" t="s">
        <v>676</v>
      </c>
      <c r="H189" s="30" t="s">
        <v>279</v>
      </c>
      <c r="I189" s="1" t="s">
        <v>54</v>
      </c>
      <c r="K189" s="1">
        <v>2020</v>
      </c>
      <c r="L189" s="30">
        <v>1</v>
      </c>
      <c r="M189" s="1" t="s">
        <v>154</v>
      </c>
    </row>
    <row r="190" spans="1:14" x14ac:dyDescent="0.3">
      <c r="A190" s="16" t="s">
        <v>677</v>
      </c>
      <c r="B190" s="30" t="s">
        <v>16</v>
      </c>
      <c r="C190" t="s">
        <v>17</v>
      </c>
      <c r="E190" s="38" t="s">
        <v>260</v>
      </c>
      <c r="F190" s="37" t="s">
        <v>429</v>
      </c>
      <c r="G190" s="38" t="s">
        <v>430</v>
      </c>
      <c r="H190" s="30" t="s">
        <v>431</v>
      </c>
      <c r="I190" s="1" t="s">
        <v>23</v>
      </c>
      <c r="K190" s="1">
        <v>2018</v>
      </c>
      <c r="L190" s="30">
        <v>1</v>
      </c>
      <c r="M190" s="1" t="s">
        <v>154</v>
      </c>
      <c r="N190">
        <v>2018</v>
      </c>
    </row>
    <row r="191" spans="1:14" x14ac:dyDescent="0.3">
      <c r="A191" s="16" t="s">
        <v>678</v>
      </c>
      <c r="B191" s="30" t="s">
        <v>16</v>
      </c>
      <c r="E191" s="46"/>
    </row>
    <row r="192" spans="1:14" x14ac:dyDescent="0.3">
      <c r="A192" s="16" t="s">
        <v>679</v>
      </c>
      <c r="B192" s="30" t="s">
        <v>16</v>
      </c>
      <c r="E192" s="46"/>
    </row>
    <row r="193" spans="1:2" x14ac:dyDescent="0.3">
      <c r="A193" s="16" t="s">
        <v>680</v>
      </c>
      <c r="B193" s="30" t="s">
        <v>16</v>
      </c>
    </row>
    <row r="194" spans="1:2" x14ac:dyDescent="0.3">
      <c r="A194" s="16" t="s">
        <v>681</v>
      </c>
      <c r="B194" s="30" t="s">
        <v>16</v>
      </c>
    </row>
    <row r="195" spans="1:2" x14ac:dyDescent="0.3">
      <c r="A195" s="16" t="s">
        <v>682</v>
      </c>
      <c r="B195" s="30" t="s">
        <v>16</v>
      </c>
    </row>
    <row r="196" spans="1:2" x14ac:dyDescent="0.3">
      <c r="A196" s="16" t="s">
        <v>683</v>
      </c>
      <c r="B196" s="30" t="s">
        <v>16</v>
      </c>
    </row>
    <row r="197" spans="1:2" x14ac:dyDescent="0.3">
      <c r="A197" s="16" t="s">
        <v>684</v>
      </c>
      <c r="B197" s="30" t="s">
        <v>16</v>
      </c>
    </row>
    <row r="198" spans="1:2" x14ac:dyDescent="0.3">
      <c r="A198" s="16" t="s">
        <v>685</v>
      </c>
      <c r="B198" s="30" t="s">
        <v>16</v>
      </c>
    </row>
    <row r="199" spans="1:2" x14ac:dyDescent="0.3">
      <c r="A199" s="16" t="s">
        <v>686</v>
      </c>
      <c r="B199" s="30" t="s">
        <v>16</v>
      </c>
    </row>
    <row r="200" spans="1:2" x14ac:dyDescent="0.3">
      <c r="A200" s="16" t="s">
        <v>687</v>
      </c>
      <c r="B200" s="30" t="s">
        <v>16</v>
      </c>
    </row>
  </sheetData>
  <dataValidations count="1">
    <dataValidation type="list" allowBlank="1" showInputMessage="1" showErrorMessage="1" sqref="O2:O100" xr:uid="{C4061FB0-C4BA-4256-AD4B-E138DC65FD0F}">
      <formula1>$A$2:$A$100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2">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N2:N100 N109:N113 N116:N118 N122:N126 N138 N143:N146 N149:N152 N155:N156 N159 N162:N164 N171:N176 N182:N183 K2:K190 N190</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I2:I108</xm:sqref>
        </x14:dataValidation>
        <x14:dataValidation type="list" allowBlank="1" showInputMessage="1" showErrorMessage="1" xr:uid="{D07B565A-2423-4575-BE8B-980AE51BB9B2}">
          <x14:formula1>
            <xm:f>Input_Lists!$G$2:$G$10</xm:f>
          </x14:formula1>
          <xm:sqref>M2:M101</xm:sqref>
        </x14:dataValidation>
        <x14:dataValidation type="list" allowBlank="1" showInputMessage="1" showErrorMessage="1" xr:uid="{8A93F7D3-3C4A-4161-9E33-9D09FA5BFA5C}">
          <x14:formula1>
            <xm:f>Input_Lists!$D$2:$D$3</xm:f>
          </x14:formula1>
          <xm:sqref>D173:D181 D187:D1048576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D2:D179 D182:D186</xm:sqref>
        </x14:dataValidation>
        <x14:dataValidation type="list" allowBlank="1" showInputMessage="1" showErrorMessage="1" xr:uid="{F0E8745D-27C7-4E71-BC51-01EE6CE62B6B}">
          <x14:formula1>
            <xm:f>Input_Lists!$E$2:$E$4</xm:f>
          </x14:formula1>
          <xm:sqref>I109:I1048576</xm:sqref>
        </x14:dataValidation>
        <x14:dataValidation type="list" allowBlank="1" showInputMessage="1" showErrorMessage="1" xr:uid="{1C4B2A8F-FB41-4C2B-93DE-89BB15D89593}">
          <x14:formula1>
            <xm:f>Input_Lists!$G$2:$G$4</xm:f>
          </x14:formula1>
          <xm:sqref>M102:M1048576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workbookViewId="0">
      <selection activeCell="N1" sqref="N1"/>
    </sheetView>
  </sheetViews>
  <sheetFormatPr defaultRowHeight="14.4" x14ac:dyDescent="0.3"/>
  <cols>
    <col min="1" max="1" width="2.6640625" bestFit="1" customWidth="1"/>
    <col min="3" max="3" width="27.88671875" bestFit="1" customWidth="1"/>
    <col min="4" max="4" width="28.5546875" bestFit="1" customWidth="1"/>
    <col min="5" max="5" width="34.109375" bestFit="1" customWidth="1"/>
    <col min="6" max="6" width="16" customWidth="1"/>
    <col min="7" max="7" width="40.33203125" bestFit="1" customWidth="1"/>
    <col min="8" max="8" width="89.5546875" customWidth="1"/>
    <col min="9" max="9" width="18.10937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x14ac:dyDescent="0.3">
      <c r="A1" s="9" t="s">
        <v>1958</v>
      </c>
      <c r="B1" s="10" t="s">
        <v>1</v>
      </c>
      <c r="C1" s="10" t="s">
        <v>2</v>
      </c>
      <c r="D1" s="10" t="s">
        <v>4</v>
      </c>
      <c r="E1" s="10" t="s">
        <v>1975</v>
      </c>
      <c r="F1" s="10" t="s">
        <v>5</v>
      </c>
      <c r="G1" s="10" t="s">
        <v>6</v>
      </c>
      <c r="H1" s="10" t="s">
        <v>7</v>
      </c>
      <c r="I1" s="10" t="s">
        <v>8</v>
      </c>
      <c r="J1" s="10" t="s">
        <v>9</v>
      </c>
      <c r="K1" s="11" t="s">
        <v>10</v>
      </c>
      <c r="L1" s="12" t="s">
        <v>1976</v>
      </c>
      <c r="M1" s="13" t="s">
        <v>12</v>
      </c>
      <c r="N1" s="19" t="s">
        <v>1977</v>
      </c>
    </row>
    <row r="2" spans="1:15" x14ac:dyDescent="0.3">
      <c r="A2" s="16">
        <v>1</v>
      </c>
      <c r="B2" s="16" t="s">
        <v>16</v>
      </c>
      <c r="C2" s="16" t="s">
        <v>457</v>
      </c>
      <c r="D2" s="16" t="s">
        <v>1978</v>
      </c>
      <c r="E2" s="16" t="s">
        <v>1979</v>
      </c>
      <c r="F2" s="16" t="s">
        <v>385</v>
      </c>
      <c r="G2" s="16" t="s">
        <v>1980</v>
      </c>
      <c r="H2" s="16" t="s">
        <v>1981</v>
      </c>
      <c r="I2" s="16" t="s">
        <v>23</v>
      </c>
      <c r="J2" s="16"/>
      <c r="K2" s="16" t="s">
        <v>1982</v>
      </c>
      <c r="L2" s="16">
        <f>IF(OR(I2="Updated",I2="Created"), 1, 0)</f>
        <v>1</v>
      </c>
      <c r="M2" s="16" t="s">
        <v>55</v>
      </c>
      <c r="N2" s="1" t="s">
        <v>1983</v>
      </c>
    </row>
    <row r="3" spans="1:15" x14ac:dyDescent="0.3">
      <c r="A3" s="16">
        <v>2</v>
      </c>
      <c r="B3" s="16" t="s">
        <v>16</v>
      </c>
      <c r="C3" s="16" t="s">
        <v>457</v>
      </c>
      <c r="D3" s="16" t="s">
        <v>1984</v>
      </c>
      <c r="E3" s="16" t="s">
        <v>1985</v>
      </c>
      <c r="F3" s="16" t="s">
        <v>1986</v>
      </c>
      <c r="G3" s="16" t="s">
        <v>1987</v>
      </c>
      <c r="H3" s="16" t="s">
        <v>1988</v>
      </c>
      <c r="I3" s="16" t="s">
        <v>54</v>
      </c>
      <c r="J3" s="16" t="s">
        <v>1989</v>
      </c>
      <c r="K3" s="16" t="s">
        <v>1990</v>
      </c>
      <c r="L3" s="16">
        <f>IF(OR(I3="Updated",I3="Created"), 1, 0)</f>
        <v>1</v>
      </c>
      <c r="M3" s="16" t="s">
        <v>154</v>
      </c>
      <c r="N3" s="1" t="s">
        <v>1983</v>
      </c>
      <c r="O3" s="1"/>
    </row>
    <row r="4" spans="1:15" x14ac:dyDescent="0.3">
      <c r="A4" s="16">
        <v>3</v>
      </c>
      <c r="B4" s="16" t="s">
        <v>16</v>
      </c>
      <c r="C4" s="16" t="s">
        <v>457</v>
      </c>
      <c r="D4" s="16" t="s">
        <v>1978</v>
      </c>
      <c r="E4" s="16" t="s">
        <v>1991</v>
      </c>
      <c r="F4" s="16" t="s">
        <v>20</v>
      </c>
      <c r="G4" s="16" t="s">
        <v>1992</v>
      </c>
      <c r="H4" s="16" t="s">
        <v>22</v>
      </c>
      <c r="I4" s="16" t="s">
        <v>23</v>
      </c>
      <c r="J4" s="16"/>
      <c r="K4" s="16" t="s">
        <v>1982</v>
      </c>
      <c r="L4" s="16">
        <f>IF(OR(I4="Updated",I4="Created"), 1, 0)</f>
        <v>1</v>
      </c>
      <c r="M4" s="16" t="s">
        <v>24</v>
      </c>
      <c r="N4" s="1" t="s">
        <v>1983</v>
      </c>
      <c r="O4" s="1"/>
    </row>
    <row r="5" spans="1:15" x14ac:dyDescent="0.3">
      <c r="A5" s="16">
        <v>4</v>
      </c>
      <c r="B5" s="16" t="s">
        <v>16</v>
      </c>
      <c r="C5" s="16" t="s">
        <v>457</v>
      </c>
      <c r="D5" s="16" t="s">
        <v>1978</v>
      </c>
      <c r="E5" s="16" t="s">
        <v>1993</v>
      </c>
      <c r="F5" s="16" t="s">
        <v>1994</v>
      </c>
      <c r="G5" s="16" t="s">
        <v>1995</v>
      </c>
      <c r="H5" s="16" t="s">
        <v>1996</v>
      </c>
      <c r="I5" s="16" t="s">
        <v>1973</v>
      </c>
      <c r="J5" s="16"/>
      <c r="K5" s="16" t="s">
        <v>1982</v>
      </c>
      <c r="L5" s="16">
        <f>IF(OR(I5="Updated",I5="Created"), 1, 0)</f>
        <v>0</v>
      </c>
      <c r="M5" s="16" t="s">
        <v>154</v>
      </c>
      <c r="N5" s="1" t="s">
        <v>1983</v>
      </c>
    </row>
    <row r="6" spans="1:15" x14ac:dyDescent="0.3">
      <c r="A6" s="1">
        <v>5</v>
      </c>
      <c r="B6" s="1" t="s">
        <v>16</v>
      </c>
      <c r="C6" s="1" t="s">
        <v>457</v>
      </c>
      <c r="D6" s="1" t="s">
        <v>1984</v>
      </c>
      <c r="E6" s="1" t="s">
        <v>1997</v>
      </c>
      <c r="F6" s="16" t="s">
        <v>1998</v>
      </c>
      <c r="G6" s="1" t="s">
        <v>1999</v>
      </c>
      <c r="H6" s="1" t="s">
        <v>2000</v>
      </c>
      <c r="I6" s="1" t="s">
        <v>23</v>
      </c>
      <c r="J6" s="1"/>
      <c r="K6" s="1" t="s">
        <v>1990</v>
      </c>
      <c r="L6" s="16">
        <v>0</v>
      </c>
      <c r="M6" s="1" t="s">
        <v>55</v>
      </c>
      <c r="N6" s="1"/>
    </row>
    <row r="7" spans="1:15" x14ac:dyDescent="0.3">
      <c r="A7" s="1">
        <v>6</v>
      </c>
      <c r="B7" s="1" t="s">
        <v>16</v>
      </c>
      <c r="C7" s="1" t="s">
        <v>457</v>
      </c>
      <c r="D7" s="1" t="s">
        <v>1984</v>
      </c>
      <c r="E7" s="1" t="s">
        <v>1997</v>
      </c>
      <c r="F7" s="16" t="s">
        <v>1998</v>
      </c>
      <c r="G7" s="1" t="s">
        <v>1999</v>
      </c>
      <c r="H7" s="1" t="s">
        <v>483</v>
      </c>
      <c r="I7" s="1" t="s">
        <v>54</v>
      </c>
      <c r="J7" s="1" t="s">
        <v>483</v>
      </c>
      <c r="K7" s="1" t="s">
        <v>1982</v>
      </c>
      <c r="L7" s="16">
        <f>IF(OR(I7="Updated",I7="Created"), 1, 0)</f>
        <v>1</v>
      </c>
      <c r="M7" s="1" t="s">
        <v>55</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x14ac:dyDescent="0.3"/>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109375" customWidth="1"/>
  </cols>
  <sheetData>
    <row r="1" spans="1:8" ht="30.75" customHeight="1" thickBot="1" x14ac:dyDescent="0.35">
      <c r="A1" s="9" t="s">
        <v>1958</v>
      </c>
      <c r="B1" s="10" t="s">
        <v>689</v>
      </c>
      <c r="C1" s="10" t="s">
        <v>1237</v>
      </c>
      <c r="D1" s="11" t="s">
        <v>8</v>
      </c>
      <c r="E1" s="13" t="s">
        <v>9</v>
      </c>
      <c r="F1" s="17" t="s">
        <v>10</v>
      </c>
      <c r="G1" s="12" t="s">
        <v>1959</v>
      </c>
      <c r="H1" s="18" t="s">
        <v>2001</v>
      </c>
    </row>
    <row r="2" spans="1:8" x14ac:dyDescent="0.3">
      <c r="A2" s="1">
        <v>0</v>
      </c>
      <c r="B2" s="1" t="s">
        <v>2002</v>
      </c>
      <c r="C2" s="1" t="s">
        <v>2003</v>
      </c>
      <c r="D2" s="1"/>
      <c r="E2" s="1"/>
      <c r="F2" s="1"/>
      <c r="G2" s="1"/>
    </row>
    <row r="3" spans="1:8" x14ac:dyDescent="0.3">
      <c r="A3" s="1">
        <v>1</v>
      </c>
      <c r="B3" s="1" t="s">
        <v>1328</v>
      </c>
      <c r="C3" s="6" t="s">
        <v>1403</v>
      </c>
      <c r="D3" s="8" t="s">
        <v>54</v>
      </c>
      <c r="E3" s="1"/>
      <c r="F3" s="1">
        <v>2018</v>
      </c>
      <c r="G3" s="1">
        <v>1</v>
      </c>
      <c r="H3" t="s">
        <v>1983</v>
      </c>
    </row>
    <row r="4" spans="1:8" x14ac:dyDescent="0.3">
      <c r="A4" s="1">
        <v>2</v>
      </c>
      <c r="B4" s="1" t="s">
        <v>1328</v>
      </c>
      <c r="C4" s="6" t="s">
        <v>1406</v>
      </c>
      <c r="D4" s="8" t="s">
        <v>23</v>
      </c>
      <c r="E4" s="1"/>
      <c r="F4" s="1">
        <v>2020</v>
      </c>
      <c r="G4" s="1">
        <v>1</v>
      </c>
      <c r="H4" t="s">
        <v>1983</v>
      </c>
    </row>
    <row r="5" spans="1:8" x14ac:dyDescent="0.3">
      <c r="A5" s="1">
        <v>3</v>
      </c>
      <c r="B5" s="1" t="s">
        <v>1328</v>
      </c>
      <c r="C5" s="6" t="s">
        <v>1250</v>
      </c>
      <c r="D5" s="8" t="s">
        <v>23</v>
      </c>
      <c r="E5" s="1"/>
      <c r="F5" s="1">
        <v>2020</v>
      </c>
      <c r="G5" s="1">
        <v>1</v>
      </c>
      <c r="H5" t="s">
        <v>1983</v>
      </c>
    </row>
    <row r="6" spans="1:8" x14ac:dyDescent="0.3">
      <c r="A6" s="1">
        <v>4</v>
      </c>
      <c r="B6" s="1" t="s">
        <v>1328</v>
      </c>
      <c r="C6" s="6" t="s">
        <v>2004</v>
      </c>
      <c r="D6" s="1" t="s">
        <v>23</v>
      </c>
      <c r="E6" s="1"/>
      <c r="F6" s="1">
        <v>2018</v>
      </c>
      <c r="G6" s="1"/>
      <c r="H6" t="s">
        <v>1983</v>
      </c>
    </row>
    <row r="7" spans="1:8" x14ac:dyDescent="0.3">
      <c r="A7" s="1">
        <v>5</v>
      </c>
      <c r="B7" s="1" t="s">
        <v>1301</v>
      </c>
      <c r="C7" s="1" t="s">
        <v>2005</v>
      </c>
      <c r="D7" s="1" t="s">
        <v>54</v>
      </c>
      <c r="E7" s="1" t="s">
        <v>2006</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J100"/>
  <sheetViews>
    <sheetView topLeftCell="A32" workbookViewId="0">
      <selection activeCell="D86" sqref="D86"/>
    </sheetView>
  </sheetViews>
  <sheetFormatPr defaultRowHeight="14.4" x14ac:dyDescent="0.3"/>
  <cols>
    <col min="2" max="2" width="11" bestFit="1" customWidth="1"/>
    <col min="3" max="3" width="13.33203125" customWidth="1"/>
    <col min="4" max="4" width="39" style="26" customWidth="1"/>
    <col min="5" max="5" width="24.44140625" bestFit="1" customWidth="1"/>
    <col min="6" max="6" width="23.44140625" customWidth="1"/>
    <col min="7" max="7" width="21.88671875" customWidth="1"/>
    <col min="8" max="8" width="16.33203125" customWidth="1"/>
    <col min="9" max="9" width="13.33203125" customWidth="1"/>
  </cols>
  <sheetData>
    <row r="1" spans="1:10" s="15" customFormat="1" ht="32.25" customHeight="1" x14ac:dyDescent="0.3">
      <c r="A1" s="9" t="s">
        <v>688</v>
      </c>
      <c r="B1" s="10" t="s">
        <v>689</v>
      </c>
      <c r="C1" s="10" t="s">
        <v>690</v>
      </c>
      <c r="D1" s="10" t="s">
        <v>691</v>
      </c>
      <c r="E1" s="10" t="s">
        <v>9</v>
      </c>
      <c r="F1" s="12" t="s">
        <v>692</v>
      </c>
      <c r="G1" s="22"/>
      <c r="H1" s="22"/>
    </row>
    <row r="2" spans="1:10" s="14" customFormat="1" ht="15.6" x14ac:dyDescent="0.3">
      <c r="A2" s="1" t="s">
        <v>693</v>
      </c>
      <c r="B2" s="1" t="s">
        <v>694</v>
      </c>
      <c r="C2" s="1" t="s">
        <v>695</v>
      </c>
      <c r="D2" s="30" t="s">
        <v>696</v>
      </c>
      <c r="E2"/>
      <c r="G2" s="1"/>
      <c r="H2" s="1"/>
    </row>
    <row r="3" spans="1:10" x14ac:dyDescent="0.3">
      <c r="A3" s="1" t="s">
        <v>697</v>
      </c>
      <c r="B3" t="s">
        <v>694</v>
      </c>
      <c r="C3" t="s">
        <v>698</v>
      </c>
      <c r="D3" s="26" t="s">
        <v>699</v>
      </c>
    </row>
    <row r="4" spans="1:10" x14ac:dyDescent="0.3">
      <c r="A4" s="1" t="s">
        <v>700</v>
      </c>
      <c r="B4" t="s">
        <v>694</v>
      </c>
      <c r="C4" s="1" t="s">
        <v>701</v>
      </c>
      <c r="D4" s="30" t="s">
        <v>702</v>
      </c>
      <c r="E4" s="1"/>
      <c r="F4" s="1"/>
      <c r="G4" s="1"/>
      <c r="H4" s="1"/>
      <c r="I4" s="1"/>
      <c r="J4" s="1"/>
    </row>
    <row r="5" spans="1:10" x14ac:dyDescent="0.3">
      <c r="A5" s="1" t="s">
        <v>703</v>
      </c>
      <c r="B5" t="s">
        <v>694</v>
      </c>
      <c r="C5" t="s">
        <v>695</v>
      </c>
      <c r="D5" s="26" t="s">
        <v>704</v>
      </c>
    </row>
    <row r="6" spans="1:10" x14ac:dyDescent="0.3">
      <c r="A6" s="1" t="s">
        <v>705</v>
      </c>
      <c r="B6" t="s">
        <v>706</v>
      </c>
      <c r="C6" t="s">
        <v>707</v>
      </c>
      <c r="D6" s="26" t="s">
        <v>708</v>
      </c>
    </row>
    <row r="7" spans="1:10" x14ac:dyDescent="0.3">
      <c r="A7" s="1" t="s">
        <v>709</v>
      </c>
      <c r="B7" t="s">
        <v>694</v>
      </c>
      <c r="C7" t="s">
        <v>701</v>
      </c>
      <c r="D7" s="26" t="s">
        <v>710</v>
      </c>
    </row>
    <row r="8" spans="1:10" x14ac:dyDescent="0.3">
      <c r="A8" s="1" t="s">
        <v>711</v>
      </c>
      <c r="B8" t="s">
        <v>694</v>
      </c>
      <c r="C8" t="s">
        <v>701</v>
      </c>
      <c r="D8" s="26" t="s">
        <v>712</v>
      </c>
    </row>
    <row r="9" spans="1:10" x14ac:dyDescent="0.3">
      <c r="A9" s="1" t="s">
        <v>713</v>
      </c>
      <c r="B9" t="s">
        <v>694</v>
      </c>
      <c r="C9" t="s">
        <v>695</v>
      </c>
      <c r="D9" s="26" t="s">
        <v>714</v>
      </c>
    </row>
    <row r="10" spans="1:10" x14ac:dyDescent="0.3">
      <c r="A10" s="1" t="s">
        <v>715</v>
      </c>
      <c r="B10" t="s">
        <v>694</v>
      </c>
      <c r="C10" t="s">
        <v>716</v>
      </c>
      <c r="D10" s="26" t="s">
        <v>717</v>
      </c>
    </row>
    <row r="11" spans="1:10" x14ac:dyDescent="0.3">
      <c r="A11" s="1" t="s">
        <v>718</v>
      </c>
      <c r="B11" t="s">
        <v>694</v>
      </c>
      <c r="C11" t="s">
        <v>716</v>
      </c>
      <c r="D11" s="26" t="s">
        <v>719</v>
      </c>
    </row>
    <row r="12" spans="1:10" x14ac:dyDescent="0.3">
      <c r="A12" s="1" t="s">
        <v>720</v>
      </c>
      <c r="B12" t="s">
        <v>694</v>
      </c>
      <c r="C12" t="s">
        <v>721</v>
      </c>
      <c r="D12" s="26" t="s">
        <v>722</v>
      </c>
    </row>
    <row r="13" spans="1:10" x14ac:dyDescent="0.3">
      <c r="A13" s="1" t="s">
        <v>723</v>
      </c>
      <c r="B13" t="s">
        <v>694</v>
      </c>
      <c r="C13" t="s">
        <v>721</v>
      </c>
      <c r="D13" s="26" t="s">
        <v>724</v>
      </c>
    </row>
    <row r="14" spans="1:10" x14ac:dyDescent="0.3">
      <c r="A14" s="1" t="s">
        <v>725</v>
      </c>
      <c r="B14" t="s">
        <v>694</v>
      </c>
      <c r="C14" t="s">
        <v>695</v>
      </c>
      <c r="D14" s="26" t="s">
        <v>726</v>
      </c>
    </row>
    <row r="15" spans="1:10" x14ac:dyDescent="0.3">
      <c r="A15" s="1" t="s">
        <v>727</v>
      </c>
      <c r="B15" t="s">
        <v>694</v>
      </c>
      <c r="C15" t="s">
        <v>728</v>
      </c>
      <c r="D15" s="26" t="s">
        <v>729</v>
      </c>
    </row>
    <row r="16" spans="1:10" x14ac:dyDescent="0.3">
      <c r="A16" s="1" t="s">
        <v>730</v>
      </c>
      <c r="B16" t="s">
        <v>694</v>
      </c>
      <c r="C16" t="s">
        <v>701</v>
      </c>
      <c r="D16" s="26" t="s">
        <v>731</v>
      </c>
    </row>
    <row r="17" spans="1:4" x14ac:dyDescent="0.3">
      <c r="A17" s="1" t="s">
        <v>732</v>
      </c>
      <c r="B17" t="s">
        <v>694</v>
      </c>
      <c r="C17" t="s">
        <v>733</v>
      </c>
      <c r="D17" s="26" t="s">
        <v>734</v>
      </c>
    </row>
    <row r="18" spans="1:4" x14ac:dyDescent="0.3">
      <c r="A18" s="1" t="s">
        <v>735</v>
      </c>
      <c r="B18" t="s">
        <v>694</v>
      </c>
      <c r="C18" t="s">
        <v>736</v>
      </c>
      <c r="D18" s="26" t="s">
        <v>737</v>
      </c>
    </row>
    <row r="19" spans="1:4" x14ac:dyDescent="0.3">
      <c r="A19" s="1" t="s">
        <v>738</v>
      </c>
      <c r="B19" t="s">
        <v>694</v>
      </c>
      <c r="C19" t="s">
        <v>701</v>
      </c>
      <c r="D19" s="26" t="s">
        <v>739</v>
      </c>
    </row>
    <row r="20" spans="1:4" x14ac:dyDescent="0.3">
      <c r="A20" s="1" t="s">
        <v>740</v>
      </c>
      <c r="B20" t="s">
        <v>694</v>
      </c>
      <c r="C20" t="s">
        <v>701</v>
      </c>
      <c r="D20" s="26" t="s">
        <v>741</v>
      </c>
    </row>
    <row r="21" spans="1:4" x14ac:dyDescent="0.3">
      <c r="A21" s="1" t="s">
        <v>742</v>
      </c>
      <c r="B21" t="s">
        <v>694</v>
      </c>
      <c r="C21" t="s">
        <v>721</v>
      </c>
      <c r="D21" s="26" t="s">
        <v>743</v>
      </c>
    </row>
    <row r="22" spans="1:4" x14ac:dyDescent="0.3">
      <c r="A22" s="1" t="s">
        <v>744</v>
      </c>
      <c r="B22" t="s">
        <v>694</v>
      </c>
      <c r="C22" t="s">
        <v>721</v>
      </c>
      <c r="D22" s="26" t="s">
        <v>745</v>
      </c>
    </row>
    <row r="23" spans="1:4" x14ac:dyDescent="0.3">
      <c r="A23" s="1" t="s">
        <v>746</v>
      </c>
      <c r="B23" t="s">
        <v>694</v>
      </c>
      <c r="C23" t="s">
        <v>728</v>
      </c>
      <c r="D23" s="26" t="s">
        <v>747</v>
      </c>
    </row>
    <row r="24" spans="1:4" x14ac:dyDescent="0.3">
      <c r="A24" s="1" t="s">
        <v>748</v>
      </c>
      <c r="B24" t="s">
        <v>694</v>
      </c>
      <c r="C24" t="s">
        <v>728</v>
      </c>
      <c r="D24" s="26" t="s">
        <v>749</v>
      </c>
    </row>
    <row r="25" spans="1:4" x14ac:dyDescent="0.3">
      <c r="A25" s="1" t="s">
        <v>750</v>
      </c>
      <c r="B25" t="s">
        <v>694</v>
      </c>
      <c r="C25" t="s">
        <v>728</v>
      </c>
      <c r="D25" s="26" t="s">
        <v>751</v>
      </c>
    </row>
    <row r="26" spans="1:4" x14ac:dyDescent="0.3">
      <c r="A26" s="1" t="s">
        <v>752</v>
      </c>
      <c r="B26" t="s">
        <v>694</v>
      </c>
      <c r="C26" t="s">
        <v>728</v>
      </c>
      <c r="D26" s="26" t="s">
        <v>753</v>
      </c>
    </row>
    <row r="27" spans="1:4" x14ac:dyDescent="0.3">
      <c r="A27" s="1" t="s">
        <v>754</v>
      </c>
      <c r="B27" t="s">
        <v>694</v>
      </c>
      <c r="C27" t="s">
        <v>701</v>
      </c>
      <c r="D27" s="26" t="s">
        <v>755</v>
      </c>
    </row>
    <row r="28" spans="1:4" x14ac:dyDescent="0.3">
      <c r="A28" s="1" t="s">
        <v>756</v>
      </c>
      <c r="B28" t="s">
        <v>694</v>
      </c>
      <c r="C28" t="s">
        <v>701</v>
      </c>
      <c r="D28" s="26" t="s">
        <v>757</v>
      </c>
    </row>
    <row r="29" spans="1:4" x14ac:dyDescent="0.3">
      <c r="A29" s="1" t="s">
        <v>758</v>
      </c>
      <c r="B29" t="s">
        <v>694</v>
      </c>
      <c r="C29" t="s">
        <v>701</v>
      </c>
      <c r="D29" s="26" t="s">
        <v>759</v>
      </c>
    </row>
    <row r="30" spans="1:4" x14ac:dyDescent="0.3">
      <c r="A30" s="1" t="s">
        <v>760</v>
      </c>
      <c r="B30" s="25" t="s">
        <v>694</v>
      </c>
      <c r="C30" s="25" t="s">
        <v>701</v>
      </c>
      <c r="D30" s="26" t="s">
        <v>761</v>
      </c>
    </row>
    <row r="31" spans="1:4" x14ac:dyDescent="0.3">
      <c r="A31" s="1" t="s">
        <v>762</v>
      </c>
      <c r="B31" s="25" t="s">
        <v>694</v>
      </c>
      <c r="C31" s="25" t="s">
        <v>701</v>
      </c>
      <c r="D31" s="26" t="s">
        <v>763</v>
      </c>
    </row>
    <row r="32" spans="1:4" x14ac:dyDescent="0.3">
      <c r="A32" s="1" t="s">
        <v>764</v>
      </c>
      <c r="B32" s="25" t="s">
        <v>694</v>
      </c>
      <c r="C32" s="25" t="s">
        <v>701</v>
      </c>
      <c r="D32" s="26" t="s">
        <v>765</v>
      </c>
    </row>
    <row r="33" spans="1:4" x14ac:dyDescent="0.3">
      <c r="A33" s="1" t="s">
        <v>766</v>
      </c>
      <c r="B33" t="s">
        <v>694</v>
      </c>
      <c r="C33" t="s">
        <v>721</v>
      </c>
      <c r="D33" s="26" t="s">
        <v>767</v>
      </c>
    </row>
    <row r="34" spans="1:4" x14ac:dyDescent="0.3">
      <c r="A34" s="1" t="s">
        <v>768</v>
      </c>
      <c r="B34" s="25" t="s">
        <v>694</v>
      </c>
      <c r="C34" s="25" t="s">
        <v>701</v>
      </c>
      <c r="D34" s="26" t="s">
        <v>769</v>
      </c>
    </row>
    <row r="35" spans="1:4" x14ac:dyDescent="0.3">
      <c r="A35" s="1" t="s">
        <v>770</v>
      </c>
      <c r="B35" s="25" t="s">
        <v>694</v>
      </c>
      <c r="C35" t="s">
        <v>728</v>
      </c>
      <c r="D35" s="26" t="s">
        <v>771</v>
      </c>
    </row>
    <row r="36" spans="1:4" x14ac:dyDescent="0.3">
      <c r="A36" s="1" t="s">
        <v>772</v>
      </c>
      <c r="B36" s="25" t="s">
        <v>694</v>
      </c>
      <c r="C36" s="25" t="s">
        <v>701</v>
      </c>
      <c r="D36" s="26" t="s">
        <v>773</v>
      </c>
    </row>
    <row r="37" spans="1:4" x14ac:dyDescent="0.3">
      <c r="A37" s="1" t="s">
        <v>774</v>
      </c>
      <c r="B37" s="25" t="s">
        <v>694</v>
      </c>
      <c r="C37" s="25" t="s">
        <v>695</v>
      </c>
      <c r="D37" s="26" t="s">
        <v>775</v>
      </c>
    </row>
    <row r="38" spans="1:4" x14ac:dyDescent="0.3">
      <c r="A38" s="1" t="s">
        <v>776</v>
      </c>
      <c r="B38" s="25" t="s">
        <v>694</v>
      </c>
      <c r="C38" s="25" t="s">
        <v>701</v>
      </c>
      <c r="D38" s="26" t="s">
        <v>777</v>
      </c>
    </row>
    <row r="39" spans="1:4" x14ac:dyDescent="0.3">
      <c r="A39" s="1" t="s">
        <v>778</v>
      </c>
      <c r="B39" s="25" t="s">
        <v>694</v>
      </c>
      <c r="C39" s="25" t="s">
        <v>701</v>
      </c>
      <c r="D39" s="26" t="s">
        <v>779</v>
      </c>
    </row>
    <row r="40" spans="1:4" x14ac:dyDescent="0.3">
      <c r="A40" s="1" t="s">
        <v>780</v>
      </c>
      <c r="B40" s="25" t="s">
        <v>694</v>
      </c>
      <c r="C40" t="s">
        <v>781</v>
      </c>
      <c r="D40" s="26" t="s">
        <v>782</v>
      </c>
    </row>
    <row r="41" spans="1:4" x14ac:dyDescent="0.3">
      <c r="A41" s="1" t="s">
        <v>783</v>
      </c>
      <c r="B41" s="25" t="s">
        <v>694</v>
      </c>
      <c r="C41" s="25" t="s">
        <v>728</v>
      </c>
      <c r="D41" s="26" t="s">
        <v>784</v>
      </c>
    </row>
    <row r="42" spans="1:4" x14ac:dyDescent="0.3">
      <c r="A42" s="1" t="s">
        <v>785</v>
      </c>
      <c r="B42" s="25" t="s">
        <v>694</v>
      </c>
      <c r="C42" s="25" t="s">
        <v>695</v>
      </c>
      <c r="D42" s="26" t="s">
        <v>786</v>
      </c>
    </row>
    <row r="43" spans="1:4" ht="43.2" x14ac:dyDescent="0.3">
      <c r="A43" s="1" t="s">
        <v>787</v>
      </c>
      <c r="B43" s="25" t="s">
        <v>694</v>
      </c>
      <c r="C43" s="25" t="s">
        <v>701</v>
      </c>
      <c r="D43" s="25" t="s">
        <v>788</v>
      </c>
    </row>
    <row r="44" spans="1:4" x14ac:dyDescent="0.3">
      <c r="A44" s="1" t="s">
        <v>789</v>
      </c>
      <c r="B44" s="25" t="s">
        <v>694</v>
      </c>
      <c r="C44" s="25" t="s">
        <v>728</v>
      </c>
      <c r="D44" s="26" t="s">
        <v>790</v>
      </c>
    </row>
    <row r="45" spans="1:4" ht="43.2" x14ac:dyDescent="0.3">
      <c r="A45" s="1" t="s">
        <v>791</v>
      </c>
      <c r="B45" s="25" t="s">
        <v>694</v>
      </c>
      <c r="C45" s="25" t="s">
        <v>695</v>
      </c>
      <c r="D45" s="25" t="s">
        <v>792</v>
      </c>
    </row>
    <row r="46" spans="1:4" x14ac:dyDescent="0.3">
      <c r="A46" s="1" t="s">
        <v>793</v>
      </c>
      <c r="B46" s="25" t="s">
        <v>694</v>
      </c>
      <c r="C46" s="25" t="s">
        <v>701</v>
      </c>
      <c r="D46" s="26" t="s">
        <v>794</v>
      </c>
    </row>
    <row r="47" spans="1:4" x14ac:dyDescent="0.3">
      <c r="A47" s="1" t="s">
        <v>795</v>
      </c>
    </row>
    <row r="48" spans="1:4" x14ac:dyDescent="0.3">
      <c r="A48" s="1" t="s">
        <v>796</v>
      </c>
    </row>
    <row r="49" spans="1:1" x14ac:dyDescent="0.3">
      <c r="A49" s="1" t="s">
        <v>797</v>
      </c>
    </row>
    <row r="50" spans="1:1" x14ac:dyDescent="0.3">
      <c r="A50" s="1" t="s">
        <v>798</v>
      </c>
    </row>
    <row r="51" spans="1:1" x14ac:dyDescent="0.3">
      <c r="A51" s="1" t="s">
        <v>799</v>
      </c>
    </row>
    <row r="52" spans="1:1" x14ac:dyDescent="0.3">
      <c r="A52" s="1" t="s">
        <v>800</v>
      </c>
    </row>
    <row r="53" spans="1:1" x14ac:dyDescent="0.3">
      <c r="A53" s="1" t="s">
        <v>801</v>
      </c>
    </row>
    <row r="54" spans="1:1" x14ac:dyDescent="0.3">
      <c r="A54" s="1" t="s">
        <v>802</v>
      </c>
    </row>
    <row r="55" spans="1:1" x14ac:dyDescent="0.3">
      <c r="A55" s="1" t="s">
        <v>803</v>
      </c>
    </row>
    <row r="56" spans="1:1" x14ac:dyDescent="0.3">
      <c r="A56" s="1" t="s">
        <v>804</v>
      </c>
    </row>
    <row r="57" spans="1:1" x14ac:dyDescent="0.3">
      <c r="A57" s="1" t="s">
        <v>805</v>
      </c>
    </row>
    <row r="58" spans="1:1" x14ac:dyDescent="0.3">
      <c r="A58" s="1" t="s">
        <v>806</v>
      </c>
    </row>
    <row r="59" spans="1:1" x14ac:dyDescent="0.3">
      <c r="A59" s="1" t="s">
        <v>807</v>
      </c>
    </row>
    <row r="60" spans="1:1" x14ac:dyDescent="0.3">
      <c r="A60" s="1" t="s">
        <v>808</v>
      </c>
    </row>
    <row r="61" spans="1:1" x14ac:dyDescent="0.3">
      <c r="A61" s="1" t="s">
        <v>809</v>
      </c>
    </row>
    <row r="62" spans="1:1" x14ac:dyDescent="0.3">
      <c r="A62" s="1" t="s">
        <v>810</v>
      </c>
    </row>
    <row r="63" spans="1:1" x14ac:dyDescent="0.3">
      <c r="A63" s="1" t="s">
        <v>811</v>
      </c>
    </row>
    <row r="64" spans="1:1" x14ac:dyDescent="0.3">
      <c r="A64" s="1" t="s">
        <v>812</v>
      </c>
    </row>
    <row r="65" spans="1:1" x14ac:dyDescent="0.3">
      <c r="A65" s="1" t="s">
        <v>813</v>
      </c>
    </row>
    <row r="66" spans="1:1" x14ac:dyDescent="0.3">
      <c r="A66" s="1" t="s">
        <v>814</v>
      </c>
    </row>
    <row r="67" spans="1:1" x14ac:dyDescent="0.3">
      <c r="A67" s="1" t="s">
        <v>815</v>
      </c>
    </row>
    <row r="68" spans="1:1" x14ac:dyDescent="0.3">
      <c r="A68" s="1" t="s">
        <v>816</v>
      </c>
    </row>
    <row r="69" spans="1:1" x14ac:dyDescent="0.3">
      <c r="A69" s="1" t="s">
        <v>817</v>
      </c>
    </row>
    <row r="70" spans="1:1" x14ac:dyDescent="0.3">
      <c r="A70" s="1" t="s">
        <v>818</v>
      </c>
    </row>
    <row r="71" spans="1:1" x14ac:dyDescent="0.3">
      <c r="A71" s="1" t="s">
        <v>819</v>
      </c>
    </row>
    <row r="72" spans="1:1" x14ac:dyDescent="0.3">
      <c r="A72" s="1" t="s">
        <v>820</v>
      </c>
    </row>
    <row r="73" spans="1:1" x14ac:dyDescent="0.3">
      <c r="A73" s="1" t="s">
        <v>821</v>
      </c>
    </row>
    <row r="74" spans="1:1" x14ac:dyDescent="0.3">
      <c r="A74" s="1" t="s">
        <v>822</v>
      </c>
    </row>
    <row r="75" spans="1:1" x14ac:dyDescent="0.3">
      <c r="A75" s="1" t="s">
        <v>823</v>
      </c>
    </row>
    <row r="76" spans="1:1" x14ac:dyDescent="0.3">
      <c r="A76" s="1" t="s">
        <v>824</v>
      </c>
    </row>
    <row r="77" spans="1:1" x14ac:dyDescent="0.3">
      <c r="A77" s="1" t="s">
        <v>825</v>
      </c>
    </row>
    <row r="78" spans="1:1" x14ac:dyDescent="0.3">
      <c r="A78" s="1" t="s">
        <v>826</v>
      </c>
    </row>
    <row r="79" spans="1:1" x14ac:dyDescent="0.3">
      <c r="A79" s="1" t="s">
        <v>827</v>
      </c>
    </row>
    <row r="80" spans="1:1" x14ac:dyDescent="0.3">
      <c r="A80" s="1" t="s">
        <v>828</v>
      </c>
    </row>
    <row r="81" spans="1:1" x14ac:dyDescent="0.3">
      <c r="A81" s="1" t="s">
        <v>829</v>
      </c>
    </row>
    <row r="82" spans="1:1" x14ac:dyDescent="0.3">
      <c r="A82" s="1" t="s">
        <v>830</v>
      </c>
    </row>
    <row r="83" spans="1:1" x14ac:dyDescent="0.3">
      <c r="A83" s="1" t="s">
        <v>831</v>
      </c>
    </row>
    <row r="84" spans="1:1" x14ac:dyDescent="0.3">
      <c r="A84" s="1" t="s">
        <v>832</v>
      </c>
    </row>
    <row r="85" spans="1:1" x14ac:dyDescent="0.3">
      <c r="A85" s="1" t="s">
        <v>833</v>
      </c>
    </row>
    <row r="86" spans="1:1" x14ac:dyDescent="0.3">
      <c r="A86" s="1" t="s">
        <v>834</v>
      </c>
    </row>
    <row r="87" spans="1:1" x14ac:dyDescent="0.3">
      <c r="A87" s="1" t="s">
        <v>835</v>
      </c>
    </row>
    <row r="88" spans="1:1" x14ac:dyDescent="0.3">
      <c r="A88" s="1" t="s">
        <v>836</v>
      </c>
    </row>
    <row r="89" spans="1:1" x14ac:dyDescent="0.3">
      <c r="A89" s="1" t="s">
        <v>837</v>
      </c>
    </row>
    <row r="90" spans="1:1" x14ac:dyDescent="0.3">
      <c r="A90" s="1" t="s">
        <v>838</v>
      </c>
    </row>
    <row r="91" spans="1:1" x14ac:dyDescent="0.3">
      <c r="A91" s="1" t="s">
        <v>839</v>
      </c>
    </row>
    <row r="92" spans="1:1" x14ac:dyDescent="0.3">
      <c r="A92" s="1" t="s">
        <v>840</v>
      </c>
    </row>
    <row r="93" spans="1:1" x14ac:dyDescent="0.3">
      <c r="A93" s="1" t="s">
        <v>841</v>
      </c>
    </row>
    <row r="94" spans="1:1" x14ac:dyDescent="0.3">
      <c r="A94" s="1" t="s">
        <v>842</v>
      </c>
    </row>
    <row r="95" spans="1:1" x14ac:dyDescent="0.3">
      <c r="A95" s="1" t="s">
        <v>843</v>
      </c>
    </row>
    <row r="96" spans="1:1" x14ac:dyDescent="0.3">
      <c r="A96" s="1" t="s">
        <v>844</v>
      </c>
    </row>
    <row r="97" spans="1:1" x14ac:dyDescent="0.3">
      <c r="A97" s="1" t="s">
        <v>845</v>
      </c>
    </row>
    <row r="98" spans="1:1" x14ac:dyDescent="0.3">
      <c r="A98" s="1" t="s">
        <v>846</v>
      </c>
    </row>
    <row r="99" spans="1:1" x14ac:dyDescent="0.3">
      <c r="A99" s="1" t="s">
        <v>847</v>
      </c>
    </row>
    <row r="100" spans="1:1" x14ac:dyDescent="0.3">
      <c r="A100" s="1" t="s">
        <v>848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G2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4"/>
  <sheetViews>
    <sheetView topLeftCell="B117" workbookViewId="0">
      <selection activeCell="D170" sqref="D170"/>
    </sheetView>
  </sheetViews>
  <sheetFormatPr defaultRowHeight="14.4" x14ac:dyDescent="0.3"/>
  <cols>
    <col min="1" max="1" width="13" bestFit="1" customWidth="1"/>
    <col min="2" max="2" width="12.88671875" bestFit="1" customWidth="1"/>
    <col min="3" max="3" width="13.88671875" customWidth="1"/>
    <col min="4" max="4" width="38.6640625" customWidth="1"/>
    <col min="5" max="6" width="13.88671875" customWidth="1"/>
    <col min="7" max="7" width="50.6640625" style="30" customWidth="1"/>
    <col min="8" max="8" width="14.88671875" customWidth="1"/>
    <col min="9" max="9" width="55" customWidth="1"/>
    <col min="10" max="10" width="14.109375" bestFit="1" customWidth="1"/>
    <col min="11" max="11" width="19.44140625" bestFit="1" customWidth="1"/>
    <col min="12" max="12" width="17.6640625" bestFit="1" customWidth="1"/>
  </cols>
  <sheetData>
    <row r="1" spans="1:16" ht="27.75" customHeight="1" x14ac:dyDescent="0.3">
      <c r="A1" s="9" t="s">
        <v>849</v>
      </c>
      <c r="B1" s="10" t="s">
        <v>0</v>
      </c>
      <c r="C1" s="10" t="s">
        <v>5</v>
      </c>
      <c r="D1" s="10" t="s">
        <v>6</v>
      </c>
      <c r="E1" s="10" t="s">
        <v>850</v>
      </c>
      <c r="F1" s="10" t="s">
        <v>851</v>
      </c>
      <c r="G1" s="29" t="s">
        <v>852</v>
      </c>
      <c r="H1" s="10" t="s">
        <v>853</v>
      </c>
      <c r="I1" s="10" t="s">
        <v>854</v>
      </c>
      <c r="J1" s="10" t="s">
        <v>855</v>
      </c>
      <c r="K1" s="12" t="s">
        <v>856</v>
      </c>
    </row>
    <row r="2" spans="1:16" x14ac:dyDescent="0.3">
      <c r="A2" s="1" t="s">
        <v>857</v>
      </c>
      <c r="B2" s="1" t="s">
        <v>15</v>
      </c>
      <c r="C2" s="1" t="str">
        <f>VLOOKUP(Snapshot!B2,Indicator!$A$2:$G$100,6,FALSE)</f>
        <v>1.1.1.1</v>
      </c>
      <c r="D2" s="1" t="str">
        <f>VLOOKUP(Snapshot!B2,Indicator!$A$2:$G$100,7,FALSE)</f>
        <v>Minimum Age Convention</v>
      </c>
      <c r="E2" s="1">
        <v>2020</v>
      </c>
      <c r="F2" s="1" t="s">
        <v>693</v>
      </c>
      <c r="G2" s="30" t="str">
        <f>VLOOKUP(F2,Value_type!$A$2:$E$100,4,FALSE)</f>
        <v xml:space="preserve">2=Yes [Ratified/signed] _x000D_
1=No [Not ratified/signed] _x000D_
0=No data/not applicable _x000D_
</v>
      </c>
      <c r="H2" s="1" t="s">
        <v>858</v>
      </c>
      <c r="I2" s="1" t="str">
        <f>VLOOKUP(H2,Source!$A$2:$K$100,3,FALSE)</f>
        <v>ILO NORMLEX</v>
      </c>
      <c r="J2" s="1">
        <v>1</v>
      </c>
      <c r="K2" s="1">
        <v>1</v>
      </c>
      <c r="M2" s="1"/>
      <c r="N2" s="1"/>
      <c r="O2" s="1"/>
      <c r="P2" s="1"/>
    </row>
    <row r="3" spans="1:16" x14ac:dyDescent="0.3">
      <c r="A3" s="1" t="s">
        <v>859</v>
      </c>
      <c r="B3" s="1" t="s">
        <v>25</v>
      </c>
      <c r="C3" s="1" t="str">
        <f>VLOOKUP(Snapshot!B3,Indicator!$A$2:$G$100,6,FALSE)</f>
        <v>1.1.3.1</v>
      </c>
      <c r="D3" s="1" t="str">
        <f>VLOOKUP(Snapshot!B3,Indicator!$A$2:$G$100,7,FALSE)</f>
        <v>Worst Forms of Child Labour Convention</v>
      </c>
      <c r="E3" s="1">
        <v>2020</v>
      </c>
      <c r="F3" s="1" t="s">
        <v>693</v>
      </c>
      <c r="G3" s="30" t="str">
        <f>VLOOKUP(F3,Value_type!$A$2:$E$100,4,FALSE)</f>
        <v xml:space="preserve">2=Yes [Ratified/signed] _x000D_
1=No [Not ratified/signed] _x000D_
0=No data/not applicable _x000D_
</v>
      </c>
      <c r="H3" s="1" t="s">
        <v>860</v>
      </c>
      <c r="I3" s="1" t="str">
        <f>VLOOKUP(H3,Source!$A$2:$K$100,3,FALSE)</f>
        <v>ILO NORMLEX</v>
      </c>
      <c r="J3" s="1"/>
      <c r="K3" s="1"/>
    </row>
    <row r="4" spans="1:16" x14ac:dyDescent="0.3">
      <c r="A4" s="1" t="s">
        <v>861</v>
      </c>
      <c r="B4" s="1" t="s">
        <v>29</v>
      </c>
      <c r="C4" s="1" t="str">
        <f>VLOOKUP(Snapshot!B4,Indicator!$A$2:$G$100,6,FALSE)</f>
        <v>1.1.2.1</v>
      </c>
      <c r="D4" s="1" t="str">
        <f>VLOOKUP(Snapshot!B4,Indicator!$A$2:$G$100,7,FALSE)</f>
        <v>Optional Protocol to CRC on the Sale of Children, Child Prostitution and Child Pornography</v>
      </c>
      <c r="E4" s="1">
        <v>2020</v>
      </c>
      <c r="F4" s="1" t="s">
        <v>693</v>
      </c>
      <c r="G4" s="30" t="str">
        <f>VLOOKUP(F4,Value_type!$A$2:$E$100,4,FALSE)</f>
        <v xml:space="preserve">2=Yes [Ratified/signed] _x000D_
1=No [Not ratified/signed] _x000D_
0=No data/not applicable _x000D_
</v>
      </c>
      <c r="H4" s="1" t="s">
        <v>862</v>
      </c>
      <c r="I4" s="1" t="str">
        <f>VLOOKUP(H4,Source!$A$2:$K$100,3,FALSE)</f>
        <v>UN Office of the High Commissioner for Human Rights</v>
      </c>
      <c r="J4" s="1"/>
      <c r="K4" s="1"/>
    </row>
    <row r="5" spans="1:16" x14ac:dyDescent="0.3">
      <c r="A5" s="1" t="s">
        <v>863</v>
      </c>
      <c r="B5" s="1" t="s">
        <v>33</v>
      </c>
      <c r="C5" s="1" t="str">
        <f>VLOOKUP(Snapshot!B5,Indicator!$A$2:$G$100,6,FALSE)</f>
        <v>1.1.2.4</v>
      </c>
      <c r="D5" s="1" t="str">
        <f>VLOOKUP(Snapshot!B5,Indicator!$A$2:$G$100,7,FALSE)</f>
        <v>UN Protocol to Prevent, Suppress and Punish Trafficking</v>
      </c>
      <c r="E5" s="1">
        <v>2020</v>
      </c>
      <c r="F5" s="1" t="s">
        <v>693</v>
      </c>
      <c r="G5" s="30" t="str">
        <f>VLOOKUP(F5,Value_type!$A$2:$E$100,4,FALSE)</f>
        <v xml:space="preserve">2=Yes [Ratified/signed] _x000D_
1=No [Not ratified/signed] _x000D_
0=No data/not applicable _x000D_
</v>
      </c>
      <c r="H5" s="1" t="s">
        <v>864</v>
      </c>
      <c r="I5" s="1" t="str">
        <f>VLOOKUP(H5,Source!$A$2:$K$100,3,FALSE)</f>
        <v>UN Treaties</v>
      </c>
      <c r="J5" s="1"/>
      <c r="K5" s="1"/>
    </row>
    <row r="6" spans="1:16" x14ac:dyDescent="0.3">
      <c r="A6" s="1" t="s">
        <v>865</v>
      </c>
      <c r="B6" s="1" t="s">
        <v>37</v>
      </c>
      <c r="C6" s="1" t="str">
        <f>VLOOKUP(Snapshot!B6,Indicator!$A$2:$G$100,6,FALSE)</f>
        <v>1.1.2.5</v>
      </c>
      <c r="D6" s="1" t="str">
        <f>VLOOKUP(Snapshot!B6,Indicator!$A$2:$G$100,7,FALSE)</f>
        <v>Forced Labour Convention</v>
      </c>
      <c r="E6" s="1">
        <v>2020</v>
      </c>
      <c r="F6" s="1" t="s">
        <v>693</v>
      </c>
      <c r="G6" s="30" t="str">
        <f>VLOOKUP(F6,Value_type!$A$2:$E$100,4,FALSE)</f>
        <v xml:space="preserve">2=Yes [Ratified/signed] _x000D_
1=No [Not ratified/signed] _x000D_
0=No data/not applicable _x000D_
</v>
      </c>
      <c r="H6" s="1" t="s">
        <v>866</v>
      </c>
      <c r="I6" s="1" t="str">
        <f>VLOOKUP(H6,Source!$A$2:$K$100,3,FALSE)</f>
        <v>ILO NORMLEX</v>
      </c>
      <c r="J6" s="1"/>
      <c r="K6" s="1"/>
    </row>
    <row r="7" spans="1:16" x14ac:dyDescent="0.3">
      <c r="A7" s="1" t="s">
        <v>867</v>
      </c>
      <c r="B7" s="1" t="s">
        <v>41</v>
      </c>
      <c r="C7" s="1" t="str">
        <f>VLOOKUP(Snapshot!B7,Indicator!$A$2:$G$100,6,FALSE)</f>
        <v>1.1.2.6</v>
      </c>
      <c r="D7" s="1" t="str">
        <f>VLOOKUP(Snapshot!B7,Indicator!$A$2:$G$100,7,FALSE)</f>
        <v>Abolition of Forced Labour Convention</v>
      </c>
      <c r="E7" s="1">
        <v>2020</v>
      </c>
      <c r="F7" s="1" t="s">
        <v>693</v>
      </c>
      <c r="G7" s="30" t="str">
        <f>VLOOKUP(F7,Value_type!$A$2:$E$100,4,FALSE)</f>
        <v xml:space="preserve">2=Yes [Ratified/signed] _x000D_
1=No [Not ratified/signed] _x000D_
0=No data/not applicable _x000D_
</v>
      </c>
      <c r="H7" s="1" t="s">
        <v>868</v>
      </c>
      <c r="I7" s="1" t="str">
        <f>VLOOKUP(H7,Source!$A$2:$K$100,3,FALSE)</f>
        <v>ILO NORMLEX</v>
      </c>
      <c r="J7" s="1"/>
      <c r="K7" s="1"/>
    </row>
    <row r="8" spans="1:16" x14ac:dyDescent="0.3">
      <c r="A8" s="1" t="s">
        <v>869</v>
      </c>
      <c r="B8" s="1" t="s">
        <v>45</v>
      </c>
      <c r="C8" s="1" t="str">
        <f>VLOOKUP(Snapshot!B8,Indicator!$A$2:$G$100,6,FALSE)</f>
        <v>1.1.2.7</v>
      </c>
      <c r="D8" s="1" t="str">
        <f>VLOOKUP(Snapshot!B8,Indicator!$A$2:$G$100,7,FALSE)</f>
        <v>Protocol to the Forced Labour Convention</v>
      </c>
      <c r="E8" s="1">
        <v>2020</v>
      </c>
      <c r="F8" s="1" t="s">
        <v>693</v>
      </c>
      <c r="G8" s="30" t="str">
        <f>VLOOKUP(F8,Value_type!$A$2:$E$100,4,FALSE)</f>
        <v xml:space="preserve">2=Yes [Ratified/signed] _x000D_
1=No [Not ratified/signed] _x000D_
0=No data/not applicable _x000D_
</v>
      </c>
      <c r="H8" s="1" t="s">
        <v>870</v>
      </c>
      <c r="I8" s="1" t="str">
        <f>VLOOKUP(H8,Source!$A$2:$K$100,3,FALSE)</f>
        <v>ILO NORMLEX</v>
      </c>
      <c r="J8" s="1"/>
      <c r="K8" s="1"/>
    </row>
    <row r="9" spans="1:16" x14ac:dyDescent="0.3">
      <c r="A9" s="1" t="s">
        <v>871</v>
      </c>
      <c r="B9" s="1" t="s">
        <v>49</v>
      </c>
      <c r="C9" s="1" t="str">
        <f>VLOOKUP(Snapshot!B9,Indicator!$A$2:$G$100,6,FALSE)</f>
        <v>1.2.1.1</v>
      </c>
      <c r="D9" s="1" t="str">
        <f>VLOOKUP(Snapshot!B9,Indicator!$A$2:$G$100,7,FALSE)</f>
        <v>Minimum age for employment</v>
      </c>
      <c r="E9" s="1">
        <v>2020</v>
      </c>
      <c r="F9" s="1" t="s">
        <v>697</v>
      </c>
      <c r="G9" s="30" t="str">
        <f>VLOOKUP(F9,Value_type!$A$2:$E$100,4,FALSE)</f>
        <v>4 = 15 years or above
3 = 14 years
2 = 13 years or below
1 = No national minimum age
0 = No data</v>
      </c>
      <c r="H9" s="1" t="s">
        <v>872</v>
      </c>
      <c r="I9" s="1" t="str">
        <f>VLOOKUP(H9,Source!$A$2:$K$100,3,FALSE)</f>
        <v>World Policy Analysis Centre.</v>
      </c>
      <c r="J9" s="1"/>
      <c r="K9" s="1"/>
    </row>
    <row r="10" spans="1:16" x14ac:dyDescent="0.3">
      <c r="A10" s="1" t="s">
        <v>873</v>
      </c>
      <c r="B10" s="1" t="s">
        <v>56</v>
      </c>
      <c r="C10" s="1" t="str">
        <f>VLOOKUP(Snapshot!B10,Indicator!$A$2:$G$100,6,FALSE)</f>
        <v xml:space="preserve">1.2.1.2 </v>
      </c>
      <c r="D10" s="1" t="str">
        <f>VLOOKUP(Snapshot!B10,Indicator!$A$2:$G$100,7,FALSE)</f>
        <v>Minimum age for light work</v>
      </c>
      <c r="E10" s="1">
        <v>2020</v>
      </c>
      <c r="F10" s="1" t="s">
        <v>700</v>
      </c>
      <c r="G10" s="30" t="str">
        <f>VLOOKUP(F10,Value_type!$A$2:$E$100,4,FALSE)</f>
        <v xml:space="preserve">3 = 13 years or above_x000D_
2 = 12 years_x000D_
1 = No minimum age_x000D_
0 = No data_x000D_
</v>
      </c>
      <c r="H10" s="1" t="s">
        <v>874</v>
      </c>
      <c r="I10" s="1" t="str">
        <f>VLOOKUP(H10,Source!$A$2:$K$100,3,FALSE)</f>
        <v>World Policy Analysis Centre.</v>
      </c>
      <c r="J10" s="1"/>
      <c r="K10" s="1"/>
    </row>
    <row r="11" spans="1:16" x14ac:dyDescent="0.3">
      <c r="A11" s="1" t="s">
        <v>875</v>
      </c>
      <c r="B11" s="1" t="s">
        <v>60</v>
      </c>
      <c r="C11" s="1" t="str">
        <f>VLOOKUP(Snapshot!B11,Indicator!$A$2:$G$100,6,FALSE)</f>
        <v xml:space="preserve">1.2.1.3 </v>
      </c>
      <c r="D11" s="1" t="str">
        <f>VLOOKUP(Snapshot!B11,Indicator!$A$2:$G$100,7,FALSE)</f>
        <v>Compulsory schooling.</v>
      </c>
      <c r="E11" s="1">
        <v>2020</v>
      </c>
      <c r="F11" s="1" t="s">
        <v>703</v>
      </c>
      <c r="G11" s="30" t="str">
        <f>VLOOKUP(F11,Value_type!$A$2:$E$100,4,FALSE)</f>
        <v xml:space="preserve">2 = Compulsory_x000D_
1= Not compulsory_x000D_
0 = No data_x000D_
</v>
      </c>
      <c r="H11" s="1" t="s">
        <v>876</v>
      </c>
      <c r="I11" s="1" t="str">
        <f>VLOOKUP(H11,Source!$A$2:$K$100,3,FALSE)</f>
        <v>World Policy Analysis Centre.</v>
      </c>
      <c r="J11" s="1"/>
      <c r="K11" s="1"/>
    </row>
    <row r="12" spans="1:16" x14ac:dyDescent="0.3">
      <c r="A12" s="1" t="s">
        <v>877</v>
      </c>
      <c r="B12" s="1" t="s">
        <v>64</v>
      </c>
      <c r="C12" s="1" t="str">
        <f>VLOOKUP(Snapshot!B12,Indicator!$A$2:$G$100,6,FALSE)</f>
        <v>1.2.2.1</v>
      </c>
      <c r="D12" s="1" t="str">
        <f>VLOOKUP(Snapshot!B12,Indicator!$A$2:$G$100,7,FALSE)</f>
        <v>Child sexual abuse and exploitation.</v>
      </c>
      <c r="E12" s="1">
        <v>2020</v>
      </c>
      <c r="F12" s="1" t="s">
        <v>705</v>
      </c>
      <c r="G12" s="30" t="str">
        <f>VLOOKUP(F12,Value_type!$A$2:$E$100,4,FALSE)</f>
        <v xml:space="preserve">Continuous variable </v>
      </c>
      <c r="H12" s="1" t="s">
        <v>878</v>
      </c>
      <c r="I12" s="1" t="str">
        <f>VLOOKUP(H12,Source!$A$2:$K$100,3,FALSE)</f>
        <v>EIU</v>
      </c>
      <c r="J12" s="1"/>
      <c r="K12" s="1"/>
    </row>
    <row r="13" spans="1:16" x14ac:dyDescent="0.3">
      <c r="A13" s="1" t="s">
        <v>879</v>
      </c>
      <c r="B13" s="1" t="s">
        <v>68</v>
      </c>
      <c r="C13" s="1" t="str">
        <f>VLOOKUP(Snapshot!B13,Indicator!$A$2:$G$100,6,FALSE)</f>
        <v xml:space="preserve">1.2.2.2 </v>
      </c>
      <c r="D13" s="1" t="str">
        <f>VLOOKUP(Snapshot!B13,Indicator!$A$2:$G$100,7,FALSE)</f>
        <v>All forms of trafficking in persons</v>
      </c>
      <c r="E13" s="1">
        <v>2020</v>
      </c>
      <c r="F13" s="1" t="s">
        <v>709</v>
      </c>
      <c r="G13" s="30" t="str">
        <f>VLOOKUP(F13,Value_type!$A$2:$E$100,4,FALSE)</f>
        <v xml:space="preserve">3 = Yes_x000D_
2 = Partially yes_x000D_
1 = No"_x000D_
</v>
      </c>
      <c r="H13" s="1" t="s">
        <v>880</v>
      </c>
      <c r="I13" s="1" t="str">
        <f>VLOOKUP(H13,Source!$A$2:$K$100,3,FALSE)</f>
        <v>UNODC</v>
      </c>
      <c r="J13" s="1"/>
      <c r="K13" s="1"/>
    </row>
    <row r="14" spans="1:16" x14ac:dyDescent="0.3">
      <c r="A14" s="1" t="s">
        <v>881</v>
      </c>
      <c r="B14" s="1" t="s">
        <v>72</v>
      </c>
      <c r="C14" s="1" t="str">
        <f>VLOOKUP(Snapshot!B14,Indicator!$A$2:$G$100,6,FALSE)</f>
        <v xml:space="preserve">1.2.3.1  </v>
      </c>
      <c r="D14" s="1" t="str">
        <f>VLOOKUP(Snapshot!B14,Indicator!$A$2:$G$100,7,FALSE)</f>
        <v>Minimum age for hazardous work</v>
      </c>
      <c r="E14" s="1">
        <v>2020</v>
      </c>
      <c r="F14" s="1" t="s">
        <v>711</v>
      </c>
      <c r="G14" s="30" t="str">
        <f>VLOOKUP(F14,Value_type!$A$2:$E$100,4,FALSE)</f>
        <v xml:space="preserve">3 = 18 years_x000D_
2 = 16/17 years_x000D_
1 = 14/15 years_x000D_
0 = No data_x000D_
</v>
      </c>
      <c r="H14" s="1" t="s">
        <v>882</v>
      </c>
      <c r="I14" s="1" t="str">
        <f>VLOOKUP(H14,Source!$A$2:$K$100,3,FALSE)</f>
        <v>World Policy Analysis Centre.</v>
      </c>
      <c r="J14" s="1"/>
      <c r="K14" s="1"/>
    </row>
    <row r="15" spans="1:16" x14ac:dyDescent="0.3">
      <c r="A15" s="1" t="s">
        <v>883</v>
      </c>
      <c r="B15" s="1" t="s">
        <v>76</v>
      </c>
      <c r="C15" s="1" t="str">
        <f>VLOOKUP(Snapshot!B15,Indicator!$A$2:$G$100,6,FALSE)</f>
        <v>3.1.1</v>
      </c>
      <c r="D15" s="1" t="str">
        <f>VLOOKUP(Snapshot!B15,Indicator!$A$2:$G$100,7,FALSE)</f>
        <v xml:space="preserve">Child labour rate (5-17) </v>
      </c>
      <c r="E15" s="1">
        <v>2020</v>
      </c>
      <c r="F15" s="1" t="s">
        <v>705</v>
      </c>
      <c r="G15" s="30" t="str">
        <f>VLOOKUP(F15,Value_type!$A$2:$E$100,4,FALSE)</f>
        <v xml:space="preserve">Continuous variable </v>
      </c>
      <c r="H15" s="1" t="s">
        <v>884</v>
      </c>
      <c r="I15" s="1">
        <f>VLOOKUP(H15,Source!$A$2:$K$100,3,FALSE)</f>
        <v>0</v>
      </c>
      <c r="J15" s="1"/>
      <c r="K15" s="1"/>
    </row>
    <row r="16" spans="1:16" x14ac:dyDescent="0.3">
      <c r="A16" s="1" t="s">
        <v>885</v>
      </c>
      <c r="B16" s="1" t="s">
        <v>81</v>
      </c>
      <c r="C16" s="1" t="str">
        <f>VLOOKUP(Snapshot!B16,Indicator!$A$2:$G$100,6,FALSE)</f>
        <v>3.1.3</v>
      </c>
      <c r="D16" s="1" t="str">
        <f>VLOOKUP(Snapshot!B16,Indicator!$A$2:$G$100,7,FALSE)</f>
        <v>Out-of-school adolescents (lower secondary)</v>
      </c>
      <c r="E16" s="1">
        <v>2020</v>
      </c>
      <c r="F16" s="1" t="s">
        <v>705</v>
      </c>
      <c r="G16" s="30" t="str">
        <f>VLOOKUP(F16,Value_type!$A$2:$E$100,4,FALSE)</f>
        <v xml:space="preserve">Continuous variable </v>
      </c>
      <c r="H16" s="1" t="s">
        <v>886</v>
      </c>
      <c r="I16" s="1" t="str">
        <f>VLOOKUP(H16,Source!$A$2:$K$100,3,FALSE)</f>
        <v>UNESCO</v>
      </c>
      <c r="J16" s="1"/>
      <c r="K16" s="1"/>
    </row>
    <row r="17" spans="1:11" x14ac:dyDescent="0.3">
      <c r="A17" s="1" t="s">
        <v>887</v>
      </c>
      <c r="B17" s="1" t="s">
        <v>85</v>
      </c>
      <c r="C17" s="1" t="str">
        <f>VLOOKUP(Snapshot!B17,Indicator!$A$2:$G$100,6,FALSE)</f>
        <v>3.1.4</v>
      </c>
      <c r="D17" s="1" t="str">
        <f>VLOOKUP(Snapshot!B17,Indicator!$A$2:$G$100,7,FALSE)</f>
        <v>Out-of-school adolescents (upper secondary).</v>
      </c>
      <c r="E17" s="1">
        <v>2020</v>
      </c>
      <c r="F17" s="1" t="s">
        <v>705</v>
      </c>
      <c r="G17" s="30" t="str">
        <f>VLOOKUP(F17,Value_type!$A$2:$E$100,4,FALSE)</f>
        <v xml:space="preserve">Continuous variable </v>
      </c>
      <c r="H17" s="1" t="s">
        <v>888</v>
      </c>
      <c r="I17" s="1" t="str">
        <f>VLOOKUP(H17,Source!$A$2:$K$100,3,FALSE)</f>
        <v>UNESCO</v>
      </c>
      <c r="J17" s="1"/>
      <c r="K17" s="1"/>
    </row>
    <row r="18" spans="1:11" x14ac:dyDescent="0.3">
      <c r="A18" s="1" t="s">
        <v>889</v>
      </c>
      <c r="B18" s="1" t="s">
        <v>89</v>
      </c>
      <c r="C18" s="1" t="str">
        <f>VLOOKUP(Snapshot!B18,Indicator!$A$2:$G$100,6,FALSE)</f>
        <v>3.1.5</v>
      </c>
      <c r="D18" s="1" t="str">
        <f>VLOOKUP(Snapshot!B18,Indicator!$A$2:$G$100,7,FALSE)</f>
        <v>Informal employment.</v>
      </c>
      <c r="E18" s="1">
        <v>2020</v>
      </c>
      <c r="F18" s="1" t="s">
        <v>705</v>
      </c>
      <c r="G18" s="30" t="str">
        <f>VLOOKUP(F18,Value_type!$A$2:$E$100,4,FALSE)</f>
        <v xml:space="preserve">Continuous variable </v>
      </c>
      <c r="H18" s="1" t="s">
        <v>890</v>
      </c>
      <c r="I18" s="1" t="str">
        <f>VLOOKUP(H18,Source!$A$2:$K$100,3,FALSE)</f>
        <v>ILO</v>
      </c>
      <c r="J18" s="1"/>
      <c r="K18" s="1"/>
    </row>
    <row r="19" spans="1:11" x14ac:dyDescent="0.3">
      <c r="A19" s="1" t="s">
        <v>891</v>
      </c>
      <c r="B19" s="1" t="s">
        <v>93</v>
      </c>
      <c r="C19" s="1" t="str">
        <f>VLOOKUP(Snapshot!B19,Indicator!$A$2:$G$100,6,FALSE)</f>
        <v xml:space="preserve">3.2.1 </v>
      </c>
      <c r="D19" s="1" t="str">
        <f>VLOOKUP(Snapshot!B19,Indicator!$A$2:$G$100,7,FALSE)</f>
        <v>Prevalence of modern slavery.</v>
      </c>
      <c r="E19" s="1">
        <v>2020</v>
      </c>
      <c r="F19" s="1" t="s">
        <v>705</v>
      </c>
      <c r="G19" s="30" t="str">
        <f>VLOOKUP(F19,Value_type!$A$2:$E$100,4,FALSE)</f>
        <v xml:space="preserve">Continuous variable </v>
      </c>
      <c r="H19" s="1" t="s">
        <v>892</v>
      </c>
      <c r="I19" s="1" t="str">
        <f>VLOOKUP(H19,Source!$A$2:$K$100,3,FALSE)</f>
        <v>Walk Free Foundation</v>
      </c>
      <c r="J19" s="1"/>
      <c r="K19" s="1"/>
    </row>
    <row r="20" spans="1:11" x14ac:dyDescent="0.3">
      <c r="A20" s="1" t="s">
        <v>893</v>
      </c>
      <c r="B20" s="1" t="s">
        <v>97</v>
      </c>
      <c r="C20" s="1" t="str">
        <f>VLOOKUP(Snapshot!B20,Indicator!$A$2:$G$100,6,FALSE)</f>
        <v xml:space="preserve">3.2.2  </v>
      </c>
      <c r="D20" s="1" t="str">
        <f>VLOOKUP(Snapshot!B20,Indicator!$A$2:$G$100,7,FALSE)</f>
        <v>Prevalence of human trafficking</v>
      </c>
      <c r="E20" s="1">
        <v>2020</v>
      </c>
      <c r="F20" s="1" t="s">
        <v>705</v>
      </c>
      <c r="G20" s="30" t="str">
        <f>VLOOKUP(F20,Value_type!$A$2:$E$100,4,FALSE)</f>
        <v xml:space="preserve">Continuous variable </v>
      </c>
      <c r="H20" s="1" t="s">
        <v>894</v>
      </c>
      <c r="I20" s="1" t="str">
        <f>VLOOKUP(H20,Source!$A$2:$K$100,3,FALSE)</f>
        <v>UN SDG</v>
      </c>
      <c r="J20" s="1"/>
      <c r="K20" s="1"/>
    </row>
    <row r="21" spans="1:11" x14ac:dyDescent="0.3">
      <c r="A21" s="1" t="s">
        <v>895</v>
      </c>
      <c r="B21" t="s">
        <v>101</v>
      </c>
      <c r="C21" s="1" t="str">
        <f>VLOOKUP(Snapshot!B21,Indicator!$A$2:$G$100,6,FALSE)</f>
        <v>3.2.3</v>
      </c>
      <c r="D21" s="1" t="str">
        <f>VLOOKUP(Snapshot!B21,Indicator!$A$2:$G$100,7,FALSE)</f>
        <v>Poverty rates.</v>
      </c>
      <c r="E21">
        <v>2020</v>
      </c>
      <c r="F21" t="s">
        <v>705</v>
      </c>
      <c r="G21" s="30" t="str">
        <f>VLOOKUP(F21,Value_type!$A$2:$E$100,4,FALSE)</f>
        <v xml:space="preserve">Continuous variable </v>
      </c>
      <c r="H21" t="s">
        <v>896</v>
      </c>
      <c r="I21" s="1" t="str">
        <f>VLOOKUP(H21,Source!$A$2:$K$100,3,FALSE)</f>
        <v>UN SDG</v>
      </c>
    </row>
    <row r="22" spans="1:11" x14ac:dyDescent="0.3">
      <c r="A22" s="1" t="s">
        <v>897</v>
      </c>
      <c r="B22" t="s">
        <v>105</v>
      </c>
      <c r="C22" s="1" t="str">
        <f>VLOOKUP(Snapshot!B22,Indicator!$A$2:$G$100,6,FALSE)</f>
        <v>3.3.1</v>
      </c>
      <c r="D22" s="1" t="str">
        <f>VLOOKUP(Snapshot!B22,Indicator!$A$2:$G$100,7,FALSE)</f>
        <v>Prevalence of hazardous work by adolescents.</v>
      </c>
      <c r="E22">
        <v>2020</v>
      </c>
      <c r="F22" t="s">
        <v>705</v>
      </c>
      <c r="G22" s="30" t="str">
        <f>VLOOKUP(F22,Value_type!$A$2:$E$100,4,FALSE)</f>
        <v xml:space="preserve">Continuous variable </v>
      </c>
      <c r="H22" t="s">
        <v>898</v>
      </c>
      <c r="I22" s="1" t="e">
        <f>VLOOKUP(H22,Source!$A$2:$K$100,3,FALSE)</f>
        <v>#N/A</v>
      </c>
    </row>
    <row r="23" spans="1:11" x14ac:dyDescent="0.3">
      <c r="A23" s="1" t="s">
        <v>899</v>
      </c>
      <c r="B23" t="s">
        <v>109</v>
      </c>
      <c r="C23" s="1" t="str">
        <f>VLOOKUP(Snapshot!B23,Indicator!$A$2:$G$100,6,FALSE)</f>
        <v>1.1.4.1</v>
      </c>
      <c r="D23" s="1" t="str">
        <f>VLOOKUP(Snapshot!B23,Indicator!$A$2:$G$100,7,FALSE)</f>
        <v>Protection of Wages Convention</v>
      </c>
      <c r="E23">
        <v>2020</v>
      </c>
      <c r="F23" t="s">
        <v>693</v>
      </c>
      <c r="G23" s="30" t="str">
        <f>VLOOKUP(F23,Value_type!$A$2:$E$100,4,FALSE)</f>
        <v xml:space="preserve">2=Yes [Ratified/signed] _x000D_
1=No [Not ratified/signed] _x000D_
0=No data/not applicable _x000D_
</v>
      </c>
      <c r="H23" t="s">
        <v>900</v>
      </c>
      <c r="I23" s="1" t="str">
        <f>VLOOKUP(H23,Source!$A$2:$K$100,3,FALSE)</f>
        <v>ILO NORMLEX</v>
      </c>
    </row>
    <row r="24" spans="1:11" x14ac:dyDescent="0.3">
      <c r="A24" s="1" t="s">
        <v>901</v>
      </c>
      <c r="B24" t="s">
        <v>114</v>
      </c>
      <c r="C24" s="1" t="str">
        <f>VLOOKUP(Snapshot!B24,Indicator!$A$2:$G$100,6,FALSE)</f>
        <v xml:space="preserve">1.1.4.10 </v>
      </c>
      <c r="D24" s="1" t="str">
        <f>VLOOKUP(Snapshot!B24,Indicator!$A$2:$G$100,7,FALSE)</f>
        <v>Working Hours Conventions.</v>
      </c>
      <c r="E24">
        <v>2020</v>
      </c>
      <c r="F24" t="s">
        <v>693</v>
      </c>
      <c r="G24" s="30" t="str">
        <f>VLOOKUP(F24,Value_type!$A$2:$E$100,4,FALSE)</f>
        <v xml:space="preserve">2=Yes [Ratified/signed] _x000D_
1=No [Not ratified/signed] _x000D_
0=No data/not applicable _x000D_
</v>
      </c>
      <c r="H24" t="s">
        <v>902</v>
      </c>
      <c r="I24" s="1" t="e">
        <f>VLOOKUP(H24,Source!$A$2:$K$100,3,FALSE)</f>
        <v>#N/A</v>
      </c>
    </row>
    <row r="25" spans="1:11" x14ac:dyDescent="0.3">
      <c r="A25" s="1" t="s">
        <v>903</v>
      </c>
      <c r="B25" t="s">
        <v>118</v>
      </c>
      <c r="C25" s="1" t="str">
        <f>VLOOKUP(Snapshot!B25,Indicator!$A$2:$G$100,6,FALSE)</f>
        <v>No. 1.1.4.2</v>
      </c>
      <c r="D25" s="1" t="str">
        <f>VLOOKUP(Snapshot!B25,Indicator!$A$2:$G$100,7,FALSE)</f>
        <v>Minimum Wage Fixing Convention.</v>
      </c>
      <c r="E25">
        <v>2020</v>
      </c>
      <c r="F25" t="s">
        <v>693</v>
      </c>
      <c r="G25" s="30" t="str">
        <f>VLOOKUP(F25,Value_type!$A$2:$E$100,4,FALSE)</f>
        <v xml:space="preserve">2=Yes [Ratified/signed] _x000D_
1=No [Not ratified/signed] _x000D_
0=No data/not applicable _x000D_
</v>
      </c>
      <c r="H25" t="s">
        <v>904</v>
      </c>
      <c r="I25" s="1" t="str">
        <f>VLOOKUP(H25,Source!$A$2:$K$100,3,FALSE)</f>
        <v>ILO NORMLEX</v>
      </c>
    </row>
    <row r="26" spans="1:11" x14ac:dyDescent="0.3">
      <c r="A26" s="1" t="s">
        <v>905</v>
      </c>
      <c r="B26" t="s">
        <v>122</v>
      </c>
      <c r="C26" s="1" t="str">
        <f>VLOOKUP(Snapshot!B26,Indicator!$A$2:$G$100,6,FALSE)</f>
        <v>No. 1.1.4.3</v>
      </c>
      <c r="D26" s="1" t="str">
        <f>VLOOKUP(Snapshot!B26,Indicator!$A$2:$G$100,7,FALSE)</f>
        <v>Equal Remuneration Convention</v>
      </c>
      <c r="E26">
        <v>2020</v>
      </c>
      <c r="F26" t="s">
        <v>693</v>
      </c>
      <c r="G26" s="30" t="str">
        <f>VLOOKUP(F26,Value_type!$A$2:$E$100,4,FALSE)</f>
        <v xml:space="preserve">2=Yes [Ratified/signed] _x000D_
1=No [Not ratified/signed] _x000D_
0=No data/not applicable _x000D_
</v>
      </c>
      <c r="H26" t="s">
        <v>906</v>
      </c>
      <c r="I26" s="1" t="str">
        <f>VLOOKUP(H26,Source!$A$2:$K$100,3,FALSE)</f>
        <v>ILO NORMLEX</v>
      </c>
    </row>
    <row r="27" spans="1:11" x14ac:dyDescent="0.3">
      <c r="A27" s="1" t="s">
        <v>907</v>
      </c>
      <c r="B27" t="s">
        <v>126</v>
      </c>
      <c r="C27" s="1" t="str">
        <f>VLOOKUP(Snapshot!B27,Indicator!$A$2:$G$100,6,FALSE)</f>
        <v>No. 1.1.4.5</v>
      </c>
      <c r="D27" s="1" t="str">
        <f>VLOOKUP(Snapshot!B27,Indicator!$A$2:$G$100,7,FALSE)</f>
        <v>Labour Inspection Convention.</v>
      </c>
      <c r="E27">
        <v>2020</v>
      </c>
      <c r="F27" t="s">
        <v>693</v>
      </c>
      <c r="G27" s="30" t="str">
        <f>VLOOKUP(F27,Value_type!$A$2:$E$100,4,FALSE)</f>
        <v xml:space="preserve">2=Yes [Ratified/signed] _x000D_
1=No [Not ratified/signed] _x000D_
0=No data/not applicable _x000D_
</v>
      </c>
      <c r="H27" t="s">
        <v>908</v>
      </c>
      <c r="I27" s="1" t="str">
        <f>VLOOKUP(H27,Source!$A$2:$K$100,3,FALSE)</f>
        <v>ILO NORMLEX</v>
      </c>
    </row>
    <row r="28" spans="1:11" x14ac:dyDescent="0.3">
      <c r="A28" s="1" t="s">
        <v>909</v>
      </c>
      <c r="B28" t="s">
        <v>130</v>
      </c>
      <c r="C28" s="1" t="str">
        <f>VLOOKUP(Snapshot!B28,Indicator!$A$2:$G$100,6,FALSE)</f>
        <v>No. 1.1.4.6</v>
      </c>
      <c r="D28" s="1" t="str">
        <f>VLOOKUP(Snapshot!B28,Indicator!$A$2:$G$100,7,FALSE)</f>
        <v>Migrant Workers and their Families Convention.</v>
      </c>
      <c r="E28">
        <v>2020</v>
      </c>
      <c r="F28" t="s">
        <v>693</v>
      </c>
      <c r="G28" s="30" t="str">
        <f>VLOOKUP(F28,Value_type!$A$2:$E$100,4,FALSE)</f>
        <v xml:space="preserve">2=Yes [Ratified/signed] _x000D_
1=No [Not ratified/signed] _x000D_
0=No data/not applicable _x000D_
</v>
      </c>
      <c r="H28" t="s">
        <v>910</v>
      </c>
      <c r="I28" s="1" t="str">
        <f>VLOOKUP(H28,Source!$A$2:$K$100,3,FALSE)</f>
        <v>UN Treaties</v>
      </c>
    </row>
    <row r="29" spans="1:11" x14ac:dyDescent="0.3">
      <c r="A29" s="1" t="s">
        <v>911</v>
      </c>
      <c r="B29" t="s">
        <v>134</v>
      </c>
      <c r="C29" s="1" t="str">
        <f>VLOOKUP(Snapshot!B29,Indicator!$A$2:$G$100,6,FALSE)</f>
        <v>No. 1.1.4.7</v>
      </c>
      <c r="D29" s="1" t="str">
        <f>VLOOKUP(Snapshot!B29,Indicator!$A$2:$G$100,7,FALSE)</f>
        <v>Discrimination in Employment Convention.</v>
      </c>
      <c r="E29">
        <v>2020</v>
      </c>
      <c r="F29" t="s">
        <v>693</v>
      </c>
      <c r="G29" s="30" t="str">
        <f>VLOOKUP(F29,Value_type!$A$2:$E$100,4,FALSE)</f>
        <v xml:space="preserve">2=Yes [Ratified/signed] _x000D_
1=No [Not ratified/signed] _x000D_
0=No data/not applicable _x000D_
</v>
      </c>
      <c r="H29" t="s">
        <v>912</v>
      </c>
      <c r="I29" s="1" t="str">
        <f>VLOOKUP(H29,Source!$A$2:$K$100,3,FALSE)</f>
        <v>ILO NORMLEX</v>
      </c>
    </row>
    <row r="30" spans="1:11" x14ac:dyDescent="0.3">
      <c r="A30" s="1" t="s">
        <v>913</v>
      </c>
      <c r="B30" t="s">
        <v>138</v>
      </c>
      <c r="C30" s="1" t="str">
        <f>VLOOKUP(Snapshot!B30,Indicator!$A$2:$G$100,6,FALSE)</f>
        <v>No. 1.1.4.8</v>
      </c>
      <c r="D30" s="1" t="str">
        <f>VLOOKUP(Snapshot!B30,Indicator!$A$2:$G$100,7,FALSE)</f>
        <v>Freedom of Association Convention.</v>
      </c>
      <c r="E30">
        <v>2020</v>
      </c>
      <c r="F30" t="s">
        <v>693</v>
      </c>
      <c r="G30" s="30" t="str">
        <f>VLOOKUP(F30,Value_type!$A$2:$E$100,4,FALSE)</f>
        <v xml:space="preserve">2=Yes [Ratified/signed] _x000D_
1=No [Not ratified/signed] _x000D_
0=No data/not applicable _x000D_
</v>
      </c>
      <c r="H30" t="s">
        <v>914</v>
      </c>
      <c r="I30" s="1" t="str">
        <f>VLOOKUP(H30,Source!$A$2:$K$100,3,FALSE)</f>
        <v>ILO NORMLEX</v>
      </c>
    </row>
    <row r="31" spans="1:11" x14ac:dyDescent="0.3">
      <c r="A31" s="1" t="s">
        <v>915</v>
      </c>
      <c r="B31" t="s">
        <v>142</v>
      </c>
      <c r="C31" s="1" t="str">
        <f>VLOOKUP(Snapshot!B31,Indicator!$A$2:$G$100,6,FALSE)</f>
        <v>No. 1.1.4.9</v>
      </c>
      <c r="D31" s="1" t="str">
        <f>VLOOKUP(Snapshot!B31,Indicator!$A$2:$G$100,7,FALSE)</f>
        <v>Right to Organise and Collective Bargaining Convention.</v>
      </c>
      <c r="E31">
        <v>2020</v>
      </c>
      <c r="F31" t="s">
        <v>693</v>
      </c>
      <c r="G31" s="30" t="str">
        <f>VLOOKUP(F31,Value_type!$A$2:$E$100,4,FALSE)</f>
        <v xml:space="preserve">2=Yes [Ratified/signed] _x000D_
1=No [Not ratified/signed] _x000D_
0=No data/not applicable _x000D_
</v>
      </c>
      <c r="H31" t="s">
        <v>916</v>
      </c>
      <c r="I31" s="1" t="str">
        <f>VLOOKUP(H31,Source!$A$2:$K$100,3,FALSE)</f>
        <v>ILO NORMLEX</v>
      </c>
    </row>
    <row r="32" spans="1:11" x14ac:dyDescent="0.3">
      <c r="A32" s="1" t="s">
        <v>917</v>
      </c>
      <c r="B32" t="s">
        <v>146</v>
      </c>
      <c r="C32" s="1" t="str">
        <f>VLOOKUP(Snapshot!B32,Indicator!$A$2:$G$100,6,FALSE)</f>
        <v>No. 1.1.3.2</v>
      </c>
      <c r="D32" s="1" t="str">
        <f>VLOOKUP(Snapshot!B32,Indicator!$A$2:$G$100,7,FALSE)</f>
        <v>Occupational Safety and Health Convention.</v>
      </c>
      <c r="E32">
        <v>2020</v>
      </c>
      <c r="F32" t="s">
        <v>693</v>
      </c>
      <c r="G32" s="30" t="str">
        <f>VLOOKUP(F32,Value_type!$A$2:$E$100,4,FALSE)</f>
        <v xml:space="preserve">2=Yes [Ratified/signed] _x000D_
1=No [Not ratified/signed] _x000D_
0=No data/not applicable _x000D_
</v>
      </c>
      <c r="H32" t="s">
        <v>918</v>
      </c>
      <c r="I32" s="1" t="str">
        <f>VLOOKUP(H32,Source!$A$2:$K$100,3,FALSE)</f>
        <v>ILO NORMLEX</v>
      </c>
    </row>
    <row r="33" spans="1:9" x14ac:dyDescent="0.3">
      <c r="A33" s="1" t="s">
        <v>919</v>
      </c>
      <c r="B33" t="s">
        <v>150</v>
      </c>
      <c r="C33" s="1" t="str">
        <f>VLOOKUP(Snapshot!B33,Indicator!$A$2:$G$100,6,FALSE)</f>
        <v xml:space="preserve">1.2.4.1 </v>
      </c>
      <c r="D33" s="1" t="str">
        <f>VLOOKUP(Snapshot!B33,Indicator!$A$2:$G$100,7,FALSE)</f>
        <v xml:space="preserve">Minimum wage._x000D_
_x000D_
</v>
      </c>
      <c r="E33">
        <v>2020</v>
      </c>
      <c r="F33" t="s">
        <v>713</v>
      </c>
      <c r="G33" s="30" t="str">
        <f>VLOOKUP(F33,Value_type!$A$2:$E$100,4,FALSE)</f>
        <v xml:space="preserve">2 = Yes (established by law or by collective bargaining)_x000D_
1 = No_x000D_
0 = No data_x000D_
</v>
      </c>
      <c r="H33" t="s">
        <v>920</v>
      </c>
      <c r="I33" s="1" t="str">
        <f>VLOOKUP(H33,Source!$A$2:$K$100,3,FALSE)</f>
        <v>World Policy Analysis Centre.</v>
      </c>
    </row>
    <row r="34" spans="1:9" x14ac:dyDescent="0.3">
      <c r="A34" s="1" t="s">
        <v>921</v>
      </c>
      <c r="B34" t="s">
        <v>155</v>
      </c>
      <c r="C34" s="1" t="str">
        <f>VLOOKUP(Snapshot!B34,Indicator!$A$2:$G$100,6,FALSE)</f>
        <v xml:space="preserve">1.2.4.2 </v>
      </c>
      <c r="D34" s="1" t="str">
        <f>VLOOKUP(Snapshot!B34,Indicator!$A$2:$G$100,7,FALSE)</f>
        <v xml:space="preserve">Standard working hours._x000D_
_x000D_
</v>
      </c>
      <c r="E34">
        <v>2020</v>
      </c>
      <c r="F34" t="s">
        <v>715</v>
      </c>
      <c r="G34" s="30" t="str">
        <f>VLOOKUP(F34,Value_type!$A$2:$E$100,4,FALSE)</f>
        <v xml:space="preserve">2 = Standard workday is 8 hours or less_x000D_
1 = Standard workday is more than 8 hours_x000D_
</v>
      </c>
      <c r="H34" t="s">
        <v>922</v>
      </c>
      <c r="I34" s="1" t="str">
        <f>VLOOKUP(H34,Source!$A$2:$K$100,3,FALSE)</f>
        <v>WB</v>
      </c>
    </row>
    <row r="35" spans="1:9" x14ac:dyDescent="0.3">
      <c r="A35" s="1" t="s">
        <v>923</v>
      </c>
      <c r="B35" t="s">
        <v>159</v>
      </c>
      <c r="C35" s="1" t="str">
        <f>VLOOKUP(Snapshot!B35,Indicator!$A$2:$G$100,6,FALSE)</f>
        <v xml:space="preserve">1.2.4.3 </v>
      </c>
      <c r="D35" s="1" t="str">
        <f>VLOOKUP(Snapshot!B35,Indicator!$A$2:$G$100,7,FALSE)</f>
        <v xml:space="preserve">Maximum working hours._x000D_
_x000D_
</v>
      </c>
      <c r="E35">
        <v>2020</v>
      </c>
      <c r="F35" t="s">
        <v>718</v>
      </c>
      <c r="G35" s="30" t="str">
        <f>VLOOKUP(F35,Value_type!$A$2:$E$100,4,FALSE)</f>
        <v xml:space="preserve">2 = Max. working days limited to 6 days per week or less_x000D_
1 = No limit on working days_x000D_
</v>
      </c>
      <c r="H35" t="s">
        <v>924</v>
      </c>
      <c r="I35" s="1" t="str">
        <f>VLOOKUP(H35,Source!$A$2:$K$100,3,FALSE)</f>
        <v>WB</v>
      </c>
    </row>
    <row r="36" spans="1:9" x14ac:dyDescent="0.3">
      <c r="A36" s="1" t="s">
        <v>925</v>
      </c>
      <c r="B36" t="s">
        <v>163</v>
      </c>
      <c r="C36" s="1" t="str">
        <f>VLOOKUP(Snapshot!B36,Indicator!$A$2:$G$100,6,FALSE)</f>
        <v>NEW</v>
      </c>
      <c r="D36" s="1" t="str">
        <f>VLOOKUP(Snapshot!B36,Indicator!$A$2:$G$100,7,FALSE)</f>
        <v xml:space="preserve">Overtime._x000D_
_x000D_
</v>
      </c>
      <c r="E36">
        <v>2020</v>
      </c>
      <c r="F36" s="1" t="s">
        <v>705</v>
      </c>
      <c r="G36" s="30" t="str">
        <f>VLOOKUP(F36,Value_type!$A$2:$E$100,4,FALSE)</f>
        <v xml:space="preserve">Continuous variable </v>
      </c>
      <c r="H36" t="s">
        <v>926</v>
      </c>
      <c r="I36" s="1" t="str">
        <f>VLOOKUP(H36,Source!$A$2:$K$100,3,FALSE)</f>
        <v>WB</v>
      </c>
    </row>
    <row r="37" spans="1:9" x14ac:dyDescent="0.3">
      <c r="A37" s="1" t="s">
        <v>927</v>
      </c>
      <c r="B37" t="s">
        <v>167</v>
      </c>
      <c r="C37" s="1" t="str">
        <f>VLOOKUP(Snapshot!B37,Indicator!$A$2:$G$100,6,FALSE)</f>
        <v>NEW</v>
      </c>
      <c r="D37" s="1" t="str">
        <f>VLOOKUP(Snapshot!B37,Indicator!$A$2:$G$100,7,FALSE)</f>
        <v>Paid annual leave.</v>
      </c>
      <c r="E37">
        <v>2020</v>
      </c>
      <c r="F37" t="s">
        <v>720</v>
      </c>
      <c r="G37" s="30" t="str">
        <f>VLOOKUP(F37,Value_type!$A$2:$E$100,4,FALSE)</f>
        <v>5 = 20 days or more, 4 = 15-19 days, 3 = 10-14 days, 2 = 5-9 days, 1 = No paid annual leave, 0= No data</v>
      </c>
      <c r="H37" t="s">
        <v>928</v>
      </c>
      <c r="I37" s="1" t="str">
        <f>VLOOKUP(H37,Source!$A$2:$K$100,3,FALSE)</f>
        <v>World Policy Analysis Centre.</v>
      </c>
    </row>
    <row r="38" spans="1:9" x14ac:dyDescent="0.3">
      <c r="A38" s="1" t="s">
        <v>929</v>
      </c>
      <c r="B38" t="s">
        <v>170</v>
      </c>
      <c r="C38" s="1" t="str">
        <f>VLOOKUP(Snapshot!B38,Indicator!$A$2:$G$100,6,FALSE)</f>
        <v>NEW</v>
      </c>
      <c r="D38" s="1" t="str">
        <f>VLOOKUP(Snapshot!B38,Indicator!$A$2:$G$100,7,FALSE)</f>
        <v>Sick leave.</v>
      </c>
      <c r="E38">
        <v>2020</v>
      </c>
      <c r="F38" t="s">
        <v>723</v>
      </c>
      <c r="G38" s="30" t="str">
        <f>VLOOKUP(F38,Value_type!$A$2:$E$100,4,FALSE)</f>
        <v>5 = 6 months or more, 4 = 3 months - 5.9 months, 3 = 1 - 2.9 months, 2 = Less than 1 month, 1 = No paid leave, 0 = No data</v>
      </c>
      <c r="H38" t="s">
        <v>930</v>
      </c>
      <c r="I38" s="1" t="str">
        <f>VLOOKUP(H38,Source!$A$2:$K$100,3,FALSE)</f>
        <v>World Policy Analysis Centre.</v>
      </c>
    </row>
    <row r="39" spans="1:9" x14ac:dyDescent="0.3">
      <c r="A39" s="1" t="s">
        <v>931</v>
      </c>
      <c r="B39" t="s">
        <v>173</v>
      </c>
      <c r="C39" s="1" t="str">
        <f>VLOOKUP(Snapshot!B39,Indicator!$A$2:$G$100,6,FALSE)</f>
        <v>NEW</v>
      </c>
      <c r="D39" s="1" t="str">
        <f>VLOOKUP(Snapshot!B39,Indicator!$A$2:$G$100,7,FALSE)</f>
        <v>Gender discrimination.</v>
      </c>
      <c r="E39">
        <v>2020</v>
      </c>
      <c r="F39" t="s">
        <v>725</v>
      </c>
      <c r="G39" s="30" t="str">
        <f>VLOOKUP(F39,Value_type!$A$2:$E$100,4,FALSE)</f>
        <v>2 = Yes, protection, 1 = No protection, 0 = No data</v>
      </c>
      <c r="H39" t="s">
        <v>932</v>
      </c>
      <c r="I39" s="1" t="str">
        <f>VLOOKUP(H39,Source!$A$2:$K$100,3,FALSE)</f>
        <v>World Policy Analysis Centre.</v>
      </c>
    </row>
    <row r="40" spans="1:9" x14ac:dyDescent="0.3">
      <c r="A40" s="1" t="s">
        <v>933</v>
      </c>
      <c r="B40" t="s">
        <v>176</v>
      </c>
      <c r="C40" s="1" t="str">
        <f>VLOOKUP(Snapshot!B40,Indicator!$A$2:$G$100,6,FALSE)</f>
        <v>NEW</v>
      </c>
      <c r="D40" s="1" t="str">
        <f>VLOOKUP(Snapshot!B40,Indicator!$A$2:$G$100,7,FALSE)</f>
        <v>Equal pay.</v>
      </c>
      <c r="E40">
        <v>2020</v>
      </c>
      <c r="F40" t="s">
        <v>727</v>
      </c>
      <c r="G40" s="30" t="str">
        <f>VLOOKUP(F40,Value_type!$A$2:$E$100,4,FALSE)</f>
        <v>4 = Guarantees equal pay for work of equal value, 3 = Guarantees equal pay, 2 = Broad protections against gender discrimination at work, 1 = No guarantee</v>
      </c>
      <c r="H40" t="s">
        <v>934</v>
      </c>
      <c r="I40" s="1" t="str">
        <f>VLOOKUP(H40,Source!$A$2:$K$100,3,FALSE)</f>
        <v>World Policy Analysis Centre.</v>
      </c>
    </row>
    <row r="41" spans="1:9" x14ac:dyDescent="0.3">
      <c r="A41" s="1" t="s">
        <v>935</v>
      </c>
      <c r="B41" t="s">
        <v>179</v>
      </c>
      <c r="C41" s="1" t="str">
        <f>VLOOKUP(Snapshot!B41,Indicator!$A$2:$G$100,6,FALSE)</f>
        <v>NEW</v>
      </c>
      <c r="D41" s="1" t="str">
        <f>VLOOKUP(Snapshot!B41,Indicator!$A$2:$G$100,7,FALSE)</f>
        <v>Sexual harassment.</v>
      </c>
      <c r="E41">
        <v>2020</v>
      </c>
      <c r="F41" t="s">
        <v>730</v>
      </c>
      <c r="G41" s="30" t="str">
        <f>VLOOKUP(F41,Value_type!$A$2:$E$100,4,FALSE)</f>
        <v>3 = Yes for both women and men, 2 = Only harassment for women, 1 = No prohibition, 0 = No data</v>
      </c>
      <c r="H41" t="s">
        <v>936</v>
      </c>
      <c r="I41" s="1" t="str">
        <f>VLOOKUP(H41,Source!$A$2:$K$100,3,FALSE)</f>
        <v>World Policy Analysis Centre.</v>
      </c>
    </row>
    <row r="42" spans="1:9" x14ac:dyDescent="0.3">
      <c r="A42" s="1" t="s">
        <v>937</v>
      </c>
      <c r="B42" t="s">
        <v>182</v>
      </c>
      <c r="C42" s="1" t="str">
        <f>VLOOKUP(Snapshot!B42,Indicator!$A$2:$G$100,6,FALSE)</f>
        <v>NEW</v>
      </c>
      <c r="D42" s="1" t="str">
        <f>VLOOKUP(Snapshot!B42,Indicator!$A$2:$G$100,7,FALSE)</f>
        <v>Support for childcare.</v>
      </c>
      <c r="E42">
        <v>2020</v>
      </c>
      <c r="F42" t="s">
        <v>732</v>
      </c>
      <c r="G42" s="30" t="str">
        <f>VLOOKUP(F42,Value_type!$A$2:$E$100,4,FALSE)</f>
        <v xml:space="preserve">3 = Without a means test_x000D_
2 = With a means test_x000D_
1 = No_x000D_
</v>
      </c>
      <c r="H42" t="s">
        <v>938</v>
      </c>
      <c r="I42" s="1" t="str">
        <f>VLOOKUP(H42,Source!$A$2:$K$100,3,FALSE)</f>
        <v>World Policy Analysis Centre.</v>
      </c>
    </row>
    <row r="43" spans="1:9" x14ac:dyDescent="0.3">
      <c r="A43" s="1" t="s">
        <v>939</v>
      </c>
      <c r="B43" t="s">
        <v>185</v>
      </c>
      <c r="C43" s="1" t="str">
        <f>VLOOKUP(Snapshot!B43,Indicator!$A$2:$G$100,6,FALSE)</f>
        <v>NEW</v>
      </c>
      <c r="D43" s="1" t="str">
        <f>VLOOKUP(Snapshot!B43,Indicator!$A$2:$G$100,7,FALSE)</f>
        <v>Freedom of association.</v>
      </c>
      <c r="E43">
        <v>2020</v>
      </c>
      <c r="F43" t="s">
        <v>705</v>
      </c>
      <c r="G43" s="30" t="str">
        <f>VLOOKUP(F43,Value_type!$A$2:$E$100,4,FALSE)</f>
        <v xml:space="preserve">Continuous variable </v>
      </c>
      <c r="H43" t="s">
        <v>940</v>
      </c>
      <c r="I43" s="1" t="str">
        <f>VLOOKUP(H43,Source!$A$2:$K$100,3,FALSE)</f>
        <v>Center for Global Workers’ Rights</v>
      </c>
    </row>
    <row r="44" spans="1:9" x14ac:dyDescent="0.3">
      <c r="A44" s="1" t="s">
        <v>941</v>
      </c>
      <c r="B44" t="s">
        <v>188</v>
      </c>
      <c r="C44" s="1" t="str">
        <f>VLOOKUP(Snapshot!B44,Indicator!$A$2:$G$100,6,FALSE)</f>
        <v xml:space="preserve">3.4.1 </v>
      </c>
      <c r="D44" s="1" t="str">
        <f>VLOOKUP(Snapshot!B44,Indicator!$A$2:$G$100,7,FALSE)</f>
        <v>Average earnings.</v>
      </c>
      <c r="E44">
        <v>2020</v>
      </c>
      <c r="F44" t="s">
        <v>705</v>
      </c>
      <c r="G44" s="30" t="str">
        <f>VLOOKUP(F44,Value_type!$A$2:$E$100,4,FALSE)</f>
        <v xml:space="preserve">Continuous variable </v>
      </c>
      <c r="H44" t="s">
        <v>942</v>
      </c>
      <c r="I44" s="1" t="str">
        <f>VLOOKUP(H44,Source!$A$2:$K$100,3,FALSE)</f>
        <v>UN</v>
      </c>
    </row>
    <row r="45" spans="1:9" x14ac:dyDescent="0.3">
      <c r="A45" s="1" t="s">
        <v>943</v>
      </c>
      <c r="B45" t="s">
        <v>192</v>
      </c>
      <c r="C45" s="1" t="str">
        <f>VLOOKUP(Snapshot!B45,Indicator!$A$2:$G$100,6,FALSE)</f>
        <v>NEW</v>
      </c>
      <c r="D45" s="1" t="str">
        <f>VLOOKUP(Snapshot!B45,Indicator!$A$2:$G$100,7,FALSE)</f>
        <v>Working poverty rate.</v>
      </c>
      <c r="E45">
        <v>2020</v>
      </c>
      <c r="F45" t="s">
        <v>705</v>
      </c>
      <c r="G45" s="30" t="str">
        <f>VLOOKUP(F45,Value_type!$A$2:$E$100,4,FALSE)</f>
        <v xml:space="preserve">Continuous variable </v>
      </c>
      <c r="H45" t="s">
        <v>944</v>
      </c>
      <c r="I45" s="1" t="str">
        <f>VLOOKUP(H45,Source!$A$2:$K$100,3,FALSE)</f>
        <v>UN</v>
      </c>
    </row>
    <row r="46" spans="1:9" x14ac:dyDescent="0.3">
      <c r="A46" s="1" t="s">
        <v>945</v>
      </c>
      <c r="B46" t="s">
        <v>195</v>
      </c>
      <c r="C46" s="1" t="str">
        <f>VLOOKUP(Snapshot!B46,Indicator!$A$2:$G$100,6,FALSE)</f>
        <v>NEW</v>
      </c>
      <c r="D46" s="1" t="str">
        <f>VLOOKUP(Snapshot!B46,Indicator!$A$2:$G$100,7,FALSE)</f>
        <v>Minimum wages.</v>
      </c>
      <c r="E46">
        <v>2020</v>
      </c>
      <c r="F46" t="s">
        <v>735</v>
      </c>
      <c r="G46" s="30" t="str">
        <f>VLOOKUP(F46,Value_type!$A$2:$E$100,4,FALSE)</f>
        <v xml:space="preserve">6 = Collective bargaining_x000D_
5 = Over $10.00 PPP_x000D_
4 = $4.01 - $10.00 PPP_x000D_
3 = $2.01 - $4.00 PPP_x000D_
2 = $2.00 PPP or less_x000D_
1 = No minimum wage_x000D_
</v>
      </c>
      <c r="H46" t="s">
        <v>946</v>
      </c>
      <c r="I46" s="1" t="str">
        <f>VLOOKUP(H46,Source!$A$2:$K$100,3,FALSE)</f>
        <v>World Policy Analysis Centre.</v>
      </c>
    </row>
    <row r="47" spans="1:9" x14ac:dyDescent="0.3">
      <c r="A47" s="1" t="s">
        <v>947</v>
      </c>
      <c r="B47" t="s">
        <v>198</v>
      </c>
      <c r="C47" s="1" t="str">
        <f>VLOOKUP(Snapshot!B47,Indicator!$A$2:$G$100,6,FALSE)</f>
        <v>NEW</v>
      </c>
      <c r="D47" s="1" t="str">
        <f>VLOOKUP(Snapshot!B47,Indicator!$A$2:$G$100,7,FALSE)</f>
        <v>Gender pay gap.</v>
      </c>
      <c r="E47">
        <v>2020</v>
      </c>
      <c r="F47" t="s">
        <v>705</v>
      </c>
      <c r="G47" s="30" t="str">
        <f>VLOOKUP(F47,Value_type!$A$2:$E$100,4,FALSE)</f>
        <v xml:space="preserve">Continuous variable </v>
      </c>
      <c r="H47" t="s">
        <v>948</v>
      </c>
      <c r="I47" s="1" t="str">
        <f>VLOOKUP(H47,Source!$A$2:$K$100,3,FALSE)</f>
        <v>ILO</v>
      </c>
    </row>
    <row r="48" spans="1:9" x14ac:dyDescent="0.3">
      <c r="A48" s="1" t="s">
        <v>949</v>
      </c>
      <c r="B48" t="s">
        <v>201</v>
      </c>
      <c r="C48" s="1" t="str">
        <f>VLOOKUP(Snapshot!B48,Indicator!$A$2:$G$100,6,FALSE)</f>
        <v>3.4.2</v>
      </c>
      <c r="D48" s="1" t="str">
        <f>VLOOKUP(Snapshot!B48,Indicator!$A$2:$G$100,7,FALSE)</f>
        <v>Average working hours.</v>
      </c>
      <c r="E48">
        <v>2020</v>
      </c>
      <c r="F48" t="s">
        <v>705</v>
      </c>
      <c r="G48" s="30" t="str">
        <f>VLOOKUP(F48,Value_type!$A$2:$E$100,4,FALSE)</f>
        <v xml:space="preserve">Continuous variable </v>
      </c>
      <c r="H48" t="s">
        <v>950</v>
      </c>
      <c r="I48" s="1" t="str">
        <f>VLOOKUP(H48,Source!$A$2:$K$100,3,FALSE)</f>
        <v>ILO</v>
      </c>
    </row>
    <row r="49" spans="1:9" x14ac:dyDescent="0.3">
      <c r="A49" s="1" t="s">
        <v>951</v>
      </c>
      <c r="B49" t="s">
        <v>205</v>
      </c>
      <c r="C49" s="1" t="str">
        <f>VLOOKUP(Snapshot!B49,Indicator!$A$2:$G$100,6,FALSE)</f>
        <v xml:space="preserve">3.4.4 </v>
      </c>
      <c r="D49" s="1" t="str">
        <f>VLOOKUP(Snapshot!B49,Indicator!$A$2:$G$100,7,FALSE)</f>
        <v>Access to pre-primary education.</v>
      </c>
      <c r="E49">
        <v>2020</v>
      </c>
      <c r="F49" t="s">
        <v>705</v>
      </c>
      <c r="G49" s="30" t="str">
        <f>VLOOKUP(F49,Value_type!$A$2:$E$100,4,FALSE)</f>
        <v xml:space="preserve">Continuous variable </v>
      </c>
      <c r="H49" t="s">
        <v>952</v>
      </c>
      <c r="I49" s="1" t="str">
        <f>VLOOKUP(H49,Source!$A$2:$K$100,3,FALSE)</f>
        <v>UNESCO</v>
      </c>
    </row>
    <row r="50" spans="1:9" x14ac:dyDescent="0.3">
      <c r="A50" s="1" t="s">
        <v>953</v>
      </c>
      <c r="B50" t="s">
        <v>209</v>
      </c>
      <c r="C50" s="1" t="str">
        <f>VLOOKUP(Snapshot!B50,Indicator!$A$2:$G$100,6,FALSE)</f>
        <v>NEW</v>
      </c>
      <c r="D50" s="1" t="str">
        <f>VLOOKUP(Snapshot!B50,Indicator!$A$2:$G$100,7,FALSE)</f>
        <v>Women in management.</v>
      </c>
      <c r="E50">
        <v>2020</v>
      </c>
      <c r="F50" t="s">
        <v>705</v>
      </c>
      <c r="G50" s="30" t="str">
        <f>VLOOKUP(F50,Value_type!$A$2:$E$100,4,FALSE)</f>
        <v xml:space="preserve">Continuous variable </v>
      </c>
      <c r="H50" t="s">
        <v>954</v>
      </c>
      <c r="I50" s="1" t="str">
        <f>VLOOKUP(H50,Source!$A$2:$K$100,3,FALSE)</f>
        <v>ILO</v>
      </c>
    </row>
    <row r="51" spans="1:9" x14ac:dyDescent="0.3">
      <c r="A51" s="1" t="s">
        <v>955</v>
      </c>
      <c r="B51" t="s">
        <v>212</v>
      </c>
      <c r="C51" s="1" t="str">
        <f>VLOOKUP(Snapshot!B51,Indicator!$A$2:$G$100,6,FALSE)</f>
        <v>NEW</v>
      </c>
      <c r="D51" s="1" t="str">
        <f>VLOOKUP(Snapshot!B51,Indicator!$A$2:$G$100,7,FALSE)</f>
        <v>Trade union representation.</v>
      </c>
      <c r="E51">
        <v>2020</v>
      </c>
      <c r="F51" t="s">
        <v>705</v>
      </c>
      <c r="G51" s="30" t="str">
        <f>VLOOKUP(F51,Value_type!$A$2:$E$100,4,FALSE)</f>
        <v xml:space="preserve">Continuous variable </v>
      </c>
      <c r="H51" t="s">
        <v>956</v>
      </c>
      <c r="I51" s="1" t="str">
        <f>VLOOKUP(H51,Source!$A$2:$K$100,3,FALSE)</f>
        <v>Center for Global Workers’ Rights</v>
      </c>
    </row>
    <row r="52" spans="1:9" x14ac:dyDescent="0.3">
      <c r="A52" s="1" t="s">
        <v>957</v>
      </c>
      <c r="B52" t="s">
        <v>215</v>
      </c>
      <c r="C52" s="1" t="str">
        <f>VLOOKUP(Snapshot!B52,Indicator!$A$2:$G$100,6,FALSE)</f>
        <v>NEW</v>
      </c>
      <c r="D52" s="1" t="str">
        <f>VLOOKUP(Snapshot!B52,Indicator!$A$2:$G$100,7,FALSE)</f>
        <v>Freedom of association.</v>
      </c>
      <c r="E52">
        <v>2020</v>
      </c>
      <c r="F52" t="s">
        <v>705</v>
      </c>
      <c r="G52" s="30" t="str">
        <f>VLOOKUP(F52,Value_type!$A$2:$E$100,4,FALSE)</f>
        <v xml:space="preserve">Continuous variable </v>
      </c>
      <c r="H52" t="s">
        <v>958</v>
      </c>
      <c r="I52" s="1" t="str">
        <f>VLOOKUP(H52,Source!$A$2:$K$100,3,FALSE)</f>
        <v>UNESCO</v>
      </c>
    </row>
    <row r="53" spans="1:9" x14ac:dyDescent="0.3">
      <c r="A53" s="1" t="s">
        <v>959</v>
      </c>
      <c r="B53" t="s">
        <v>217</v>
      </c>
      <c r="C53" s="1" t="str">
        <f>VLOOKUP(Snapshot!B53,Indicator!$A$2:$G$100,6,FALSE)</f>
        <v>1.1.5.1</v>
      </c>
      <c r="D53" s="1" t="str">
        <f>VLOOKUP(Snapshot!B53,Indicator!$A$2:$G$100,7,FALSE)</f>
        <v>Maternity Protection Conventions.</v>
      </c>
      <c r="E53">
        <v>2020</v>
      </c>
      <c r="F53" t="s">
        <v>693</v>
      </c>
      <c r="G53" s="30" t="str">
        <f>VLOOKUP(F53,Value_type!$A$2:$E$100,4,FALSE)</f>
        <v xml:space="preserve">2=Yes [Ratified/signed] _x000D_
1=No [Not ratified/signed] _x000D_
0=No data/not applicable _x000D_
</v>
      </c>
      <c r="H53" t="s">
        <v>960</v>
      </c>
      <c r="I53" s="1" t="s">
        <v>961</v>
      </c>
    </row>
    <row r="54" spans="1:9" x14ac:dyDescent="0.3">
      <c r="A54" s="1" t="s">
        <v>962</v>
      </c>
      <c r="B54" t="s">
        <v>222</v>
      </c>
      <c r="C54" s="1" t="str">
        <f>VLOOKUP(Snapshot!B54,Indicator!$A$2:$G$100,6,FALSE)</f>
        <v>1.1.5.2</v>
      </c>
      <c r="D54" s="1" t="str">
        <f>VLOOKUP(Snapshot!B54,Indicator!$A$2:$G$100,7,FALSE)</f>
        <v>Convention on Elimination of Discrimination against Women.</v>
      </c>
      <c r="E54">
        <v>2020</v>
      </c>
      <c r="F54" t="s">
        <v>693</v>
      </c>
      <c r="G54" s="30" t="str">
        <f>VLOOKUP(F54,Value_type!$A$2:$E$100,4,FALSE)</f>
        <v xml:space="preserve">2=Yes [Ratified/signed] _x000D_
1=No [Not ratified/signed] _x000D_
0=No data/not applicable _x000D_
</v>
      </c>
      <c r="H54" t="s">
        <v>963</v>
      </c>
      <c r="I54" s="1" t="str">
        <f>VLOOKUP(H54,Source!$A$2:$K$100,3,FALSE)</f>
        <v>UNOHCR</v>
      </c>
    </row>
    <row r="55" spans="1:9" x14ac:dyDescent="0.3">
      <c r="A55" s="1" t="s">
        <v>964</v>
      </c>
      <c r="B55" t="s">
        <v>226</v>
      </c>
      <c r="C55" s="1" t="str">
        <f>VLOOKUP(Snapshot!B55,Indicator!$A$2:$G$100,6,FALSE)</f>
        <v>1.2.5.1</v>
      </c>
      <c r="D55" s="1" t="str">
        <f>VLOOKUP(Snapshot!B55,Indicator!$A$2:$G$100,7,FALSE)</f>
        <v>Job protection for maternity leave.</v>
      </c>
      <c r="E55">
        <v>2020</v>
      </c>
      <c r="F55" t="s">
        <v>738</v>
      </c>
      <c r="G55" s="30" t="str">
        <f>VLOOKUP(F55,Value_type!$A$2:$E$100,4,FALSE)</f>
        <v xml:space="preserve">3=Job protection guaranteed throughout_x000D_
2=Job protection guaranteed during a portion of leave_x000D_
1=No explicit job protection or no paid maternal leave_x000D_
0=No data_x000D_
</v>
      </c>
      <c r="H55" t="s">
        <v>965</v>
      </c>
      <c r="I55" s="1" t="str">
        <f>VLOOKUP(H55,Source!$A$2:$K$100,3,FALSE)</f>
        <v>World Policy Analysis Centre.</v>
      </c>
    </row>
    <row r="56" spans="1:9" x14ac:dyDescent="0.3">
      <c r="A56" s="1" t="s">
        <v>966</v>
      </c>
      <c r="B56" t="s">
        <v>230</v>
      </c>
      <c r="C56" s="1" t="str">
        <f>VLOOKUP(Snapshot!B56,Indicator!$A$2:$G$100,6,FALSE)</f>
        <v>1.2.5.2</v>
      </c>
      <c r="D56" s="1" t="str">
        <f>VLOOKUP(Snapshot!B56,Indicator!$A$2:$G$100,7,FALSE)</f>
        <v>Job protection for paternity leave.</v>
      </c>
      <c r="E56">
        <v>2020</v>
      </c>
      <c r="F56" t="s">
        <v>740</v>
      </c>
      <c r="G56" s="30" t="str">
        <f>VLOOKUP(F56,Value_type!$A$2:$E$100,4,FALSE)</f>
        <v xml:space="preserve">3=Job protection guaranteed throughout_x000D_
2=Job protection guaranteed during a portion of leave_x000D_
1=No explicit job protection or no paid paternal leave_x000D_
0=No data_x000D_
</v>
      </c>
      <c r="H56" t="s">
        <v>967</v>
      </c>
      <c r="I56" s="1" t="str">
        <f>VLOOKUP(H56,Source!$A$2:$K$100,3,FALSE)</f>
        <v>World Policy Analysis Centre.</v>
      </c>
    </row>
    <row r="57" spans="1:9" x14ac:dyDescent="0.3">
      <c r="A57" s="1" t="s">
        <v>968</v>
      </c>
      <c r="B57" t="s">
        <v>234</v>
      </c>
      <c r="C57" s="1" t="str">
        <f>VLOOKUP(Snapshot!B57,Indicator!$A$2:$G$100,6,FALSE)</f>
        <v xml:space="preserve">1.2.5.3 </v>
      </c>
      <c r="D57" s="1" t="str">
        <f>VLOOKUP(Snapshot!B57,Indicator!$A$2:$G$100,7,FALSE)</f>
        <v>Duration of maternity leave.</v>
      </c>
      <c r="E57">
        <v>2020</v>
      </c>
      <c r="F57" t="s">
        <v>742</v>
      </c>
      <c r="G57" s="30" t="str">
        <f>VLOOKUP(F57,Value_type!$A$2:$E$100,4,FALSE)</f>
        <v xml:space="preserve">5 = 52 weeks or more_x000D_
4 = 26-51.9 weeks_x000D_
3 = 14-25.9 weeks_x000D_
2 = Less than 14 weeks_x000D_
1 = No paid leave_x000D_
</v>
      </c>
      <c r="H57" t="s">
        <v>969</v>
      </c>
      <c r="I57" s="1" t="str">
        <f>VLOOKUP(H57,Source!$A$2:$K$100,3,FALSE)</f>
        <v>World Policy Analysis Centre.</v>
      </c>
    </row>
    <row r="58" spans="1:9" x14ac:dyDescent="0.3">
      <c r="A58" s="1" t="s">
        <v>970</v>
      </c>
      <c r="B58" t="s">
        <v>238</v>
      </c>
      <c r="C58" s="1" t="str">
        <f>VLOOKUP(Snapshot!B58,Indicator!$A$2:$G$100,6,FALSE)</f>
        <v xml:space="preserve">1.2.5.4 </v>
      </c>
      <c r="D58" s="1" t="str">
        <f>VLOOKUP(Snapshot!B58,Indicator!$A$2:$G$100,7,FALSE)</f>
        <v>Maternity benefits.</v>
      </c>
      <c r="E58">
        <v>2020</v>
      </c>
      <c r="F58" t="s">
        <v>744</v>
      </c>
      <c r="G58" s="30" t="str">
        <f>VLOOKUP(F58,Value_type!$A$2:$E$100,4,FALSE)</f>
        <v xml:space="preserve">5 = 80-100%_x000D_
4 = 66-79%_x000D_
3 = 20-65%_x000D_
2 = Flat rate or adjusted flat rate_x000D_
1 = No paid leave_x000D_
</v>
      </c>
      <c r="H58" t="s">
        <v>971</v>
      </c>
      <c r="I58" s="1" t="str">
        <f>VLOOKUP(H58,Source!$A$2:$K$100,3,FALSE)</f>
        <v xml:space="preserve">World Policy Analysis Centre. </v>
      </c>
    </row>
    <row r="59" spans="1:9" x14ac:dyDescent="0.3">
      <c r="A59" s="1" t="s">
        <v>972</v>
      </c>
      <c r="B59" t="s">
        <v>242</v>
      </c>
      <c r="C59" s="1" t="str">
        <f>VLOOKUP(Snapshot!B59,Indicator!$A$2:$G$100,6,FALSE)</f>
        <v xml:space="preserve">1.2.5.5 </v>
      </c>
      <c r="D59" s="1" t="str">
        <f>VLOOKUP(Snapshot!B59,Indicator!$A$2:$G$100,7,FALSE)</f>
        <v>Duration of paternity leave.</v>
      </c>
      <c r="E59">
        <v>2020</v>
      </c>
      <c r="F59" t="s">
        <v>746</v>
      </c>
      <c r="G59" s="30" t="str">
        <f>VLOOKUP(F59,Value_type!$A$2:$E$100,4,FALSE)</f>
        <v xml:space="preserve">4 = 14 weeks or more_x000D_
3 = 3 – 13 weeks_x000D_
2 = Less than 3 weeks_x000D_
1 = No paid leave_x000D_
</v>
      </c>
      <c r="H59" t="s">
        <v>973</v>
      </c>
      <c r="I59" s="1" t="str">
        <f>VLOOKUP(H59,Source!$A$2:$K$100,3,FALSE)</f>
        <v>World Policy Analysis Centre. What is the minimum wage replacement rate of paid leave for mothers?</v>
      </c>
    </row>
    <row r="60" spans="1:9" x14ac:dyDescent="0.3">
      <c r="A60" s="1" t="s">
        <v>974</v>
      </c>
      <c r="B60" t="s">
        <v>246</v>
      </c>
      <c r="C60" s="1" t="str">
        <f>VLOOKUP(Snapshot!B60,Indicator!$A$2:$G$100,6,FALSE)</f>
        <v>NEW</v>
      </c>
      <c r="D60" s="1" t="str">
        <f>VLOOKUP(Snapshot!B60,Indicator!$A$2:$G$100,7,FALSE)</f>
        <v>Breastfeeding protections.</v>
      </c>
      <c r="E60">
        <v>2020</v>
      </c>
      <c r="F60" t="s">
        <v>748</v>
      </c>
      <c r="G60" s="30" t="str">
        <f>VLOOKUP(F60,Value_type!$A$2:$E$100,4,FALSE)</f>
        <v>4 = At least 6 months paid, 3 = At least 6 months unpaid, 2 = Until child is 1-5.9 months old, 1 = Not guaranteed, 0 = No data</v>
      </c>
      <c r="H60" t="s">
        <v>975</v>
      </c>
      <c r="I60" s="1" t="str">
        <f>VLOOKUP(H60,Source!$A$2:$K$100,3,FALSE)</f>
        <v>World Policy Analysis Centre. What is the minimum wage replacement rate of paid leave for mothers?</v>
      </c>
    </row>
    <row r="61" spans="1:9" x14ac:dyDescent="0.3">
      <c r="A61" s="1" t="s">
        <v>976</v>
      </c>
      <c r="B61" t="s">
        <v>249</v>
      </c>
      <c r="C61" s="1" t="str">
        <f>VLOOKUP(Snapshot!B61,Indicator!$A$2:$G$100,6,FALSE)</f>
        <v>3.5.2</v>
      </c>
      <c r="D61" s="1" t="str">
        <f>VLOOKUP(Snapshot!B61,Indicator!$A$2:$G$100,7,FALSE)</f>
        <v>Coverage of maternity leave.</v>
      </c>
      <c r="E61">
        <v>2020</v>
      </c>
      <c r="F61" t="s">
        <v>750</v>
      </c>
      <c r="G61" s="30" t="str">
        <f>VLOOKUP(F61,Value_type!$A$2:$E$100,4,FALSE)</f>
        <v xml:space="preserve">5 = 90 to 100%_x000D_
4 = 66 to 89%_x000D_
3 = 33 to 65%_x000D_
2 = 10 to 32%_x000D_
1 = 0 to 9%_x000D_
No data_x000D_
</v>
      </c>
      <c r="H61" t="s">
        <v>977</v>
      </c>
      <c r="I61" s="1" t="str">
        <f>VLOOKUP(H61,Source!$A$2:$K$100,3,FALSE)</f>
        <v>ILO</v>
      </c>
    </row>
    <row r="62" spans="1:9" x14ac:dyDescent="0.3">
      <c r="A62" s="1" t="s">
        <v>978</v>
      </c>
      <c r="B62" t="s">
        <v>253</v>
      </c>
      <c r="C62" s="1" t="str">
        <f>VLOOKUP(Snapshot!B62,Indicator!$A$2:$G$100,6,FALSE)</f>
        <v>NEW</v>
      </c>
      <c r="D62" s="1" t="str">
        <f>VLOOKUP(Snapshot!B62,Indicator!$A$2:$G$100,7,FALSE)</f>
        <v>Maternity cash benefits.</v>
      </c>
      <c r="E62">
        <v>2020</v>
      </c>
      <c r="F62" t="s">
        <v>750</v>
      </c>
      <c r="G62" s="30" t="str">
        <f>VLOOKUP(F62,Value_type!$A$2:$E$100,4,FALSE)</f>
        <v xml:space="preserve">5 = 90 to 100%_x000D_
4 = 66 to 89%_x000D_
3 = 33 to 65%_x000D_
2 = 10 to 32%_x000D_
1 = 0 to 9%_x000D_
No data_x000D_
</v>
      </c>
      <c r="H62" t="s">
        <v>979</v>
      </c>
      <c r="I62" s="1" t="str">
        <f>VLOOKUP(H62,Source!$A$2:$K$100,3,FALSE)</f>
        <v>ILO</v>
      </c>
    </row>
    <row r="63" spans="1:9" x14ac:dyDescent="0.3">
      <c r="A63" s="1" t="s">
        <v>980</v>
      </c>
      <c r="B63" t="s">
        <v>256</v>
      </c>
      <c r="C63" s="1" t="str">
        <f>VLOOKUP(Snapshot!B63,Indicator!$A$2:$G$100,6,FALSE)</f>
        <v>NEW</v>
      </c>
      <c r="D63" s="1" t="str">
        <f>VLOOKUP(Snapshot!B63,Indicator!$A$2:$G$100,7,FALSE)</f>
        <v>Mothers receiving maternity cash benefits.</v>
      </c>
      <c r="E63">
        <v>2020</v>
      </c>
      <c r="F63" t="s">
        <v>705</v>
      </c>
      <c r="G63" s="30" t="str">
        <f>VLOOKUP(F63,Value_type!$A$2:$E$100,4,FALSE)</f>
        <v xml:space="preserve">Continuous variable </v>
      </c>
      <c r="H63" t="s">
        <v>981</v>
      </c>
      <c r="I63" s="1" t="str">
        <f>VLOOKUP(H63,Source!$A$2:$K$100,3,FALSE)</f>
        <v>UN</v>
      </c>
    </row>
    <row r="64" spans="1:9" x14ac:dyDescent="0.3">
      <c r="A64" s="1" t="s">
        <v>982</v>
      </c>
      <c r="B64" t="s">
        <v>259</v>
      </c>
      <c r="C64" s="1" t="str">
        <f>VLOOKUP(Snapshot!B64,Indicator!$A$2:$G$100,6,FALSE)</f>
        <v>NEW</v>
      </c>
      <c r="D64" s="1" t="str">
        <f>VLOOKUP(Snapshot!B64,Indicator!$A$2:$G$100,7,FALSE)</f>
        <v>Enabling environment for child rights fulfilment.</v>
      </c>
      <c r="E64">
        <v>2020</v>
      </c>
      <c r="F64" t="s">
        <v>705</v>
      </c>
      <c r="G64" s="30" t="str">
        <f>VLOOKUP(F64,Value_type!$A$2:$E$100,4,FALSE)</f>
        <v xml:space="preserve">Continuous variable </v>
      </c>
      <c r="H64" t="s">
        <v>983</v>
      </c>
      <c r="I64" s="1" t="str">
        <f>VLOOKUP(H64,Source!$A$2:$K$200,3,FALSE)</f>
        <v>Kids Rights Index</v>
      </c>
    </row>
    <row r="65" spans="1:9" x14ac:dyDescent="0.3">
      <c r="A65" s="1" t="s">
        <v>984</v>
      </c>
      <c r="B65" t="s">
        <v>263</v>
      </c>
      <c r="C65" s="1" t="str">
        <f>VLOOKUP(Snapshot!B65,Indicator!$A$2:$G$100,6,FALSE)</f>
        <v>NEW</v>
      </c>
      <c r="D65" s="1" t="str">
        <f>VLOOKUP(Snapshot!B65,Indicator!$A$2:$G$100,7,FALSE)</f>
        <v>Government effectiveness.</v>
      </c>
      <c r="E65">
        <v>2020</v>
      </c>
      <c r="F65" t="s">
        <v>705</v>
      </c>
      <c r="G65" s="30" t="str">
        <f>VLOOKUP(F65,Value_type!$A$2:$E$100,4,FALSE)</f>
        <v xml:space="preserve">Continuous variable </v>
      </c>
      <c r="H65" t="s">
        <v>985</v>
      </c>
      <c r="I65" s="1" t="str">
        <f>VLOOKUP(H65,Source!$A$2:$K$200,3,FALSE)</f>
        <v>World Bank</v>
      </c>
    </row>
    <row r="66" spans="1:9" x14ac:dyDescent="0.3">
      <c r="A66" s="1" t="s">
        <v>986</v>
      </c>
      <c r="B66" t="s">
        <v>266</v>
      </c>
      <c r="C66" s="1" t="str">
        <f>VLOOKUP(Snapshot!B66,Indicator!$A$2:$G$100,6,FALSE)</f>
        <v>NEW</v>
      </c>
      <c r="D66" s="1" t="str">
        <f>VLOOKUP(Snapshot!B66,Indicator!$A$2:$G$100,7,FALSE)</f>
        <v>Government corruption.</v>
      </c>
      <c r="E66">
        <v>2020</v>
      </c>
      <c r="F66" t="s">
        <v>705</v>
      </c>
      <c r="G66" s="30" t="str">
        <f>VLOOKUP(F66,Value_type!$A$2:$E$100,4,FALSE)</f>
        <v xml:space="preserve">Continuous variable </v>
      </c>
      <c r="H66" t="s">
        <v>987</v>
      </c>
      <c r="I66" s="1" t="str">
        <f>VLOOKUP(H66,Source!$A$2:$K$200,3,FALSE)</f>
        <v>World Bank</v>
      </c>
    </row>
    <row r="67" spans="1:9" x14ac:dyDescent="0.3">
      <c r="A67" s="1" t="s">
        <v>988</v>
      </c>
      <c r="B67" t="s">
        <v>269</v>
      </c>
      <c r="C67" s="1" t="str">
        <f>VLOOKUP(Snapshot!B67,Indicator!$A$2:$G$100,6,FALSE)</f>
        <v>NEW</v>
      </c>
      <c r="D67" s="1" t="str">
        <f>VLOOKUP(Snapshot!B67,Indicator!$A$2:$G$100,7,FALSE)</f>
        <v>National Action Plan on Business and Human Rights.</v>
      </c>
      <c r="E67">
        <v>2020</v>
      </c>
      <c r="F67" t="s">
        <v>752</v>
      </c>
      <c r="G67" s="30" t="str">
        <f>VLOOKUP(F67,Value_type!$A$2:$E$100,4,FALSE)</f>
        <v xml:space="preserve">4 = Yes, and the NAP addresses children’s rights specifically, 
3 = Yes, but the NAP does not address children’s rights specifically, 
2 = No, but the state has committed to doing one or has started the process, _x000D_
1 = No_x000D_
</v>
      </c>
      <c r="H67" t="s">
        <v>989</v>
      </c>
      <c r="I67" s="1" t="s">
        <v>990</v>
      </c>
    </row>
    <row r="68" spans="1:9" x14ac:dyDescent="0.3">
      <c r="A68" s="1" t="s">
        <v>991</v>
      </c>
      <c r="B68" t="s">
        <v>272</v>
      </c>
      <c r="C68" s="1" t="str">
        <f>VLOOKUP(Snapshot!B68,Indicator!$A$2:$G$100,6,FALSE)</f>
        <v>NEW</v>
      </c>
      <c r="D68" s="1" t="str">
        <f>VLOOKUP(Snapshot!B68,Indicator!$A$2:$G$100,7,FALSE)</f>
        <v>Government commitment and capacity.</v>
      </c>
      <c r="E68">
        <v>2020</v>
      </c>
      <c r="F68" t="s">
        <v>705</v>
      </c>
      <c r="G68" s="30" t="str">
        <f>VLOOKUP(F68,Value_type!$A$2:$E$100,4,FALSE)</f>
        <v xml:space="preserve">Continuous variable </v>
      </c>
      <c r="H68" t="s">
        <v>992</v>
      </c>
      <c r="I68" s="1" t="str">
        <f>VLOOKUP(H68,Source!$A$2:$K$100,3,FALSE)</f>
        <v>EIU</v>
      </c>
    </row>
    <row r="69" spans="1:9" x14ac:dyDescent="0.3">
      <c r="A69" s="1" t="s">
        <v>993</v>
      </c>
      <c r="B69" t="s">
        <v>275</v>
      </c>
      <c r="C69" s="1" t="str">
        <f>VLOOKUP(Snapshot!B69,Indicator!$A$2:$G$100,6,FALSE)</f>
        <v xml:space="preserve">2.2.2 </v>
      </c>
      <c r="D69" s="1" t="str">
        <f>VLOOKUP(Snapshot!B69,Indicator!$A$2:$G$100,7,FALSE)</f>
        <v>Social insurance coverage.</v>
      </c>
      <c r="E69">
        <v>2020</v>
      </c>
      <c r="F69" t="s">
        <v>705</v>
      </c>
      <c r="G69" s="30" t="str">
        <f>VLOOKUP(F69,Value_type!$A$2:$E$100,4,FALSE)</f>
        <v xml:space="preserve">Continuous variable </v>
      </c>
      <c r="H69" t="s">
        <v>994</v>
      </c>
      <c r="I69" s="1" t="str">
        <f>VLOOKUP(H69,Source!$A$2:$K$100,3,FALSE)</f>
        <v>UN</v>
      </c>
    </row>
    <row r="70" spans="1:9" x14ac:dyDescent="0.3">
      <c r="A70" s="1" t="s">
        <v>995</v>
      </c>
      <c r="B70" t="s">
        <v>280</v>
      </c>
      <c r="C70" s="1" t="str">
        <f>VLOOKUP(Snapshot!B70,Indicator!$A$2:$G$100,6,FALSE)</f>
        <v xml:space="preserve">2.2.3  </v>
      </c>
      <c r="D70" s="1" t="str">
        <f>VLOOKUP(Snapshot!B70,Indicator!$A$2:$G$100,7,FALSE)</f>
        <v>Poorest covered by social insurance.</v>
      </c>
      <c r="E70">
        <v>2020</v>
      </c>
      <c r="F70" t="s">
        <v>705</v>
      </c>
      <c r="G70" s="30" t="str">
        <f>VLOOKUP(F70,Value_type!$A$2:$E$100,4,FALSE)</f>
        <v xml:space="preserve">Continuous variable </v>
      </c>
      <c r="H70" t="s">
        <v>996</v>
      </c>
      <c r="I70" s="1" t="str">
        <f>VLOOKUP(H70,Source!$A$2:$K$100,3,FALSE)</f>
        <v>UN</v>
      </c>
    </row>
    <row r="71" spans="1:9" x14ac:dyDescent="0.3">
      <c r="A71" s="1" t="s">
        <v>997</v>
      </c>
      <c r="B71" t="s">
        <v>284</v>
      </c>
      <c r="C71" s="1" t="str">
        <f>VLOOKUP(Snapshot!B71,Indicator!$A$2:$G$100,6,FALSE)</f>
        <v>NEW</v>
      </c>
      <c r="D71" s="1" t="str">
        <f>VLOOKUP(Snapshot!B71,Indicator!$A$2:$G$100,7,FALSE)</f>
        <v>Coverage of labour market programmes.</v>
      </c>
      <c r="E71">
        <v>2020</v>
      </c>
      <c r="F71" t="s">
        <v>705</v>
      </c>
      <c r="G71" s="30" t="str">
        <f>VLOOKUP(F71,Value_type!$A$2:$E$100,4,FALSE)</f>
        <v xml:space="preserve">Continuous variable </v>
      </c>
      <c r="H71" t="s">
        <v>998</v>
      </c>
      <c r="I71" s="1" t="str">
        <f>VLOOKUP(H71,Source!$A$2:$K$100,3,FALSE)</f>
        <v>UN</v>
      </c>
    </row>
    <row r="72" spans="1:9" x14ac:dyDescent="0.3">
      <c r="A72" s="1" t="s">
        <v>999</v>
      </c>
      <c r="B72" t="s">
        <v>287</v>
      </c>
      <c r="C72" s="1" t="str">
        <f>VLOOKUP(Snapshot!B72,Indicator!$A$2:$G$100,6,FALSE)</f>
        <v>NEW</v>
      </c>
      <c r="D72" s="1" t="str">
        <f>VLOOKUP(Snapshot!B72,Indicator!$A$2:$G$100,7,FALSE)</f>
        <v>Poorest covered by labour market programmes.</v>
      </c>
      <c r="E72">
        <v>2020</v>
      </c>
      <c r="F72" t="s">
        <v>705</v>
      </c>
      <c r="G72" s="30" t="str">
        <f>VLOOKUP(F72,Value_type!$A$2:$E$100,4,FALSE)</f>
        <v xml:space="preserve">Continuous variable </v>
      </c>
      <c r="H72" t="s">
        <v>1000</v>
      </c>
      <c r="I72" s="1" t="str">
        <f>VLOOKUP(H72,Source!$A$2:$K$100,3,FALSE)</f>
        <v>UN</v>
      </c>
    </row>
    <row r="73" spans="1:9" x14ac:dyDescent="0.3">
      <c r="A73" s="1" t="s">
        <v>1001</v>
      </c>
      <c r="B73" t="s">
        <v>290</v>
      </c>
      <c r="C73" s="1" t="str">
        <f>VLOOKUP(Snapshot!B73,Indicator!$A$2:$G$100,6,FALSE)</f>
        <v>2.2.6</v>
      </c>
      <c r="D73" s="1" t="str">
        <f>VLOOKUP(Snapshot!B73,Indicator!$A$2:$G$100,7,FALSE)</f>
        <v>Child protection services.</v>
      </c>
      <c r="E73">
        <v>2020</v>
      </c>
      <c r="F73" t="s">
        <v>754</v>
      </c>
      <c r="G73" s="30" t="str">
        <f>VLOOKUP(F73,Value_type!$A$2:$E$100,4,FALSE)</f>
        <v xml:space="preserve">3=Larger scale, _x000D_
2=Limited, _x000D_
1=None, _x000D_
0=No data_x000D_
</v>
      </c>
      <c r="H73" t="s">
        <v>1002</v>
      </c>
      <c r="I73" s="1" t="str">
        <f>VLOOKUP(H73,Source!$A$2:$K$100,3,FALSE)</f>
        <v>WHO</v>
      </c>
    </row>
    <row r="74" spans="1:9" x14ac:dyDescent="0.3">
      <c r="A74" s="1" t="s">
        <v>1003</v>
      </c>
      <c r="B74" t="s">
        <v>294</v>
      </c>
      <c r="C74" s="1" t="str">
        <f>VLOOKUP(Snapshot!B74,Indicator!$A$2:$G$100,6,FALSE)</f>
        <v>2.2.7</v>
      </c>
      <c r="D74" s="1" t="str">
        <f>VLOOKUP(Snapshot!B74,Indicator!$A$2:$G$100,7,FALSE)</f>
        <v>Life skills and social development programmes.</v>
      </c>
      <c r="E74">
        <v>2020</v>
      </c>
      <c r="F74" t="s">
        <v>754</v>
      </c>
      <c r="G74" s="30" t="str">
        <f>VLOOKUP(F74,Value_type!$A$2:$E$100,4,FALSE)</f>
        <v xml:space="preserve">3=Larger scale, _x000D_
2=Limited, _x000D_
1=None, _x000D_
0=No data_x000D_
</v>
      </c>
      <c r="H74" t="s">
        <v>1004</v>
      </c>
      <c r="I74" s="1" t="str">
        <f>VLOOKUP(H74,Source!$A$2:$K$100,3,FALSE)</f>
        <v>WHO</v>
      </c>
    </row>
    <row r="75" spans="1:9" x14ac:dyDescent="0.3">
      <c r="A75" s="1" t="s">
        <v>1005</v>
      </c>
      <c r="B75" t="s">
        <v>298</v>
      </c>
      <c r="C75" s="1" t="str">
        <f>VLOOKUP(Snapshot!B75,Indicator!$A$2:$G$100,6,FALSE)</f>
        <v>1.1.1.1</v>
      </c>
      <c r="D75" s="1" t="str">
        <f>VLOOKUP(Snapshot!B75,Indicator!$A$2:$G$100,7,FALSE)</f>
        <v>Framework Convention on Tobacco Control</v>
      </c>
      <c r="E75">
        <v>2020</v>
      </c>
      <c r="F75" t="s">
        <v>693</v>
      </c>
      <c r="G75" s="30" t="str">
        <f>VLOOKUP(F75,Value_type!$A$2:$E$100,4,FALSE)</f>
        <v xml:space="preserve">2=Yes [Ratified/signed] _x000D_
1=No [Not ratified/signed] _x000D_
0=No data/not applicable _x000D_
</v>
      </c>
      <c r="H75" t="s">
        <v>1006</v>
      </c>
      <c r="I75" s="1" t="str">
        <f>VLOOKUP(H75,Source!$A$2:$K$100,3,FALSE)</f>
        <v>UN Treaties</v>
      </c>
    </row>
    <row r="76" spans="1:9" x14ac:dyDescent="0.3">
      <c r="A76" s="1" t="s">
        <v>1007</v>
      </c>
      <c r="B76" t="s">
        <v>303</v>
      </c>
      <c r="C76" s="1" t="str">
        <f>VLOOKUP(Snapshot!B76,Indicator!$A$2:$G$100,6,FALSE)</f>
        <v>1.2.1.1.1</v>
      </c>
      <c r="D76" s="1" t="str">
        <f>VLOOKUP(Snapshot!B76,Indicator!$A$2:$G$100,7,FALSE)</f>
        <v>Marketing and advertising self-regulation</v>
      </c>
      <c r="E76">
        <v>2020</v>
      </c>
      <c r="F76" t="s">
        <v>756</v>
      </c>
      <c r="G76" s="30" t="str">
        <f>VLOOKUP(F76,Value_type!$A$2:$E$100,4,FALSE)</f>
        <v>2 = Yes; 1 = No; 0 = No data</v>
      </c>
      <c r="H76" t="s">
        <v>1008</v>
      </c>
      <c r="I76" s="1" t="e">
        <f>VLOOKUP(H76,Source!$A$2:$K$100,3,FALSE)</f>
        <v>#N/A</v>
      </c>
    </row>
    <row r="77" spans="1:9" x14ac:dyDescent="0.3">
      <c r="A77" s="1" t="s">
        <v>1009</v>
      </c>
      <c r="B77" t="s">
        <v>307</v>
      </c>
      <c r="C77" s="1" t="str">
        <f>VLOOKUP(Snapshot!B77,Indicator!$A$2:$G$100,6,FALSE)</f>
        <v>1.2.1.2.1</v>
      </c>
      <c r="D77" s="1" t="str">
        <f>VLOOKUP(Snapshot!B77,Indicator!$A$2:$G$100,7,FALSE)</f>
        <v>Regulation on marketing to children</v>
      </c>
      <c r="E77">
        <v>2020</v>
      </c>
      <c r="F77" t="s">
        <v>756</v>
      </c>
      <c r="G77" s="30" t="str">
        <f>VLOOKUP(F77,Value_type!$A$2:$E$100,4,FALSE)</f>
        <v>2 = Yes; 1 = No; 0 = No data</v>
      </c>
      <c r="H77" t="s">
        <v>1010</v>
      </c>
      <c r="I77" s="1" t="str">
        <f>VLOOKUP(H77,Source!$A$2:$K$100,3,FALSE)</f>
        <v>DLA Piper</v>
      </c>
    </row>
    <row r="78" spans="1:9" x14ac:dyDescent="0.3">
      <c r="A78" s="1" t="s">
        <v>1011</v>
      </c>
      <c r="B78" t="s">
        <v>311</v>
      </c>
      <c r="C78" s="1" t="str">
        <f>VLOOKUP(Snapshot!B78,Indicator!$A$2:$G$100,6,FALSE)</f>
        <v>1.2.1.3.10</v>
      </c>
      <c r="D78" s="1" t="str">
        <f>VLOOKUP(Snapshot!B78,Indicator!$A$2:$G$100,7,FALSE)</f>
        <v>Policies on marketing foods to children</v>
      </c>
      <c r="E78">
        <v>2020</v>
      </c>
      <c r="F78" t="s">
        <v>756</v>
      </c>
      <c r="G78" s="30" t="str">
        <f>VLOOKUP(F78,Value_type!$A$2:$E$100,4,FALSE)</f>
        <v>2 = Yes; 1 = No; 0 = No data</v>
      </c>
      <c r="H78" t="s">
        <v>1012</v>
      </c>
      <c r="I78" s="1" t="str">
        <f>VLOOKUP(H78,Source!$A$2:$K$100,3,FALSE)</f>
        <v>WHO</v>
      </c>
    </row>
    <row r="79" spans="1:9" x14ac:dyDescent="0.3">
      <c r="A79" s="1" t="s">
        <v>1013</v>
      </c>
      <c r="B79" t="s">
        <v>315</v>
      </c>
      <c r="C79" s="1" t="str">
        <f>VLOOKUP(Snapshot!B79,Indicator!$A$2:$G$100,6,FALSE)</f>
        <v>1.2.1.3.1</v>
      </c>
      <c r="D79" s="1" t="str">
        <f>VLOOKUP(Snapshot!B79,Indicator!$A$2:$G$100,7,FALSE)</f>
        <v>Age limits for purchasing tobacco</v>
      </c>
      <c r="E79">
        <v>2020</v>
      </c>
      <c r="F79" t="s">
        <v>758</v>
      </c>
      <c r="G79" s="30" t="str">
        <f>VLOOKUP(F79,Value_type!$A$2:$E$100,4,FALSE)</f>
        <v xml:space="preserve">2 = above 18; _x000D_
1 = below 18; _x000D_
0 = No data_x000D_
</v>
      </c>
      <c r="H79" t="s">
        <v>1014</v>
      </c>
      <c r="I79" s="1" t="str">
        <f>VLOOKUP(H79,Source!$A$2:$K$100,3,FALSE)</f>
        <v>WHO</v>
      </c>
    </row>
    <row r="80" spans="1:9" x14ac:dyDescent="0.3">
      <c r="A80" s="1" t="s">
        <v>1015</v>
      </c>
      <c r="B80" t="s">
        <v>319</v>
      </c>
      <c r="C80" s="1" t="str">
        <f>VLOOKUP(Snapshot!B80,Indicator!$A$2:$G$100,6,FALSE)</f>
        <v>1.2.1.3.2</v>
      </c>
      <c r="D80" s="1" t="str">
        <f>VLOOKUP(Snapshot!B80,Indicator!$A$2:$G$100,7,FALSE)</f>
        <v>Ban on tobacco advertising</v>
      </c>
      <c r="E80">
        <v>2020</v>
      </c>
      <c r="F80" t="s">
        <v>760</v>
      </c>
      <c r="G80" s="30" t="str">
        <f>VLOOKUP(F80,Value_type!$A$2:$E$100,4,FALSE)</f>
        <v xml:space="preserve">3=Ban on all forms of direct and indirect advertising_x000D_
2=Ban on national TV, radio and print media only OR also on some but not all other forms of direct and/or indirect advertising_x000D_
1=Complete absence of ban, or ban that does not cover national TV, radio and print media_x000D_
0=No data_x000D_
</v>
      </c>
      <c r="H80" t="s">
        <v>1016</v>
      </c>
      <c r="I80" s="1" t="str">
        <f>VLOOKUP(H80,Source!$A$2:$K$100,3,FALSE)</f>
        <v>WHO</v>
      </c>
    </row>
    <row r="81" spans="1:9" x14ac:dyDescent="0.3">
      <c r="A81" s="1" t="s">
        <v>1017</v>
      </c>
      <c r="B81" t="s">
        <v>323</v>
      </c>
      <c r="C81" s="1" t="str">
        <f>VLOOKUP(Snapshot!B81,Indicator!$A$2:$G$100,6,FALSE)</f>
        <v>1.2.1.3.3</v>
      </c>
      <c r="D81" s="1" t="str">
        <f>VLOOKUP(Snapshot!B81,Indicator!$A$2:$G$100,7,FALSE)</f>
        <v>Warning about the dangers of tobacco</v>
      </c>
      <c r="E81">
        <v>2020</v>
      </c>
      <c r="F81" t="s">
        <v>762</v>
      </c>
      <c r="G81" s="30" t="str">
        <f>VLOOKUP(F81,Value_type!$A$2:$E$100,4,FALSE)</f>
        <v xml:space="preserve">3=Extensive warning (i.e. over 30% including pictures or pictograms and other appropriate characteristics)_x000D_
2=Limited warning (i.e. &gt;=30% but no pictures or pictograms and/or other appropriate characteristics)_x000D_
1=No warning or warning covering &lt;30% of pack surface_x000D_
0=No data	_x000D_
</v>
      </c>
      <c r="H81" t="s">
        <v>1018</v>
      </c>
      <c r="I81" s="1" t="str">
        <f>VLOOKUP(H81,Source!$A$2:$K$100,3,FALSE)</f>
        <v>WHO</v>
      </c>
    </row>
    <row r="82" spans="1:9" x14ac:dyDescent="0.3">
      <c r="A82" s="1" t="s">
        <v>1019</v>
      </c>
      <c r="B82" t="s">
        <v>327</v>
      </c>
      <c r="C82" s="1" t="str">
        <f>VLOOKUP(Snapshot!B82,Indicator!$A$2:$G$100,6,FALSE)</f>
        <v>1.2.1.3.5</v>
      </c>
      <c r="D82" s="1" t="str">
        <f>VLOOKUP(Snapshot!B82,Indicator!$A$2:$G$100,7,FALSE)</f>
        <v>Age limits on alcohol sale</v>
      </c>
      <c r="E82">
        <v>2020</v>
      </c>
      <c r="F82" t="s">
        <v>764</v>
      </c>
      <c r="G82" s="30" t="str">
        <f>VLOOKUP(F82,Value_type!$A$2:$E$100,4,FALSE)</f>
        <v xml:space="preserve">3=Age limit for alcohol sale on and off premises is 18 or greater and it applies to beer, wine and spirits OR alcohol use is banned_x000D_
2=Some inconsistency in age restrictions for alcohol sale (e.g. age restrictions for some alcohol types are less than 18 but more than 15; age restrictions for on-premise and off-premise sales differ and may be less than 18 but more than 15 for one or both of the service types)_x000D_
1=No age limits for alcohol sale on and off premises OR age restrictions for some alcohol types (beer, wine, spirits) or service types (on-premise, off-premise) are 15 or less_x000D_
0=No data_x000D_
</v>
      </c>
      <c r="H82" t="s">
        <v>1020</v>
      </c>
      <c r="I82" s="1" t="str">
        <f>VLOOKUP(H82,Source!$A$2:$K$100,3,FALSE)</f>
        <v>WHO</v>
      </c>
    </row>
    <row r="83" spans="1:9" x14ac:dyDescent="0.3">
      <c r="A83" s="1" t="s">
        <v>1021</v>
      </c>
      <c r="B83" t="s">
        <v>331</v>
      </c>
      <c r="C83" s="1" t="str">
        <f>VLOOKUP(Snapshot!B83,Indicator!$A$2:$G$100,6,FALSE)</f>
        <v>1.2.1.3.6</v>
      </c>
      <c r="D83" s="1" t="str">
        <f>VLOOKUP(Snapshot!B83,Indicator!$A$2:$G$100,7,FALSE)</f>
        <v>Ban on alcohol advertising</v>
      </c>
      <c r="E83">
        <v>2020</v>
      </c>
      <c r="F83" t="s">
        <v>766</v>
      </c>
      <c r="G83" s="30" t="str">
        <f>VLOOKUP(F83,Value_type!$A$2:$E$100,4,FALSE)</f>
        <v xml:space="preserve">5=Ban on the advertising of all types of alcohol and in all sources (national TV, cable TV, national radio, local radio, print media, cinemas, billboards, point-of-sale, internet, social media)_x000D_
4=Ban on the advertising of all types of alcohol in the national TV and in most other sources (but not all)_x000D_
3=Partial restrictions on the advertising of all types of alcohol on the national TV OR ban of only some types of alcohol on the national TV_x000D_
2=Partial restrictions on the advertising of only some types of alcohol on the national TV OR voluntary restrictions on the national TV_x000D_
1=No restrictions on alcohol advertising in any of the sources_x000D_
0=No data_x000D_
</v>
      </c>
      <c r="H83" t="s">
        <v>1022</v>
      </c>
      <c r="I83" s="1" t="str">
        <f>VLOOKUP(H83,Source!$A$2:$K$100,3,FALSE)</f>
        <v>WHO</v>
      </c>
    </row>
    <row r="84" spans="1:9" x14ac:dyDescent="0.3">
      <c r="A84" s="1" t="s">
        <v>1023</v>
      </c>
      <c r="B84" t="s">
        <v>335</v>
      </c>
      <c r="C84" s="1" t="str">
        <f>VLOOKUP(Snapshot!B84,Indicator!$A$2:$G$100,6,FALSE)</f>
        <v>1.2.1.3.8</v>
      </c>
      <c r="D84" s="1" t="str">
        <f>VLOOKUP(Snapshot!B84,Indicator!$A$2:$G$100,7,FALSE)</f>
        <v>Alcohol health warning labels</v>
      </c>
      <c r="E84">
        <v>2020</v>
      </c>
      <c r="F84" t="s">
        <v>768</v>
      </c>
      <c r="G84" s="30" t="str">
        <f>VLOOKUP(F84,Value_type!$A$2:$E$100,4,FALSE)</f>
        <v xml:space="preserve">3=Yes, on both containers and advertising OR alcohol use is banned_x000D_
2=Only on containers or only on advertising_x000D_
1=No, neither on containers nor on advertising_x000D_
0=No data	</v>
      </c>
      <c r="H84" t="s">
        <v>1024</v>
      </c>
      <c r="I84" s="1" t="e">
        <f>VLOOKUP(H84,Source!$A$2:$K$100,3,FALSE)</f>
        <v>#N/A</v>
      </c>
    </row>
    <row r="85" spans="1:9" x14ac:dyDescent="0.3">
      <c r="A85" s="1" t="s">
        <v>1025</v>
      </c>
      <c r="B85" t="s">
        <v>339</v>
      </c>
      <c r="C85" s="1" t="str">
        <f>VLOOKUP(Snapshot!B85,Indicator!$A$2:$G$100,6,FALSE)</f>
        <v>1.2.1.3.9</v>
      </c>
      <c r="D85" s="1" t="str">
        <f>VLOOKUP(Snapshot!B85,Indicator!$A$2:$G$100,7,FALSE)</f>
        <v>Implementation of the International Code of Marketing of Breast-Milk Substitutes</v>
      </c>
      <c r="E85">
        <v>2020</v>
      </c>
      <c r="F85" t="s">
        <v>770</v>
      </c>
      <c r="G85" s="30" t="str">
        <f>VLOOKUP(F85,Value_type!$A$2:$E$100,4,FALSE)</f>
        <v>4=Substantially aligned with the Code_x000D_
3=Moderately aligned with the Code_x000D_
2=Some provisions of the Code included_x000D_
1=No legal measures_x000D_
0=No data</v>
      </c>
      <c r="H85" t="s">
        <v>1026</v>
      </c>
      <c r="I85" s="1" t="str">
        <f>VLOOKUP(H85,Source!$A$2:$K$100,3,FALSE)</f>
        <v>WHO &amp; UNICEF</v>
      </c>
    </row>
    <row r="86" spans="1:9" x14ac:dyDescent="0.3">
      <c r="A86" s="1" t="s">
        <v>1027</v>
      </c>
      <c r="B86" t="s">
        <v>343</v>
      </c>
      <c r="C86" s="1" t="str">
        <f>VLOOKUP(Snapshot!B86,Indicator!$A$2:$G$100,6,FALSE)</f>
        <v>3.1.1</v>
      </c>
      <c r="D86" s="1" t="str">
        <f>VLOOKUP(Snapshot!B86,Indicator!$A$2:$G$100,7,FALSE)</f>
        <v>Youth smoking rate</v>
      </c>
      <c r="E86">
        <v>2020</v>
      </c>
      <c r="F86" t="s">
        <v>705</v>
      </c>
      <c r="G86" s="30" t="str">
        <f>VLOOKUP(F86,Value_type!$A$2:$E$100,4,FALSE)</f>
        <v xml:space="preserve">Continuous variable </v>
      </c>
      <c r="H86" t="s">
        <v>1028</v>
      </c>
      <c r="I86" s="1" t="str">
        <f>VLOOKUP(H86,Source!$A$2:$K$100,3,FALSE)</f>
        <v>WHO</v>
      </c>
    </row>
    <row r="87" spans="1:9" x14ac:dyDescent="0.3">
      <c r="A87" s="1" t="s">
        <v>1029</v>
      </c>
      <c r="B87" t="s">
        <v>346</v>
      </c>
      <c r="C87" s="1" t="str">
        <f>VLOOKUP(Snapshot!B87,Indicator!$A$2:$G$100,6,FALSE)</f>
        <v>3.1.2</v>
      </c>
      <c r="D87" s="1" t="str">
        <f>VLOOKUP(Snapshot!B87,Indicator!$A$2:$G$100,7,FALSE)</f>
        <v xml:space="preserve">Use of alcohol </v>
      </c>
      <c r="E87">
        <v>2020</v>
      </c>
      <c r="F87" t="s">
        <v>705</v>
      </c>
      <c r="G87" s="30" t="str">
        <f>VLOOKUP(F87,Value_type!$A$2:$E$100,4,FALSE)</f>
        <v xml:space="preserve">Continuous variable </v>
      </c>
      <c r="H87" t="s">
        <v>1030</v>
      </c>
      <c r="I87" s="1" t="e">
        <f>VLOOKUP(H87,Source!$A$2:$K$100,3,FALSE)</f>
        <v>#N/A</v>
      </c>
    </row>
    <row r="88" spans="1:9" x14ac:dyDescent="0.3">
      <c r="A88" s="1" t="s">
        <v>1031</v>
      </c>
      <c r="B88" t="s">
        <v>350</v>
      </c>
      <c r="C88" s="1" t="str">
        <f>VLOOKUP(Snapshot!B88,Indicator!$A$2:$G$100,6,FALSE)</f>
        <v>3.1.3</v>
      </c>
      <c r="D88" s="1" t="str">
        <f>VLOOKUP(Snapshot!B88,Indicator!$A$2:$G$100,7,FALSE)</f>
        <v>Young children overweight</v>
      </c>
      <c r="E88">
        <v>2020</v>
      </c>
      <c r="F88" t="s">
        <v>705</v>
      </c>
      <c r="G88" s="30" t="str">
        <f>VLOOKUP(F88,Value_type!$A$2:$E$100,4,FALSE)</f>
        <v xml:space="preserve">Continuous variable </v>
      </c>
      <c r="H88" t="s">
        <v>1032</v>
      </c>
      <c r="I88" s="1" t="e">
        <f>VLOOKUP(H88,Source!$A$2:$K$100,3,FALSE)</f>
        <v>#N/A</v>
      </c>
    </row>
    <row r="89" spans="1:9" x14ac:dyDescent="0.3">
      <c r="A89" s="1" t="s">
        <v>1033</v>
      </c>
      <c r="B89" t="s">
        <v>353</v>
      </c>
      <c r="C89" s="1" t="str">
        <f>VLOOKUP(Snapshot!B89,Indicator!$A$2:$G$100,6,FALSE)</f>
        <v>3.1.4</v>
      </c>
      <c r="D89" s="1" t="str">
        <f>VLOOKUP(Snapshot!B89,Indicator!$A$2:$G$100,7,FALSE)</f>
        <v>Older children and teenagers overweight</v>
      </c>
      <c r="E89">
        <v>2020</v>
      </c>
      <c r="F89" t="s">
        <v>705</v>
      </c>
      <c r="G89" s="30" t="str">
        <f>VLOOKUP(F89,Value_type!$A$2:$E$100,4,FALSE)</f>
        <v xml:space="preserve">Continuous variable </v>
      </c>
      <c r="H89" t="s">
        <v>1034</v>
      </c>
      <c r="I89" s="1" t="str">
        <f>VLOOKUP(H89,Source!$A$2:$K$200,3,FALSE)</f>
        <v>WHO</v>
      </c>
    </row>
    <row r="90" spans="1:9" x14ac:dyDescent="0.3">
      <c r="A90" s="1" t="s">
        <v>1035</v>
      </c>
      <c r="B90" t="s">
        <v>356</v>
      </c>
      <c r="C90" s="1" t="str">
        <f>VLOOKUP(Snapshot!B90,Indicator!$A$2:$G$100,6,FALSE)</f>
        <v>3.1.5</v>
      </c>
      <c r="D90" s="1" t="str">
        <f>VLOOKUP(Snapshot!B90,Indicator!$A$2:$G$100,7,FALSE)</f>
        <v xml:space="preserve">Exclusive breastfeeding	</v>
      </c>
      <c r="E90">
        <v>2020</v>
      </c>
      <c r="F90" t="s">
        <v>705</v>
      </c>
      <c r="G90" s="30" t="str">
        <f>VLOOKUP(F90,Value_type!$A$2:$E$100,4,FALSE)</f>
        <v xml:space="preserve">Continuous variable </v>
      </c>
      <c r="H90" t="s">
        <v>1036</v>
      </c>
      <c r="I90" s="1" t="str">
        <f>VLOOKUP(H90,Source!$A$2:$K$200,3,FALSE)</f>
        <v>WHO</v>
      </c>
    </row>
    <row r="91" spans="1:9" x14ac:dyDescent="0.3">
      <c r="A91" s="1" t="s">
        <v>1037</v>
      </c>
      <c r="B91" t="s">
        <v>359</v>
      </c>
      <c r="C91" s="1" t="str">
        <f>VLOOKUP(Snapshot!B91,Indicator!$A$2:$G$100,6,FALSE)</f>
        <v>1.1.2.1</v>
      </c>
      <c r="D91" s="1" t="str">
        <f>VLOOKUP(Snapshot!B91,Indicator!$A$2:$G$100,7,FALSE)</f>
        <v>WHO Constitution</v>
      </c>
      <c r="E91">
        <v>2020</v>
      </c>
      <c r="F91" t="s">
        <v>693</v>
      </c>
      <c r="G91" s="30" t="str">
        <f>VLOOKUP(F91,Value_type!$A$2:$E$100,4,FALSE)</f>
        <v xml:space="preserve">2=Yes [Ratified/signed] _x000D_
1=No [Not ratified/signed] _x000D_
0=No data/not applicable _x000D_
</v>
      </c>
      <c r="H91" t="s">
        <v>1038</v>
      </c>
      <c r="I91" s="1" t="str">
        <f>VLOOKUP(H91,Source!$A$2:$K$200,3,FALSE)</f>
        <v>UN Treaties</v>
      </c>
    </row>
    <row r="92" spans="1:9" x14ac:dyDescent="0.3">
      <c r="A92" s="1" t="s">
        <v>1039</v>
      </c>
      <c r="B92" t="s">
        <v>363</v>
      </c>
      <c r="C92" s="1" t="str">
        <f>VLOOKUP(Snapshot!B92,Indicator!$A$2:$G$100,6,FALSE)</f>
        <v>1.1.2.1</v>
      </c>
      <c r="D92" s="1" t="str">
        <f>VLOOKUP(Snapshot!B92,Indicator!$A$2:$G$100,7,FALSE)</f>
        <v>Consumer protection</v>
      </c>
      <c r="E92">
        <v>2020</v>
      </c>
      <c r="F92" t="s">
        <v>756</v>
      </c>
      <c r="G92" s="30" t="str">
        <f>VLOOKUP(F92,Value_type!$A$2:$E$100,4,FALSE)</f>
        <v>2 = Yes; 1 = No; 0 = No data</v>
      </c>
      <c r="H92" t="s">
        <v>1040</v>
      </c>
      <c r="I92" s="1" t="e">
        <f>VLOOKUP(H92,Source!$A$2:$K$200,3,FALSE)</f>
        <v>#N/A</v>
      </c>
    </row>
    <row r="93" spans="1:9" x14ac:dyDescent="0.3">
      <c r="A93" s="1" t="s">
        <v>1041</v>
      </c>
      <c r="B93" t="s">
        <v>366</v>
      </c>
      <c r="C93" s="1" t="str">
        <f>VLOOKUP(Snapshot!B93,Indicator!$A$2:$G$100,6,FALSE)</f>
        <v>NEW</v>
      </c>
      <c r="D93" s="1" t="str">
        <f>VLOOKUP(Snapshot!B93,Indicator!$A$2:$G$100,7,FALSE)</f>
        <v>Online consumer protection</v>
      </c>
      <c r="E93">
        <v>2020</v>
      </c>
      <c r="F93" t="s">
        <v>772</v>
      </c>
      <c r="G93" s="30" t="str">
        <f>VLOOKUP(F93,Value_type!$A$2:$E$100,4,FALSE)</f>
        <v xml:space="preserve">3 = Yes, _x000D_
2 = draft legislation, _x000D_
1 = no, _x000D_
0 = no data_x000D_
</v>
      </c>
      <c r="H93" t="s">
        <v>1042</v>
      </c>
      <c r="I93" s="1" t="str">
        <f>VLOOKUP(H93,Source!$A$2:$K$200,3,FALSE)</f>
        <v>UNCTAD</v>
      </c>
    </row>
    <row r="94" spans="1:9" x14ac:dyDescent="0.3">
      <c r="A94" s="1" t="s">
        <v>1043</v>
      </c>
      <c r="B94" t="s">
        <v>369</v>
      </c>
      <c r="C94" s="1" t="str">
        <f>VLOOKUP(Snapshot!B94,Indicator!$A$2:$G$100,6,FALSE)</f>
        <v>NEW</v>
      </c>
      <c r="D94" s="1" t="str">
        <f>VLOOKUP(Snapshot!B94,Indicator!$A$2:$G$100,7,FALSE)</f>
        <v>National standards body</v>
      </c>
      <c r="E94">
        <v>2020</v>
      </c>
      <c r="F94" t="s">
        <v>774</v>
      </c>
      <c r="G94" s="30" t="str">
        <f>VLOOKUP(F94,Value_type!$A$2:$E$100,4,FALSE)</f>
        <v xml:space="preserve">2 = Yes (either ISO or IEC) _x000D_
1 = No; _x000D_
0 = No data_x000D_
</v>
      </c>
      <c r="H94" t="s">
        <v>1044</v>
      </c>
      <c r="I94" s="1" t="e">
        <f>VLOOKUP(H94,Source!$A$2:$K$200,3,FALSE)</f>
        <v>#N/A</v>
      </c>
    </row>
    <row r="95" spans="1:9" x14ac:dyDescent="0.3">
      <c r="A95" s="1" t="s">
        <v>1045</v>
      </c>
      <c r="B95" t="s">
        <v>372</v>
      </c>
      <c r="C95" s="1" t="str">
        <f>VLOOKUP(Snapshot!B95,Indicator!$A$2:$G$100,6,FALSE)</f>
        <v>3.2.1</v>
      </c>
      <c r="D95" s="1" t="str">
        <f>VLOOKUP(Snapshot!B95,Indicator!$A$2:$G$100,7,FALSE)</f>
        <v>Death rates from injuries</v>
      </c>
      <c r="E95">
        <v>2020</v>
      </c>
      <c r="F95" t="s">
        <v>705</v>
      </c>
      <c r="G95" s="30" t="str">
        <f>VLOOKUP(F95,Value_type!$A$2:$E$100,4,FALSE)</f>
        <v xml:space="preserve">Continuous variable </v>
      </c>
      <c r="H95" t="s">
        <v>1046</v>
      </c>
      <c r="I95" s="1" t="str">
        <f>VLOOKUP(H95,Source!$A$2:$K$200,3,FALSE)</f>
        <v>WHO</v>
      </c>
    </row>
    <row r="96" spans="1:9" x14ac:dyDescent="0.3">
      <c r="A96" s="1" t="s">
        <v>1047</v>
      </c>
      <c r="B96" t="s">
        <v>376</v>
      </c>
      <c r="C96" s="1" t="str">
        <f>VLOOKUP(Snapshot!B96,Indicator!$A$2:$G$100,6,FALSE)</f>
        <v>3.2.2</v>
      </c>
      <c r="D96" s="1" t="str">
        <f>VLOOKUP(Snapshot!B96,Indicator!$A$2:$G$100,7,FALSE)</f>
        <v>Mortality rates due to poisoning</v>
      </c>
      <c r="E96">
        <v>2020</v>
      </c>
      <c r="F96" t="s">
        <v>705</v>
      </c>
      <c r="G96" s="30" t="str">
        <f>VLOOKUP(F96,Value_type!$A$2:$E$100,4,FALSE)</f>
        <v xml:space="preserve">Continuous variable </v>
      </c>
      <c r="H96" t="s">
        <v>1048</v>
      </c>
      <c r="I96" s="1" t="e">
        <f>VLOOKUP(H96,Source!$A$2:$K$200,3,FALSE)</f>
        <v>#N/A</v>
      </c>
    </row>
    <row r="97" spans="1:9" x14ac:dyDescent="0.3">
      <c r="A97" s="1" t="s">
        <v>1049</v>
      </c>
      <c r="B97" t="s">
        <v>380</v>
      </c>
      <c r="C97" s="1" t="str">
        <f>VLOOKUP(Snapshot!B97,Indicator!$A$2:$G$100,6,FALSE)</f>
        <v>1.1.3.1</v>
      </c>
      <c r="D97" s="1" t="str">
        <f>VLOOKUP(Snapshot!B97,Indicator!$A$2:$G$100,7,FALSE)</f>
        <v>Optional Protocol to the CRC on the Sale of Children, Child Prostitution and Child Pornography</v>
      </c>
      <c r="E97">
        <v>2020</v>
      </c>
      <c r="F97" t="s">
        <v>693</v>
      </c>
      <c r="G97" s="30" t="str">
        <f>VLOOKUP(F97,Value_type!$A$2:$E$100,4,FALSE)</f>
        <v xml:space="preserve">2=Yes [Ratified/signed] _x000D_
1=No [Not ratified/signed] _x000D_
0=No data/not applicable _x000D_
</v>
      </c>
      <c r="H97" t="s">
        <v>1050</v>
      </c>
      <c r="I97" s="1" t="str">
        <f>VLOOKUP(H97,Source!$A$2:$K$200,3,FALSE)</f>
        <v>UN Treaties</v>
      </c>
    </row>
    <row r="98" spans="1:9" x14ac:dyDescent="0.3">
      <c r="A98" s="1" t="s">
        <v>1051</v>
      </c>
      <c r="B98" t="s">
        <v>384</v>
      </c>
      <c r="C98" s="1" t="str">
        <f>VLOOKUP(Snapshot!B98,Indicator!$A$2:$G$100,6,FALSE)</f>
        <v>1.1.3.2</v>
      </c>
      <c r="D98" s="1" t="str">
        <f>VLOOKUP(Snapshot!B98,Indicator!$A$2:$G$100,7,FALSE)</f>
        <v>We Protect Global Alliance</v>
      </c>
      <c r="E98">
        <v>2020</v>
      </c>
      <c r="F98" t="s">
        <v>756</v>
      </c>
      <c r="G98" s="30" t="str">
        <f>VLOOKUP(F98,Value_type!$A$2:$E$100,4,FALSE)</f>
        <v>2 = Yes; 1 = No; 0 = No data</v>
      </c>
      <c r="H98" t="s">
        <v>1052</v>
      </c>
      <c r="I98" s="1" t="str">
        <f>VLOOKUP(H98,Source!$A$2:$K$200,3,FALSE)</f>
        <v>We Protect Global Alliance</v>
      </c>
    </row>
    <row r="99" spans="1:9" x14ac:dyDescent="0.3">
      <c r="A99" s="1" t="s">
        <v>1053</v>
      </c>
      <c r="B99" t="s">
        <v>388</v>
      </c>
      <c r="C99" s="1" t="str">
        <f>VLOOKUP(Snapshot!B99,Indicator!$A$2:$G$100,6,FALSE)</f>
        <v xml:space="preserve">1.2.3.1 </v>
      </c>
      <c r="D99" s="1" t="str">
        <f>VLOOKUP(Snapshot!B99,Indicator!$A$2:$G$100,7,FALSE)</f>
        <v>Legislation prohibiting CSAM</v>
      </c>
      <c r="E99">
        <v>2020</v>
      </c>
      <c r="F99" t="s">
        <v>776</v>
      </c>
      <c r="G99" s="30" t="str">
        <f>VLOOKUP(F99,Value_type!$A$2:$E$100,4,FALSE)</f>
        <v xml:space="preserve">3 = Yes there is legislation specific to CSAM and CSAM is defined; _x000D_
2 = There is legislation specific to CSAM but CSAM is not defined, _x000D_
1 = No; 0 = No data_x000D_
</v>
      </c>
      <c r="H99" t="s">
        <v>1054</v>
      </c>
      <c r="I99" s="1" t="str">
        <f>VLOOKUP(H99,Source!$A$2:$K$200,3,FALSE)</f>
        <v>ICMEC</v>
      </c>
    </row>
    <row r="100" spans="1:9" x14ac:dyDescent="0.3">
      <c r="A100" s="1" t="s">
        <v>1055</v>
      </c>
      <c r="B100" t="s">
        <v>392</v>
      </c>
      <c r="C100" s="1" t="str">
        <f>VLOOKUP(Snapshot!B100,Indicator!$A$2:$G$100,6,FALSE)</f>
        <v>NEW</v>
      </c>
      <c r="D100" s="1" t="str">
        <f>VLOOKUP(Snapshot!B100,Indicator!$A$2:$G$100,7,FALSE)</f>
        <v>Legislation prohibiting technology facilitated CSAM offences</v>
      </c>
      <c r="E100">
        <v>2020</v>
      </c>
      <c r="F100" t="s">
        <v>756</v>
      </c>
      <c r="G100" s="30" t="str">
        <f>VLOOKUP(F100,Value_type!$A$2:$E$100,4,FALSE)</f>
        <v>2 = Yes; 1 = No; 0 = No data</v>
      </c>
      <c r="H100" t="s">
        <v>1056</v>
      </c>
      <c r="I100" s="1" t="str">
        <f>VLOOKUP(H100,Source!$A$2:$K$200,3,FALSE)</f>
        <v>ICMEC</v>
      </c>
    </row>
    <row r="101" spans="1:9" x14ac:dyDescent="0.3">
      <c r="A101" s="1" t="s">
        <v>1057</v>
      </c>
      <c r="B101" t="s">
        <v>395</v>
      </c>
      <c r="C101" s="1" t="str">
        <f>VLOOKUP(Snapshot!B101,Indicator!$A$2:$G$200,6,FALSE)</f>
        <v>NEW</v>
      </c>
      <c r="D101" s="1" t="str">
        <f>VLOOKUP(Snapshot!B101,Indicator!$A$2:$G$200,7,FALSE)</f>
        <v>ISP Reporting of CSAM</v>
      </c>
      <c r="E101">
        <v>2020</v>
      </c>
      <c r="F101" t="s">
        <v>756</v>
      </c>
      <c r="G101" s="30" t="str">
        <f>VLOOKUP(F101,Value_type!$A$2:$E$100,4,FALSE)</f>
        <v>2 = Yes; 1 = No; 0 = No data</v>
      </c>
      <c r="H101" t="s">
        <v>1058</v>
      </c>
      <c r="I101" s="1" t="str">
        <f>VLOOKUP(H101,Source!$A$2:$K$200,3,FALSE)</f>
        <v>ICMEC</v>
      </c>
    </row>
    <row r="102" spans="1:9" x14ac:dyDescent="0.3">
      <c r="A102" s="1" t="s">
        <v>1059</v>
      </c>
      <c r="B102" t="s">
        <v>398</v>
      </c>
      <c r="C102" s="1" t="str">
        <f>VLOOKUP(Snapshot!B102,Indicator!$A$2:$G$200,6,FALSE)</f>
        <v>NEW</v>
      </c>
      <c r="D102" s="1" t="str">
        <f>VLOOKUP(Snapshot!B102,Indicator!$A$2:$G$200,7,FALSE)</f>
        <v>Child sexual abuse and exploitation</v>
      </c>
      <c r="E102">
        <v>2020</v>
      </c>
      <c r="F102" t="s">
        <v>705</v>
      </c>
      <c r="G102" s="30" t="str">
        <f>VLOOKUP(F102,Value_type!$A$2:$E$100,4,FALSE)</f>
        <v xml:space="preserve">Continuous variable </v>
      </c>
      <c r="H102" t="s">
        <v>1060</v>
      </c>
      <c r="I102" s="1" t="str">
        <f>VLOOKUP(H102,Source!$A$2:$K$200,3,FALSE)</f>
        <v>EIU</v>
      </c>
    </row>
    <row r="103" spans="1:9" x14ac:dyDescent="0.3">
      <c r="A103" s="1" t="s">
        <v>1061</v>
      </c>
      <c r="B103" t="s">
        <v>400</v>
      </c>
      <c r="C103" s="1" t="str">
        <f>VLOOKUP(Snapshot!B103,Indicator!$A$2:$G$200,6,FALSE)</f>
        <v>NEW</v>
      </c>
      <c r="D103" s="1" t="str">
        <f>VLOOKUP(Snapshot!B103,Indicator!$A$2:$G$200,7,FALSE)</f>
        <v>Online exploitation and abuse</v>
      </c>
      <c r="E103">
        <v>2020</v>
      </c>
      <c r="F103" t="s">
        <v>778</v>
      </c>
      <c r="G103" s="30" t="str">
        <f>VLOOKUP(F103,Value_type!$A$2:$E$100,4,FALSE)</f>
        <v xml:space="preserve">3 = Legislation, _x000D_
2 = Draft Legislation, _x000D_
1 = No legislation, _x000D_
0 = No data_x000D_
</v>
      </c>
      <c r="H103" t="s">
        <v>1062</v>
      </c>
      <c r="I103" s="1" t="str">
        <f>VLOOKUP(H103,Source!$A$2:$K$200,3,FALSE)</f>
        <v>UNCTAD</v>
      </c>
    </row>
    <row r="104" spans="1:9" x14ac:dyDescent="0.3">
      <c r="A104" s="1" t="s">
        <v>1063</v>
      </c>
      <c r="B104" t="s">
        <v>403</v>
      </c>
      <c r="C104" s="1" t="str">
        <f>VLOOKUP(Snapshot!B104,Indicator!$A$2:$G$200,6,FALSE)</f>
        <v>NEW</v>
      </c>
      <c r="D104" s="1" t="str">
        <f>VLOOKUP(Snapshot!B104,Indicator!$A$2:$G$200,7,FALSE)</f>
        <v>Data protection and privacy</v>
      </c>
      <c r="E104">
        <v>2020</v>
      </c>
      <c r="F104" t="s">
        <v>778</v>
      </c>
      <c r="G104" s="30" t="str">
        <f>VLOOKUP(F104,Value_type!$A$2:$E$100,4,FALSE)</f>
        <v xml:space="preserve">3 = Legislation, _x000D_
2 = Draft Legislation, _x000D_
1 = No legislation, _x000D_
0 = No data_x000D_
</v>
      </c>
      <c r="H104" t="s">
        <v>1064</v>
      </c>
      <c r="I104" s="1" t="str">
        <f>VLOOKUP(H104,Source!$A$2:$K$200,3,FALSE)</f>
        <v>UNCTAD</v>
      </c>
    </row>
    <row r="105" spans="1:9" x14ac:dyDescent="0.3">
      <c r="A105" s="1" t="s">
        <v>1065</v>
      </c>
      <c r="B105" t="s">
        <v>406</v>
      </c>
      <c r="C105" s="1" t="str">
        <f>VLOOKUP(Snapshot!B105,Indicator!$A$2:$G$200,6,FALSE)</f>
        <v>NEW</v>
      </c>
      <c r="D105" s="1" t="str">
        <f>VLOOKUP(Snapshot!B105,Indicator!$A$2:$G$200,7,FALSE)</f>
        <v>Reports of suspected missing or exploited children</v>
      </c>
      <c r="E105">
        <v>2020</v>
      </c>
      <c r="F105" t="s">
        <v>780</v>
      </c>
      <c r="G105" s="30" t="str">
        <f>VLOOKUP(F105,Value_type!$A$2:$E$100,4,FALSE)</f>
        <v xml:space="preserve">6 = over 50,000, _x000D_
5 = 20,000 - 50,000, _x000D_
4 = 10,000 - 20,000, _x000D_
3 = 5,000 - 10,000, _x000D_
2 = 1,000-5,000, _x000D_
1 = Less than 1,000. _x000D_
The higher the score the better the reporting mechanism in the country._x000D_
</v>
      </c>
      <c r="H105" t="s">
        <v>1066</v>
      </c>
      <c r="I105" s="1" t="str">
        <f>VLOOKUP(H105,Source!$A$2:$K$200,3,FALSE)</f>
        <v>NCMEC</v>
      </c>
    </row>
    <row r="106" spans="1:9" x14ac:dyDescent="0.3">
      <c r="A106" s="1" t="s">
        <v>1067</v>
      </c>
      <c r="B106" t="s">
        <v>409</v>
      </c>
      <c r="C106" s="1" t="str">
        <f>VLOOKUP(Snapshot!B106,Indicator!$A$2:$G$200,6,FALSE)</f>
        <v>NEW</v>
      </c>
      <c r="D106" s="1" t="str">
        <f>VLOOKUP(Snapshot!B106,Indicator!$A$2:$G$200,7,FALSE)</f>
        <v>Child sexual abuse and exploitation</v>
      </c>
      <c r="E106">
        <v>2020</v>
      </c>
      <c r="F106" t="s">
        <v>705</v>
      </c>
      <c r="G106" s="30" t="str">
        <f>VLOOKUP(F106,Value_type!$A$2:$E$100,4,FALSE)</f>
        <v xml:space="preserve">Continuous variable </v>
      </c>
      <c r="H106" t="s">
        <v>1068</v>
      </c>
      <c r="I106" s="1" t="str">
        <f>VLOOKUP(H106,Source!$A$2:$K$200,3,FALSE)</f>
        <v>EIU</v>
      </c>
    </row>
    <row r="107" spans="1:9" x14ac:dyDescent="0.3">
      <c r="A107" s="1" t="s">
        <v>1069</v>
      </c>
      <c r="B107" t="s">
        <v>411</v>
      </c>
      <c r="C107" s="1" t="str">
        <f>VLOOKUP(Snapshot!B107,Indicator!$A$2:$G$200,6,FALSE)</f>
        <v>NEW</v>
      </c>
      <c r="D107" s="1" t="str">
        <f>VLOOKUP(Snapshot!B107,Indicator!$A$2:$G$200,7,FALSE)</f>
        <v>Prevalence of sexual violence</v>
      </c>
      <c r="E107">
        <v>2020</v>
      </c>
      <c r="F107" t="s">
        <v>705</v>
      </c>
      <c r="G107" s="30" t="str">
        <f>VLOOKUP(F107,Value_type!$A$2:$E$100,4,FALSE)</f>
        <v xml:space="preserve">Continuous variable </v>
      </c>
      <c r="H107" t="s">
        <v>1070</v>
      </c>
      <c r="I107" s="1" t="str">
        <f>VLOOKUP(H107,Source!$A$2:$K$200,3,FALSE)</f>
        <v>UN</v>
      </c>
    </row>
    <row r="108" spans="1:9" x14ac:dyDescent="0.3">
      <c r="A108" s="1" t="s">
        <v>1071</v>
      </c>
      <c r="B108" t="s">
        <v>414</v>
      </c>
      <c r="C108" s="1" t="str">
        <f>VLOOKUP(Snapshot!B108,Indicator!$A$2:$G$200,6,FALSE)</f>
        <v>3.3.2</v>
      </c>
      <c r="D108" s="1" t="str">
        <f>VLOOKUP(Snapshot!B108,Indicator!$A$2:$G$200,7,FALSE)</f>
        <v>Frequency of bullying</v>
      </c>
      <c r="E108">
        <v>2020</v>
      </c>
      <c r="F108" t="s">
        <v>705</v>
      </c>
      <c r="G108" s="30" t="str">
        <f>VLOOKUP(F108,Value_type!$A$2:$E$100,4,FALSE)</f>
        <v xml:space="preserve">Continuous variable </v>
      </c>
      <c r="H108" t="s">
        <v>1072</v>
      </c>
      <c r="I108" s="1" t="str">
        <f>VLOOKUP(H108,Source!$A$2:$K$200,3,FALSE)</f>
        <v>UNICEF</v>
      </c>
    </row>
    <row r="109" spans="1:9" x14ac:dyDescent="0.3">
      <c r="A109" s="1" t="s">
        <v>1073</v>
      </c>
      <c r="B109" t="s">
        <v>418</v>
      </c>
      <c r="C109" s="1" t="str">
        <f>VLOOKUP(Snapshot!B109,Indicator!$A$2:$G$200,6,FALSE)</f>
        <v>3.3.3</v>
      </c>
      <c r="D109" s="1" t="str">
        <f>VLOOKUP(Snapshot!B109,Indicator!$A$2:$G$200,7,FALSE)</f>
        <v>Relative bullying risk</v>
      </c>
      <c r="E109">
        <v>2020</v>
      </c>
      <c r="F109" t="s">
        <v>705</v>
      </c>
      <c r="G109" s="30" t="str">
        <f>VLOOKUP(F109,Value_type!$A$2:$E$100,4,FALSE)</f>
        <v xml:space="preserve">Continuous variable </v>
      </c>
      <c r="H109" t="s">
        <v>1074</v>
      </c>
      <c r="I109" s="1" t="str">
        <f>VLOOKUP(H109,Source!$A$2:$K$200,3,FALSE)</f>
        <v>UNICEF</v>
      </c>
    </row>
    <row r="110" spans="1:9" x14ac:dyDescent="0.3">
      <c r="A110" s="1" t="s">
        <v>1075</v>
      </c>
      <c r="B110" t="s">
        <v>422</v>
      </c>
      <c r="C110" s="1" t="str">
        <f>VLOOKUP(Snapshot!B110,Indicator!$A$2:$G$200,6,FALSE)</f>
        <v>2.1.1</v>
      </c>
      <c r="D110" s="1" t="str">
        <f>VLOOKUP(Snapshot!B110,Indicator!$A$2:$G$200,7,FALSE)</f>
        <v>Enabling environment for child rights fulfilment.</v>
      </c>
      <c r="E110">
        <v>2020</v>
      </c>
      <c r="F110" t="s">
        <v>705</v>
      </c>
      <c r="G110" s="30" t="str">
        <f>VLOOKUP(F110,Value_type!$A$2:$E$100,4,FALSE)</f>
        <v xml:space="preserve">Continuous variable </v>
      </c>
      <c r="H110" t="s">
        <v>983</v>
      </c>
      <c r="I110" s="1" t="str">
        <f>VLOOKUP(H110,Source!$A$2:$K$200,3,FALSE)</f>
        <v>Kids Rights Index</v>
      </c>
    </row>
    <row r="111" spans="1:9" x14ac:dyDescent="0.3">
      <c r="A111" s="1" t="s">
        <v>1076</v>
      </c>
      <c r="B111" t="s">
        <v>424</v>
      </c>
      <c r="C111" s="1" t="str">
        <f>VLOOKUP(Snapshot!B111,Indicator!$A$2:$G$200,6,FALSE)</f>
        <v>2.2.1</v>
      </c>
      <c r="D111" s="1" t="str">
        <f>VLOOKUP(Snapshot!B111,Indicator!$A$2:$G$200,7,FALSE)</f>
        <v>Government effectiveness.</v>
      </c>
      <c r="E111">
        <v>2020</v>
      </c>
      <c r="F111" t="s">
        <v>705</v>
      </c>
      <c r="G111" s="30" t="str">
        <f>VLOOKUP(F111,Value_type!$A$2:$E$100,4,FALSE)</f>
        <v xml:space="preserve">Continuous variable </v>
      </c>
      <c r="H111" t="s">
        <v>985</v>
      </c>
      <c r="I111" s="1" t="str">
        <f>VLOOKUP(H111,Source!$A$2:$K$200,3,FALSE)</f>
        <v>World Bank</v>
      </c>
    </row>
    <row r="112" spans="1:9" x14ac:dyDescent="0.3">
      <c r="A112" s="1" t="s">
        <v>1077</v>
      </c>
      <c r="B112" t="s">
        <v>426</v>
      </c>
      <c r="C112" s="1" t="str">
        <f>VLOOKUP(Snapshot!B112,Indicator!$A$2:$G$200,6,FALSE)</f>
        <v>2.2.2</v>
      </c>
      <c r="D112" s="1" t="str">
        <f>VLOOKUP(Snapshot!B112,Indicator!$A$2:$G$200,7,FALSE)</f>
        <v>Government corruption.</v>
      </c>
      <c r="E112">
        <v>2020</v>
      </c>
      <c r="F112" t="s">
        <v>705</v>
      </c>
      <c r="G112" s="30" t="str">
        <f>VLOOKUP(F112,Value_type!$A$2:$E$100,4,FALSE)</f>
        <v xml:space="preserve">Continuous variable </v>
      </c>
      <c r="H112" t="s">
        <v>987</v>
      </c>
      <c r="I112" s="1" t="str">
        <f>VLOOKUP(H112,Source!$A$2:$K$200,3,FALSE)</f>
        <v>World Bank</v>
      </c>
    </row>
    <row r="113" spans="1:9" x14ac:dyDescent="0.3">
      <c r="A113" s="1" t="s">
        <v>1078</v>
      </c>
      <c r="B113" t="s">
        <v>428</v>
      </c>
      <c r="C113" s="1" t="str">
        <f>VLOOKUP(Snapshot!B113,Indicator!$A$2:$G$200,6,FALSE)</f>
        <v>2.3.1</v>
      </c>
      <c r="D113" s="1" t="str">
        <f>VLOOKUP(Snapshot!B113,Indicator!$A$2:$G$200,7,FALSE)</f>
        <v>Effectiveness of the justice system.</v>
      </c>
      <c r="E113">
        <v>2020</v>
      </c>
      <c r="F113" t="s">
        <v>705</v>
      </c>
      <c r="G113" s="30" t="str">
        <f>VLOOKUP(F113,Value_type!$A$2:$E$100,4,FALSE)</f>
        <v xml:space="preserve">Continuous variable </v>
      </c>
      <c r="H113" t="s">
        <v>1079</v>
      </c>
      <c r="I113" s="1" t="str">
        <f>VLOOKUP(H113,Source!$A$2:$K$200,3,FALSE)</f>
        <v>CRIN</v>
      </c>
    </row>
    <row r="114" spans="1:9" x14ac:dyDescent="0.3">
      <c r="A114" s="1" t="s">
        <v>1080</v>
      </c>
      <c r="B114" t="s">
        <v>432</v>
      </c>
      <c r="C114" s="1" t="str">
        <f>VLOOKUP(Snapshot!B114,Indicator!$A$2:$G$200,6,FALSE)</f>
        <v>NEW</v>
      </c>
      <c r="D114" s="1" t="str">
        <f>VLOOKUP(Snapshot!B114,Indicator!$A$2:$G$200,7,FALSE)</f>
        <v>National Action Plan on Business and Human Rights.</v>
      </c>
      <c r="E114">
        <v>2020</v>
      </c>
      <c r="F114" t="s">
        <v>783</v>
      </c>
      <c r="G114" s="30" t="str">
        <f>VLOOKUP(F114,Value_type!$A$2:$E$100,4,FALSE)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14" t="s">
        <v>989</v>
      </c>
      <c r="I114" s="1" t="e">
        <f>VLOOKUP(H114,Source!$A$2:$K$200,3,FALSE)</f>
        <v>#N/A</v>
      </c>
    </row>
    <row r="115" spans="1:9" x14ac:dyDescent="0.3">
      <c r="A115" s="1" t="s">
        <v>1081</v>
      </c>
      <c r="B115" t="s">
        <v>433</v>
      </c>
      <c r="C115" s="1" t="str">
        <f>VLOOKUP(Snapshot!B115,Indicator!$A$2:$G$200,6,FALSE)</f>
        <v>NEW</v>
      </c>
      <c r="D115" s="1" t="str">
        <f>VLOOKUP(Snapshot!B115,Indicator!$A$2:$G$200,7,FALSE)</f>
        <v>Government commitment and capacity.</v>
      </c>
      <c r="E115">
        <v>2020</v>
      </c>
      <c r="F115" t="s">
        <v>705</v>
      </c>
      <c r="G115" s="30" t="str">
        <f>VLOOKUP(F115,Value_type!$A$2:$E$100,4,FALSE)</f>
        <v xml:space="preserve">Continuous variable </v>
      </c>
      <c r="H115" t="s">
        <v>1082</v>
      </c>
      <c r="I115" s="1" t="str">
        <f>VLOOKUP(H115,Source!$A$2:$K$200,3,FALSE)</f>
        <v>EIU</v>
      </c>
    </row>
    <row r="116" spans="1:9" x14ac:dyDescent="0.3">
      <c r="A116" s="1" t="s">
        <v>1083</v>
      </c>
      <c r="B116" t="s">
        <v>434</v>
      </c>
      <c r="C116" s="1" t="str">
        <f>VLOOKUP(Snapshot!B116,Indicator!$A$2:$G$200,6,FALSE)</f>
        <v>2.1.1</v>
      </c>
      <c r="D116" s="1" t="str">
        <f>VLOOKUP(Snapshot!B116,Indicator!$A$2:$G$200,7,FALSE)</f>
        <v>Operational policy on tobacco use</v>
      </c>
      <c r="E116">
        <v>2020</v>
      </c>
      <c r="F116" t="s">
        <v>705</v>
      </c>
      <c r="G116" s="30" t="str">
        <f>VLOOKUP(F116,Value_type!$A$2:$E$100,4,FALSE)</f>
        <v xml:space="preserve">Continuous variable </v>
      </c>
      <c r="H116" t="s">
        <v>1084</v>
      </c>
      <c r="I116" s="1" t="str">
        <f>VLOOKUP(H116,Source!$A$2:$K$200,3,FALSE)</f>
        <v>WHO</v>
      </c>
    </row>
    <row r="117" spans="1:9" x14ac:dyDescent="0.3">
      <c r="A117" s="1" t="s">
        <v>1085</v>
      </c>
      <c r="B117" t="s">
        <v>437</v>
      </c>
      <c r="C117" s="1" t="str">
        <f>VLOOKUP(Snapshot!B117,Indicator!$A$2:$G$200,6,FALSE)</f>
        <v>2.1.3</v>
      </c>
      <c r="D117" s="1" t="str">
        <f>VLOOKUP(Snapshot!B117,Indicator!$A$2:$G$200,7,FALSE)</f>
        <v>Operational policy on alcohol use</v>
      </c>
      <c r="E117">
        <v>2020</v>
      </c>
      <c r="F117" t="s">
        <v>705</v>
      </c>
      <c r="G117" s="30" t="str">
        <f>VLOOKUP(F117,Value_type!$A$2:$E$100,4,FALSE)</f>
        <v xml:space="preserve">Continuous variable </v>
      </c>
      <c r="H117" t="s">
        <v>1086</v>
      </c>
      <c r="I117" s="1" t="str">
        <f>VLOOKUP(H117,Source!$A$2:$K$200,3,FALSE)</f>
        <v>WHO</v>
      </c>
    </row>
    <row r="118" spans="1:9" x14ac:dyDescent="0.3">
      <c r="A118" s="1" t="s">
        <v>1087</v>
      </c>
      <c r="B118" t="s">
        <v>441</v>
      </c>
      <c r="C118" s="1" t="str">
        <f>VLOOKUP(Snapshot!B118,Indicator!$A$2:$G$200,6,FALSE)</f>
        <v>2.1.5</v>
      </c>
      <c r="D118" s="1" t="str">
        <f>VLOOKUP(Snapshot!B118,Indicator!$A$2:$G$200,7,FALSE)</f>
        <v>Operational policy on unhealthy diets</v>
      </c>
      <c r="E118">
        <v>2020</v>
      </c>
      <c r="F118" t="s">
        <v>705</v>
      </c>
      <c r="G118" s="30" t="str">
        <f>VLOOKUP(F118,Value_type!$A$2:$E$100,4,FALSE)</f>
        <v xml:space="preserve">Continuous variable </v>
      </c>
      <c r="H118" t="s">
        <v>1088</v>
      </c>
      <c r="I118" s="1" t="str">
        <f>VLOOKUP(H118,Source!$A$2:$K$200,3,FALSE)</f>
        <v>WHO</v>
      </c>
    </row>
    <row r="119" spans="1:9" x14ac:dyDescent="0.3">
      <c r="A119" s="1" t="s">
        <v>1089</v>
      </c>
      <c r="B119" t="s">
        <v>445</v>
      </c>
      <c r="C119" s="1" t="str">
        <f>VLOOKUP(Snapshot!B119,Indicator!$A$2:$G$200,6,FALSE)</f>
        <v>2.1.6</v>
      </c>
      <c r="D119" s="1" t="str">
        <f>VLOOKUP(Snapshot!B119,Indicator!$A$2:$G$200,7,FALSE)</f>
        <v xml:space="preserve">Restrictions on marketing breastmilk substitutes	</v>
      </c>
      <c r="E119">
        <v>2020</v>
      </c>
      <c r="F119" t="s">
        <v>705</v>
      </c>
      <c r="G119" s="30" t="str">
        <f>VLOOKUP(F119,Value_type!$A$2:$E$100,4,FALSE)</f>
        <v xml:space="preserve">Continuous variable </v>
      </c>
      <c r="H119" t="s">
        <v>1090</v>
      </c>
      <c r="I119" s="1" t="str">
        <f>VLOOKUP(H119,Source!$A$2:$K$200,3,FALSE)</f>
        <v>WHO &amp; UNICEF</v>
      </c>
    </row>
    <row r="120" spans="1:9" x14ac:dyDescent="0.3">
      <c r="A120" s="1" t="s">
        <v>1091</v>
      </c>
      <c r="B120" t="s">
        <v>449</v>
      </c>
      <c r="C120" s="1" t="str">
        <f>VLOOKUP(Snapshot!B120,Indicator!$A$2:$G$200,6,FALSE)</f>
        <v>2.3.1</v>
      </c>
      <c r="D120" s="1" t="str">
        <f>VLOOKUP(Snapshot!B120,Indicator!$A$2:$G$200,7,FALSE)</f>
        <v>National strategy on child online protection</v>
      </c>
      <c r="E120">
        <v>2020</v>
      </c>
      <c r="F120" t="s">
        <v>756</v>
      </c>
      <c r="G120" s="30" t="str">
        <f>VLOOKUP(F120,Value_type!$A$2:$E$100,4,FALSE)</f>
        <v>2 = Yes; 1 = No; 0 = No data</v>
      </c>
      <c r="H120" t="s">
        <v>1092</v>
      </c>
      <c r="I120" s="1" t="str">
        <f>VLOOKUP(H120,Source!$A$2:$K$200,3,FALSE)</f>
        <v>ITU</v>
      </c>
    </row>
    <row r="121" spans="1:9" x14ac:dyDescent="0.3">
      <c r="A121" s="1" t="s">
        <v>1093</v>
      </c>
      <c r="B121" t="s">
        <v>452</v>
      </c>
      <c r="C121" s="1" t="str">
        <f>VLOOKUP(Snapshot!B121,Indicator!$A$2:$G$200,6,FALSE)</f>
        <v xml:space="preserve">2.3.2 </v>
      </c>
      <c r="D121" s="1" t="str">
        <f>VLOOKUP(Snapshot!B121,Indicator!$A$2:$G$200,7,FALSE)</f>
        <v xml:space="preserve">Child helpline	</v>
      </c>
      <c r="E121">
        <v>2020</v>
      </c>
      <c r="F121" t="s">
        <v>785</v>
      </c>
      <c r="G121" s="30" t="str">
        <f>VLOOKUP(F121,Value_type!$A$2:$E$100,4,FALSE)</f>
        <v>2 = Yes; 1 = the country has a helpline but is not a member; 0 = No data</v>
      </c>
      <c r="H121" t="s">
        <v>1094</v>
      </c>
      <c r="I121" s="1" t="str">
        <f>VLOOKUP(H121,Source!$A$2:$K$200,3,FALSE)</f>
        <v>Child Helpline</v>
      </c>
    </row>
    <row r="122" spans="1:9" x14ac:dyDescent="0.3">
      <c r="A122" s="1" t="s">
        <v>1095</v>
      </c>
      <c r="B122" t="s">
        <v>456</v>
      </c>
      <c r="C122" s="1" t="str">
        <f>VLOOKUP(Snapshot!B122,Indicator!$A$2:$G$200,6,FALSE)</f>
        <v xml:space="preserve">1.1.1.1  </v>
      </c>
      <c r="D122" s="1" t="str">
        <f>VLOOKUP(Snapshot!B122,Indicator!$A$2:$G$200,7,FALSE)</f>
        <v xml:space="preserve">Convention on Climate Change	</v>
      </c>
      <c r="E122">
        <v>2020</v>
      </c>
      <c r="F122" t="s">
        <v>693</v>
      </c>
      <c r="G122" s="30" t="str">
        <f>VLOOKUP(F122,Value_type!$A$2:$E$100,4,FALSE)</f>
        <v xml:space="preserve">2=Yes [Ratified/signed] _x000D_
1=No [Not ratified/signed] _x000D_
0=No data/not applicable _x000D_
</v>
      </c>
      <c r="H122" t="s">
        <v>1096</v>
      </c>
      <c r="I122" s="1" t="str">
        <f>VLOOKUP(H122,Source!$A$2:$K$200,3,FALSE)</f>
        <v>UN Treaties</v>
      </c>
    </row>
    <row r="123" spans="1:9" x14ac:dyDescent="0.3">
      <c r="A123" s="1" t="s">
        <v>1097</v>
      </c>
      <c r="B123" t="s">
        <v>462</v>
      </c>
      <c r="C123" s="1" t="str">
        <f>VLOOKUP(Snapshot!B123,Indicator!$A$2:$G$200,6,FALSE)</f>
        <v>1.1.1.2</v>
      </c>
      <c r="D123" s="1" t="str">
        <f>VLOOKUP(Snapshot!B123,Indicator!$A$2:$G$200,7,FALSE)</f>
        <v xml:space="preserve">Paris Climate Agreement. 
</v>
      </c>
      <c r="E123">
        <v>2020</v>
      </c>
      <c r="F123" t="s">
        <v>693</v>
      </c>
      <c r="G123" s="30" t="str">
        <f>VLOOKUP(F123,Value_type!$A$2:$E$100,4,FALSE)</f>
        <v xml:space="preserve">2=Yes [Ratified/signed] _x000D_
1=No [Not ratified/signed] _x000D_
0=No data/not applicable _x000D_
</v>
      </c>
      <c r="H123" t="s">
        <v>1098</v>
      </c>
      <c r="I123" s="1" t="str">
        <f>VLOOKUP(H123,Source!$A$2:$K$200,3,FALSE)</f>
        <v>UN Treaties</v>
      </c>
    </row>
    <row r="124" spans="1:9" x14ac:dyDescent="0.3">
      <c r="A124" s="1" t="s">
        <v>1099</v>
      </c>
      <c r="B124" t="s">
        <v>466</v>
      </c>
      <c r="C124" s="1" t="str">
        <f>VLOOKUP(Snapshot!B124,Indicator!$A$2:$G$200,6,FALSE)</f>
        <v>1.1.1.3</v>
      </c>
      <c r="D124" s="1" t="str">
        <f>VLOOKUP(Snapshot!B124,Indicator!$A$2:$G$200,7,FALSE)</f>
        <v xml:space="preserve">Basel Convention	</v>
      </c>
      <c r="E124">
        <v>2020</v>
      </c>
      <c r="F124" t="s">
        <v>693</v>
      </c>
      <c r="G124" s="30" t="str">
        <f>VLOOKUP(F124,Value_type!$A$2:$E$100,4,FALSE)</f>
        <v xml:space="preserve">2=Yes [Ratified/signed] _x000D_
1=No [Not ratified/signed] _x000D_
0=No data/not applicable _x000D_
</v>
      </c>
      <c r="H124" t="s">
        <v>1100</v>
      </c>
      <c r="I124" s="1" t="str">
        <f>VLOOKUP(H124,Source!$A$2:$K$200,3,FALSE)</f>
        <v>UN Treaties</v>
      </c>
    </row>
    <row r="125" spans="1:9" x14ac:dyDescent="0.3">
      <c r="A125" s="1" t="s">
        <v>1101</v>
      </c>
      <c r="B125" t="s">
        <v>470</v>
      </c>
      <c r="C125" s="1" t="str">
        <f>VLOOKUP(Snapshot!B125,Indicator!$A$2:$G$200,6,FALSE)</f>
        <v>1.1.1.4</v>
      </c>
      <c r="D125" s="1" t="str">
        <f>VLOOKUP(Snapshot!B125,Indicator!$A$2:$G$200,7,FALSE)</f>
        <v xml:space="preserve">Stockholm Convention	</v>
      </c>
      <c r="E125">
        <v>2020</v>
      </c>
      <c r="F125" t="s">
        <v>693</v>
      </c>
      <c r="G125" s="30" t="str">
        <f>VLOOKUP(F125,Value_type!$A$2:$E$100,4,FALSE)</f>
        <v xml:space="preserve">2=Yes [Ratified/signed] _x000D_
1=No [Not ratified/signed] _x000D_
0=No data/not applicable _x000D_
</v>
      </c>
      <c r="H125" t="s">
        <v>1102</v>
      </c>
      <c r="I125" s="1" t="str">
        <f>VLOOKUP(H125,Source!$A$2:$K$200,3,FALSE)</f>
        <v>UN Treaties</v>
      </c>
    </row>
    <row r="126" spans="1:9" x14ac:dyDescent="0.3">
      <c r="A126" s="1" t="s">
        <v>1103</v>
      </c>
      <c r="B126" t="s">
        <v>474</v>
      </c>
      <c r="C126" s="1" t="str">
        <f>VLOOKUP(Snapshot!B126,Indicator!$A$2:$G$200,6,FALSE)</f>
        <v>1.1.1.5</v>
      </c>
      <c r="D126" s="1" t="str">
        <f>VLOOKUP(Snapshot!B126,Indicator!$A$2:$G$200,7,FALSE)</f>
        <v xml:space="preserve">Water Convention	</v>
      </c>
      <c r="E126">
        <v>2020</v>
      </c>
      <c r="F126" t="s">
        <v>693</v>
      </c>
      <c r="G126" s="30" t="str">
        <f>VLOOKUP(F126,Value_type!$A$2:$E$100,4,FALSE)</f>
        <v xml:space="preserve">2=Yes [Ratified/signed] _x000D_
1=No [Not ratified/signed] _x000D_
0=No data/not applicable _x000D_
</v>
      </c>
      <c r="H126" t="s">
        <v>1104</v>
      </c>
      <c r="I126" s="1" t="str">
        <f>VLOOKUP(H126,Source!$A$2:$K$200,3,FALSE)</f>
        <v>UN Treaties</v>
      </c>
    </row>
    <row r="127" spans="1:9" x14ac:dyDescent="0.3">
      <c r="A127" s="1" t="s">
        <v>1105</v>
      </c>
      <c r="B127" t="s">
        <v>478</v>
      </c>
      <c r="C127" s="1" t="str">
        <f>VLOOKUP(Snapshot!B127,Indicator!$A$2:$G$200,6,FALSE)</f>
        <v>NEW</v>
      </c>
      <c r="D127" s="1" t="str">
        <f>VLOOKUP(Snapshot!B127,Indicator!$A$2:$G$200,7,FALSE)</f>
        <v xml:space="preserve">EITI Standard	</v>
      </c>
      <c r="E127">
        <v>2020</v>
      </c>
      <c r="F127" t="s">
        <v>756</v>
      </c>
      <c r="G127" s="30" t="str">
        <f>VLOOKUP(F127,Value_type!$A$2:$E$100,4,FALSE)</f>
        <v>2 = Yes; 1 = No; 0 = No data</v>
      </c>
      <c r="H127" t="s">
        <v>1106</v>
      </c>
      <c r="I127" s="1" t="str">
        <f>VLOOKUP(H127,Source!$A$2:$K$200,3,FALSE)</f>
        <v>EITI</v>
      </c>
    </row>
    <row r="128" spans="1:9" x14ac:dyDescent="0.3">
      <c r="A128" s="1" t="s">
        <v>1107</v>
      </c>
      <c r="B128" t="s">
        <v>481</v>
      </c>
      <c r="C128" s="1" t="str">
        <f>VLOOKUP(Snapshot!B128,Indicator!$A$2:$G$200,6,FALSE)</f>
        <v>1.2.1.1</v>
      </c>
      <c r="D128" s="1" t="str">
        <f>VLOOKUP(Snapshot!B128,Indicator!$A$2:$G$200,7,FALSE)</f>
        <v>Environmental protection</v>
      </c>
      <c r="E128">
        <v>2020</v>
      </c>
      <c r="F128" t="s">
        <v>756</v>
      </c>
      <c r="G128" s="30" t="str">
        <f>VLOOKUP(F128,Value_type!$A$2:$E$100,4,FALSE)</f>
        <v>2 = Yes; 1 = No; 0 = No data</v>
      </c>
      <c r="H128" t="s">
        <v>1108</v>
      </c>
      <c r="I128" s="1" t="str">
        <f>VLOOKUP(H128,Source!$A$2:$K$200,3,FALSE)</f>
        <v>UNEP</v>
      </c>
    </row>
    <row r="129" spans="1:9" x14ac:dyDescent="0.3">
      <c r="A129" s="1" t="s">
        <v>1109</v>
      </c>
      <c r="B129" t="s">
        <v>484</v>
      </c>
      <c r="C129" s="1" t="str">
        <f>VLOOKUP(Snapshot!B129,Indicator!$A$2:$G$200,6,FALSE)</f>
        <v>NEW</v>
      </c>
      <c r="D129" s="1" t="str">
        <f>VLOOKUP(Snapshot!B129,Indicator!$A$2:$G$200,7,FALSE)</f>
        <v xml:space="preserve">Pollutant register	</v>
      </c>
      <c r="E129">
        <v>2020</v>
      </c>
      <c r="F129" t="s">
        <v>756</v>
      </c>
      <c r="G129" s="30" t="str">
        <f>VLOOKUP(F129,Value_type!$A$2:$E$100,4,FALSE)</f>
        <v>2 = Yes; 1 = No; 0 = No data</v>
      </c>
      <c r="H129" t="s">
        <v>1110</v>
      </c>
      <c r="I129" s="1" t="str">
        <f>VLOOKUP(H129,Source!$A$2:$K$200,3,FALSE)</f>
        <v>UNEP</v>
      </c>
    </row>
    <row r="130" spans="1:9" x14ac:dyDescent="0.3">
      <c r="A130" s="1" t="s">
        <v>1111</v>
      </c>
      <c r="B130" t="s">
        <v>487</v>
      </c>
      <c r="C130" s="1" t="str">
        <f>VLOOKUP(Snapshot!B130,Indicator!$A$2:$G$200,6,FALSE)</f>
        <v>NEW</v>
      </c>
      <c r="D130" s="1" t="str">
        <f>VLOOKUP(Snapshot!B130,Indicator!$A$2:$G$200,7,FALSE)</f>
        <v>Environmental impact assessment</v>
      </c>
      <c r="E130">
        <v>2020</v>
      </c>
      <c r="F130" t="s">
        <v>756</v>
      </c>
      <c r="G130" s="30" t="str">
        <f>VLOOKUP(F130,Value_type!$A$2:$E$100,4,FALSE)</f>
        <v>2 = Yes; 1 = No; 0 = No data</v>
      </c>
      <c r="H130" t="s">
        <v>1112</v>
      </c>
      <c r="I130" s="1" t="str">
        <f>VLOOKUP(H130,Source!$A$2:$K$200,3,FALSE)</f>
        <v>UNEP</v>
      </c>
    </row>
    <row r="131" spans="1:9" x14ac:dyDescent="0.3">
      <c r="A131" s="1" t="s">
        <v>1113</v>
      </c>
      <c r="B131" t="s">
        <v>490</v>
      </c>
      <c r="C131" s="1" t="str">
        <f>VLOOKUP(Snapshot!B131,Indicator!$A$2:$G$200,6,FALSE)</f>
        <v>1.2.1.2</v>
      </c>
      <c r="D131" s="1" t="str">
        <f>VLOOKUP(Snapshot!B131,Indicator!$A$2:$G$200,7,FALSE)</f>
        <v xml:space="preserve">Access to information	</v>
      </c>
      <c r="E131">
        <v>2020</v>
      </c>
      <c r="F131" t="s">
        <v>756</v>
      </c>
      <c r="G131" s="30" t="str">
        <f>VLOOKUP(F131,Value_type!$A$2:$E$100,4,FALSE)</f>
        <v>2 = Yes; 1 = No; 0 = No data</v>
      </c>
      <c r="H131" t="s">
        <v>1114</v>
      </c>
      <c r="I131" s="1" t="str">
        <f>VLOOKUP(H131,Source!$A$2:$K$200,3,FALSE)</f>
        <v>UNEP</v>
      </c>
    </row>
    <row r="132" spans="1:9" x14ac:dyDescent="0.3">
      <c r="A132" s="1" t="s">
        <v>1115</v>
      </c>
      <c r="B132" t="s">
        <v>494</v>
      </c>
      <c r="C132" s="1" t="str">
        <f>VLOOKUP(Snapshot!B132,Indicator!$A$2:$G$200,6,FALSE)</f>
        <v>1.2.1.3</v>
      </c>
      <c r="D132" s="1" t="str">
        <f>VLOOKUP(Snapshot!B132,Indicator!$A$2:$G$200,7,FALSE)</f>
        <v xml:space="preserve">Participation	</v>
      </c>
      <c r="E132">
        <v>2020</v>
      </c>
      <c r="F132" t="s">
        <v>756</v>
      </c>
      <c r="G132" s="30" t="str">
        <f>VLOOKUP(F132,Value_type!$A$2:$E$100,4,FALSE)</f>
        <v>2 = Yes; 1 = No; 0 = No data</v>
      </c>
      <c r="H132" t="s">
        <v>1116</v>
      </c>
      <c r="I132" s="1" t="str">
        <f>VLOOKUP(H132,Source!$A$2:$K$200,3,FALSE)</f>
        <v>UNEP</v>
      </c>
    </row>
    <row r="133" spans="1:9" x14ac:dyDescent="0.3">
      <c r="A133" s="1" t="s">
        <v>1117</v>
      </c>
      <c r="B133" t="s">
        <v>498</v>
      </c>
      <c r="C133" s="1" t="str">
        <f>VLOOKUP(Snapshot!B133,Indicator!$A$2:$G$200,6,FALSE)</f>
        <v>1.2.1.4</v>
      </c>
      <c r="D133" s="1" t="str">
        <f>VLOOKUP(Snapshot!B133,Indicator!$A$2:$G$200,7,FALSE)</f>
        <v>Right to enforcement and compensation</v>
      </c>
      <c r="E133">
        <v>2020</v>
      </c>
      <c r="F133" t="s">
        <v>756</v>
      </c>
      <c r="G133" s="30" t="str">
        <f>VLOOKUP(F133,Value_type!$A$2:$E$100,4,FALSE)</f>
        <v>2 = Yes; 1 = No; 0 = No data</v>
      </c>
      <c r="H133" t="s">
        <v>1118</v>
      </c>
      <c r="I133" s="1" t="str">
        <f>VLOOKUP(H133,Source!$A$2:$K$200,3,FALSE)</f>
        <v>UNEP</v>
      </c>
    </row>
    <row r="134" spans="1:9" x14ac:dyDescent="0.3">
      <c r="A134" s="1" t="s">
        <v>1119</v>
      </c>
      <c r="B134" t="s">
        <v>502</v>
      </c>
      <c r="C134" s="1" t="str">
        <f>VLOOKUP(Snapshot!B134,Indicator!$A$2:$G$200,6,FALSE)</f>
        <v>NEW</v>
      </c>
      <c r="D134" s="1" t="str">
        <f>VLOOKUP(Snapshot!B134,Indicator!$A$2:$G$200,7,FALSE)</f>
        <v xml:space="preserve">Climate change contributions	</v>
      </c>
      <c r="E134">
        <v>2020</v>
      </c>
      <c r="F134" t="s">
        <v>756</v>
      </c>
      <c r="G134" s="30" t="str">
        <f>VLOOKUP(F134,Value_type!$A$2:$E$100,4,FALSE)</f>
        <v>2 = Yes; 1 = No; 0 = No data</v>
      </c>
      <c r="H134" t="s">
        <v>1120</v>
      </c>
      <c r="I134" s="1" t="str">
        <f>VLOOKUP(H134,Source!$A$2:$K$200,3,FALSE)</f>
        <v>World Resources Institute</v>
      </c>
    </row>
    <row r="135" spans="1:9" x14ac:dyDescent="0.3">
      <c r="A135" s="1" t="s">
        <v>1121</v>
      </c>
      <c r="B135" t="s">
        <v>505</v>
      </c>
      <c r="C135" s="1" t="str">
        <f>VLOOKUP(Snapshot!B135,Indicator!$A$2:$G$200,6,FALSE)</f>
        <v>NEW</v>
      </c>
      <c r="D135" s="1" t="str">
        <f>VLOOKUP(Snapshot!B135,Indicator!$A$2:$G$200,7,FALSE)</f>
        <v xml:space="preserve">Compliance with EITI standard	</v>
      </c>
      <c r="E135">
        <v>2020</v>
      </c>
      <c r="F135" t="s">
        <v>787</v>
      </c>
      <c r="G135" s="30" t="str">
        <f>VLOOKUP(F135,Value_type!$A$2:$E$100,4,FALSE)</f>
        <v>3 = Satisfactory progress, _x000D_
2 = Meaningful progress, 1 = Inadequate progress / suspended 0=No data</v>
      </c>
      <c r="H135" t="s">
        <v>1122</v>
      </c>
      <c r="I135" s="1" t="str">
        <f>VLOOKUP(H135,Source!$A$2:$K$200,3,FALSE)</f>
        <v>EITI</v>
      </c>
    </row>
    <row r="136" spans="1:9" x14ac:dyDescent="0.3">
      <c r="A136" s="1" t="s">
        <v>1123</v>
      </c>
      <c r="B136" t="s">
        <v>508</v>
      </c>
      <c r="C136" s="1" t="str">
        <f>VLOOKUP(Snapshot!B136,Indicator!$A$2:$G$200,6,FALSE)</f>
        <v>NEW</v>
      </c>
      <c r="D136" s="1" t="str">
        <f>VLOOKUP(Snapshot!B136,Indicator!$A$2:$G$200,7,FALSE)</f>
        <v xml:space="preserve">Resource governance – extractives mining	</v>
      </c>
      <c r="E136">
        <v>2020</v>
      </c>
      <c r="F136" t="s">
        <v>705</v>
      </c>
      <c r="G136" s="30" t="str">
        <f>VLOOKUP(F136,Value_type!$A$2:$E$100,4,FALSE)</f>
        <v xml:space="preserve">Continuous variable </v>
      </c>
      <c r="H136" t="s">
        <v>1124</v>
      </c>
      <c r="I136" s="1" t="str">
        <f>VLOOKUP(H136,Source!$A$2:$K$200,3,FALSE)</f>
        <v>National Resource Governance Institute,</v>
      </c>
    </row>
    <row r="137" spans="1:9" x14ac:dyDescent="0.3">
      <c r="A137" s="1" t="s">
        <v>1125</v>
      </c>
      <c r="B137" t="s">
        <v>511</v>
      </c>
      <c r="C137" s="1" t="str">
        <f>VLOOKUP(Snapshot!B137,Indicator!$A$2:$G$200,6,FALSE)</f>
        <v>NEW</v>
      </c>
      <c r="D137" s="1" t="str">
        <f>VLOOKUP(Snapshot!B137,Indicator!$A$2:$G$200,7,FALSE)</f>
        <v>Resource governance – extractives oil and gas</v>
      </c>
      <c r="E137">
        <v>2020</v>
      </c>
      <c r="F137" t="s">
        <v>705</v>
      </c>
      <c r="G137" s="30" t="str">
        <f>VLOOKUP(F137,Value_type!$A$2:$E$100,4,FALSE)</f>
        <v xml:space="preserve">Continuous variable </v>
      </c>
      <c r="H137" t="s">
        <v>1126</v>
      </c>
      <c r="I137" s="1" t="str">
        <f>VLOOKUP(H137,Source!$A$2:$K$200,3,FALSE)</f>
        <v>National Resource Governance Institute,</v>
      </c>
    </row>
    <row r="138" spans="1:9" x14ac:dyDescent="0.3">
      <c r="A138" s="1" t="s">
        <v>1127</v>
      </c>
      <c r="B138" t="s">
        <v>514</v>
      </c>
      <c r="C138" s="1" t="str">
        <f>VLOOKUP(Snapshot!B138,Indicator!$A$2:$G$200,6,FALSE)</f>
        <v>3.1.1</v>
      </c>
      <c r="D138" s="1" t="str">
        <f>VLOOKUP(Snapshot!B138,Indicator!$A$2:$G$200,7,FALSE)</f>
        <v xml:space="preserve">Child deaths linked to air pollution </v>
      </c>
      <c r="E138">
        <v>2020</v>
      </c>
      <c r="F138" t="s">
        <v>705</v>
      </c>
      <c r="G138" s="30" t="str">
        <f>VLOOKUP(F138,Value_type!$A$2:$E$100,4,FALSE)</f>
        <v xml:space="preserve">Continuous variable </v>
      </c>
      <c r="H138" t="s">
        <v>1128</v>
      </c>
      <c r="I138" s="1" t="str">
        <f>VLOOKUP(H138,Source!$A$2:$K$200,3,FALSE)</f>
        <v>WHO</v>
      </c>
    </row>
    <row r="139" spans="1:9" x14ac:dyDescent="0.3">
      <c r="A139" s="1" t="s">
        <v>1129</v>
      </c>
      <c r="B139" t="s">
        <v>517</v>
      </c>
      <c r="C139" s="1" t="str">
        <f>VLOOKUP(Snapshot!B139,Indicator!$A$2:$G$200,6,FALSE)</f>
        <v>NEW</v>
      </c>
      <c r="D139" s="1" t="str">
        <f>VLOOKUP(Snapshot!B139,Indicator!$A$2:$G$200,7,FALSE)</f>
        <v>Exposure to air pollution</v>
      </c>
      <c r="E139">
        <v>2020</v>
      </c>
      <c r="F139" t="s">
        <v>705</v>
      </c>
      <c r="G139" s="30" t="str">
        <f>VLOOKUP(F139,Value_type!$A$2:$E$100,4,FALSE)</f>
        <v xml:space="preserve">Continuous variable </v>
      </c>
      <c r="H139" t="s">
        <v>1130</v>
      </c>
      <c r="I139" s="1" t="str">
        <f>VLOOKUP(H139,Source!$A$2:$K$200,3,FALSE)</f>
        <v>WHO</v>
      </c>
    </row>
    <row r="140" spans="1:9" x14ac:dyDescent="0.3">
      <c r="A140" s="1" t="s">
        <v>1131</v>
      </c>
      <c r="B140" t="s">
        <v>520</v>
      </c>
      <c r="C140" s="1" t="str">
        <f>VLOOKUP(Snapshot!B140,Indicator!$A$2:$G$200,6,FALSE)</f>
        <v>NEW</v>
      </c>
      <c r="D140" s="1" t="str">
        <f>VLOOKUP(Snapshot!B140,Indicator!$A$2:$G$200,7,FALSE)</f>
        <v xml:space="preserve">Greenhouse gas emissions	</v>
      </c>
      <c r="E140">
        <v>2020</v>
      </c>
      <c r="F140" t="s">
        <v>705</v>
      </c>
      <c r="G140" s="30" t="str">
        <f>VLOOKUP(F140,Value_type!$A$2:$E$100,4,FALSE)</f>
        <v xml:space="preserve">Continuous variable </v>
      </c>
      <c r="H140" t="s">
        <v>1132</v>
      </c>
      <c r="I140" s="1" t="str">
        <f>VLOOKUP(H140,Source!$A$2:$K$200,3,FALSE)</f>
        <v>UN</v>
      </c>
    </row>
    <row r="141" spans="1:9" x14ac:dyDescent="0.3">
      <c r="A141" s="1" t="s">
        <v>1133</v>
      </c>
      <c r="B141" t="s">
        <v>523</v>
      </c>
      <c r="C141" s="1" t="str">
        <f>VLOOKUP(Snapshot!B141,Indicator!$A$2:$G$200,6,FALSE)</f>
        <v>3.1.2</v>
      </c>
      <c r="D141" s="1" t="str">
        <f>VLOOKUP(Snapshot!B141,Indicator!$A$2:$G$200,7,FALSE)</f>
        <v xml:space="preserve">Deaths linked to poor WASH	</v>
      </c>
      <c r="E141">
        <v>2020</v>
      </c>
      <c r="F141" t="s">
        <v>705</v>
      </c>
      <c r="G141" s="30" t="str">
        <f>VLOOKUP(F141,Value_type!$A$2:$E$100,4,FALSE)</f>
        <v xml:space="preserve">Continuous variable </v>
      </c>
      <c r="H141" t="s">
        <v>1134</v>
      </c>
      <c r="I141" s="1" t="str">
        <f>VLOOKUP(H141,Source!$A$2:$K$200,3,FALSE)</f>
        <v>UN</v>
      </c>
    </row>
    <row r="142" spans="1:9" x14ac:dyDescent="0.3">
      <c r="A142" s="1" t="s">
        <v>1135</v>
      </c>
      <c r="B142" t="s">
        <v>526</v>
      </c>
      <c r="C142" s="1" t="str">
        <f>VLOOKUP(Snapshot!B142,Indicator!$A$2:$G$200,6,FALSE)</f>
        <v>NEW</v>
      </c>
      <c r="D142" s="1" t="str">
        <f>VLOOKUP(Snapshot!B142,Indicator!$A$2:$G$200,7,FALSE)</f>
        <v>Child deaths due to climate change</v>
      </c>
      <c r="E142">
        <v>2020</v>
      </c>
      <c r="F142" t="s">
        <v>705</v>
      </c>
      <c r="G142" s="30" t="str">
        <f>VLOOKUP(F142,Value_type!$A$2:$E$100,4,FALSE)</f>
        <v xml:space="preserve">Continuous variable </v>
      </c>
      <c r="H142" t="s">
        <v>1136</v>
      </c>
      <c r="I142" s="1" t="str">
        <f>VLOOKUP(H142,Source!$A$2:$K$200,3,FALSE)</f>
        <v>WHO</v>
      </c>
    </row>
    <row r="143" spans="1:9" x14ac:dyDescent="0.3">
      <c r="A143" s="1" t="s">
        <v>1137</v>
      </c>
      <c r="B143" t="s">
        <v>529</v>
      </c>
      <c r="C143" s="1" t="str">
        <f>VLOOKUP(Snapshot!B143,Indicator!$A$2:$G$200,6,FALSE)</f>
        <v>1.1.2.1</v>
      </c>
      <c r="D143" s="1" t="str">
        <f>VLOOKUP(Snapshot!B143,Indicator!$A$2:$G$200,7,FALSE)</f>
        <v xml:space="preserve">Covenant on Social, Economic and Cultural Rights	</v>
      </c>
      <c r="E143">
        <v>2020</v>
      </c>
      <c r="F143" t="s">
        <v>693</v>
      </c>
      <c r="G143" s="30" t="str">
        <f>VLOOKUP(F143,Value_type!$A$2:$E$100,4,FALSE)</f>
        <v xml:space="preserve">2=Yes [Ratified/signed] _x000D_
1=No [Not ratified/signed] _x000D_
0=No data/not applicable _x000D_
</v>
      </c>
      <c r="H143" t="s">
        <v>1138</v>
      </c>
      <c r="I143" s="1" t="str">
        <f>VLOOKUP(H143,Source!$A$2:$K$200,3,FALSE)</f>
        <v>UN Treaties</v>
      </c>
    </row>
    <row r="144" spans="1:9" x14ac:dyDescent="0.3">
      <c r="A144" s="1" t="s">
        <v>1139</v>
      </c>
      <c r="B144" t="s">
        <v>533</v>
      </c>
      <c r="C144" s="1" t="str">
        <f>VLOOKUP(Snapshot!B144,Indicator!$A$2:$G$200,6,FALSE)</f>
        <v>1.1.2.2</v>
      </c>
      <c r="D144" s="1" t="str">
        <f>VLOOKUP(Snapshot!B144,Indicator!$A$2:$G$200,7,FALSE)</f>
        <v xml:space="preserve">Convention on the Rights of Indigenous Peoples	</v>
      </c>
      <c r="E144">
        <v>2020</v>
      </c>
      <c r="F144" t="s">
        <v>693</v>
      </c>
      <c r="G144" s="30" t="str">
        <f>VLOOKUP(F144,Value_type!$A$2:$E$100,4,FALSE)</f>
        <v xml:space="preserve">2=Yes [Ratified/signed] _x000D_
1=No [Not ratified/signed] _x000D_
0=No data/not applicable _x000D_
</v>
      </c>
      <c r="H144" t="s">
        <v>1140</v>
      </c>
      <c r="I144" s="1" t="str">
        <f>VLOOKUP(H144,Source!$A$2:$K$200,3,FALSE)</f>
        <v>ILO NORMLEX</v>
      </c>
    </row>
    <row r="145" spans="1:9" x14ac:dyDescent="0.3">
      <c r="A145" s="1" t="s">
        <v>1141</v>
      </c>
      <c r="B145" t="s">
        <v>537</v>
      </c>
      <c r="C145" s="1" t="str">
        <f>VLOOKUP(Snapshot!B145,Indicator!$A$2:$G$200,6,FALSE)</f>
        <v>1.1.2.3</v>
      </c>
      <c r="D145" s="1" t="str">
        <f>VLOOKUP(Snapshot!B145,Indicator!$A$2:$G$200,7,FALSE)</f>
        <v xml:space="preserve">Declaration on Rights of Indigenous Peoples	</v>
      </c>
      <c r="E145">
        <v>2020</v>
      </c>
      <c r="F145" t="s">
        <v>693</v>
      </c>
      <c r="G145" s="30" t="str">
        <f>VLOOKUP(F145,Value_type!$A$2:$E$100,4,FALSE)</f>
        <v xml:space="preserve">2=Yes [Ratified/signed] _x000D_
1=No [Not ratified/signed] _x000D_
0=No data/not applicable _x000D_
</v>
      </c>
      <c r="H145" t="s">
        <v>1142</v>
      </c>
      <c r="I145" s="1" t="str">
        <f>VLOOKUP(H145,Source!$A$2:$K$200,3,FALSE)</f>
        <v>UN</v>
      </c>
    </row>
    <row r="146" spans="1:9" x14ac:dyDescent="0.3">
      <c r="A146" s="1" t="s">
        <v>1143</v>
      </c>
      <c r="B146" t="s">
        <v>541</v>
      </c>
      <c r="C146" s="1" t="str">
        <f>VLOOKUP(Snapshot!B146,Indicator!$A$2:$G$200,6,FALSE)</f>
        <v>1.2.2.1</v>
      </c>
      <c r="D146" s="1" t="str">
        <f>VLOOKUP(Snapshot!B146,Indicator!$A$2:$G$200,7,FALSE)</f>
        <v xml:space="preserve">Indigenous land tenure	</v>
      </c>
      <c r="E146">
        <v>2020</v>
      </c>
      <c r="F146" t="s">
        <v>789</v>
      </c>
      <c r="G146" s="30" t="str">
        <f>VLOOKUP(F146,Value_type!$A$2:$E$100,4,FALSE)</f>
        <v xml:space="preserve">4 = fully addressed; _x000D_
3 = significant progress; _x000D_
2 = limited progress; _x000D_
1 = do not address; _x000D_
0 = no data_x000D_
</v>
      </c>
      <c r="H146" t="s">
        <v>1144</v>
      </c>
      <c r="I146" s="1" t="str">
        <f>VLOOKUP(H146,Source!$A$2:$K$200,3,FALSE)</f>
        <v>UNEP</v>
      </c>
    </row>
    <row r="147" spans="1:9" x14ac:dyDescent="0.3">
      <c r="A147" s="1" t="s">
        <v>1145</v>
      </c>
      <c r="B147" t="s">
        <v>544</v>
      </c>
      <c r="C147" s="1" t="str">
        <f>VLOOKUP(Snapshot!B147,Indicator!$A$2:$G$200,6,FALSE)</f>
        <v>NEW</v>
      </c>
      <c r="D147" s="1" t="str">
        <f>VLOOKUP(Snapshot!B147,Indicator!$A$2:$G$200,7,FALSE)</f>
        <v xml:space="preserve">Community land tenure	</v>
      </c>
      <c r="E147">
        <v>2020</v>
      </c>
      <c r="F147" t="s">
        <v>789</v>
      </c>
      <c r="G147" s="30" t="str">
        <f>VLOOKUP(F147,Value_type!$A$2:$E$100,4,FALSE)</f>
        <v xml:space="preserve">4 = fully addressed; _x000D_
3 = significant progress; _x000D_
2 = limited progress; _x000D_
1 = do not address; _x000D_
0 = no data_x000D_
</v>
      </c>
      <c r="H147" t="s">
        <v>1144</v>
      </c>
      <c r="I147" s="1" t="str">
        <f>VLOOKUP(H147,Source!$A$2:$K$200,3,FALSE)</f>
        <v>UNEP</v>
      </c>
    </row>
    <row r="148" spans="1:9" x14ac:dyDescent="0.3">
      <c r="A148" s="1" t="s">
        <v>1146</v>
      </c>
      <c r="B148" t="s">
        <v>547</v>
      </c>
      <c r="C148" s="1" t="str">
        <f>VLOOKUP(Snapshot!B148,Indicator!$A$2:$G$200,6,FALSE)</f>
        <v>NEW</v>
      </c>
      <c r="D148" s="1" t="str">
        <f>VLOOKUP(Snapshot!B148,Indicator!$A$2:$G$200,7,FALSE)</f>
        <v xml:space="preserve">Quality of land administration	</v>
      </c>
      <c r="E148">
        <v>2020</v>
      </c>
      <c r="F148" t="s">
        <v>705</v>
      </c>
      <c r="G148" s="30" t="str">
        <f>VLOOKUP(F148,Value_type!$A$2:$E$100,4,FALSE)</f>
        <v xml:space="preserve">Continuous variable </v>
      </c>
      <c r="H148" t="s">
        <v>1147</v>
      </c>
      <c r="I148" s="1" t="str">
        <f>VLOOKUP(H148,Source!$A$2:$K$200,3,FALSE)</f>
        <v>World Bank</v>
      </c>
    </row>
    <row r="149" spans="1:9" x14ac:dyDescent="0.3">
      <c r="A149" s="1" t="s">
        <v>1148</v>
      </c>
      <c r="B149" t="s">
        <v>550</v>
      </c>
      <c r="C149" s="1" t="str">
        <f>VLOOKUP(Snapshot!B149,Indicator!$A$2:$G$200,6,FALSE)</f>
        <v>3.2.1</v>
      </c>
      <c r="D149" s="1" t="str">
        <f>VLOOKUP(Snapshot!B149,Indicator!$A$2:$G$200,7,FALSE)</f>
        <v>Proportion of indigenous and community lands formally recognised</v>
      </c>
      <c r="E149">
        <v>2020</v>
      </c>
      <c r="F149" t="s">
        <v>705</v>
      </c>
      <c r="G149" s="30" t="str">
        <f>VLOOKUP(F149,Value_type!$A$2:$E$100,4,FALSE)</f>
        <v xml:space="preserve">Continuous variable </v>
      </c>
      <c r="H149" t="s">
        <v>1149</v>
      </c>
      <c r="I149" s="1" t="str">
        <f>VLOOKUP(H149,Source!$A$2:$K$200,3,FALSE)</f>
        <v>Landmark</v>
      </c>
    </row>
    <row r="150" spans="1:9" x14ac:dyDescent="0.3">
      <c r="A150" s="1" t="s">
        <v>1150</v>
      </c>
      <c r="B150" t="s">
        <v>553</v>
      </c>
      <c r="C150" s="1" t="str">
        <f>VLOOKUP(Snapshot!B150,Indicator!$A$2:$G$200,6,FALSE)</f>
        <v>1.1.3.1</v>
      </c>
      <c r="D150" s="1" t="str">
        <f>VLOOKUP(Snapshot!B150,Indicator!$A$2:$G$200,7,FALSE)</f>
        <v xml:space="preserve">Geneva Convention	</v>
      </c>
      <c r="E150">
        <v>2020</v>
      </c>
      <c r="F150" t="s">
        <v>693</v>
      </c>
      <c r="G150" s="30" t="str">
        <f>VLOOKUP(F150,Value_type!$A$2:$E$100,4,FALSE)</f>
        <v xml:space="preserve">2=Yes [Ratified/signed] _x000D_
1=No [Not ratified/signed] _x000D_
0=No data/not applicable _x000D_
</v>
      </c>
      <c r="H150" t="s">
        <v>1151</v>
      </c>
      <c r="I150" s="1" t="str">
        <f>VLOOKUP(H150,Source!$A$2:$K$200,3,FALSE)</f>
        <v>ICRC</v>
      </c>
    </row>
    <row r="151" spans="1:9" x14ac:dyDescent="0.3">
      <c r="A151" s="1" t="s">
        <v>1152</v>
      </c>
      <c r="B151" t="s">
        <v>557</v>
      </c>
      <c r="C151" s="1" t="str">
        <f>VLOOKUP(Snapshot!B151,Indicator!$A$2:$G$200,6,FALSE)</f>
        <v>1.1.3.2</v>
      </c>
      <c r="D151" s="1" t="str">
        <f>VLOOKUP(Snapshot!B151,Indicator!$A$2:$G$200,7,FALSE)</f>
        <v xml:space="preserve">Geneva Convention Protocol I	</v>
      </c>
      <c r="E151">
        <v>2020</v>
      </c>
      <c r="F151" t="s">
        <v>693</v>
      </c>
      <c r="G151" s="30" t="str">
        <f>VLOOKUP(F151,Value_type!$A$2:$E$100,4,FALSE)</f>
        <v xml:space="preserve">2=Yes [Ratified/signed] _x000D_
1=No [Not ratified/signed] _x000D_
0=No data/not applicable _x000D_
</v>
      </c>
      <c r="H151" t="s">
        <v>1153</v>
      </c>
      <c r="I151" s="1" t="str">
        <f>VLOOKUP(H151,Source!$A$2:$K$200,3,FALSE)</f>
        <v>ICRC</v>
      </c>
    </row>
    <row r="152" spans="1:9" x14ac:dyDescent="0.3">
      <c r="A152" s="1" t="s">
        <v>1154</v>
      </c>
      <c r="B152" t="s">
        <v>560</v>
      </c>
      <c r="C152" s="1" t="str">
        <f>VLOOKUP(Snapshot!B152,Indicator!$A$2:$G$200,6,FALSE)</f>
        <v>1.1.3.3</v>
      </c>
      <c r="D152" s="1" t="str">
        <f>VLOOKUP(Snapshot!B152,Indicator!$A$2:$G$200,7,FALSE)</f>
        <v xml:space="preserve">Geneva Convention Protocol II	</v>
      </c>
      <c r="E152">
        <v>2020</v>
      </c>
      <c r="F152" t="s">
        <v>693</v>
      </c>
      <c r="G152" s="30" t="str">
        <f>VLOOKUP(F152,Value_type!$A$2:$E$100,4,FALSE)</f>
        <v xml:space="preserve">2=Yes [Ratified/signed] _x000D_
1=No [Not ratified/signed] _x000D_
0=No data/not applicable _x000D_
</v>
      </c>
      <c r="H152" t="s">
        <v>1155</v>
      </c>
      <c r="I152" s="1" t="str">
        <f>VLOOKUP(H152,Source!$A$2:$K$200,3,FALSE)</f>
        <v>ICRC</v>
      </c>
    </row>
    <row r="153" spans="1:9" x14ac:dyDescent="0.3">
      <c r="A153" s="1" t="s">
        <v>1156</v>
      </c>
      <c r="B153" t="s">
        <v>564</v>
      </c>
      <c r="C153" s="1" t="str">
        <f>VLOOKUP(Snapshot!B153,Indicator!$A$2:$G$200,6,FALSE)</f>
        <v>NEW</v>
      </c>
      <c r="D153" s="1" t="str">
        <f>VLOOKUP(Snapshot!B153,Indicator!$A$2:$G$200,7,FALSE)</f>
        <v>Convention Against the Recruitment, Use, Financing and Training of Mercenaries</v>
      </c>
      <c r="E153">
        <v>2020</v>
      </c>
      <c r="F153" t="s">
        <v>693</v>
      </c>
      <c r="G153" s="30" t="str">
        <f>VLOOKUP(F153,Value_type!$A$2:$E$100,4,FALSE)</f>
        <v xml:space="preserve">2=Yes [Ratified/signed] _x000D_
1=No [Not ratified/signed] _x000D_
0=No data/not applicable _x000D_
</v>
      </c>
      <c r="H153" t="s">
        <v>1157</v>
      </c>
      <c r="I153" s="1" t="str">
        <f>VLOOKUP(H153,Source!$A$2:$K$200,3,FALSE)</f>
        <v>UN Treaties</v>
      </c>
    </row>
    <row r="154" spans="1:9" x14ac:dyDescent="0.3">
      <c r="A154" s="1" t="s">
        <v>1158</v>
      </c>
      <c r="B154" t="s">
        <v>567</v>
      </c>
      <c r="C154" s="1" t="str">
        <f>VLOOKUP(Snapshot!B154,Indicator!$A$2:$G$200,6,FALSE)</f>
        <v>NEW</v>
      </c>
      <c r="D154" s="1" t="str">
        <f>VLOOKUP(Snapshot!B154,Indicator!$A$2:$G$200,7,FALSE)</f>
        <v xml:space="preserve">Montreaux Document	</v>
      </c>
      <c r="E154">
        <v>2020</v>
      </c>
      <c r="F154" t="s">
        <v>756</v>
      </c>
      <c r="G154" s="30" t="str">
        <f>VLOOKUP(F154,Value_type!$A$2:$E$100,4,FALSE)</f>
        <v>2 = Yes; 1 = No; 0 = No data</v>
      </c>
      <c r="H154" t="s">
        <v>1159</v>
      </c>
      <c r="I154" s="1" t="str">
        <f>VLOOKUP(H154,Source!$A$2:$K$200,3,FALSE)</f>
        <v>Swiss Federal Dept F.Affairs</v>
      </c>
    </row>
    <row r="155" spans="1:9" x14ac:dyDescent="0.3">
      <c r="A155" s="1" t="s">
        <v>1160</v>
      </c>
      <c r="B155" t="s">
        <v>570</v>
      </c>
      <c r="C155" s="1" t="str">
        <f>VLOOKUP(Snapshot!B155,Indicator!$A$2:$G$200,6,FALSE)</f>
        <v>1.1.3.4</v>
      </c>
      <c r="D155" s="1" t="str">
        <f>VLOOKUP(Snapshot!B155,Indicator!$A$2:$G$200,7,FALSE)</f>
        <v xml:space="preserve">CRC Optional Protocol on Children in Armed Conflict	</v>
      </c>
      <c r="E155">
        <v>2020</v>
      </c>
      <c r="F155" t="s">
        <v>693</v>
      </c>
      <c r="G155" s="30" t="str">
        <f>VLOOKUP(F155,Value_type!$A$2:$E$100,4,FALSE)</f>
        <v xml:space="preserve">2=Yes [Ratified/signed] _x000D_
1=No [Not ratified/signed] _x000D_
0=No data/not applicable _x000D_
</v>
      </c>
      <c r="H155" t="s">
        <v>1161</v>
      </c>
      <c r="I155" s="1" t="str">
        <f>VLOOKUP(H155,Source!$A$2:$K$200,3,FALSE)</f>
        <v>UN Treaties</v>
      </c>
    </row>
    <row r="156" spans="1:9" x14ac:dyDescent="0.3">
      <c r="A156" s="1" t="s">
        <v>1162</v>
      </c>
      <c r="B156" t="s">
        <v>574</v>
      </c>
      <c r="C156" s="1" t="str">
        <f>VLOOKUP(Snapshot!B156,Indicator!$A$2:$G$200,6,FALSE)</f>
        <v>1.1.3.5</v>
      </c>
      <c r="D156" s="1" t="str">
        <f>VLOOKUP(Snapshot!B156,Indicator!$A$2:$G$200,7,FALSE)</f>
        <v>Worst Forms of Child Labour Convention</v>
      </c>
      <c r="E156">
        <v>2020</v>
      </c>
      <c r="F156" t="s">
        <v>693</v>
      </c>
      <c r="G156" s="30" t="str">
        <f>VLOOKUP(F156,Value_type!$A$2:$E$100,4,FALSE)</f>
        <v xml:space="preserve">2=Yes [Ratified/signed] _x000D_
1=No [Not ratified/signed] _x000D_
0=No data/not applicable _x000D_
</v>
      </c>
      <c r="H156" t="s">
        <v>1163</v>
      </c>
      <c r="I156" s="1" t="str">
        <f>VLOOKUP(H156,Source!$A$2:$K$200,3,FALSE)</f>
        <v>ILO NORMLEX</v>
      </c>
    </row>
    <row r="157" spans="1:9" x14ac:dyDescent="0.3">
      <c r="A157" s="1" t="s">
        <v>1164</v>
      </c>
      <c r="B157" t="s">
        <v>577</v>
      </c>
      <c r="C157" s="1" t="str">
        <f>VLOOKUP(Snapshot!B157,Indicator!$A$2:$G$200,6,FALSE)</f>
        <v>1.2.3.1</v>
      </c>
      <c r="D157" s="1" t="str">
        <f>VLOOKUP(Snapshot!B157,Indicator!$A$2:$G$200,7,FALSE)</f>
        <v>Unlawful recruitment of children prohibited</v>
      </c>
      <c r="E157">
        <v>2020</v>
      </c>
      <c r="F157" t="s">
        <v>756</v>
      </c>
      <c r="G157" s="30" t="str">
        <f>VLOOKUP(F157,Value_type!$A$2:$E$100,4,FALSE)</f>
        <v>2 = Yes; 1 = No; 0 = No data</v>
      </c>
      <c r="H157" t="s">
        <v>1165</v>
      </c>
      <c r="I157" s="1" t="str">
        <f>VLOOKUP(H157,Source!$A$2:$K$200,3,FALSE)</f>
        <v>Child Soldiers Index</v>
      </c>
    </row>
    <row r="158" spans="1:9" x14ac:dyDescent="0.3">
      <c r="A158" s="1" t="s">
        <v>1166</v>
      </c>
      <c r="B158" t="s">
        <v>581</v>
      </c>
      <c r="C158" s="1" t="str">
        <f>VLOOKUP(Snapshot!B158,Indicator!$A$2:$G$200,6,FALSE)</f>
        <v>NEW</v>
      </c>
      <c r="D158" s="1" t="str">
        <f>VLOOKUP(Snapshot!B158,Indicator!$A$2:$G$200,7,FALSE)</f>
        <v>Use of children in hostilities prohibited</v>
      </c>
      <c r="E158">
        <v>2020</v>
      </c>
      <c r="F158" t="s">
        <v>756</v>
      </c>
      <c r="G158" s="30" t="str">
        <f>VLOOKUP(F158,Value_type!$A$2:$E$100,4,FALSE)</f>
        <v>2 = Yes; 1 = No; 0 = No data</v>
      </c>
      <c r="H158" t="s">
        <v>1167</v>
      </c>
      <c r="I158" s="1" t="str">
        <f>VLOOKUP(H158,Source!$A$2:$K$200,3,FALSE)</f>
        <v>Child Soldiers Index</v>
      </c>
    </row>
    <row r="159" spans="1:9" x14ac:dyDescent="0.3">
      <c r="A159" s="1" t="s">
        <v>1168</v>
      </c>
      <c r="B159" t="s">
        <v>584</v>
      </c>
      <c r="C159" s="1" t="str">
        <f>VLOOKUP(Snapshot!B159,Indicator!$A$2:$G$200,6,FALSE)</f>
        <v>1.2.3.2</v>
      </c>
      <c r="D159" s="1" t="str">
        <f>VLOOKUP(Snapshot!B159,Indicator!$A$2:$G$200,7,FALSE)</f>
        <v xml:space="preserve">Regulation of private military and security companies	</v>
      </c>
      <c r="E159">
        <v>2020</v>
      </c>
      <c r="F159" t="s">
        <v>791</v>
      </c>
      <c r="G159" s="30" t="str">
        <f>VLOOKUP(F159,Value_type!$A$2:$E$100,4,FALSE)</f>
        <v xml:space="preserve">2=PMSCs are regulated / prohibited_x000D_
1=No regulation_x000D_
0=No data	</v>
      </c>
      <c r="H159" t="s">
        <v>1169</v>
      </c>
      <c r="I159" s="1" t="str">
        <f>VLOOKUP(H159,Source!$A$2:$K$200,3,FALSE)</f>
        <v>Univ of Denver</v>
      </c>
    </row>
    <row r="160" spans="1:9" x14ac:dyDescent="0.3">
      <c r="A160" s="1" t="s">
        <v>1170</v>
      </c>
      <c r="B160" t="s">
        <v>588</v>
      </c>
      <c r="C160" s="1" t="str">
        <f>VLOOKUP(Snapshot!B160,Indicator!$A$2:$G$200,6,FALSE)</f>
        <v>1.2.3.3.</v>
      </c>
      <c r="D160" s="1" t="str">
        <f>VLOOKUP(Snapshot!B160,Indicator!$A$2:$G$200,7,FALSE)</f>
        <v xml:space="preserve">Voluntary Principles on Security and Human Rights	</v>
      </c>
      <c r="E160">
        <v>2020</v>
      </c>
      <c r="F160" t="s">
        <v>756</v>
      </c>
      <c r="G160" s="30" t="str">
        <f>VLOOKUP(F160,Value_type!$A$2:$E$100,4,FALSE)</f>
        <v>2 = Yes; 1 = No; 0 = No data</v>
      </c>
      <c r="H160" t="s">
        <v>1171</v>
      </c>
      <c r="I160" s="1" t="str">
        <f>VLOOKUP(H160,Source!$A$2:$K$200,3,FALSE)</f>
        <v>VPSHR</v>
      </c>
    </row>
    <row r="161" spans="1:9" x14ac:dyDescent="0.3">
      <c r="A161" s="1" t="s">
        <v>1172</v>
      </c>
      <c r="B161" t="s">
        <v>592</v>
      </c>
      <c r="C161" s="1" t="str">
        <f>VLOOKUP(Snapshot!B161,Indicator!$A$2:$G$200,6,FALSE)</f>
        <v xml:space="preserve">3.3.1 </v>
      </c>
      <c r="D161" s="1" t="str">
        <f>VLOOKUP(Snapshot!B161,Indicator!$A$2:$G$200,7,FALSE)</f>
        <v>Recruitment and use of children in hostilities</v>
      </c>
      <c r="E161">
        <v>2020</v>
      </c>
      <c r="F161" t="s">
        <v>756</v>
      </c>
      <c r="G161" s="30" t="str">
        <f>VLOOKUP(F161,Value_type!$A$2:$E$100,4,FALSE)</f>
        <v>2 = Yes; 1 = No; 0 = No data</v>
      </c>
      <c r="H161" t="s">
        <v>1173</v>
      </c>
      <c r="I161" s="1" t="str">
        <f>VLOOKUP(H161,Source!$A$2:$K$200,3,FALSE)</f>
        <v>Child Soldiers Index</v>
      </c>
    </row>
    <row r="162" spans="1:9" x14ac:dyDescent="0.3">
      <c r="A162" s="1" t="s">
        <v>1174</v>
      </c>
      <c r="B162" t="s">
        <v>596</v>
      </c>
      <c r="C162" s="1" t="str">
        <f>VLOOKUP(Snapshot!B162,Indicator!$A$2:$G$200,6,FALSE)</f>
        <v>3.3.3</v>
      </c>
      <c r="D162" s="1" t="str">
        <f>VLOOKUP(Snapshot!B162,Indicator!$A$2:$G$200,7,FALSE)</f>
        <v>Number of people displaced from conflict</v>
      </c>
      <c r="E162">
        <v>2020</v>
      </c>
      <c r="F162" t="s">
        <v>705</v>
      </c>
      <c r="G162" s="30" t="str">
        <f>VLOOKUP(F162,Value_type!$A$2:$E$100,4,FALSE)</f>
        <v xml:space="preserve">Continuous variable </v>
      </c>
      <c r="H162" t="s">
        <v>1175</v>
      </c>
      <c r="I162" s="1" t="str">
        <f>VLOOKUP(H162,Source!$A$2:$K$200,3,FALSE)</f>
        <v>Internal Displacement Monitoring Centre</v>
      </c>
    </row>
    <row r="163" spans="1:9" x14ac:dyDescent="0.3">
      <c r="A163" s="1" t="s">
        <v>1176</v>
      </c>
      <c r="B163" t="s">
        <v>599</v>
      </c>
      <c r="C163" s="1" t="str">
        <f>VLOOKUP(Snapshot!B163,Indicator!$A$2:$G$200,6,FALSE)</f>
        <v>3.3.4</v>
      </c>
      <c r="D163" s="1" t="str">
        <f>VLOOKUP(Snapshot!B163,Indicator!$A$2:$G$200,7,FALSE)</f>
        <v xml:space="preserve">New displacements from conflict </v>
      </c>
      <c r="E163">
        <v>2020</v>
      </c>
      <c r="F163" t="s">
        <v>705</v>
      </c>
      <c r="G163" s="30" t="str">
        <f>VLOOKUP(F163,Value_type!$A$2:$E$100,4,FALSE)</f>
        <v xml:space="preserve">Continuous variable </v>
      </c>
      <c r="H163" t="s">
        <v>1177</v>
      </c>
      <c r="I163" s="1" t="str">
        <f>VLOOKUP(H163,Source!$A$2:$K$200,3,FALSE)</f>
        <v>Internal Displacement Monitoring Centre</v>
      </c>
    </row>
    <row r="164" spans="1:9" x14ac:dyDescent="0.3">
      <c r="A164" s="1" t="s">
        <v>1178</v>
      </c>
      <c r="B164" t="s">
        <v>603</v>
      </c>
      <c r="C164" s="1" t="str">
        <f>VLOOKUP(Snapshot!B164,Indicator!$A$2:$G$200,6,FALSE)</f>
        <v>1.1.4.1</v>
      </c>
      <c r="D164" s="1" t="str">
        <f>VLOOKUP(Snapshot!B164,Indicator!$A$2:$G$200,7,FALSE)</f>
        <v xml:space="preserve">Telecommunication Resources for Disaster Mitigation	</v>
      </c>
      <c r="E164">
        <v>2020</v>
      </c>
      <c r="F164" t="s">
        <v>693</v>
      </c>
      <c r="G164" s="30" t="str">
        <f>VLOOKUP(F164,Value_type!$A$2:$E$100,4,FALSE)</f>
        <v xml:space="preserve">2=Yes [Ratified/signed] _x000D_
1=No [Not ratified/signed] _x000D_
0=No data/not applicable _x000D_
</v>
      </c>
      <c r="H164" t="s">
        <v>1179</v>
      </c>
      <c r="I164" s="1" t="str">
        <f>VLOOKUP(H164,Source!$A$2:$K$200,3,FALSE)</f>
        <v>UN Treaties</v>
      </c>
    </row>
    <row r="165" spans="1:9" x14ac:dyDescent="0.3">
      <c r="A165" s="1" t="s">
        <v>1180</v>
      </c>
      <c r="B165" t="s">
        <v>607</v>
      </c>
      <c r="C165" s="1" t="str">
        <f>VLOOKUP(Snapshot!B165,Indicator!$A$2:$G$200,6,FALSE)</f>
        <v xml:space="preserve">1.2.4.1 </v>
      </c>
      <c r="D165" s="1" t="str">
        <f>VLOOKUP(Snapshot!B165,Indicator!$A$2:$G$200,7,FALSE)</f>
        <v>National disaster risk reduction strategies</v>
      </c>
      <c r="E165">
        <v>2020</v>
      </c>
      <c r="F165" t="s">
        <v>705</v>
      </c>
      <c r="G165" s="30" t="str">
        <f>VLOOKUP(F165,Value_type!$A$2:$E$100,4,FALSE)</f>
        <v xml:space="preserve">Continuous variable </v>
      </c>
      <c r="H165" t="s">
        <v>1181</v>
      </c>
      <c r="I165" s="1" t="str">
        <f>VLOOKUP(H165,Source!$A$2:$K$200,3,FALSE)</f>
        <v>UN</v>
      </c>
    </row>
    <row r="166" spans="1:9" x14ac:dyDescent="0.3">
      <c r="A166" s="1" t="s">
        <v>1182</v>
      </c>
      <c r="B166" t="s">
        <v>610</v>
      </c>
      <c r="C166" s="1" t="str">
        <f>VLOOKUP(Snapshot!B166,Indicator!$A$2:$G$200,6,FALSE)</f>
        <v xml:space="preserve">3.4.1 </v>
      </c>
      <c r="D166" s="1" t="str">
        <f>VLOOKUP(Snapshot!B166,Indicator!$A$2:$G$200,7,FALSE)</f>
        <v xml:space="preserve">Deaths associated with disasters	</v>
      </c>
      <c r="E166">
        <v>2020</v>
      </c>
      <c r="F166" t="s">
        <v>705</v>
      </c>
      <c r="G166" s="30" t="str">
        <f>VLOOKUP(F166,Value_type!$A$2:$E$100,4,FALSE)</f>
        <v xml:space="preserve">Continuous variable </v>
      </c>
      <c r="H166" t="s">
        <v>1183</v>
      </c>
      <c r="I166" s="1" t="str">
        <f>VLOOKUP(H166,Source!$A$2:$K$200,3,FALSE)</f>
        <v>UN</v>
      </c>
    </row>
    <row r="167" spans="1:9" x14ac:dyDescent="0.3">
      <c r="A167" s="1" t="s">
        <v>1184</v>
      </c>
      <c r="B167" t="s">
        <v>613</v>
      </c>
      <c r="C167" s="1" t="str">
        <f>VLOOKUP(Snapshot!B167,Indicator!$A$2:$G$200,6,FALSE)</f>
        <v>NEW</v>
      </c>
      <c r="D167" s="1" t="str">
        <f>VLOOKUP(Snapshot!B167,Indicator!$A$2:$G$200,7,FALSE)</f>
        <v xml:space="preserve">Damaged livelihoods associated with disasters	</v>
      </c>
      <c r="E167">
        <v>2020</v>
      </c>
      <c r="F167" t="s">
        <v>705</v>
      </c>
      <c r="G167" s="30" t="str">
        <f>VLOOKUP(F167,Value_type!$A$2:$E$100,4,FALSE)</f>
        <v xml:space="preserve">Continuous variable </v>
      </c>
      <c r="H167" t="s">
        <v>1185</v>
      </c>
      <c r="I167" s="1" t="str">
        <f>VLOOKUP(H167,Source!$A$2:$K$200,3,FALSE)</f>
        <v>UN</v>
      </c>
    </row>
    <row r="168" spans="1:9" x14ac:dyDescent="0.3">
      <c r="A168" s="1" t="s">
        <v>1186</v>
      </c>
      <c r="B168" t="s">
        <v>616</v>
      </c>
      <c r="C168" s="1" t="str">
        <f>VLOOKUP(Snapshot!B168,Indicator!$A$2:$G$200,6,FALSE)</f>
        <v>NEW</v>
      </c>
      <c r="D168" s="1" t="str">
        <f>VLOOKUP(Snapshot!B168,Indicator!$A$2:$G$200,7,FALSE)</f>
        <v xml:space="preserve">Disruption to education services	</v>
      </c>
      <c r="E168">
        <v>2020</v>
      </c>
      <c r="F168" t="s">
        <v>705</v>
      </c>
      <c r="G168" s="30" t="str">
        <f>VLOOKUP(F168,Value_type!$A$2:$E$100,4,FALSE)</f>
        <v xml:space="preserve">Continuous variable </v>
      </c>
      <c r="H168" t="s">
        <v>1187</v>
      </c>
      <c r="I168" s="1" t="str">
        <f>VLOOKUP(H168,Source!$A$2:$K$200,3,FALSE)</f>
        <v>UN</v>
      </c>
    </row>
    <row r="169" spans="1:9" x14ac:dyDescent="0.3">
      <c r="A169" s="1" t="s">
        <v>1188</v>
      </c>
      <c r="B169" t="s">
        <v>619</v>
      </c>
      <c r="C169" s="1" t="str">
        <f>VLOOKUP(Snapshot!B169,Indicator!$A$2:$G$200,6,FALSE)</f>
        <v>NEW</v>
      </c>
      <c r="D169" s="1" t="str">
        <f>VLOOKUP(Snapshot!B169,Indicator!$A$2:$G$200,7,FALSE)</f>
        <v xml:space="preserve">Disruption to health services	</v>
      </c>
      <c r="E169">
        <v>2020</v>
      </c>
      <c r="F169" t="s">
        <v>705</v>
      </c>
      <c r="G169" s="30" t="str">
        <f>VLOOKUP(F169,Value_type!$A$2:$E$100,4,FALSE)</f>
        <v xml:space="preserve">Continuous variable </v>
      </c>
      <c r="H169" t="s">
        <v>1189</v>
      </c>
      <c r="I169" s="1" t="str">
        <f>VLOOKUP(H169,Source!$A$2:$K$200,3,FALSE)</f>
        <v>UN</v>
      </c>
    </row>
    <row r="170" spans="1:9" x14ac:dyDescent="0.3">
      <c r="A170" s="1" t="s">
        <v>1190</v>
      </c>
      <c r="B170" t="s">
        <v>622</v>
      </c>
      <c r="C170" s="1" t="str">
        <f>VLOOKUP(Snapshot!B170,Indicator!$A$2:$G$200,6,FALSE)</f>
        <v>NEW</v>
      </c>
      <c r="D170" s="1" t="str">
        <f>VLOOKUP(Snapshot!B170,Indicator!$A$2:$G$200,7,FALSE)</f>
        <v xml:space="preserve">Disruption to basic services	</v>
      </c>
      <c r="E170">
        <v>2020</v>
      </c>
      <c r="F170" t="s">
        <v>705</v>
      </c>
      <c r="G170" s="30" t="str">
        <f>VLOOKUP(F170,Value_type!$A$2:$E$100,4,FALSE)</f>
        <v xml:space="preserve">Continuous variable </v>
      </c>
      <c r="H170" t="s">
        <v>1191</v>
      </c>
      <c r="I170" s="1" t="str">
        <f>VLOOKUP(H170,Source!$A$2:$K$200,3,FALSE)</f>
        <v>UN</v>
      </c>
    </row>
    <row r="171" spans="1:9" x14ac:dyDescent="0.3">
      <c r="A171" s="1" t="s">
        <v>1192</v>
      </c>
      <c r="B171" t="s">
        <v>625</v>
      </c>
      <c r="C171" s="1" t="str">
        <f>VLOOKUP(Snapshot!B171,Indicator!$A$2:$G$200,6,FALSE)</f>
        <v xml:space="preserve">3.4.2 </v>
      </c>
      <c r="D171" s="1" t="str">
        <f>VLOOKUP(Snapshot!B171,Indicator!$A$2:$G$200,7,FALSE)</f>
        <v>Displacements from natural disasters</v>
      </c>
      <c r="E171">
        <v>2020</v>
      </c>
      <c r="F171" t="s">
        <v>705</v>
      </c>
      <c r="G171" s="30" t="str">
        <f>VLOOKUP(F171,Value_type!$A$2:$E$100,4,FALSE)</f>
        <v xml:space="preserve">Continuous variable </v>
      </c>
      <c r="H171" t="s">
        <v>1193</v>
      </c>
      <c r="I171" s="1" t="str">
        <f>VLOOKUP(H171,Source!$A$2:$K$200,3,FALSE)</f>
        <v>Internal Displacement Monitoring Centre</v>
      </c>
    </row>
    <row r="172" spans="1:9" x14ac:dyDescent="0.3">
      <c r="A172" s="1" t="s">
        <v>1194</v>
      </c>
      <c r="B172" t="s">
        <v>629</v>
      </c>
      <c r="C172" s="1" t="str">
        <f>VLOOKUP(Snapshot!B172,Indicator!$A$2:$G$200,6,FALSE)</f>
        <v xml:space="preserve">3.4.3 </v>
      </c>
      <c r="D172" s="1" t="str">
        <f>VLOOKUP(Snapshot!B172,Indicator!$A$2:$G$200,7,FALSE)</f>
        <v>Risk of humanitarian crises and disasters</v>
      </c>
      <c r="E172">
        <v>2020</v>
      </c>
      <c r="F172" t="s">
        <v>705</v>
      </c>
      <c r="G172" s="30" t="str">
        <f>VLOOKUP(F172,Value_type!$A$2:$E$100,4,FALSE)</f>
        <v xml:space="preserve">Continuous variable </v>
      </c>
      <c r="H172" t="s">
        <v>1195</v>
      </c>
      <c r="I172" s="1" t="str">
        <f>VLOOKUP(H172,Source!$A$2:$K$200,3,FALSE)</f>
        <v>INFORM index</v>
      </c>
    </row>
    <row r="173" spans="1:9" x14ac:dyDescent="0.3">
      <c r="A173" s="1" t="s">
        <v>1196</v>
      </c>
      <c r="B173" t="s">
        <v>633</v>
      </c>
      <c r="C173" s="1" t="str">
        <f>VLOOKUP(Snapshot!B173,Indicator!$A$2:$G$200,6,FALSE)</f>
        <v>1.1.5.1</v>
      </c>
      <c r="D173" s="1" t="str">
        <f>VLOOKUP(Snapshot!B173,Indicator!$A$2:$G$200,7,FALSE)</f>
        <v xml:space="preserve">Convention on the Rights of the Child (CRC)	</v>
      </c>
      <c r="E173">
        <v>2020</v>
      </c>
      <c r="F173" t="s">
        <v>693</v>
      </c>
      <c r="G173" s="30" t="str">
        <f>VLOOKUP(F173,Value_type!$A$2:$E$100,4,FALSE)</f>
        <v xml:space="preserve">2=Yes [Ratified/signed] _x000D_
1=No [Not ratified/signed] _x000D_
0=No data/not applicable _x000D_
</v>
      </c>
      <c r="H173" t="s">
        <v>1197</v>
      </c>
      <c r="I173" s="1" t="str">
        <f>VLOOKUP(H173,Source!$A$2:$K$200,3,FALSE)</f>
        <v>UN</v>
      </c>
    </row>
    <row r="174" spans="1:9" x14ac:dyDescent="0.3">
      <c r="A174" s="1" t="s">
        <v>1198</v>
      </c>
      <c r="B174" t="s">
        <v>637</v>
      </c>
      <c r="C174" s="1" t="str">
        <f>VLOOKUP(Snapshot!B174,Indicator!$A$2:$G$200,6,FALSE)</f>
        <v>1.1.5.2</v>
      </c>
      <c r="D174" s="1" t="str">
        <f>VLOOKUP(Snapshot!B174,Indicator!$A$2:$G$200,7,FALSE)</f>
        <v xml:space="preserve">CRC Optional Protocol on Communications Procedure	</v>
      </c>
      <c r="E174">
        <v>2020</v>
      </c>
      <c r="F174" t="s">
        <v>693</v>
      </c>
      <c r="G174" s="30" t="str">
        <f>VLOOKUP(F174,Value_type!$A$2:$E$100,4,FALSE)</f>
        <v xml:space="preserve">2=Yes [Ratified/signed] _x000D_
1=No [Not ratified/signed] _x000D_
0=No data/not applicable _x000D_
</v>
      </c>
      <c r="H174" t="s">
        <v>1199</v>
      </c>
      <c r="I174" s="1" t="str">
        <f>VLOOKUP(H174,Source!$A$2:$K$200,3,FALSE)</f>
        <v>UN</v>
      </c>
    </row>
    <row r="175" spans="1:9" x14ac:dyDescent="0.3">
      <c r="A175" s="1" t="s">
        <v>1200</v>
      </c>
      <c r="B175" t="s">
        <v>640</v>
      </c>
      <c r="C175" s="1" t="str">
        <f>VLOOKUP(Snapshot!B175,Indicator!$A$2:$G$200,6,FALSE)</f>
        <v>1.2.5.1</v>
      </c>
      <c r="D175" s="1" t="str">
        <f>VLOOKUP(Snapshot!B175,Indicator!$A$2:$G$200,7,FALSE)</f>
        <v xml:space="preserve">Legal status of CRC	</v>
      </c>
      <c r="E175">
        <v>2020</v>
      </c>
      <c r="F175" t="s">
        <v>705</v>
      </c>
      <c r="G175" s="30" t="str">
        <f>VLOOKUP(F175,Value_type!$A$2:$E$100,4,FALSE)</f>
        <v xml:space="preserve">Continuous variable </v>
      </c>
      <c r="H175" t="s">
        <v>1201</v>
      </c>
      <c r="I175" s="1" t="str">
        <f>VLOOKUP(H175,Source!$A$2:$K$200,3,FALSE)</f>
        <v>CRIN</v>
      </c>
    </row>
    <row r="176" spans="1:9" x14ac:dyDescent="0.3">
      <c r="A176" s="1" t="s">
        <v>1202</v>
      </c>
      <c r="B176" t="s">
        <v>643</v>
      </c>
      <c r="C176" s="1" t="str">
        <f>VLOOKUP(Snapshot!B176,Indicator!$A$2:$G$200,6,FALSE)</f>
        <v>3.5.1</v>
      </c>
      <c r="D176" s="1" t="str">
        <f>VLOOKUP(Snapshot!B176,Indicator!$A$2:$G$200,7,FALSE)</f>
        <v xml:space="preserve">Right to education fulfilment	</v>
      </c>
      <c r="E176">
        <v>2020</v>
      </c>
      <c r="F176" t="s">
        <v>705</v>
      </c>
      <c r="G176" s="30" t="str">
        <f>VLOOKUP(F176,Value_type!$A$2:$E$100,4,FALSE)</f>
        <v xml:space="preserve">Continuous variable </v>
      </c>
      <c r="H176" t="s">
        <v>1203</v>
      </c>
      <c r="I176" s="1" t="str">
        <f>VLOOKUP(H176,Source!$A$2:$K$200,3,FALSE)</f>
        <v>KidsRights Index</v>
      </c>
    </row>
    <row r="177" spans="1:9" x14ac:dyDescent="0.3">
      <c r="A177" s="1" t="s">
        <v>1204</v>
      </c>
      <c r="B177" t="s">
        <v>647</v>
      </c>
      <c r="C177" s="1" t="str">
        <f>VLOOKUP(Snapshot!B177,Indicator!$A$2:$G$200,6,FALSE)</f>
        <v>3.6.1</v>
      </c>
      <c r="D177" s="1" t="str">
        <f>VLOOKUP(Snapshot!B177,Indicator!$A$2:$G$200,7,FALSE)</f>
        <v xml:space="preserve">Right to health fulfilment	</v>
      </c>
      <c r="E177">
        <v>2020</v>
      </c>
      <c r="F177" t="s">
        <v>705</v>
      </c>
      <c r="G177" s="30" t="str">
        <f>VLOOKUP(F177,Value_type!$A$2:$E$100,4,FALSE)</f>
        <v xml:space="preserve">Continuous variable </v>
      </c>
      <c r="H177" t="s">
        <v>1205</v>
      </c>
      <c r="I177" s="1" t="str">
        <f>VLOOKUP(H177,Source!$A$2:$K$200,3,FALSE)</f>
        <v>KidsRights Index</v>
      </c>
    </row>
    <row r="178" spans="1:9" x14ac:dyDescent="0.3">
      <c r="A178" s="1" t="s">
        <v>1206</v>
      </c>
      <c r="B178" t="s">
        <v>651</v>
      </c>
      <c r="C178" s="1" t="str">
        <f>VLOOKUP(Snapshot!B178,Indicator!$A$2:$G$200,6,FALSE)</f>
        <v>3.7.1</v>
      </c>
      <c r="D178" s="1" t="str">
        <f>VLOOKUP(Snapshot!B178,Indicator!$A$2:$G$200,7,FALSE)</f>
        <v xml:space="preserve">Right to protection fulfilment	</v>
      </c>
      <c r="E178">
        <v>2020</v>
      </c>
      <c r="F178" t="s">
        <v>705</v>
      </c>
      <c r="G178" s="30" t="str">
        <f>VLOOKUP(F178,Value_type!$A$2:$E$100,4,FALSE)</f>
        <v xml:space="preserve">Continuous variable </v>
      </c>
      <c r="H178" t="s">
        <v>1207</v>
      </c>
      <c r="I178" s="1" t="str">
        <f>VLOOKUP(H178,Source!$A$2:$K$200,3,FALSE)</f>
        <v>KidsRights Index</v>
      </c>
    </row>
    <row r="179" spans="1:9" x14ac:dyDescent="0.3">
      <c r="A179" s="1" t="s">
        <v>1208</v>
      </c>
      <c r="B179" t="s">
        <v>655</v>
      </c>
      <c r="C179" s="1" t="str">
        <f>VLOOKUP(Snapshot!B179,Indicator!$A$2:$G$200,6,FALSE)</f>
        <v>NEW</v>
      </c>
      <c r="D179" s="1" t="str">
        <f>VLOOKUP(Snapshot!B179,Indicator!$A$2:$G$200,7,FALSE)</f>
        <v xml:space="preserve">Right to life fulfilment	</v>
      </c>
      <c r="E179">
        <v>2020</v>
      </c>
      <c r="F179" t="s">
        <v>705</v>
      </c>
      <c r="G179" s="30" t="str">
        <f>VLOOKUP(F179,Value_type!$A$2:$E$100,4,FALSE)</f>
        <v xml:space="preserve">Continuous variable </v>
      </c>
      <c r="H179" t="s">
        <v>1209</v>
      </c>
      <c r="I179" s="1" t="str">
        <f>VLOOKUP(H179,Source!$A$2:$K$200,3,FALSE)</f>
        <v>KidsRights Index</v>
      </c>
    </row>
    <row r="180" spans="1:9" x14ac:dyDescent="0.3">
      <c r="A180" s="1" t="s">
        <v>1210</v>
      </c>
      <c r="B180" t="s">
        <v>658</v>
      </c>
      <c r="C180" s="1" t="str">
        <f>VLOOKUP(Snapshot!B180,Indicator!$A$2:$G$200,6,FALSE)</f>
        <v>2.1.1</v>
      </c>
      <c r="D180" s="1" t="str">
        <f>VLOOKUP(Snapshot!B180,Indicator!$A$2:$G$200,7,FALSE)</f>
        <v>Enabling environment for child rights fulfilment.</v>
      </c>
      <c r="E180">
        <v>2020</v>
      </c>
      <c r="F180" t="s">
        <v>705</v>
      </c>
      <c r="G180" s="30" t="str">
        <f>VLOOKUP(F180,Value_type!$A$2:$E$100,4,FALSE)</f>
        <v xml:space="preserve">Continuous variable </v>
      </c>
      <c r="H180" t="s">
        <v>983</v>
      </c>
      <c r="I180" s="1" t="str">
        <f>VLOOKUP(H180,Source!$A$2:$K$200,3,FALSE)</f>
        <v>Kids Rights Index</v>
      </c>
    </row>
    <row r="181" spans="1:9" x14ac:dyDescent="0.3">
      <c r="A181" s="1" t="s">
        <v>1211</v>
      </c>
      <c r="B181" t="s">
        <v>659</v>
      </c>
      <c r="C181" s="1" t="str">
        <f>VLOOKUP(Snapshot!B181,Indicator!$A$2:$G$200,6,FALSE)</f>
        <v>2.2.1</v>
      </c>
      <c r="D181" s="1" t="str">
        <f>VLOOKUP(Snapshot!B181,Indicator!$A$2:$G$200,7,FALSE)</f>
        <v>Government effectiveness.</v>
      </c>
      <c r="E181">
        <v>2020</v>
      </c>
      <c r="F181" t="s">
        <v>705</v>
      </c>
      <c r="G181" s="30" t="str">
        <f>VLOOKUP(F181,Value_type!$A$2:$E$100,4,FALSE)</f>
        <v xml:space="preserve">Continuous variable </v>
      </c>
      <c r="H181" t="s">
        <v>983</v>
      </c>
      <c r="I181" s="1" t="str">
        <f>VLOOKUP(H181,Source!$A$2:$K$200,3,FALSE)</f>
        <v>Kids Rights Index</v>
      </c>
    </row>
    <row r="182" spans="1:9" x14ac:dyDescent="0.3">
      <c r="A182" s="1" t="s">
        <v>1212</v>
      </c>
      <c r="B182" t="s">
        <v>660</v>
      </c>
      <c r="C182" s="1" t="str">
        <f>VLOOKUP(Snapshot!B182,Indicator!$A$2:$G$200,6,FALSE)</f>
        <v>2.2.2</v>
      </c>
      <c r="D182" s="1" t="str">
        <f>VLOOKUP(Snapshot!B182,Indicator!$A$2:$G$200,7,FALSE)</f>
        <v>Government corruption.</v>
      </c>
      <c r="E182">
        <v>2020</v>
      </c>
      <c r="F182" t="s">
        <v>705</v>
      </c>
      <c r="G182" s="30" t="str">
        <f>VLOOKUP(F182,Value_type!$A$2:$E$100,4,FALSE)</f>
        <v xml:space="preserve">Continuous variable </v>
      </c>
      <c r="H182" t="s">
        <v>985</v>
      </c>
      <c r="I182" s="1" t="str">
        <f>VLOOKUP(H182,Source!$A$2:$K$200,3,FALSE)</f>
        <v>World Bank</v>
      </c>
    </row>
    <row r="183" spans="1:9" x14ac:dyDescent="0.3">
      <c r="A183" s="1" t="s">
        <v>1213</v>
      </c>
      <c r="B183" t="s">
        <v>661</v>
      </c>
      <c r="C183" s="1" t="str">
        <f>VLOOKUP(Snapshot!B183,Indicator!$A$2:$G$200,6,FALSE)</f>
        <v>2.3.1</v>
      </c>
      <c r="D183" s="1" t="str">
        <f>VLOOKUP(Snapshot!B183,Indicator!$A$2:$G$200,7,FALSE)</f>
        <v>Effectiveness of the justice system.</v>
      </c>
      <c r="E183">
        <v>2020</v>
      </c>
      <c r="F183" t="s">
        <v>705</v>
      </c>
      <c r="G183" s="30" t="str">
        <f>VLOOKUP(F183,Value_type!$A$2:$E$100,4,FALSE)</f>
        <v xml:space="preserve">Continuous variable </v>
      </c>
      <c r="H183" t="s">
        <v>1079</v>
      </c>
      <c r="I183" s="1" t="str">
        <f>VLOOKUP(H183,Source!$A$2:$K$200,3,FALSE)</f>
        <v>CRIN</v>
      </c>
    </row>
    <row r="184" spans="1:9" x14ac:dyDescent="0.3">
      <c r="A184" s="1" t="s">
        <v>1214</v>
      </c>
      <c r="B184" t="s">
        <v>662</v>
      </c>
      <c r="C184" s="1" t="str">
        <f>VLOOKUP(Snapshot!B184,Indicator!$A$2:$G$200,6,FALSE)</f>
        <v>NEW</v>
      </c>
      <c r="D184" s="1" t="str">
        <f>VLOOKUP(Snapshot!B184,Indicator!$A$2:$G$200,7,FALSE)</f>
        <v>National Action Plan on Business and Human Rights.</v>
      </c>
      <c r="E184">
        <v>2020</v>
      </c>
      <c r="F184" t="s">
        <v>783</v>
      </c>
      <c r="G184" s="30" t="str">
        <f>VLOOKUP(F184,Value_type!$A$2:$E$100,4,FALSE)</f>
        <v xml:space="preserve">4 = Yes, and the NAP addresses children’s rights specifically, _x000D_
3 = Yes, but the NAP does not address children’s rights specifically, _x000D_
2 = No, but the state has committed to doing one or has started the process, _x000D_
1 = No_x000D_
</v>
      </c>
      <c r="H184" t="s">
        <v>989</v>
      </c>
      <c r="I184" s="1" t="e">
        <f>VLOOKUP(H184,Source!$A$2:$K$200,3,FALSE)</f>
        <v>#N/A</v>
      </c>
    </row>
    <row r="185" spans="1:9" x14ac:dyDescent="0.3">
      <c r="A185" s="1" t="s">
        <v>1215</v>
      </c>
      <c r="B185" t="s">
        <v>663</v>
      </c>
      <c r="C185" s="1" t="str">
        <f>VLOOKUP(Snapshot!B185,Indicator!$A$2:$G$200,6,FALSE)</f>
        <v>2.1.3</v>
      </c>
      <c r="D185" s="1" t="str">
        <f>VLOOKUP(Snapshot!B185,Indicator!$A$2:$G$200,7,FALSE)</f>
        <v xml:space="preserve">Education spending	</v>
      </c>
      <c r="E185">
        <v>2020</v>
      </c>
      <c r="F185" t="s">
        <v>705</v>
      </c>
      <c r="G185" s="30" t="str">
        <f>VLOOKUP(F185,Value_type!$A$2:$E$100,4,FALSE)</f>
        <v xml:space="preserve">Continuous variable </v>
      </c>
      <c r="H185" t="s">
        <v>1216</v>
      </c>
      <c r="I185" s="1" t="str">
        <f>VLOOKUP(H185,Source!$A$2:$K$200,3,FALSE)</f>
        <v>UN</v>
      </c>
    </row>
    <row r="186" spans="1:9" x14ac:dyDescent="0.3">
      <c r="A186" s="1" t="s">
        <v>1217</v>
      </c>
      <c r="B186" t="s">
        <v>666</v>
      </c>
      <c r="C186" s="1" t="str">
        <f>VLOOKUP(Snapshot!B186,Indicator!$A$2:$G$200,6,FALSE)</f>
        <v>2.1.4</v>
      </c>
      <c r="D186" s="1" t="str">
        <f>VLOOKUP(Snapshot!B186,Indicator!$A$2:$G$200,7,FALSE)</f>
        <v xml:space="preserve">Health expenditure	</v>
      </c>
      <c r="E186">
        <v>2020</v>
      </c>
      <c r="F186" t="s">
        <v>705</v>
      </c>
      <c r="G186" s="30" t="str">
        <f>VLOOKUP(F186,Value_type!$A$2:$E$100,4,FALSE)</f>
        <v xml:space="preserve">Continuous variable </v>
      </c>
      <c r="H186" t="s">
        <v>1218</v>
      </c>
      <c r="I186" s="1" t="str">
        <f>VLOOKUP(H186,Source!$A$2:$K$300,3,FALSE)</f>
        <v>WHO</v>
      </c>
    </row>
    <row r="187" spans="1:9" x14ac:dyDescent="0.3">
      <c r="A187" s="1" t="s">
        <v>1219</v>
      </c>
      <c r="B187" t="s">
        <v>670</v>
      </c>
      <c r="C187" s="1" t="str">
        <f>VLOOKUP(Snapshot!B187,Indicator!$A$2:$G$200,6,FALSE)</f>
        <v>2.1.5</v>
      </c>
      <c r="D187" s="1" t="str">
        <f>VLOOKUP(Snapshot!B187,Indicator!$A$2:$G$200,7,FALSE)</f>
        <v xml:space="preserve">Child protection services	</v>
      </c>
      <c r="E187">
        <v>2020</v>
      </c>
      <c r="F187" t="s">
        <v>793</v>
      </c>
      <c r="G187" s="30" t="str">
        <f>VLOOKUP(F187,Value_type!$A$2:$E$100,4,FALSE)</f>
        <v xml:space="preserve">3=Larger scale, 2=Limited, 1=None, 0=No data	</v>
      </c>
      <c r="H187" t="s">
        <v>1220</v>
      </c>
      <c r="I187" s="1" t="str">
        <f>VLOOKUP(H187,Source!$A$2:$K$300,3,FALSE)</f>
        <v>WHO</v>
      </c>
    </row>
    <row r="188" spans="1:9" x14ac:dyDescent="0.3">
      <c r="A188" s="1" t="s">
        <v>1221</v>
      </c>
      <c r="B188" t="s">
        <v>672</v>
      </c>
      <c r="C188" s="1" t="str">
        <f>VLOOKUP(Snapshot!B188,Indicator!$A$2:$G$200,6,FALSE)</f>
        <v>2.1.6</v>
      </c>
      <c r="D188" s="1" t="str">
        <f>VLOOKUP(Snapshot!B188,Indicator!$A$2:$G$200,7,FALSE)</f>
        <v xml:space="preserve">Life skills and social development programmes 	</v>
      </c>
      <c r="E188">
        <v>2020</v>
      </c>
      <c r="F188" t="s">
        <v>793</v>
      </c>
      <c r="G188" s="30" t="str">
        <f>VLOOKUP(F188,Value_type!$A$2:$E$100,4,FALSE)</f>
        <v xml:space="preserve">3=Larger scale, 2=Limited, 1=None, 0=No data	</v>
      </c>
      <c r="H188" t="s">
        <v>1222</v>
      </c>
      <c r="I188" s="1" t="str">
        <f>VLOOKUP(H188,Source!$A$2:$K$300,3,FALSE)</f>
        <v>WHO</v>
      </c>
    </row>
    <row r="189" spans="1:9" x14ac:dyDescent="0.3">
      <c r="A189" s="1" t="s">
        <v>1223</v>
      </c>
      <c r="B189" t="s">
        <v>674</v>
      </c>
      <c r="C189" s="1" t="str">
        <f>VLOOKUP(Snapshot!B189,Indicator!$A$2:$G$200,6,FALSE)</f>
        <v>2.1.7</v>
      </c>
      <c r="D189" s="1" t="str">
        <f>VLOOKUP(Snapshot!B189,Indicator!$A$2:$G$200,7,FALSE)</f>
        <v xml:space="preserve">Social protection coverage	</v>
      </c>
      <c r="E189">
        <v>2020</v>
      </c>
      <c r="F189" t="s">
        <v>705</v>
      </c>
      <c r="G189" s="30" t="str">
        <f>VLOOKUP(F189,Value_type!$A$2:$E$100,4,FALSE)</f>
        <v xml:space="preserve">Continuous variable </v>
      </c>
      <c r="H189" t="s">
        <v>1224</v>
      </c>
      <c r="I189" s="1" t="str">
        <f>VLOOKUP(H189,Source!$A$2:$K$300,3,FALSE)</f>
        <v>UN</v>
      </c>
    </row>
    <row r="190" spans="1:9" x14ac:dyDescent="0.3">
      <c r="A190" s="1" t="s">
        <v>1225</v>
      </c>
      <c r="B190" t="s">
        <v>677</v>
      </c>
      <c r="C190" s="1" t="str">
        <f>VLOOKUP(Snapshot!B190,Indicator!$A$2:$G$200,6,FALSE)</f>
        <v>2.3.1</v>
      </c>
      <c r="D190" s="1" t="str">
        <f>VLOOKUP(Snapshot!B190,Indicator!$A$2:$G$200,7,FALSE)</f>
        <v>Effectiveness of the justice system.</v>
      </c>
      <c r="E190">
        <v>2020</v>
      </c>
      <c r="F190" t="s">
        <v>705</v>
      </c>
      <c r="G190" s="30" t="str">
        <f>VLOOKUP(F190,Value_type!$A$2:$E$100,4,FALSE)</f>
        <v xml:space="preserve">Continuous variable </v>
      </c>
      <c r="H190" t="s">
        <v>1079</v>
      </c>
      <c r="I190" s="1" t="str">
        <f>VLOOKUP(H190,Source!$A$2:$K$200,3,FALSE)</f>
        <v>CRIN</v>
      </c>
    </row>
    <row r="191" spans="1:9" x14ac:dyDescent="0.3">
      <c r="A191" s="1" t="s">
        <v>1226</v>
      </c>
      <c r="B191" t="s">
        <v>678</v>
      </c>
      <c r="C191" s="1">
        <f>VLOOKUP(Snapshot!B191,Indicator!$A$2:$G$200,6,FALSE)</f>
        <v>0</v>
      </c>
      <c r="D191" s="1">
        <f>VLOOKUP(Snapshot!B191,Indicator!$A$2:$G$200,7,FALSE)</f>
        <v>0</v>
      </c>
    </row>
    <row r="192" spans="1:9" x14ac:dyDescent="0.3">
      <c r="A192" s="1" t="s">
        <v>1227</v>
      </c>
      <c r="B192" t="s">
        <v>679</v>
      </c>
      <c r="C192" s="1">
        <f>VLOOKUP(Snapshot!B192,Indicator!$A$2:$G$200,6,FALSE)</f>
        <v>0</v>
      </c>
      <c r="D192" s="1">
        <f>VLOOKUP(Snapshot!B192,Indicator!$A$2:$G$200,7,FALSE)</f>
        <v>0</v>
      </c>
    </row>
    <row r="193" spans="1:4" x14ac:dyDescent="0.3">
      <c r="A193" s="1" t="s">
        <v>1228</v>
      </c>
      <c r="B193" t="s">
        <v>680</v>
      </c>
      <c r="C193" s="1">
        <f>VLOOKUP(Snapshot!B193,Indicator!$A$2:$G$200,6,FALSE)</f>
        <v>0</v>
      </c>
      <c r="D193" s="1">
        <f>VLOOKUP(Snapshot!B193,Indicator!$A$2:$G$200,7,FALSE)</f>
        <v>0</v>
      </c>
    </row>
    <row r="194" spans="1:4" x14ac:dyDescent="0.3">
      <c r="A194" s="1" t="s">
        <v>1229</v>
      </c>
      <c r="B194" t="s">
        <v>681</v>
      </c>
      <c r="D194" s="1">
        <f>VLOOKUP(Snapshot!B194,Indicator!$A$2:$G$200,7,FALSE)</f>
        <v>0</v>
      </c>
    </row>
    <row r="195" spans="1:4" x14ac:dyDescent="0.3">
      <c r="A195" s="1" t="s">
        <v>1230</v>
      </c>
      <c r="B195" t="s">
        <v>682</v>
      </c>
      <c r="D195" s="1">
        <f>VLOOKUP(Snapshot!B195,Indicator!$A$2:$G$200,7,FALSE)</f>
        <v>0</v>
      </c>
    </row>
    <row r="196" spans="1:4" x14ac:dyDescent="0.3">
      <c r="A196" s="1" t="s">
        <v>1231</v>
      </c>
      <c r="B196" t="s">
        <v>683</v>
      </c>
      <c r="D196" s="1">
        <f>VLOOKUP(Snapshot!B196,Indicator!$A$2:$G$200,7,FALSE)</f>
        <v>0</v>
      </c>
    </row>
    <row r="197" spans="1:4" x14ac:dyDescent="0.3">
      <c r="A197" s="1" t="s">
        <v>1232</v>
      </c>
      <c r="B197" t="s">
        <v>684</v>
      </c>
      <c r="D197" s="1">
        <f>VLOOKUP(Snapshot!B197,Indicator!$A$2:$G$200,7,FALSE)</f>
        <v>0</v>
      </c>
    </row>
    <row r="198" spans="1:4" x14ac:dyDescent="0.3">
      <c r="A198" s="1" t="s">
        <v>1233</v>
      </c>
      <c r="B198" t="s">
        <v>685</v>
      </c>
      <c r="D198" s="1">
        <f>VLOOKUP(Snapshot!B198,Indicator!$A$2:$G$200,7,FALSE)</f>
        <v>0</v>
      </c>
    </row>
    <row r="199" spans="1:4" x14ac:dyDescent="0.3">
      <c r="A199" s="1" t="s">
        <v>1234</v>
      </c>
      <c r="B199" t="s">
        <v>686</v>
      </c>
      <c r="D199" s="1">
        <f>VLOOKUP(Snapshot!B199,Indicator!$A$2:$G$200,7,FALSE)</f>
        <v>0</v>
      </c>
    </row>
    <row r="200" spans="1:4" x14ac:dyDescent="0.3">
      <c r="D200" s="1" t="e">
        <f>VLOOKUP(Snapshot!B200,Indicator!$A$2:$G$200,7,FALSE)</f>
        <v>#N/A</v>
      </c>
    </row>
    <row r="201" spans="1:4" x14ac:dyDescent="0.3">
      <c r="D201" s="1" t="e">
        <f>VLOOKUP(Snapshot!B201,Indicator!$A$2:$G$200,7,FALSE)</f>
        <v>#N/A</v>
      </c>
    </row>
    <row r="202" spans="1:4" x14ac:dyDescent="0.3">
      <c r="D202" s="1" t="e">
        <f>VLOOKUP(Snapshot!B202,Indicator!$A$2:$G$200,7,FALSE)</f>
        <v>#N/A</v>
      </c>
    </row>
    <row r="203" spans="1:4" x14ac:dyDescent="0.3">
      <c r="D203" s="1" t="e">
        <f>VLOOKUP(Snapshot!B203,Indicator!$A$2:$G$200,7,FALSE)</f>
        <v>#N/A</v>
      </c>
    </row>
    <row r="204" spans="1:4" x14ac:dyDescent="0.3">
      <c r="D204" s="1" t="e">
        <f>VLOOKUP(Snapshot!B204,Indicator!$A$2:$G$200,7,FALSE)</f>
        <v>#N/A</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J2:J100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36D865C8-B0C0-4D5A-B675-CCD9162E18B7}">
          <x14:formula1>
            <xm:f>Source!$A$2:$A$100</xm:f>
          </x14:formula1>
          <xm:sqref>H2:H21 H23 H25:H52 H185:H190 H68:H75 H77:H83 H85:H86 H90:H91 H93 H95 H97:H113 H115:H183 H54:H66</xm:sqref>
        </x14:dataValidation>
        <x14:dataValidation type="list" allowBlank="1" showInputMessage="1" showErrorMessage="1" xr:uid="{9BBF570F-1E46-4F6B-A2F4-2CD848A466FA}">
          <x14:formula1>
            <xm:f>Transformation!$A$2:$A$100</xm:f>
          </x14:formula1>
          <xm:sqref>K2:K100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896BF339-0799-4C09-9400-65D1BD75B3CC}">
          <x14:formula1>
            <xm:f>Source!$A$2:$A$200</xm:f>
          </x14:formula1>
          <xm:sqref>H89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R227"/>
  <sheetViews>
    <sheetView tabSelected="1" topLeftCell="A157" workbookViewId="0">
      <pane xSplit="1" topLeftCell="B1" activePane="topRight" state="frozen"/>
      <selection pane="topRight" activeCell="E176" sqref="E176"/>
    </sheetView>
  </sheetViews>
  <sheetFormatPr defaultRowHeight="14.4" x14ac:dyDescent="0.3"/>
  <cols>
    <col min="1" max="1" width="10.5546875" bestFit="1" customWidth="1"/>
    <col min="2" max="2" width="29.109375" style="30" customWidth="1"/>
    <col min="3" max="3" width="28.109375" style="30" customWidth="1"/>
    <col min="4" max="4" width="37.6640625" customWidth="1"/>
    <col min="5" max="5" width="20.88671875" customWidth="1"/>
    <col min="6" max="6" width="13.6640625" customWidth="1"/>
    <col min="7" max="8" width="15.33203125" style="1" customWidth="1"/>
    <col min="9" max="9" width="17.44140625" style="30" customWidth="1"/>
    <col min="10" max="10" width="15.44140625" style="1" bestFit="1" customWidth="1"/>
    <col min="11" max="11" width="11.88671875" style="1" customWidth="1"/>
    <col min="12" max="12" width="18" style="30" customWidth="1"/>
    <col min="13" max="13" width="14.6640625" customWidth="1"/>
    <col min="14" max="14" width="45.5546875" style="30" customWidth="1"/>
    <col min="15" max="15" width="14.109375" bestFit="1" customWidth="1"/>
    <col min="16" max="16" width="14.88671875" bestFit="1" customWidth="1"/>
    <col min="17" max="17" width="19.44140625" bestFit="1" customWidth="1"/>
    <col min="18" max="18" width="17.21875" customWidth="1"/>
  </cols>
  <sheetData>
    <row r="1" spans="1:18" ht="30.75" customHeight="1" x14ac:dyDescent="0.3">
      <c r="A1" s="9" t="s">
        <v>1235</v>
      </c>
      <c r="B1" s="10" t="s">
        <v>689</v>
      </c>
      <c r="C1" s="29" t="s">
        <v>1236</v>
      </c>
      <c r="D1" s="10" t="s">
        <v>6</v>
      </c>
      <c r="E1" s="10" t="s">
        <v>1237</v>
      </c>
      <c r="F1" s="11" t="s">
        <v>1238</v>
      </c>
      <c r="G1" s="11" t="s">
        <v>8</v>
      </c>
      <c r="H1" s="33" t="s">
        <v>10</v>
      </c>
      <c r="I1" s="34" t="s">
        <v>9</v>
      </c>
      <c r="J1" s="17" t="s">
        <v>1239</v>
      </c>
      <c r="K1" s="12" t="s">
        <v>1240</v>
      </c>
      <c r="L1" s="52" t="s">
        <v>1241</v>
      </c>
      <c r="M1" s="48" t="s">
        <v>1242</v>
      </c>
      <c r="N1" s="50" t="s">
        <v>1243</v>
      </c>
      <c r="O1" s="48" t="s">
        <v>1244</v>
      </c>
      <c r="P1" s="48" t="s">
        <v>1245</v>
      </c>
      <c r="Q1" s="48" t="s">
        <v>1246</v>
      </c>
      <c r="R1" s="48" t="s">
        <v>2007</v>
      </c>
    </row>
    <row r="2" spans="1:18" x14ac:dyDescent="0.3">
      <c r="A2" s="1" t="s">
        <v>858</v>
      </c>
      <c r="B2" s="30" t="s">
        <v>1247</v>
      </c>
      <c r="C2" s="30" t="s">
        <v>1248</v>
      </c>
      <c r="D2" s="1" t="s">
        <v>1249</v>
      </c>
      <c r="E2" s="6" t="s">
        <v>1250</v>
      </c>
      <c r="F2" s="1"/>
      <c r="G2" s="1" t="s">
        <v>23</v>
      </c>
      <c r="H2" s="1">
        <v>2018</v>
      </c>
      <c r="I2" s="30" t="s">
        <v>1251</v>
      </c>
      <c r="J2" s="1" t="s">
        <v>55</v>
      </c>
      <c r="L2" s="30" t="s">
        <v>1252</v>
      </c>
      <c r="M2" s="1"/>
      <c r="N2" s="30" t="s">
        <v>1253</v>
      </c>
    </row>
    <row r="3" spans="1:18" x14ac:dyDescent="0.3">
      <c r="A3" s="1" t="s">
        <v>860</v>
      </c>
      <c r="B3" s="30" t="s">
        <v>1247</v>
      </c>
      <c r="C3" s="30" t="s">
        <v>1248</v>
      </c>
      <c r="D3" s="1" t="s">
        <v>1254</v>
      </c>
      <c r="E3" s="6" t="s">
        <v>1255</v>
      </c>
      <c r="F3" s="6"/>
      <c r="G3" s="8" t="s">
        <v>23</v>
      </c>
      <c r="H3" s="1">
        <v>2018</v>
      </c>
      <c r="I3" s="30" t="s">
        <v>1256</v>
      </c>
      <c r="J3" s="1" t="s">
        <v>55</v>
      </c>
      <c r="L3" s="30" t="s">
        <v>1257</v>
      </c>
      <c r="M3" s="1"/>
      <c r="N3" s="30" t="s">
        <v>1258</v>
      </c>
    </row>
    <row r="4" spans="1:18" x14ac:dyDescent="0.3">
      <c r="A4" s="1" t="s">
        <v>862</v>
      </c>
      <c r="B4" s="30" t="s">
        <v>1259</v>
      </c>
      <c r="C4" s="30" t="s">
        <v>1260</v>
      </c>
      <c r="D4" s="1" t="s">
        <v>1261</v>
      </c>
      <c r="E4" s="35" t="s">
        <v>1262</v>
      </c>
      <c r="F4" s="6"/>
      <c r="G4" s="8" t="s">
        <v>23</v>
      </c>
      <c r="H4" s="1">
        <v>2018</v>
      </c>
      <c r="I4" s="30" t="s">
        <v>1263</v>
      </c>
      <c r="J4" s="1" t="s">
        <v>55</v>
      </c>
      <c r="L4" s="30" t="s">
        <v>1264</v>
      </c>
      <c r="M4" s="1"/>
      <c r="N4" s="30" t="s">
        <v>1265</v>
      </c>
    </row>
    <row r="5" spans="1:18" x14ac:dyDescent="0.3">
      <c r="A5" s="1" t="s">
        <v>864</v>
      </c>
      <c r="B5" s="30" t="s">
        <v>1247</v>
      </c>
      <c r="C5" s="30" t="s">
        <v>1391</v>
      </c>
      <c r="D5" s="1" t="s">
        <v>1266</v>
      </c>
      <c r="E5" s="6" t="s">
        <v>1267</v>
      </c>
      <c r="F5" s="6"/>
      <c r="G5" s="8" t="s">
        <v>23</v>
      </c>
      <c r="H5" s="1">
        <v>2018</v>
      </c>
      <c r="I5" s="30" t="s">
        <v>1268</v>
      </c>
      <c r="J5" s="1" t="s">
        <v>55</v>
      </c>
      <c r="L5" s="51" t="s">
        <v>1257</v>
      </c>
      <c r="M5" s="49"/>
      <c r="N5" s="30" t="s">
        <v>1269</v>
      </c>
    </row>
    <row r="6" spans="1:18" x14ac:dyDescent="0.3">
      <c r="A6" s="1" t="s">
        <v>866</v>
      </c>
      <c r="B6" s="30" t="s">
        <v>1247</v>
      </c>
      <c r="C6" s="30" t="s">
        <v>1248</v>
      </c>
      <c r="D6" s="1" t="s">
        <v>1270</v>
      </c>
      <c r="E6" s="6" t="s">
        <v>1271</v>
      </c>
      <c r="F6" s="6"/>
      <c r="G6" s="8" t="s">
        <v>23</v>
      </c>
      <c r="H6" s="1">
        <v>2018</v>
      </c>
      <c r="I6" s="30" t="s">
        <v>1272</v>
      </c>
      <c r="J6" s="1" t="s">
        <v>55</v>
      </c>
      <c r="L6" s="51" t="s">
        <v>1257</v>
      </c>
      <c r="M6" s="49"/>
      <c r="N6" s="30" t="s">
        <v>1273</v>
      </c>
    </row>
    <row r="7" spans="1:18" x14ac:dyDescent="0.3">
      <c r="A7" s="1" t="s">
        <v>868</v>
      </c>
      <c r="B7" s="30" t="s">
        <v>1247</v>
      </c>
      <c r="C7" s="30" t="s">
        <v>1248</v>
      </c>
      <c r="D7" s="1" t="s">
        <v>1274</v>
      </c>
      <c r="E7" s="6" t="s">
        <v>1275</v>
      </c>
      <c r="F7" s="1"/>
      <c r="G7" s="8" t="s">
        <v>23</v>
      </c>
      <c r="H7" s="1">
        <v>2018</v>
      </c>
      <c r="I7" s="30" t="s">
        <v>1276</v>
      </c>
      <c r="J7" s="1" t="s">
        <v>55</v>
      </c>
      <c r="L7" s="51" t="s">
        <v>1257</v>
      </c>
      <c r="M7" s="49"/>
      <c r="N7" s="30" t="s">
        <v>1273</v>
      </c>
    </row>
    <row r="8" spans="1:18" x14ac:dyDescent="0.3">
      <c r="A8" s="1" t="s">
        <v>870</v>
      </c>
      <c r="B8" s="30" t="s">
        <v>1247</v>
      </c>
      <c r="C8" s="30" t="s">
        <v>1248</v>
      </c>
      <c r="D8" t="s">
        <v>1277</v>
      </c>
      <c r="E8" s="27" t="s">
        <v>1278</v>
      </c>
      <c r="G8" s="1" t="s">
        <v>23</v>
      </c>
      <c r="H8" s="1">
        <v>2018</v>
      </c>
      <c r="I8" s="30" t="s">
        <v>1279</v>
      </c>
      <c r="J8" s="1" t="s">
        <v>55</v>
      </c>
      <c r="L8" s="51" t="s">
        <v>1257</v>
      </c>
      <c r="M8" s="49"/>
      <c r="N8" s="30" t="s">
        <v>1273</v>
      </c>
    </row>
    <row r="9" spans="1:18" x14ac:dyDescent="0.3">
      <c r="A9" s="1" t="s">
        <v>872</v>
      </c>
      <c r="B9" s="30" t="s">
        <v>1259</v>
      </c>
      <c r="C9" s="30" t="s">
        <v>1280</v>
      </c>
      <c r="D9" t="s">
        <v>1281</v>
      </c>
      <c r="E9" s="27" t="s">
        <v>1282</v>
      </c>
      <c r="F9">
        <v>2016</v>
      </c>
      <c r="G9" s="1" t="s">
        <v>23</v>
      </c>
      <c r="H9" s="1">
        <v>2020</v>
      </c>
      <c r="I9" s="30" t="s">
        <v>1283</v>
      </c>
      <c r="J9" s="1" t="s">
        <v>55</v>
      </c>
      <c r="L9" s="51" t="s">
        <v>1264</v>
      </c>
      <c r="N9" s="30" t="s">
        <v>1284</v>
      </c>
      <c r="O9" s="49" t="s">
        <v>1285</v>
      </c>
    </row>
    <row r="10" spans="1:18" x14ac:dyDescent="0.3">
      <c r="A10" s="1" t="s">
        <v>874</v>
      </c>
      <c r="B10" s="30" t="s">
        <v>1259</v>
      </c>
      <c r="C10" s="30" t="s">
        <v>1280</v>
      </c>
      <c r="D10" t="s">
        <v>1286</v>
      </c>
      <c r="E10" s="27" t="s">
        <v>1287</v>
      </c>
      <c r="F10">
        <v>2016</v>
      </c>
      <c r="G10" s="1" t="s">
        <v>23</v>
      </c>
      <c r="H10" s="1">
        <v>2020</v>
      </c>
      <c r="I10" s="30" t="s">
        <v>1288</v>
      </c>
      <c r="J10" s="1" t="s">
        <v>55</v>
      </c>
      <c r="L10" s="51" t="s">
        <v>1264</v>
      </c>
      <c r="N10" s="30" t="s">
        <v>1289</v>
      </c>
      <c r="O10" s="49" t="s">
        <v>1285</v>
      </c>
    </row>
    <row r="11" spans="1:18" x14ac:dyDescent="0.3">
      <c r="A11" s="1" t="s">
        <v>876</v>
      </c>
      <c r="B11" s="30" t="s">
        <v>1259</v>
      </c>
      <c r="C11" s="30" t="s">
        <v>1280</v>
      </c>
      <c r="D11" s="26" t="s">
        <v>1290</v>
      </c>
      <c r="E11" s="27" t="s">
        <v>1291</v>
      </c>
      <c r="F11">
        <v>2014</v>
      </c>
      <c r="G11" s="1" t="s">
        <v>23</v>
      </c>
      <c r="H11" s="1">
        <v>2020</v>
      </c>
      <c r="I11" s="30" t="s">
        <v>1292</v>
      </c>
      <c r="J11" s="1" t="s">
        <v>55</v>
      </c>
      <c r="L11" s="51" t="s">
        <v>1264</v>
      </c>
      <c r="M11" s="49"/>
      <c r="N11" s="30" t="s">
        <v>1293</v>
      </c>
      <c r="O11" s="49" t="s">
        <v>1285</v>
      </c>
    </row>
    <row r="12" spans="1:18" x14ac:dyDescent="0.3">
      <c r="A12" s="1" t="s">
        <v>878</v>
      </c>
      <c r="B12" s="30" t="s">
        <v>1294</v>
      </c>
      <c r="C12" s="30" t="s">
        <v>1295</v>
      </c>
      <c r="D12" s="26" t="s">
        <v>1296</v>
      </c>
      <c r="E12" s="27" t="s">
        <v>1297</v>
      </c>
      <c r="F12">
        <v>2019</v>
      </c>
      <c r="G12" s="1" t="s">
        <v>23</v>
      </c>
      <c r="H12" s="1">
        <v>2020</v>
      </c>
      <c r="I12" s="30" t="s">
        <v>1298</v>
      </c>
      <c r="J12" s="1" t="s">
        <v>154</v>
      </c>
      <c r="L12" s="51" t="s">
        <v>1299</v>
      </c>
      <c r="M12" s="49"/>
      <c r="N12" s="30" t="s">
        <v>1300</v>
      </c>
      <c r="O12" s="49" t="s">
        <v>1285</v>
      </c>
    </row>
    <row r="13" spans="1:18" x14ac:dyDescent="0.3">
      <c r="A13" s="1" t="s">
        <v>880</v>
      </c>
      <c r="B13" s="30" t="s">
        <v>1301</v>
      </c>
      <c r="C13" s="30" t="s">
        <v>1302</v>
      </c>
      <c r="D13" t="s">
        <v>1303</v>
      </c>
      <c r="E13" s="27" t="s">
        <v>1304</v>
      </c>
      <c r="F13">
        <v>2018</v>
      </c>
      <c r="G13" s="1" t="s">
        <v>23</v>
      </c>
      <c r="H13" s="1">
        <v>2020</v>
      </c>
      <c r="I13" s="30" t="s">
        <v>1305</v>
      </c>
      <c r="J13" s="1" t="s">
        <v>24</v>
      </c>
      <c r="K13" s="1" t="s">
        <v>1306</v>
      </c>
      <c r="L13" s="51" t="s">
        <v>1257</v>
      </c>
      <c r="N13" s="30" t="s">
        <v>1307</v>
      </c>
    </row>
    <row r="14" spans="1:18" x14ac:dyDescent="0.3">
      <c r="A14" s="1" t="s">
        <v>882</v>
      </c>
      <c r="B14" s="30" t="s">
        <v>1259</v>
      </c>
      <c r="C14" s="30" t="s">
        <v>1280</v>
      </c>
      <c r="D14" s="26" t="s">
        <v>1308</v>
      </c>
      <c r="E14" s="27" t="s">
        <v>1309</v>
      </c>
      <c r="F14">
        <v>2016</v>
      </c>
      <c r="G14" s="1" t="s">
        <v>23</v>
      </c>
      <c r="H14" s="1">
        <v>2020</v>
      </c>
      <c r="I14" s="30" t="s">
        <v>1310</v>
      </c>
      <c r="J14" s="1" t="s">
        <v>55</v>
      </c>
      <c r="K14" s="1" t="s">
        <v>1306</v>
      </c>
      <c r="L14" s="51" t="s">
        <v>1299</v>
      </c>
      <c r="N14" s="30" t="s">
        <v>1311</v>
      </c>
      <c r="O14" s="49" t="s">
        <v>1285</v>
      </c>
    </row>
    <row r="15" spans="1:18" x14ac:dyDescent="0.3">
      <c r="A15" s="1" t="s">
        <v>884</v>
      </c>
      <c r="B15" s="30" t="s">
        <v>1259</v>
      </c>
      <c r="D15" t="s">
        <v>1312</v>
      </c>
      <c r="E15" s="27" t="s">
        <v>1313</v>
      </c>
      <c r="F15">
        <v>2020</v>
      </c>
      <c r="G15" s="1" t="s">
        <v>23</v>
      </c>
      <c r="H15" s="1">
        <v>2018</v>
      </c>
      <c r="I15" s="30" t="s">
        <v>1314</v>
      </c>
      <c r="J15" s="1" t="s">
        <v>55</v>
      </c>
      <c r="K15" s="1" t="s">
        <v>1306</v>
      </c>
      <c r="L15" s="51" t="s">
        <v>1315</v>
      </c>
      <c r="N15" s="30" t="s">
        <v>1316</v>
      </c>
      <c r="O15" s="49" t="s">
        <v>1317</v>
      </c>
      <c r="P15" s="49" t="s">
        <v>1317</v>
      </c>
      <c r="Q15" s="49" t="s">
        <v>1317</v>
      </c>
    </row>
    <row r="16" spans="1:18" x14ac:dyDescent="0.3">
      <c r="A16" s="1" t="s">
        <v>886</v>
      </c>
      <c r="B16" s="30" t="s">
        <v>1294</v>
      </c>
      <c r="C16" s="38" t="s">
        <v>1318</v>
      </c>
      <c r="D16" s="26" t="s">
        <v>1319</v>
      </c>
      <c r="E16" s="27" t="s">
        <v>1320</v>
      </c>
      <c r="G16" s="1" t="s">
        <v>23</v>
      </c>
      <c r="H16" s="1">
        <v>2018</v>
      </c>
      <c r="I16" s="30" t="s">
        <v>1321</v>
      </c>
      <c r="J16" s="1" t="s">
        <v>55</v>
      </c>
      <c r="K16" s="1" t="s">
        <v>1306</v>
      </c>
      <c r="L16" s="51" t="s">
        <v>1322</v>
      </c>
      <c r="N16" s="30" t="s">
        <v>1323</v>
      </c>
      <c r="O16" s="49" t="s">
        <v>1317</v>
      </c>
      <c r="P16" s="49" t="s">
        <v>1317</v>
      </c>
      <c r="Q16" s="49" t="s">
        <v>1317</v>
      </c>
    </row>
    <row r="17" spans="1:18" x14ac:dyDescent="0.3">
      <c r="A17" s="1" t="s">
        <v>888</v>
      </c>
      <c r="B17" s="30" t="s">
        <v>1294</v>
      </c>
      <c r="C17" s="38" t="s">
        <v>1318</v>
      </c>
      <c r="D17" t="s">
        <v>1324</v>
      </c>
      <c r="E17" s="27" t="s">
        <v>1325</v>
      </c>
      <c r="G17" s="1" t="s">
        <v>23</v>
      </c>
      <c r="H17" s="1">
        <v>2018</v>
      </c>
      <c r="I17" s="30" t="s">
        <v>1321</v>
      </c>
      <c r="J17" s="1" t="s">
        <v>55</v>
      </c>
      <c r="K17" s="1" t="s">
        <v>1306</v>
      </c>
      <c r="L17" s="51" t="s">
        <v>1326</v>
      </c>
      <c r="N17" s="30" t="s">
        <v>1327</v>
      </c>
      <c r="O17" s="49" t="s">
        <v>1317</v>
      </c>
      <c r="P17" s="49" t="s">
        <v>1317</v>
      </c>
      <c r="Q17" s="49" t="s">
        <v>1317</v>
      </c>
    </row>
    <row r="18" spans="1:18" x14ac:dyDescent="0.3">
      <c r="A18" s="1" t="s">
        <v>890</v>
      </c>
      <c r="B18" s="30" t="s">
        <v>1328</v>
      </c>
      <c r="C18" s="38" t="s">
        <v>961</v>
      </c>
      <c r="D18" s="26" t="s">
        <v>1329</v>
      </c>
      <c r="E18" s="27" t="s">
        <v>1330</v>
      </c>
      <c r="G18" s="1" t="s">
        <v>23</v>
      </c>
      <c r="H18" s="1">
        <v>2018</v>
      </c>
      <c r="I18" s="30" t="s">
        <v>1331</v>
      </c>
      <c r="J18" s="1" t="s">
        <v>55</v>
      </c>
      <c r="K18" s="1" t="s">
        <v>1306</v>
      </c>
      <c r="L18" s="51" t="s">
        <v>1332</v>
      </c>
      <c r="N18" s="30" t="s">
        <v>1333</v>
      </c>
      <c r="O18" s="49" t="s">
        <v>1317</v>
      </c>
      <c r="P18" s="49" t="s">
        <v>1317</v>
      </c>
      <c r="Q18" s="49" t="s">
        <v>1317</v>
      </c>
    </row>
    <row r="19" spans="1:18" x14ac:dyDescent="0.3">
      <c r="A19" s="1" t="s">
        <v>892</v>
      </c>
      <c r="B19" s="30" t="s">
        <v>1294</v>
      </c>
      <c r="C19" s="38" t="s">
        <v>1334</v>
      </c>
      <c r="D19" s="39" t="s">
        <v>1335</v>
      </c>
      <c r="E19" s="27" t="s">
        <v>1336</v>
      </c>
      <c r="G19" s="1" t="s">
        <v>23</v>
      </c>
      <c r="H19" s="1">
        <v>2020</v>
      </c>
      <c r="I19" s="30" t="s">
        <v>1337</v>
      </c>
      <c r="J19" s="1" t="s">
        <v>55</v>
      </c>
      <c r="K19" s="1" t="s">
        <v>1306</v>
      </c>
      <c r="L19" s="51" t="s">
        <v>1338</v>
      </c>
      <c r="N19" s="30" t="s">
        <v>1339</v>
      </c>
      <c r="O19" s="49" t="s">
        <v>1317</v>
      </c>
      <c r="P19" s="49" t="s">
        <v>1317</v>
      </c>
      <c r="Q19" s="49" t="s">
        <v>1317</v>
      </c>
    </row>
    <row r="20" spans="1:18" x14ac:dyDescent="0.3">
      <c r="A20" s="1" t="s">
        <v>894</v>
      </c>
      <c r="B20" s="30" t="s">
        <v>1328</v>
      </c>
      <c r="C20" s="38" t="s">
        <v>1340</v>
      </c>
      <c r="D20" s="41" t="s">
        <v>1341</v>
      </c>
      <c r="E20" s="27" t="s">
        <v>1342</v>
      </c>
      <c r="G20" s="1" t="s">
        <v>23</v>
      </c>
      <c r="H20" s="1">
        <v>2020</v>
      </c>
      <c r="I20" s="30" t="s">
        <v>1343</v>
      </c>
      <c r="J20" s="1" t="s">
        <v>55</v>
      </c>
      <c r="K20" s="1" t="s">
        <v>1306</v>
      </c>
      <c r="L20" s="51" t="s">
        <v>1344</v>
      </c>
      <c r="N20" s="30" t="s">
        <v>1345</v>
      </c>
      <c r="O20" s="49" t="s">
        <v>1317</v>
      </c>
      <c r="P20" s="49" t="s">
        <v>1317</v>
      </c>
      <c r="Q20" s="49" t="s">
        <v>1317</v>
      </c>
    </row>
    <row r="21" spans="1:18" x14ac:dyDescent="0.3">
      <c r="A21" s="1" t="s">
        <v>896</v>
      </c>
      <c r="B21" s="30" t="s">
        <v>1328</v>
      </c>
      <c r="C21" s="38" t="s">
        <v>1340</v>
      </c>
      <c r="D21" s="39" t="s">
        <v>1346</v>
      </c>
      <c r="E21" s="27" t="s">
        <v>1347</v>
      </c>
      <c r="G21" s="1" t="s">
        <v>23</v>
      </c>
      <c r="H21" s="1">
        <v>2018</v>
      </c>
      <c r="I21" s="30" t="s">
        <v>1343</v>
      </c>
      <c r="J21" s="1" t="s">
        <v>55</v>
      </c>
      <c r="K21" s="1" t="s">
        <v>1306</v>
      </c>
      <c r="L21" s="51" t="s">
        <v>1348</v>
      </c>
      <c r="N21" s="30" t="s">
        <v>1349</v>
      </c>
      <c r="O21" s="49" t="s">
        <v>1317</v>
      </c>
      <c r="P21" s="49" t="s">
        <v>1317</v>
      </c>
      <c r="Q21" s="49" t="s">
        <v>1317</v>
      </c>
    </row>
    <row r="22" spans="1:18" x14ac:dyDescent="0.3">
      <c r="A22" s="1" t="s">
        <v>1350</v>
      </c>
      <c r="B22" s="30" t="s">
        <v>1259</v>
      </c>
      <c r="C22" s="30" t="s">
        <v>1351</v>
      </c>
      <c r="D22" s="26" t="s">
        <v>1352</v>
      </c>
      <c r="E22" s="27" t="s">
        <v>1353</v>
      </c>
      <c r="G22" s="1" t="s">
        <v>54</v>
      </c>
      <c r="H22" s="1">
        <v>2020</v>
      </c>
      <c r="I22" s="30" t="s">
        <v>1354</v>
      </c>
      <c r="J22" s="1" t="s">
        <v>55</v>
      </c>
      <c r="K22" s="1" t="s">
        <v>1306</v>
      </c>
      <c r="L22" s="51" t="s">
        <v>1264</v>
      </c>
      <c r="N22" s="30" t="s">
        <v>1355</v>
      </c>
    </row>
    <row r="23" spans="1:18" x14ac:dyDescent="0.3">
      <c r="A23" s="1" t="s">
        <v>1356</v>
      </c>
      <c r="C23" s="30" t="s">
        <v>961</v>
      </c>
      <c r="D23" t="s">
        <v>1357</v>
      </c>
      <c r="E23" s="27" t="s">
        <v>1358</v>
      </c>
      <c r="F23">
        <v>2017</v>
      </c>
      <c r="G23" s="1" t="s">
        <v>54</v>
      </c>
      <c r="H23" s="1">
        <v>2020</v>
      </c>
      <c r="I23" s="30" t="s">
        <v>1354</v>
      </c>
      <c r="J23" s="1" t="s">
        <v>55</v>
      </c>
      <c r="K23" s="1" t="s">
        <v>1306</v>
      </c>
      <c r="M23" s="1" t="s">
        <v>1359</v>
      </c>
      <c r="N23" s="35" t="s">
        <v>1360</v>
      </c>
    </row>
    <row r="24" spans="1:18" x14ac:dyDescent="0.3">
      <c r="A24" s="1" t="s">
        <v>1361</v>
      </c>
      <c r="B24" s="30" t="s">
        <v>1362</v>
      </c>
      <c r="C24" s="30" t="s">
        <v>961</v>
      </c>
      <c r="D24" s="26" t="s">
        <v>1329</v>
      </c>
      <c r="E24" s="27" t="s">
        <v>1363</v>
      </c>
      <c r="G24" s="1" t="s">
        <v>54</v>
      </c>
      <c r="H24" s="1">
        <v>2020</v>
      </c>
      <c r="I24" s="30" t="s">
        <v>1364</v>
      </c>
      <c r="J24" s="1" t="s">
        <v>154</v>
      </c>
      <c r="K24" s="1" t="s">
        <v>890</v>
      </c>
      <c r="L24" s="51" t="s">
        <v>1365</v>
      </c>
      <c r="N24" s="30" t="s">
        <v>1366</v>
      </c>
      <c r="O24" s="49" t="s">
        <v>1367</v>
      </c>
      <c r="P24" s="49" t="s">
        <v>1367</v>
      </c>
      <c r="Q24" s="49" t="s">
        <v>1367</v>
      </c>
    </row>
    <row r="25" spans="1:18" x14ac:dyDescent="0.3">
      <c r="A25" s="1" t="s">
        <v>1368</v>
      </c>
      <c r="B25" s="30" t="s">
        <v>1369</v>
      </c>
      <c r="C25" s="30" t="s">
        <v>1370</v>
      </c>
      <c r="D25" t="s">
        <v>1312</v>
      </c>
      <c r="E25" s="27" t="s">
        <v>1371</v>
      </c>
      <c r="F25">
        <v>2020</v>
      </c>
      <c r="G25" s="1" t="s">
        <v>54</v>
      </c>
      <c r="H25" s="1">
        <v>2020</v>
      </c>
      <c r="I25" s="30" t="s">
        <v>1372</v>
      </c>
      <c r="J25" s="1" t="s">
        <v>154</v>
      </c>
      <c r="K25" s="1" t="s">
        <v>884</v>
      </c>
      <c r="L25" s="51" t="s">
        <v>1365</v>
      </c>
      <c r="N25" s="51" t="s">
        <v>1373</v>
      </c>
      <c r="O25" s="49" t="s">
        <v>1367</v>
      </c>
      <c r="P25" s="49" t="s">
        <v>1367</v>
      </c>
      <c r="Q25" s="49" t="s">
        <v>1367</v>
      </c>
    </row>
    <row r="26" spans="1:18" x14ac:dyDescent="0.3">
      <c r="A26" s="1" t="s">
        <v>900</v>
      </c>
      <c r="B26" s="30" t="s">
        <v>1247</v>
      </c>
      <c r="C26" s="30" t="s">
        <v>1248</v>
      </c>
      <c r="D26" t="s">
        <v>1374</v>
      </c>
      <c r="E26" s="27" t="s">
        <v>1375</v>
      </c>
      <c r="G26" s="1" t="s">
        <v>23</v>
      </c>
      <c r="H26" s="1">
        <v>2018</v>
      </c>
      <c r="I26" s="30" t="s">
        <v>1376</v>
      </c>
      <c r="J26" s="1" t="s">
        <v>55</v>
      </c>
      <c r="L26" s="51" t="s">
        <v>1257</v>
      </c>
      <c r="N26" s="51" t="s">
        <v>1377</v>
      </c>
    </row>
    <row r="27" spans="1:18" x14ac:dyDescent="0.3">
      <c r="A27" s="1" t="s">
        <v>1378</v>
      </c>
      <c r="B27" s="30" t="s">
        <v>1247</v>
      </c>
      <c r="C27" s="30" t="s">
        <v>1248</v>
      </c>
      <c r="D27" s="26" t="s">
        <v>1379</v>
      </c>
      <c r="E27" s="36" t="s">
        <v>1380</v>
      </c>
      <c r="G27" s="1" t="s">
        <v>54</v>
      </c>
      <c r="H27" s="1">
        <v>2020</v>
      </c>
      <c r="I27" s="30" t="s">
        <v>1381</v>
      </c>
      <c r="J27" s="1" t="s">
        <v>55</v>
      </c>
      <c r="L27" s="51" t="s">
        <v>1257</v>
      </c>
      <c r="N27" s="51" t="s">
        <v>1377</v>
      </c>
    </row>
    <row r="28" spans="1:18" x14ac:dyDescent="0.3">
      <c r="A28" s="1" t="s">
        <v>1382</v>
      </c>
      <c r="B28" s="30" t="s">
        <v>1247</v>
      </c>
      <c r="C28" s="30" t="s">
        <v>1248</v>
      </c>
      <c r="D28" t="s">
        <v>1383</v>
      </c>
      <c r="E28" s="27" t="s">
        <v>1384</v>
      </c>
      <c r="G28" s="1" t="s">
        <v>54</v>
      </c>
      <c r="H28" s="1">
        <v>2020</v>
      </c>
      <c r="I28" s="30" t="s">
        <v>1381</v>
      </c>
      <c r="J28" s="1" t="s">
        <v>55</v>
      </c>
      <c r="L28" s="51" t="s">
        <v>1257</v>
      </c>
      <c r="N28" s="51" t="s">
        <v>1377</v>
      </c>
    </row>
    <row r="29" spans="1:18" ht="17.399999999999999" customHeight="1" x14ac:dyDescent="0.3">
      <c r="A29" s="1" t="s">
        <v>904</v>
      </c>
      <c r="B29" s="30" t="s">
        <v>1247</v>
      </c>
      <c r="C29" s="30" t="s">
        <v>1248</v>
      </c>
      <c r="D29" s="25" t="s">
        <v>2016</v>
      </c>
      <c r="E29" s="45" t="s">
        <v>2017</v>
      </c>
      <c r="G29" s="1" t="s">
        <v>23</v>
      </c>
      <c r="H29" s="1">
        <v>2018</v>
      </c>
      <c r="I29" s="30" t="s">
        <v>1385</v>
      </c>
      <c r="J29" s="1" t="s">
        <v>55</v>
      </c>
      <c r="L29" s="51" t="s">
        <v>1257</v>
      </c>
      <c r="N29" s="51" t="s">
        <v>1377</v>
      </c>
    </row>
    <row r="30" spans="1:18" x14ac:dyDescent="0.3">
      <c r="A30" s="1" t="s">
        <v>906</v>
      </c>
      <c r="B30" s="30" t="s">
        <v>1247</v>
      </c>
      <c r="C30" s="30" t="s">
        <v>1248</v>
      </c>
      <c r="D30" s="26" t="s">
        <v>1386</v>
      </c>
      <c r="E30" s="36" t="s">
        <v>2018</v>
      </c>
      <c r="G30" s="1" t="s">
        <v>23</v>
      </c>
      <c r="H30" s="1">
        <v>2018</v>
      </c>
      <c r="I30" s="30" t="s">
        <v>1387</v>
      </c>
      <c r="J30" s="1" t="s">
        <v>55</v>
      </c>
      <c r="L30" s="51" t="s">
        <v>1257</v>
      </c>
      <c r="N30" s="51" t="s">
        <v>1377</v>
      </c>
    </row>
    <row r="31" spans="1:18" x14ac:dyDescent="0.3">
      <c r="A31" s="1" t="s">
        <v>908</v>
      </c>
      <c r="B31" s="30" t="s">
        <v>1247</v>
      </c>
      <c r="C31" s="30" t="s">
        <v>1248</v>
      </c>
      <c r="D31" t="s">
        <v>1388</v>
      </c>
      <c r="E31" s="27" t="s">
        <v>1389</v>
      </c>
      <c r="G31" s="1" t="s">
        <v>23</v>
      </c>
      <c r="H31" s="1">
        <v>2018</v>
      </c>
      <c r="I31" s="30" t="s">
        <v>1390</v>
      </c>
      <c r="J31" s="1" t="s">
        <v>55</v>
      </c>
      <c r="L31" s="51" t="s">
        <v>1257</v>
      </c>
      <c r="N31" s="51" t="s">
        <v>1377</v>
      </c>
    </row>
    <row r="32" spans="1:18" ht="15" customHeight="1" x14ac:dyDescent="0.3">
      <c r="A32" s="1" t="s">
        <v>910</v>
      </c>
      <c r="B32" s="30" t="s">
        <v>1247</v>
      </c>
      <c r="C32" s="30" t="s">
        <v>1391</v>
      </c>
      <c r="D32" s="25" t="s">
        <v>1392</v>
      </c>
      <c r="E32" s="27" t="s">
        <v>1393</v>
      </c>
      <c r="G32" s="1" t="s">
        <v>23</v>
      </c>
      <c r="H32" s="1">
        <v>2018</v>
      </c>
      <c r="I32" s="30" t="s">
        <v>1394</v>
      </c>
      <c r="J32" s="1" t="s">
        <v>55</v>
      </c>
      <c r="L32" s="51" t="s">
        <v>1257</v>
      </c>
      <c r="N32" s="30" t="s">
        <v>1395</v>
      </c>
      <c r="O32" t="s">
        <v>1367</v>
      </c>
      <c r="R32" t="s">
        <v>2008</v>
      </c>
    </row>
    <row r="33" spans="1:17" x14ac:dyDescent="0.3">
      <c r="A33" s="1" t="s">
        <v>912</v>
      </c>
      <c r="B33" s="30" t="s">
        <v>1247</v>
      </c>
      <c r="C33" s="30" t="s">
        <v>1248</v>
      </c>
      <c r="D33" s="26" t="s">
        <v>1396</v>
      </c>
      <c r="E33" s="36" t="s">
        <v>2019</v>
      </c>
      <c r="G33" s="1" t="s">
        <v>23</v>
      </c>
      <c r="H33" s="1">
        <v>2018</v>
      </c>
      <c r="I33" s="30" t="s">
        <v>1397</v>
      </c>
      <c r="J33" s="1" t="s">
        <v>55</v>
      </c>
      <c r="L33" s="51" t="s">
        <v>1257</v>
      </c>
      <c r="N33" s="51" t="s">
        <v>1377</v>
      </c>
    </row>
    <row r="34" spans="1:17" x14ac:dyDescent="0.3">
      <c r="A34" s="1" t="s">
        <v>914</v>
      </c>
      <c r="B34" s="30" t="s">
        <v>1247</v>
      </c>
      <c r="C34" s="30" t="s">
        <v>1248</v>
      </c>
      <c r="D34" s="26" t="s">
        <v>1398</v>
      </c>
      <c r="E34" s="36" t="s">
        <v>2020</v>
      </c>
      <c r="G34" s="1" t="s">
        <v>23</v>
      </c>
      <c r="H34" s="1">
        <v>2018</v>
      </c>
      <c r="I34" s="30" t="s">
        <v>1399</v>
      </c>
      <c r="J34" s="1" t="s">
        <v>55</v>
      </c>
      <c r="L34" s="51" t="s">
        <v>1257</v>
      </c>
      <c r="N34" s="51" t="s">
        <v>1377</v>
      </c>
    </row>
    <row r="35" spans="1:17" x14ac:dyDescent="0.3">
      <c r="A35" s="1" t="s">
        <v>916</v>
      </c>
      <c r="B35" s="30" t="s">
        <v>1247</v>
      </c>
      <c r="C35" s="30" t="s">
        <v>1248</v>
      </c>
      <c r="D35" s="26" t="s">
        <v>1400</v>
      </c>
      <c r="E35" s="36" t="s">
        <v>2021</v>
      </c>
      <c r="G35" s="1" t="s">
        <v>23</v>
      </c>
      <c r="H35" s="1">
        <v>2018</v>
      </c>
      <c r="I35" s="30" t="s">
        <v>1401</v>
      </c>
      <c r="J35" s="1" t="s">
        <v>55</v>
      </c>
      <c r="L35" s="51" t="s">
        <v>1257</v>
      </c>
      <c r="N35" s="51" t="s">
        <v>1377</v>
      </c>
    </row>
    <row r="36" spans="1:17" x14ac:dyDescent="0.3">
      <c r="A36" s="1" t="s">
        <v>918</v>
      </c>
      <c r="B36" s="30" t="s">
        <v>1247</v>
      </c>
      <c r="C36" s="30" t="s">
        <v>1248</v>
      </c>
      <c r="D36" s="26" t="s">
        <v>1402</v>
      </c>
      <c r="E36" s="36" t="s">
        <v>1403</v>
      </c>
      <c r="G36" s="1" t="s">
        <v>23</v>
      </c>
      <c r="H36" s="1">
        <v>2018</v>
      </c>
      <c r="I36" s="30" t="s">
        <v>1404</v>
      </c>
      <c r="J36" s="1" t="s">
        <v>55</v>
      </c>
      <c r="L36" s="51" t="s">
        <v>1257</v>
      </c>
      <c r="N36" s="51" t="s">
        <v>1377</v>
      </c>
    </row>
    <row r="37" spans="1:17" x14ac:dyDescent="0.3">
      <c r="A37" s="1" t="s">
        <v>920</v>
      </c>
      <c r="B37" s="30" t="s">
        <v>1259</v>
      </c>
      <c r="C37" s="30" t="s">
        <v>1280</v>
      </c>
      <c r="D37" t="s">
        <v>1405</v>
      </c>
      <c r="E37" s="27" t="s">
        <v>1406</v>
      </c>
      <c r="G37" s="1" t="s">
        <v>23</v>
      </c>
      <c r="H37" s="1">
        <v>2020</v>
      </c>
      <c r="I37" s="30" t="s">
        <v>1407</v>
      </c>
      <c r="J37" s="1" t="s">
        <v>55</v>
      </c>
      <c r="L37" s="51" t="s">
        <v>1264</v>
      </c>
      <c r="N37" s="30" t="s">
        <v>1408</v>
      </c>
      <c r="O37" s="49" t="s">
        <v>1285</v>
      </c>
    </row>
    <row r="38" spans="1:17" x14ac:dyDescent="0.3">
      <c r="A38" s="1" t="s">
        <v>922</v>
      </c>
      <c r="B38" s="30" t="s">
        <v>1259</v>
      </c>
      <c r="C38" s="30" t="s">
        <v>1409</v>
      </c>
      <c r="D38" t="s">
        <v>1410</v>
      </c>
      <c r="E38" s="27" t="s">
        <v>1411</v>
      </c>
      <c r="G38" s="1" t="s">
        <v>23</v>
      </c>
      <c r="H38" s="1">
        <v>2020</v>
      </c>
      <c r="I38" s="30" t="s">
        <v>1412</v>
      </c>
      <c r="J38" s="1" t="s">
        <v>55</v>
      </c>
      <c r="L38" s="51" t="s">
        <v>1264</v>
      </c>
      <c r="N38" s="51" t="s">
        <v>1413</v>
      </c>
      <c r="O38" s="49" t="s">
        <v>1285</v>
      </c>
    </row>
    <row r="39" spans="1:17" x14ac:dyDescent="0.3">
      <c r="A39" s="1" t="s">
        <v>924</v>
      </c>
      <c r="B39" s="30" t="s">
        <v>1259</v>
      </c>
      <c r="C39" s="30" t="s">
        <v>1409</v>
      </c>
      <c r="D39" t="s">
        <v>1414</v>
      </c>
      <c r="E39" s="27" t="s">
        <v>1411</v>
      </c>
      <c r="G39" s="1" t="s">
        <v>23</v>
      </c>
      <c r="H39" s="1">
        <v>2020</v>
      </c>
      <c r="I39" s="30" t="s">
        <v>1415</v>
      </c>
      <c r="J39" s="1" t="s">
        <v>55</v>
      </c>
      <c r="L39" s="51" t="s">
        <v>1264</v>
      </c>
      <c r="N39" s="51" t="s">
        <v>1413</v>
      </c>
      <c r="O39" s="49" t="s">
        <v>1285</v>
      </c>
    </row>
    <row r="40" spans="1:17" x14ac:dyDescent="0.3">
      <c r="A40" s="1" t="s">
        <v>926</v>
      </c>
      <c r="B40" s="30" t="s">
        <v>1259</v>
      </c>
      <c r="C40" s="30" t="s">
        <v>1409</v>
      </c>
      <c r="D40" t="s">
        <v>1416</v>
      </c>
      <c r="E40" s="27" t="s">
        <v>1411</v>
      </c>
      <c r="G40" s="1" t="s">
        <v>23</v>
      </c>
      <c r="H40" s="1">
        <v>2020</v>
      </c>
      <c r="I40" s="30" t="s">
        <v>1417</v>
      </c>
      <c r="J40" s="1" t="s">
        <v>55</v>
      </c>
      <c r="L40" s="51" t="s">
        <v>1264</v>
      </c>
      <c r="N40" s="51" t="s">
        <v>1413</v>
      </c>
      <c r="O40" s="49" t="s">
        <v>1285</v>
      </c>
    </row>
    <row r="41" spans="1:17" x14ac:dyDescent="0.3">
      <c r="A41" s="1" t="s">
        <v>928</v>
      </c>
      <c r="B41" s="30" t="s">
        <v>1259</v>
      </c>
      <c r="C41" s="30" t="s">
        <v>1280</v>
      </c>
      <c r="D41" t="s">
        <v>1418</v>
      </c>
      <c r="E41" s="27" t="s">
        <v>1419</v>
      </c>
      <c r="G41" s="1" t="s">
        <v>23</v>
      </c>
      <c r="H41" s="1">
        <v>2020</v>
      </c>
      <c r="I41" s="30" t="s">
        <v>1420</v>
      </c>
      <c r="J41" s="1" t="s">
        <v>55</v>
      </c>
      <c r="L41" s="51" t="s">
        <v>1264</v>
      </c>
      <c r="N41" s="30" t="s">
        <v>1421</v>
      </c>
      <c r="O41" s="49" t="s">
        <v>1285</v>
      </c>
    </row>
    <row r="42" spans="1:17" x14ac:dyDescent="0.3">
      <c r="A42" s="1" t="s">
        <v>930</v>
      </c>
      <c r="B42" s="30" t="s">
        <v>1259</v>
      </c>
      <c r="C42" s="30" t="s">
        <v>1280</v>
      </c>
      <c r="D42" t="s">
        <v>1422</v>
      </c>
      <c r="E42" s="27" t="s">
        <v>1423</v>
      </c>
      <c r="G42" s="1" t="s">
        <v>23</v>
      </c>
      <c r="H42" s="1">
        <v>2020</v>
      </c>
      <c r="I42" s="30" t="s">
        <v>1420</v>
      </c>
      <c r="J42" s="1" t="s">
        <v>55</v>
      </c>
      <c r="L42" s="51" t="s">
        <v>1264</v>
      </c>
      <c r="N42" s="30" t="s">
        <v>1424</v>
      </c>
      <c r="O42" s="49" t="s">
        <v>1285</v>
      </c>
    </row>
    <row r="43" spans="1:17" x14ac:dyDescent="0.3">
      <c r="A43" s="1" t="s">
        <v>932</v>
      </c>
      <c r="B43" s="30" t="s">
        <v>1259</v>
      </c>
      <c r="C43" s="30" t="s">
        <v>1280</v>
      </c>
      <c r="D43" t="s">
        <v>1425</v>
      </c>
      <c r="E43" s="27" t="s">
        <v>1426</v>
      </c>
      <c r="G43" s="1" t="s">
        <v>23</v>
      </c>
      <c r="H43" s="1">
        <v>2020</v>
      </c>
      <c r="I43" s="30" t="s">
        <v>1427</v>
      </c>
      <c r="J43" s="1" t="s">
        <v>55</v>
      </c>
      <c r="L43" s="51" t="s">
        <v>1264</v>
      </c>
      <c r="N43" s="30" t="s">
        <v>1428</v>
      </c>
      <c r="O43" s="49" t="s">
        <v>1285</v>
      </c>
    </row>
    <row r="44" spans="1:17" x14ac:dyDescent="0.3">
      <c r="A44" s="1" t="s">
        <v>934</v>
      </c>
      <c r="B44" s="30" t="s">
        <v>1259</v>
      </c>
      <c r="C44" s="30" t="s">
        <v>1280</v>
      </c>
      <c r="D44" t="s">
        <v>1429</v>
      </c>
      <c r="E44" s="27" t="s">
        <v>1430</v>
      </c>
      <c r="G44" s="1" t="s">
        <v>23</v>
      </c>
      <c r="H44" s="1">
        <v>2020</v>
      </c>
      <c r="I44" s="30" t="s">
        <v>1427</v>
      </c>
      <c r="J44" s="1" t="s">
        <v>55</v>
      </c>
      <c r="L44" s="51" t="s">
        <v>1264</v>
      </c>
      <c r="N44" s="30" t="s">
        <v>1431</v>
      </c>
      <c r="O44" s="49" t="s">
        <v>1285</v>
      </c>
    </row>
    <row r="45" spans="1:17" x14ac:dyDescent="0.3">
      <c r="A45" s="1" t="s">
        <v>936</v>
      </c>
      <c r="B45" s="30" t="s">
        <v>1259</v>
      </c>
      <c r="C45" s="30" t="s">
        <v>1280</v>
      </c>
      <c r="D45" t="s">
        <v>1432</v>
      </c>
      <c r="E45" s="27" t="s">
        <v>1433</v>
      </c>
      <c r="G45" s="1" t="s">
        <v>23</v>
      </c>
      <c r="H45" s="1">
        <v>2020</v>
      </c>
      <c r="I45" s="30" t="s">
        <v>1427</v>
      </c>
      <c r="J45" s="1" t="s">
        <v>55</v>
      </c>
      <c r="L45" s="51" t="s">
        <v>1264</v>
      </c>
      <c r="N45" s="30" t="s">
        <v>1434</v>
      </c>
      <c r="O45" s="49" t="s">
        <v>1285</v>
      </c>
    </row>
    <row r="46" spans="1:17" x14ac:dyDescent="0.3">
      <c r="A46" s="1" t="s">
        <v>938</v>
      </c>
      <c r="B46" s="30" t="s">
        <v>1259</v>
      </c>
      <c r="C46" s="30" t="s">
        <v>1280</v>
      </c>
      <c r="D46" t="s">
        <v>1435</v>
      </c>
      <c r="E46" s="27" t="s">
        <v>1436</v>
      </c>
      <c r="G46" s="1" t="s">
        <v>23</v>
      </c>
      <c r="H46" s="1">
        <v>2020</v>
      </c>
      <c r="I46" s="30" t="s">
        <v>1437</v>
      </c>
      <c r="J46" s="1" t="s">
        <v>55</v>
      </c>
      <c r="L46" s="51" t="s">
        <v>1264</v>
      </c>
      <c r="N46" s="30" t="s">
        <v>1438</v>
      </c>
      <c r="O46" s="49" t="s">
        <v>1285</v>
      </c>
    </row>
    <row r="47" spans="1:17" x14ac:dyDescent="0.3">
      <c r="A47" s="1" t="s">
        <v>940</v>
      </c>
      <c r="B47" s="30" t="s">
        <v>1439</v>
      </c>
      <c r="C47" s="30" t="s">
        <v>1440</v>
      </c>
      <c r="D47" t="s">
        <v>1441</v>
      </c>
      <c r="E47" s="27" t="s">
        <v>1442</v>
      </c>
      <c r="G47" s="1" t="s">
        <v>23</v>
      </c>
      <c r="H47" s="1">
        <v>2020</v>
      </c>
      <c r="I47" s="30" t="s">
        <v>1443</v>
      </c>
      <c r="L47" s="51" t="s">
        <v>1257</v>
      </c>
      <c r="N47" s="30" t="s">
        <v>1444</v>
      </c>
    </row>
    <row r="48" spans="1:17" x14ac:dyDescent="0.3">
      <c r="A48" s="1" t="s">
        <v>942</v>
      </c>
      <c r="B48" s="30" t="s">
        <v>1328</v>
      </c>
      <c r="C48" s="30" t="s">
        <v>1370</v>
      </c>
      <c r="D48" t="s">
        <v>1445</v>
      </c>
      <c r="E48" s="27" t="s">
        <v>1446</v>
      </c>
      <c r="G48" s="1" t="s">
        <v>23</v>
      </c>
      <c r="H48" s="1">
        <v>2020</v>
      </c>
      <c r="I48" s="30" t="s">
        <v>1447</v>
      </c>
      <c r="J48" s="1" t="s">
        <v>154</v>
      </c>
      <c r="L48" s="51" t="s">
        <v>1448</v>
      </c>
      <c r="N48" s="30" t="s">
        <v>1449</v>
      </c>
      <c r="O48" s="49" t="s">
        <v>1317</v>
      </c>
      <c r="P48" s="49" t="s">
        <v>1317</v>
      </c>
      <c r="Q48" s="49" t="s">
        <v>1317</v>
      </c>
    </row>
    <row r="49" spans="1:17" x14ac:dyDescent="0.3">
      <c r="A49" s="1" t="s">
        <v>944</v>
      </c>
      <c r="B49" s="30" t="s">
        <v>1328</v>
      </c>
      <c r="C49" s="30" t="s">
        <v>1370</v>
      </c>
      <c r="D49" t="s">
        <v>1450</v>
      </c>
      <c r="E49" s="27" t="s">
        <v>1446</v>
      </c>
      <c r="G49" s="1" t="s">
        <v>23</v>
      </c>
      <c r="H49" s="1">
        <v>2020</v>
      </c>
      <c r="I49" s="30" t="s">
        <v>1447</v>
      </c>
      <c r="J49" s="1" t="s">
        <v>154</v>
      </c>
      <c r="L49" s="51" t="s">
        <v>1451</v>
      </c>
      <c r="N49" s="30" t="s">
        <v>1452</v>
      </c>
      <c r="O49" s="49" t="s">
        <v>1317</v>
      </c>
      <c r="P49" s="49" t="s">
        <v>1317</v>
      </c>
      <c r="Q49" s="49" t="s">
        <v>1317</v>
      </c>
    </row>
    <row r="50" spans="1:17" x14ac:dyDescent="0.3">
      <c r="A50" s="1" t="s">
        <v>946</v>
      </c>
      <c r="B50" s="30" t="s">
        <v>1259</v>
      </c>
      <c r="C50" s="30" t="s">
        <v>1280</v>
      </c>
      <c r="D50" t="s">
        <v>1453</v>
      </c>
      <c r="E50" s="27" t="s">
        <v>1454</v>
      </c>
      <c r="G50" s="1" t="s">
        <v>23</v>
      </c>
      <c r="H50" s="1">
        <v>2020</v>
      </c>
      <c r="I50" s="30" t="s">
        <v>1455</v>
      </c>
      <c r="J50" s="1" t="s">
        <v>154</v>
      </c>
      <c r="L50" s="51" t="s">
        <v>1264</v>
      </c>
      <c r="M50" s="49"/>
      <c r="N50" s="30" t="s">
        <v>1456</v>
      </c>
      <c r="O50" s="49" t="s">
        <v>1285</v>
      </c>
      <c r="P50" s="49"/>
      <c r="Q50" s="49"/>
    </row>
    <row r="51" spans="1:17" x14ac:dyDescent="0.3">
      <c r="A51" s="1" t="s">
        <v>948</v>
      </c>
      <c r="C51" s="30" t="s">
        <v>961</v>
      </c>
      <c r="D51" s="26" t="s">
        <v>1457</v>
      </c>
      <c r="E51" s="27" t="s">
        <v>1458</v>
      </c>
      <c r="G51" s="1" t="s">
        <v>23</v>
      </c>
      <c r="H51" s="1">
        <v>2020</v>
      </c>
      <c r="I51" s="30" t="s">
        <v>1459</v>
      </c>
      <c r="J51" s="1" t="s">
        <v>154</v>
      </c>
      <c r="L51" s="30" t="s">
        <v>1365</v>
      </c>
      <c r="M51" s="1" t="s">
        <v>1359</v>
      </c>
      <c r="N51" s="30" t="s">
        <v>1460</v>
      </c>
      <c r="O51" s="49" t="s">
        <v>1367</v>
      </c>
      <c r="P51" s="49" t="s">
        <v>1367</v>
      </c>
      <c r="Q51" s="49" t="s">
        <v>1367</v>
      </c>
    </row>
    <row r="52" spans="1:17" x14ac:dyDescent="0.3">
      <c r="A52" s="1" t="s">
        <v>950</v>
      </c>
      <c r="B52" s="30" t="s">
        <v>1362</v>
      </c>
      <c r="C52" s="30" t="s">
        <v>961</v>
      </c>
      <c r="D52" t="s">
        <v>1461</v>
      </c>
      <c r="E52" s="27" t="s">
        <v>1462</v>
      </c>
      <c r="G52" s="1" t="s">
        <v>23</v>
      </c>
      <c r="H52" s="1">
        <v>2020</v>
      </c>
      <c r="I52" s="30" t="s">
        <v>1459</v>
      </c>
      <c r="J52" s="1" t="s">
        <v>154</v>
      </c>
      <c r="L52" s="51" t="s">
        <v>1365</v>
      </c>
      <c r="N52" s="51" t="s">
        <v>1463</v>
      </c>
      <c r="O52" s="49" t="s">
        <v>1367</v>
      </c>
      <c r="P52" s="49" t="s">
        <v>1367</v>
      </c>
      <c r="Q52" s="49" t="s">
        <v>1367</v>
      </c>
    </row>
    <row r="53" spans="1:17" x14ac:dyDescent="0.3">
      <c r="A53" s="1" t="s">
        <v>952</v>
      </c>
      <c r="B53" s="30" t="s">
        <v>1464</v>
      </c>
      <c r="C53" s="30" t="s">
        <v>1318</v>
      </c>
      <c r="D53" s="26" t="s">
        <v>1465</v>
      </c>
      <c r="E53" s="27" t="s">
        <v>1466</v>
      </c>
      <c r="G53" s="1" t="s">
        <v>23</v>
      </c>
      <c r="H53" s="1">
        <v>2020</v>
      </c>
      <c r="I53" s="30" t="s">
        <v>1459</v>
      </c>
      <c r="J53" s="1" t="s">
        <v>154</v>
      </c>
      <c r="L53" s="51" t="s">
        <v>1365</v>
      </c>
      <c r="N53" s="51" t="s">
        <v>1467</v>
      </c>
      <c r="O53" s="49" t="s">
        <v>1367</v>
      </c>
      <c r="P53" s="49" t="s">
        <v>1367</v>
      </c>
      <c r="Q53" s="49" t="s">
        <v>1367</v>
      </c>
    </row>
    <row r="54" spans="1:17" x14ac:dyDescent="0.3">
      <c r="A54" s="1" t="s">
        <v>954</v>
      </c>
      <c r="B54" s="30" t="s">
        <v>1362</v>
      </c>
      <c r="C54" s="30" t="s">
        <v>961</v>
      </c>
      <c r="D54" t="s">
        <v>1468</v>
      </c>
      <c r="E54" s="27" t="s">
        <v>1469</v>
      </c>
      <c r="G54" s="1" t="s">
        <v>23</v>
      </c>
      <c r="H54" s="1">
        <v>2020</v>
      </c>
      <c r="I54" s="30" t="s">
        <v>1459</v>
      </c>
      <c r="J54" s="1" t="s">
        <v>154</v>
      </c>
      <c r="L54" s="51" t="s">
        <v>1365</v>
      </c>
      <c r="N54" s="51" t="s">
        <v>1463</v>
      </c>
      <c r="O54" s="49" t="s">
        <v>1367</v>
      </c>
      <c r="P54" s="49" t="s">
        <v>1367</v>
      </c>
      <c r="Q54" s="49" t="s">
        <v>1367</v>
      </c>
    </row>
    <row r="55" spans="1:17" x14ac:dyDescent="0.3">
      <c r="A55" s="1" t="s">
        <v>956</v>
      </c>
      <c r="C55" s="30" t="s">
        <v>1440</v>
      </c>
      <c r="D55" t="s">
        <v>1470</v>
      </c>
      <c r="E55" t="s">
        <v>1471</v>
      </c>
      <c r="G55" s="1" t="s">
        <v>23</v>
      </c>
      <c r="H55" s="1">
        <v>2020</v>
      </c>
      <c r="I55" s="30" t="s">
        <v>1459</v>
      </c>
      <c r="J55" s="1" t="s">
        <v>154</v>
      </c>
      <c r="L55" s="51"/>
      <c r="M55" s="1" t="s">
        <v>1359</v>
      </c>
      <c r="N55" s="51" t="s">
        <v>1472</v>
      </c>
    </row>
    <row r="56" spans="1:17" x14ac:dyDescent="0.3">
      <c r="A56" s="1" t="s">
        <v>958</v>
      </c>
      <c r="B56" s="30" t="s">
        <v>1464</v>
      </c>
      <c r="C56" s="30" t="s">
        <v>1318</v>
      </c>
      <c r="D56" s="26" t="s">
        <v>1319</v>
      </c>
      <c r="E56" s="27" t="s">
        <v>1473</v>
      </c>
      <c r="G56" s="1" t="s">
        <v>54</v>
      </c>
      <c r="H56" s="1">
        <v>2020</v>
      </c>
      <c r="I56" s="30" t="s">
        <v>1321</v>
      </c>
      <c r="J56" s="1" t="s">
        <v>154</v>
      </c>
      <c r="K56" s="1" t="s">
        <v>886</v>
      </c>
      <c r="L56" s="30" t="s">
        <v>1365</v>
      </c>
      <c r="N56" s="30" t="s">
        <v>1474</v>
      </c>
      <c r="O56" s="49" t="s">
        <v>1367</v>
      </c>
      <c r="P56" s="49" t="s">
        <v>1367</v>
      </c>
      <c r="Q56" s="49" t="s">
        <v>1367</v>
      </c>
    </row>
    <row r="57" spans="1:17" x14ac:dyDescent="0.3">
      <c r="A57" s="1" t="s">
        <v>1475</v>
      </c>
      <c r="B57" s="30" t="s">
        <v>1464</v>
      </c>
      <c r="C57" s="30" t="s">
        <v>1318</v>
      </c>
      <c r="D57" t="s">
        <v>1324</v>
      </c>
      <c r="E57" s="27" t="s">
        <v>1473</v>
      </c>
      <c r="G57" s="1" t="s">
        <v>54</v>
      </c>
      <c r="H57" s="1">
        <v>2020</v>
      </c>
      <c r="I57" s="30" t="s">
        <v>1321</v>
      </c>
      <c r="J57" s="1" t="s">
        <v>154</v>
      </c>
      <c r="K57" s="1" t="s">
        <v>888</v>
      </c>
      <c r="L57" s="30" t="s">
        <v>1365</v>
      </c>
      <c r="N57" s="30" t="s">
        <v>1474</v>
      </c>
      <c r="O57" s="49" t="s">
        <v>1367</v>
      </c>
      <c r="P57" s="49" t="s">
        <v>1367</v>
      </c>
      <c r="Q57" s="49" t="s">
        <v>1367</v>
      </c>
    </row>
    <row r="58" spans="1:17" x14ac:dyDescent="0.3">
      <c r="A58" s="1" t="s">
        <v>1476</v>
      </c>
      <c r="B58" s="30" t="s">
        <v>1247</v>
      </c>
      <c r="C58" s="30" t="s">
        <v>1248</v>
      </c>
      <c r="D58" t="s">
        <v>1477</v>
      </c>
      <c r="E58" s="27" t="s">
        <v>2022</v>
      </c>
      <c r="G58" s="1" t="s">
        <v>23</v>
      </c>
      <c r="H58" s="1">
        <v>2018</v>
      </c>
      <c r="I58" s="30" t="s">
        <v>1478</v>
      </c>
      <c r="J58" s="1" t="s">
        <v>55</v>
      </c>
      <c r="L58" s="30" t="s">
        <v>1257</v>
      </c>
      <c r="M58" s="1"/>
      <c r="N58" s="30" t="s">
        <v>1258</v>
      </c>
    </row>
    <row r="59" spans="1:17" x14ac:dyDescent="0.3">
      <c r="A59" s="1" t="s">
        <v>1479</v>
      </c>
      <c r="B59" s="30" t="s">
        <v>1247</v>
      </c>
      <c r="C59" s="30" t="s">
        <v>1248</v>
      </c>
      <c r="D59" t="s">
        <v>2024</v>
      </c>
      <c r="E59" s="27" t="s">
        <v>2023</v>
      </c>
      <c r="G59" s="1" t="s">
        <v>23</v>
      </c>
      <c r="H59" s="1">
        <v>2018</v>
      </c>
      <c r="I59" s="30" t="s">
        <v>1478</v>
      </c>
      <c r="J59" s="1" t="s">
        <v>55</v>
      </c>
      <c r="L59" s="30" t="s">
        <v>1257</v>
      </c>
      <c r="M59" s="1"/>
      <c r="N59" s="30" t="s">
        <v>1258</v>
      </c>
    </row>
    <row r="60" spans="1:17" x14ac:dyDescent="0.3">
      <c r="A60" s="1" t="s">
        <v>963</v>
      </c>
      <c r="B60" s="30" t="s">
        <v>1259</v>
      </c>
      <c r="C60" s="30" t="s">
        <v>1480</v>
      </c>
      <c r="D60" s="26" t="s">
        <v>1481</v>
      </c>
      <c r="E60" s="36" t="s">
        <v>1262</v>
      </c>
      <c r="G60" s="1" t="s">
        <v>23</v>
      </c>
      <c r="H60" s="1">
        <v>2018</v>
      </c>
      <c r="I60" s="30" t="s">
        <v>1482</v>
      </c>
      <c r="J60" s="1" t="s">
        <v>55</v>
      </c>
      <c r="L60" s="30" t="s">
        <v>1264</v>
      </c>
      <c r="M60" s="1"/>
      <c r="N60" s="30" t="s">
        <v>1265</v>
      </c>
      <c r="O60" s="1" t="s">
        <v>1285</v>
      </c>
    </row>
    <row r="61" spans="1:17" s="41" customFormat="1" x14ac:dyDescent="0.3">
      <c r="A61" s="37" t="s">
        <v>1483</v>
      </c>
      <c r="B61" s="30" t="s">
        <v>1259</v>
      </c>
      <c r="C61" s="38" t="s">
        <v>1334</v>
      </c>
      <c r="D61" s="39" t="s">
        <v>1335</v>
      </c>
      <c r="E61" s="40" t="s">
        <v>1484</v>
      </c>
      <c r="G61" s="37" t="s">
        <v>54</v>
      </c>
      <c r="H61" s="37">
        <v>2020</v>
      </c>
      <c r="I61" s="38" t="s">
        <v>1337</v>
      </c>
      <c r="J61" s="37" t="s">
        <v>154</v>
      </c>
      <c r="K61" s="37" t="s">
        <v>892</v>
      </c>
      <c r="L61" s="30" t="s">
        <v>1264</v>
      </c>
      <c r="N61" s="38" t="s">
        <v>1485</v>
      </c>
    </row>
    <row r="62" spans="1:17" s="41" customFormat="1" x14ac:dyDescent="0.3">
      <c r="A62" s="37" t="s">
        <v>1486</v>
      </c>
      <c r="B62" s="38" t="s">
        <v>1369</v>
      </c>
      <c r="C62" s="38" t="s">
        <v>1340</v>
      </c>
      <c r="D62" s="41" t="s">
        <v>1341</v>
      </c>
      <c r="E62" s="40" t="s">
        <v>1473</v>
      </c>
      <c r="G62" s="37" t="s">
        <v>54</v>
      </c>
      <c r="H62" s="37">
        <v>2020</v>
      </c>
      <c r="I62" s="38" t="s">
        <v>1343</v>
      </c>
      <c r="J62" s="37" t="s">
        <v>154</v>
      </c>
      <c r="K62" s="37" t="s">
        <v>894</v>
      </c>
      <c r="L62" s="38" t="s">
        <v>1365</v>
      </c>
      <c r="N62" s="30" t="s">
        <v>1474</v>
      </c>
      <c r="O62" s="49" t="s">
        <v>1367</v>
      </c>
      <c r="P62" s="49" t="s">
        <v>1367</v>
      </c>
      <c r="Q62" s="49" t="s">
        <v>1367</v>
      </c>
    </row>
    <row r="63" spans="1:17" s="41" customFormat="1" x14ac:dyDescent="0.3">
      <c r="A63" s="37" t="s">
        <v>1487</v>
      </c>
      <c r="B63" s="38" t="s">
        <v>1369</v>
      </c>
      <c r="C63" s="38" t="s">
        <v>1340</v>
      </c>
      <c r="D63" s="39" t="s">
        <v>1488</v>
      </c>
      <c r="E63" s="40" t="s">
        <v>1473</v>
      </c>
      <c r="G63" s="37" t="s">
        <v>54</v>
      </c>
      <c r="H63" s="37">
        <v>2020</v>
      </c>
      <c r="I63" s="38" t="s">
        <v>1343</v>
      </c>
      <c r="J63" s="37" t="s">
        <v>154</v>
      </c>
      <c r="K63" s="37" t="s">
        <v>896</v>
      </c>
      <c r="L63" s="38" t="s">
        <v>1365</v>
      </c>
      <c r="N63" s="30" t="s">
        <v>1474</v>
      </c>
      <c r="O63" s="49" t="s">
        <v>1367</v>
      </c>
      <c r="P63" s="49" t="s">
        <v>1367</v>
      </c>
      <c r="Q63" s="49" t="s">
        <v>1367</v>
      </c>
    </row>
    <row r="64" spans="1:17" x14ac:dyDescent="0.3">
      <c r="A64" s="1" t="s">
        <v>965</v>
      </c>
      <c r="B64" s="30" t="s">
        <v>1259</v>
      </c>
      <c r="C64" s="30" t="s">
        <v>1280</v>
      </c>
      <c r="D64" t="s">
        <v>1489</v>
      </c>
      <c r="E64" s="27" t="s">
        <v>1490</v>
      </c>
      <c r="G64" s="1" t="s">
        <v>23</v>
      </c>
      <c r="H64" s="1">
        <v>2020</v>
      </c>
      <c r="I64" s="30" t="s">
        <v>1491</v>
      </c>
      <c r="J64" s="1" t="s">
        <v>154</v>
      </c>
      <c r="L64" s="51" t="s">
        <v>1264</v>
      </c>
      <c r="N64" s="30" t="s">
        <v>1492</v>
      </c>
      <c r="O64" s="49" t="s">
        <v>1285</v>
      </c>
    </row>
    <row r="65" spans="1:17" x14ac:dyDescent="0.3">
      <c r="A65" s="1" t="s">
        <v>967</v>
      </c>
      <c r="B65" s="30" t="s">
        <v>1259</v>
      </c>
      <c r="C65" s="30" t="s">
        <v>1280</v>
      </c>
      <c r="D65" t="s">
        <v>1493</v>
      </c>
      <c r="E65" s="27" t="s">
        <v>1494</v>
      </c>
      <c r="G65" s="1" t="s">
        <v>23</v>
      </c>
      <c r="H65" s="1">
        <v>2020</v>
      </c>
      <c r="I65" s="30" t="s">
        <v>1491</v>
      </c>
      <c r="J65" s="1" t="s">
        <v>154</v>
      </c>
      <c r="L65" s="51" t="s">
        <v>1264</v>
      </c>
      <c r="N65" s="30" t="s">
        <v>1495</v>
      </c>
      <c r="O65" s="49" t="s">
        <v>1285</v>
      </c>
    </row>
    <row r="66" spans="1:17" x14ac:dyDescent="0.3">
      <c r="A66" s="1" t="s">
        <v>969</v>
      </c>
      <c r="B66" s="30" t="s">
        <v>1259</v>
      </c>
      <c r="C66" s="30" t="s">
        <v>1280</v>
      </c>
      <c r="D66" t="s">
        <v>1496</v>
      </c>
      <c r="E66" s="27" t="s">
        <v>1497</v>
      </c>
      <c r="G66" s="1" t="s">
        <v>23</v>
      </c>
      <c r="H66" s="1">
        <v>2020</v>
      </c>
      <c r="I66" s="30" t="s">
        <v>1498</v>
      </c>
      <c r="J66" s="1" t="s">
        <v>154</v>
      </c>
      <c r="L66" s="51" t="s">
        <v>1264</v>
      </c>
      <c r="N66" s="30" t="s">
        <v>1499</v>
      </c>
      <c r="O66" s="49" t="s">
        <v>1285</v>
      </c>
    </row>
    <row r="67" spans="1:17" x14ac:dyDescent="0.3">
      <c r="A67" s="1" t="s">
        <v>971</v>
      </c>
      <c r="B67" s="30" t="s">
        <v>1259</v>
      </c>
      <c r="C67" s="30" t="s">
        <v>1500</v>
      </c>
      <c r="D67" t="s">
        <v>1501</v>
      </c>
      <c r="E67" s="27" t="s">
        <v>1502</v>
      </c>
      <c r="G67" s="1" t="s">
        <v>23</v>
      </c>
      <c r="H67" s="1">
        <v>2020</v>
      </c>
      <c r="I67" s="30" t="s">
        <v>1503</v>
      </c>
      <c r="J67" s="1" t="s">
        <v>154</v>
      </c>
      <c r="L67" s="51" t="s">
        <v>1264</v>
      </c>
      <c r="N67" s="30" t="s">
        <v>1504</v>
      </c>
    </row>
    <row r="68" spans="1:17" x14ac:dyDescent="0.3">
      <c r="A68" s="1" t="s">
        <v>973</v>
      </c>
      <c r="C68" s="30" t="s">
        <v>1501</v>
      </c>
      <c r="D68" t="s">
        <v>1496</v>
      </c>
      <c r="E68" s="27" t="s">
        <v>1497</v>
      </c>
      <c r="G68" s="1" t="s">
        <v>23</v>
      </c>
      <c r="H68" s="1">
        <v>2020</v>
      </c>
      <c r="I68" s="30" t="s">
        <v>1505</v>
      </c>
      <c r="J68" s="1" t="s">
        <v>154</v>
      </c>
      <c r="M68" s="1" t="s">
        <v>1359</v>
      </c>
      <c r="N68" s="51" t="s">
        <v>1506</v>
      </c>
    </row>
    <row r="69" spans="1:17" x14ac:dyDescent="0.3">
      <c r="A69" s="1" t="s">
        <v>975</v>
      </c>
      <c r="C69" s="30" t="s">
        <v>1501</v>
      </c>
      <c r="D69" t="s">
        <v>1507</v>
      </c>
      <c r="E69" s="27" t="s">
        <v>1508</v>
      </c>
      <c r="G69" s="1" t="s">
        <v>23</v>
      </c>
      <c r="H69" s="1">
        <v>2020</v>
      </c>
      <c r="I69" s="30" t="s">
        <v>1509</v>
      </c>
      <c r="J69" s="1" t="s">
        <v>154</v>
      </c>
      <c r="M69" s="1" t="s">
        <v>1359</v>
      </c>
      <c r="N69" s="51" t="s">
        <v>1506</v>
      </c>
    </row>
    <row r="70" spans="1:17" x14ac:dyDescent="0.3">
      <c r="A70" s="1" t="s">
        <v>977</v>
      </c>
      <c r="B70" s="30" t="s">
        <v>1301</v>
      </c>
      <c r="C70" s="30" t="s">
        <v>961</v>
      </c>
      <c r="D70" s="26" t="s">
        <v>1510</v>
      </c>
      <c r="E70" s="27" t="s">
        <v>1511</v>
      </c>
      <c r="G70" s="1" t="s">
        <v>23</v>
      </c>
      <c r="H70" s="1">
        <v>2020</v>
      </c>
      <c r="I70" s="30" t="s">
        <v>1512</v>
      </c>
      <c r="J70" s="1" t="s">
        <v>55</v>
      </c>
      <c r="L70" s="51" t="s">
        <v>1257</v>
      </c>
      <c r="N70" s="51" t="s">
        <v>1513</v>
      </c>
    </row>
    <row r="71" spans="1:17" x14ac:dyDescent="0.3">
      <c r="A71" s="1" t="s">
        <v>979</v>
      </c>
      <c r="B71" s="30" t="s">
        <v>1301</v>
      </c>
      <c r="C71" s="30" t="s">
        <v>961</v>
      </c>
      <c r="D71" s="26" t="s">
        <v>1510</v>
      </c>
      <c r="E71" s="27" t="s">
        <v>1511</v>
      </c>
      <c r="G71" s="1" t="s">
        <v>23</v>
      </c>
      <c r="H71" s="1">
        <v>2020</v>
      </c>
      <c r="I71" s="30" t="s">
        <v>1514</v>
      </c>
      <c r="J71" s="1" t="s">
        <v>55</v>
      </c>
      <c r="L71" s="51" t="s">
        <v>1257</v>
      </c>
      <c r="N71" s="51" t="s">
        <v>1513</v>
      </c>
    </row>
    <row r="72" spans="1:17" x14ac:dyDescent="0.3">
      <c r="A72" s="1" t="s">
        <v>981</v>
      </c>
      <c r="B72" s="54" t="s">
        <v>1369</v>
      </c>
      <c r="C72" s="30" t="s">
        <v>1370</v>
      </c>
      <c r="D72" t="s">
        <v>1515</v>
      </c>
      <c r="E72" s="27" t="s">
        <v>1516</v>
      </c>
      <c r="G72" s="1" t="s">
        <v>23</v>
      </c>
      <c r="H72" s="1">
        <v>2020</v>
      </c>
      <c r="I72" s="30" t="s">
        <v>1517</v>
      </c>
      <c r="J72" s="1" t="s">
        <v>154</v>
      </c>
      <c r="L72" s="51" t="s">
        <v>1365</v>
      </c>
      <c r="N72" s="51" t="s">
        <v>1518</v>
      </c>
      <c r="O72" s="49" t="s">
        <v>1367</v>
      </c>
      <c r="P72" s="49" t="s">
        <v>1367</v>
      </c>
      <c r="Q72" s="49" t="s">
        <v>1367</v>
      </c>
    </row>
    <row r="73" spans="1:17" x14ac:dyDescent="0.3">
      <c r="A73" s="1" t="s">
        <v>1519</v>
      </c>
      <c r="C73" s="38" t="s">
        <v>1520</v>
      </c>
      <c r="D73" s="41" t="s">
        <v>1521</v>
      </c>
      <c r="E73" s="27" t="s">
        <v>1522</v>
      </c>
      <c r="G73" s="1" t="s">
        <v>23</v>
      </c>
      <c r="H73" s="1">
        <v>2020</v>
      </c>
      <c r="I73" s="30" t="s">
        <v>1523</v>
      </c>
      <c r="J73" s="1" t="s">
        <v>154</v>
      </c>
      <c r="M73" t="s">
        <v>1359</v>
      </c>
      <c r="N73" s="30" t="s">
        <v>1524</v>
      </c>
    </row>
    <row r="74" spans="1:17" x14ac:dyDescent="0.3">
      <c r="A74" s="1" t="s">
        <v>1525</v>
      </c>
      <c r="C74" s="38" t="s">
        <v>1526</v>
      </c>
      <c r="D74" s="41" t="s">
        <v>1527</v>
      </c>
      <c r="E74" t="s">
        <v>1528</v>
      </c>
      <c r="G74" s="1" t="s">
        <v>23</v>
      </c>
      <c r="H74" s="1">
        <v>2020</v>
      </c>
      <c r="I74" s="30" t="s">
        <v>1529</v>
      </c>
      <c r="J74" s="1" t="s">
        <v>154</v>
      </c>
      <c r="M74" t="s">
        <v>1359</v>
      </c>
      <c r="N74" s="30" t="s">
        <v>1524</v>
      </c>
    </row>
    <row r="75" spans="1:17" x14ac:dyDescent="0.3">
      <c r="A75" s="1" t="s">
        <v>1530</v>
      </c>
      <c r="C75" s="38" t="s">
        <v>1526</v>
      </c>
      <c r="D75" s="41" t="s">
        <v>1531</v>
      </c>
      <c r="E75" s="27" t="s">
        <v>1532</v>
      </c>
      <c r="G75" s="1" t="s">
        <v>23</v>
      </c>
      <c r="H75" s="1">
        <v>2020</v>
      </c>
      <c r="I75" s="30" t="s">
        <v>1529</v>
      </c>
      <c r="J75" s="1" t="s">
        <v>154</v>
      </c>
      <c r="M75" t="s">
        <v>1359</v>
      </c>
      <c r="N75" s="30" t="s">
        <v>1524</v>
      </c>
    </row>
    <row r="76" spans="1:17" x14ac:dyDescent="0.3">
      <c r="A76" s="1" t="s">
        <v>1533</v>
      </c>
      <c r="C76" s="38" t="s">
        <v>1534</v>
      </c>
      <c r="D76" s="41" t="s">
        <v>1535</v>
      </c>
      <c r="E76" s="27" t="s">
        <v>1536</v>
      </c>
      <c r="G76" s="1" t="s">
        <v>23</v>
      </c>
      <c r="H76" s="1">
        <v>2020</v>
      </c>
      <c r="I76" s="30" t="s">
        <v>1537</v>
      </c>
      <c r="J76" s="1" t="s">
        <v>24</v>
      </c>
      <c r="M76" t="s">
        <v>1359</v>
      </c>
      <c r="N76" s="30" t="s">
        <v>1524</v>
      </c>
    </row>
    <row r="77" spans="1:17" x14ac:dyDescent="0.3">
      <c r="A77" s="1" t="s">
        <v>1538</v>
      </c>
      <c r="C77" s="30" t="s">
        <v>1539</v>
      </c>
      <c r="D77" t="s">
        <v>1540</v>
      </c>
      <c r="E77" s="27" t="s">
        <v>1541</v>
      </c>
      <c r="G77" s="1" t="s">
        <v>23</v>
      </c>
      <c r="H77" s="1">
        <v>2020</v>
      </c>
      <c r="I77" s="30" t="s">
        <v>1537</v>
      </c>
      <c r="J77" s="1" t="s">
        <v>24</v>
      </c>
      <c r="M77" t="s">
        <v>1359</v>
      </c>
      <c r="N77" s="30" t="s">
        <v>1524</v>
      </c>
    </row>
    <row r="78" spans="1:17" x14ac:dyDescent="0.3">
      <c r="A78" s="1" t="s">
        <v>992</v>
      </c>
      <c r="B78" s="30" t="s">
        <v>1542</v>
      </c>
      <c r="C78" s="30" t="s">
        <v>1295</v>
      </c>
      <c r="D78" t="s">
        <v>1543</v>
      </c>
      <c r="E78" s="27" t="s">
        <v>1544</v>
      </c>
      <c r="G78" s="1" t="s">
        <v>23</v>
      </c>
      <c r="H78" s="1">
        <v>2020</v>
      </c>
      <c r="I78" s="30" t="s">
        <v>1545</v>
      </c>
      <c r="J78" s="1" t="s">
        <v>154</v>
      </c>
      <c r="L78" s="51" t="s">
        <v>1299</v>
      </c>
      <c r="M78" s="49"/>
      <c r="N78" s="30" t="s">
        <v>1300</v>
      </c>
      <c r="O78" s="49" t="s">
        <v>1285</v>
      </c>
    </row>
    <row r="79" spans="1:17" x14ac:dyDescent="0.3">
      <c r="A79" s="1" t="s">
        <v>994</v>
      </c>
      <c r="B79" s="54" t="s">
        <v>1369</v>
      </c>
      <c r="C79" s="30" t="s">
        <v>1370</v>
      </c>
      <c r="D79" t="s">
        <v>1546</v>
      </c>
      <c r="E79" t="s">
        <v>1516</v>
      </c>
      <c r="G79" s="1" t="s">
        <v>23</v>
      </c>
      <c r="H79" s="1">
        <v>2020</v>
      </c>
      <c r="I79" s="30" t="s">
        <v>1547</v>
      </c>
      <c r="J79" s="1" t="s">
        <v>154</v>
      </c>
      <c r="L79" s="30" t="s">
        <v>1365</v>
      </c>
      <c r="N79" s="30" t="s">
        <v>1548</v>
      </c>
      <c r="O79" s="49" t="s">
        <v>1367</v>
      </c>
      <c r="P79" s="49" t="s">
        <v>1367</v>
      </c>
      <c r="Q79" s="49" t="s">
        <v>1367</v>
      </c>
    </row>
    <row r="80" spans="1:17" x14ac:dyDescent="0.3">
      <c r="A80" s="1" t="s">
        <v>996</v>
      </c>
      <c r="B80" s="54" t="s">
        <v>1369</v>
      </c>
      <c r="C80" s="30" t="s">
        <v>1370</v>
      </c>
      <c r="D80" t="s">
        <v>1549</v>
      </c>
      <c r="E80" s="27" t="s">
        <v>1516</v>
      </c>
      <c r="G80" s="1" t="s">
        <v>23</v>
      </c>
      <c r="H80" s="1">
        <v>2020</v>
      </c>
      <c r="I80" s="30" t="s">
        <v>1547</v>
      </c>
      <c r="J80" s="1" t="s">
        <v>154</v>
      </c>
      <c r="L80" s="51" t="s">
        <v>1550</v>
      </c>
      <c r="N80" s="30" t="s">
        <v>1551</v>
      </c>
    </row>
    <row r="81" spans="1:18" x14ac:dyDescent="0.3">
      <c r="A81" s="1" t="s">
        <v>998</v>
      </c>
      <c r="B81" s="54" t="s">
        <v>1369</v>
      </c>
      <c r="C81" s="30" t="s">
        <v>1370</v>
      </c>
      <c r="D81" t="s">
        <v>1552</v>
      </c>
      <c r="E81" s="27" t="s">
        <v>1516</v>
      </c>
      <c r="G81" s="1" t="s">
        <v>23</v>
      </c>
      <c r="H81" s="1">
        <v>2020</v>
      </c>
      <c r="I81" s="30" t="s">
        <v>1547</v>
      </c>
      <c r="J81" s="1" t="s">
        <v>154</v>
      </c>
      <c r="L81" s="30" t="s">
        <v>1365</v>
      </c>
      <c r="N81" s="30" t="s">
        <v>1548</v>
      </c>
      <c r="O81" s="49" t="s">
        <v>1367</v>
      </c>
      <c r="P81" s="49" t="s">
        <v>1367</v>
      </c>
      <c r="Q81" s="49" t="s">
        <v>1367</v>
      </c>
    </row>
    <row r="82" spans="1:18" x14ac:dyDescent="0.3">
      <c r="A82" s="1" t="s">
        <v>1000</v>
      </c>
      <c r="B82" s="54" t="s">
        <v>1369</v>
      </c>
      <c r="C82" s="30" t="s">
        <v>1370</v>
      </c>
      <c r="D82" t="s">
        <v>1553</v>
      </c>
      <c r="E82" s="27" t="s">
        <v>1554</v>
      </c>
      <c r="G82" s="1" t="s">
        <v>23</v>
      </c>
      <c r="H82" s="1">
        <v>2020</v>
      </c>
      <c r="I82" s="30" t="s">
        <v>1547</v>
      </c>
      <c r="J82" s="1" t="s">
        <v>154</v>
      </c>
      <c r="L82" s="51" t="s">
        <v>1550</v>
      </c>
      <c r="N82" s="30" t="s">
        <v>1551</v>
      </c>
    </row>
    <row r="83" spans="1:18" x14ac:dyDescent="0.3">
      <c r="A83" s="1" t="s">
        <v>1002</v>
      </c>
      <c r="B83" s="30" t="s">
        <v>1555</v>
      </c>
      <c r="C83" s="30" t="s">
        <v>1556</v>
      </c>
      <c r="D83" t="s">
        <v>1557</v>
      </c>
      <c r="E83" s="27" t="s">
        <v>1558</v>
      </c>
      <c r="G83" s="1" t="s">
        <v>23</v>
      </c>
      <c r="H83" s="1">
        <v>2020</v>
      </c>
      <c r="I83" s="30" t="s">
        <v>1559</v>
      </c>
      <c r="J83" s="1" t="s">
        <v>154</v>
      </c>
      <c r="L83" s="30" t="s">
        <v>1365</v>
      </c>
      <c r="N83" s="30" t="s">
        <v>1560</v>
      </c>
      <c r="O83" s="1" t="s">
        <v>1367</v>
      </c>
      <c r="P83" s="1" t="s">
        <v>1285</v>
      </c>
      <c r="Q83" s="1" t="s">
        <v>1367</v>
      </c>
    </row>
    <row r="84" spans="1:18" x14ac:dyDescent="0.3">
      <c r="A84" s="1" t="s">
        <v>1004</v>
      </c>
      <c r="B84" s="30" t="s">
        <v>1555</v>
      </c>
      <c r="C84" s="30" t="s">
        <v>1556</v>
      </c>
      <c r="D84" t="s">
        <v>1561</v>
      </c>
      <c r="E84" s="27" t="s">
        <v>1562</v>
      </c>
      <c r="G84" s="1" t="s">
        <v>23</v>
      </c>
      <c r="H84" s="1">
        <v>2020</v>
      </c>
      <c r="I84" s="30" t="s">
        <v>1559</v>
      </c>
      <c r="J84" s="1" t="s">
        <v>154</v>
      </c>
      <c r="L84" s="30" t="s">
        <v>1365</v>
      </c>
      <c r="N84" s="30" t="s">
        <v>1560</v>
      </c>
      <c r="O84" s="1" t="s">
        <v>1367</v>
      </c>
      <c r="P84" s="1" t="s">
        <v>1285</v>
      </c>
      <c r="Q84" s="1" t="s">
        <v>1367</v>
      </c>
    </row>
    <row r="85" spans="1:18" x14ac:dyDescent="0.3">
      <c r="A85" s="1" t="s">
        <v>1006</v>
      </c>
      <c r="B85" s="30" t="s">
        <v>1247</v>
      </c>
      <c r="C85" s="30" t="s">
        <v>1391</v>
      </c>
      <c r="D85" t="s">
        <v>1563</v>
      </c>
      <c r="E85" s="27" t="s">
        <v>1564</v>
      </c>
      <c r="G85" s="1" t="s">
        <v>23</v>
      </c>
      <c r="H85" s="1">
        <v>2018</v>
      </c>
      <c r="I85" s="30" t="s">
        <v>1565</v>
      </c>
      <c r="J85" s="1" t="s">
        <v>24</v>
      </c>
      <c r="L85" s="30" t="s">
        <v>1257</v>
      </c>
      <c r="M85" s="1"/>
      <c r="N85" s="30" t="s">
        <v>1269</v>
      </c>
      <c r="O85" t="s">
        <v>1367</v>
      </c>
      <c r="R85" t="s">
        <v>2009</v>
      </c>
    </row>
    <row r="86" spans="1:18" x14ac:dyDescent="0.3">
      <c r="A86" s="1" t="s">
        <v>1566</v>
      </c>
      <c r="C86" s="30" t="s">
        <v>1567</v>
      </c>
      <c r="D86" t="s">
        <v>1568</v>
      </c>
      <c r="E86" s="27" t="s">
        <v>1569</v>
      </c>
      <c r="G86" s="1" t="s">
        <v>23</v>
      </c>
      <c r="H86" s="1">
        <v>2020</v>
      </c>
      <c r="I86" s="30" t="s">
        <v>1570</v>
      </c>
      <c r="J86" s="1" t="s">
        <v>24</v>
      </c>
      <c r="M86" s="1" t="s">
        <v>1359</v>
      </c>
      <c r="N86" s="30" t="s">
        <v>1571</v>
      </c>
      <c r="O86" t="s">
        <v>1306</v>
      </c>
    </row>
    <row r="87" spans="1:18" x14ac:dyDescent="0.3">
      <c r="A87" s="1" t="s">
        <v>1572</v>
      </c>
      <c r="C87" s="30" t="s">
        <v>1573</v>
      </c>
      <c r="D87" t="s">
        <v>1574</v>
      </c>
      <c r="G87" s="1" t="s">
        <v>23</v>
      </c>
      <c r="H87" s="1">
        <v>2020</v>
      </c>
      <c r="I87" s="30" t="s">
        <v>1570</v>
      </c>
      <c r="J87" s="1" t="s">
        <v>24</v>
      </c>
      <c r="M87" s="1" t="s">
        <v>1359</v>
      </c>
      <c r="N87" s="30" t="s">
        <v>1571</v>
      </c>
    </row>
    <row r="88" spans="1:18" x14ac:dyDescent="0.3">
      <c r="A88" s="1" t="s">
        <v>1010</v>
      </c>
      <c r="C88" s="30" t="s">
        <v>1567</v>
      </c>
      <c r="D88" t="s">
        <v>1568</v>
      </c>
      <c r="E88" s="27" t="s">
        <v>1575</v>
      </c>
      <c r="G88" s="1" t="s">
        <v>23</v>
      </c>
      <c r="H88" s="1">
        <v>2020</v>
      </c>
      <c r="I88" s="30" t="s">
        <v>1576</v>
      </c>
      <c r="J88" s="1" t="s">
        <v>24</v>
      </c>
      <c r="M88" s="1" t="s">
        <v>1359</v>
      </c>
      <c r="N88" s="30" t="s">
        <v>1571</v>
      </c>
    </row>
    <row r="89" spans="1:18" x14ac:dyDescent="0.3">
      <c r="A89" s="1" t="s">
        <v>1012</v>
      </c>
      <c r="C89" s="30" t="s">
        <v>1556</v>
      </c>
      <c r="D89" t="s">
        <v>1577</v>
      </c>
      <c r="E89" s="27" t="s">
        <v>1578</v>
      </c>
      <c r="G89" s="1" t="s">
        <v>23</v>
      </c>
      <c r="H89" s="1">
        <v>2020</v>
      </c>
      <c r="I89" s="30" t="s">
        <v>1579</v>
      </c>
      <c r="J89" s="1" t="s">
        <v>154</v>
      </c>
      <c r="M89" s="1" t="s">
        <v>1359</v>
      </c>
      <c r="N89" s="30" t="s">
        <v>1580</v>
      </c>
    </row>
    <row r="90" spans="1:18" x14ac:dyDescent="0.3">
      <c r="A90" s="1" t="s">
        <v>1014</v>
      </c>
      <c r="C90" s="30" t="s">
        <v>1556</v>
      </c>
      <c r="D90" t="s">
        <v>1581</v>
      </c>
      <c r="E90" s="27" t="s">
        <v>1582</v>
      </c>
      <c r="G90" s="1" t="s">
        <v>23</v>
      </c>
      <c r="H90" s="1">
        <v>2020</v>
      </c>
      <c r="I90" s="30" t="s">
        <v>1583</v>
      </c>
      <c r="J90" s="1" t="s">
        <v>154</v>
      </c>
      <c r="M90" s="1" t="s">
        <v>1359</v>
      </c>
      <c r="N90" s="30" t="s">
        <v>1584</v>
      </c>
    </row>
    <row r="91" spans="1:18" x14ac:dyDescent="0.3">
      <c r="A91" s="1" t="s">
        <v>1016</v>
      </c>
      <c r="C91" s="30" t="s">
        <v>1556</v>
      </c>
      <c r="D91" t="s">
        <v>1585</v>
      </c>
      <c r="E91" s="27" t="s">
        <v>1586</v>
      </c>
      <c r="G91" s="1" t="s">
        <v>23</v>
      </c>
      <c r="H91" s="1">
        <v>2018</v>
      </c>
      <c r="I91" s="30" t="s">
        <v>1587</v>
      </c>
      <c r="J91" s="1" t="s">
        <v>55</v>
      </c>
      <c r="M91" s="1" t="s">
        <v>1359</v>
      </c>
      <c r="N91" s="30" t="s">
        <v>1588</v>
      </c>
    </row>
    <row r="92" spans="1:18" x14ac:dyDescent="0.3">
      <c r="A92" s="1" t="s">
        <v>1018</v>
      </c>
      <c r="C92" s="30" t="s">
        <v>1556</v>
      </c>
      <c r="D92" t="s">
        <v>1589</v>
      </c>
      <c r="E92" t="s">
        <v>1590</v>
      </c>
      <c r="G92" s="1" t="s">
        <v>23</v>
      </c>
      <c r="H92" s="1">
        <v>2018</v>
      </c>
      <c r="I92" s="30" t="s">
        <v>1591</v>
      </c>
      <c r="J92" s="1" t="s">
        <v>154</v>
      </c>
      <c r="M92" s="1" t="s">
        <v>1359</v>
      </c>
      <c r="N92" s="30" t="s">
        <v>1592</v>
      </c>
    </row>
    <row r="93" spans="1:18" x14ac:dyDescent="0.3">
      <c r="A93" s="1" t="s">
        <v>1020</v>
      </c>
      <c r="C93" s="30" t="s">
        <v>1556</v>
      </c>
      <c r="D93" s="26" t="s">
        <v>1593</v>
      </c>
      <c r="E93" s="27" t="s">
        <v>1594</v>
      </c>
      <c r="G93" s="1" t="s">
        <v>23</v>
      </c>
      <c r="H93" s="1">
        <v>2018</v>
      </c>
      <c r="I93" s="30" t="s">
        <v>1595</v>
      </c>
      <c r="J93" s="1" t="s">
        <v>154</v>
      </c>
      <c r="M93" s="1" t="s">
        <v>1359</v>
      </c>
      <c r="N93" s="30" t="s">
        <v>1596</v>
      </c>
    </row>
    <row r="94" spans="1:18" x14ac:dyDescent="0.3">
      <c r="A94" s="1" t="s">
        <v>1022</v>
      </c>
      <c r="C94" s="30" t="s">
        <v>1556</v>
      </c>
      <c r="D94" s="26" t="s">
        <v>1597</v>
      </c>
      <c r="E94" s="27" t="s">
        <v>1598</v>
      </c>
      <c r="G94" s="1" t="s">
        <v>23</v>
      </c>
      <c r="H94" s="1">
        <v>2018</v>
      </c>
      <c r="I94" s="30" t="s">
        <v>1599</v>
      </c>
      <c r="J94" s="1" t="s">
        <v>55</v>
      </c>
      <c r="M94" s="1" t="s">
        <v>1359</v>
      </c>
      <c r="N94" s="30" t="s">
        <v>1596</v>
      </c>
    </row>
    <row r="95" spans="1:18" x14ac:dyDescent="0.3">
      <c r="A95" s="1" t="s">
        <v>1600</v>
      </c>
      <c r="C95" s="30" t="s">
        <v>1556</v>
      </c>
      <c r="D95" s="26" t="s">
        <v>1601</v>
      </c>
      <c r="E95" s="27" t="s">
        <v>1602</v>
      </c>
      <c r="G95" s="1" t="s">
        <v>23</v>
      </c>
      <c r="H95" s="1">
        <v>2018</v>
      </c>
      <c r="I95" s="30" t="s">
        <v>1603</v>
      </c>
      <c r="J95" s="1" t="s">
        <v>154</v>
      </c>
      <c r="M95" s="1" t="s">
        <v>1359</v>
      </c>
      <c r="N95" s="30" t="s">
        <v>1596</v>
      </c>
    </row>
    <row r="96" spans="1:18" x14ac:dyDescent="0.3">
      <c r="A96" s="1" t="s">
        <v>1604</v>
      </c>
      <c r="C96" s="30" t="s">
        <v>1556</v>
      </c>
      <c r="D96" t="s">
        <v>1605</v>
      </c>
      <c r="E96" t="s">
        <v>1606</v>
      </c>
      <c r="G96" s="1" t="s">
        <v>23</v>
      </c>
      <c r="H96" s="1">
        <v>2018</v>
      </c>
      <c r="I96" s="30" t="s">
        <v>1603</v>
      </c>
      <c r="J96" s="1" t="s">
        <v>154</v>
      </c>
      <c r="M96" s="1" t="s">
        <v>1359</v>
      </c>
      <c r="N96" s="30" t="s">
        <v>1596</v>
      </c>
    </row>
    <row r="97" spans="1:18" x14ac:dyDescent="0.3">
      <c r="A97" s="1" t="s">
        <v>1026</v>
      </c>
      <c r="B97" s="30" t="s">
        <v>1301</v>
      </c>
      <c r="C97" s="30" t="s">
        <v>1607</v>
      </c>
      <c r="D97" s="26" t="s">
        <v>1608</v>
      </c>
      <c r="E97" s="27" t="s">
        <v>1609</v>
      </c>
      <c r="G97" s="1" t="s">
        <v>54</v>
      </c>
      <c r="H97" s="1">
        <v>2020</v>
      </c>
      <c r="I97" s="30" t="s">
        <v>1610</v>
      </c>
      <c r="J97" s="1" t="s">
        <v>55</v>
      </c>
    </row>
    <row r="98" spans="1:18" x14ac:dyDescent="0.3">
      <c r="A98" s="1" t="s">
        <v>1028</v>
      </c>
      <c r="B98" s="30" t="s">
        <v>1555</v>
      </c>
      <c r="C98" s="30" t="s">
        <v>1556</v>
      </c>
      <c r="D98" s="26" t="s">
        <v>1611</v>
      </c>
      <c r="E98" s="27" t="s">
        <v>1612</v>
      </c>
      <c r="G98" s="1" t="s">
        <v>23</v>
      </c>
      <c r="H98" s="1">
        <v>2018</v>
      </c>
      <c r="I98" s="30" t="s">
        <v>1613</v>
      </c>
      <c r="J98" s="1" t="s">
        <v>154</v>
      </c>
      <c r="L98" s="30" t="s">
        <v>1365</v>
      </c>
      <c r="M98" s="1" t="s">
        <v>1359</v>
      </c>
      <c r="N98" s="30" t="s">
        <v>1614</v>
      </c>
    </row>
    <row r="99" spans="1:18" x14ac:dyDescent="0.3">
      <c r="A99" s="1" t="s">
        <v>1615</v>
      </c>
      <c r="B99" s="30" t="s">
        <v>1555</v>
      </c>
      <c r="C99" s="30" t="s">
        <v>1556</v>
      </c>
      <c r="D99" s="26" t="s">
        <v>1616</v>
      </c>
      <c r="E99" s="27" t="s">
        <v>1617</v>
      </c>
      <c r="G99" s="1" t="s">
        <v>23</v>
      </c>
      <c r="H99" s="1">
        <v>2020</v>
      </c>
      <c r="I99" s="30" t="s">
        <v>1618</v>
      </c>
      <c r="J99" s="1" t="s">
        <v>154</v>
      </c>
      <c r="L99" s="30" t="s">
        <v>1365</v>
      </c>
      <c r="M99" s="1" t="s">
        <v>1359</v>
      </c>
      <c r="N99" s="30" t="s">
        <v>1619</v>
      </c>
      <c r="O99" t="s">
        <v>1367</v>
      </c>
      <c r="P99" t="s">
        <v>1367</v>
      </c>
    </row>
    <row r="100" spans="1:18" x14ac:dyDescent="0.3">
      <c r="A100" s="1" t="s">
        <v>1620</v>
      </c>
      <c r="B100" s="30" t="s">
        <v>1555</v>
      </c>
      <c r="C100" s="30" t="s">
        <v>1556</v>
      </c>
      <c r="D100" t="s">
        <v>1621</v>
      </c>
      <c r="E100" s="27" t="s">
        <v>1622</v>
      </c>
      <c r="G100" s="1" t="s">
        <v>23</v>
      </c>
      <c r="H100" s="1">
        <v>2020</v>
      </c>
      <c r="I100" s="30" t="s">
        <v>1618</v>
      </c>
      <c r="J100" s="1" t="s">
        <v>154</v>
      </c>
      <c r="L100" s="30" t="s">
        <v>1365</v>
      </c>
      <c r="M100" s="1" t="s">
        <v>1359</v>
      </c>
      <c r="N100" s="30" t="s">
        <v>1619</v>
      </c>
      <c r="O100" t="s">
        <v>1367</v>
      </c>
      <c r="P100" t="s">
        <v>1367</v>
      </c>
    </row>
    <row r="101" spans="1:18" x14ac:dyDescent="0.3">
      <c r="A101" s="1" t="s">
        <v>1623</v>
      </c>
      <c r="B101" s="30" t="s">
        <v>1555</v>
      </c>
      <c r="C101" s="30" t="s">
        <v>1556</v>
      </c>
      <c r="D101" t="s">
        <v>1624</v>
      </c>
      <c r="E101" s="27" t="s">
        <v>1625</v>
      </c>
      <c r="G101" s="1" t="s">
        <v>23</v>
      </c>
      <c r="H101" s="1">
        <v>2020</v>
      </c>
      <c r="I101" s="30" t="s">
        <v>1618</v>
      </c>
      <c r="J101" s="1" t="s">
        <v>154</v>
      </c>
      <c r="L101" s="30" t="s">
        <v>1365</v>
      </c>
      <c r="M101" s="1" t="s">
        <v>1359</v>
      </c>
      <c r="N101" s="30" t="s">
        <v>1619</v>
      </c>
      <c r="O101" t="s">
        <v>1367</v>
      </c>
      <c r="P101" t="s">
        <v>1367</v>
      </c>
    </row>
    <row r="102" spans="1:18" x14ac:dyDescent="0.3">
      <c r="A102" s="1" t="s">
        <v>1626</v>
      </c>
      <c r="B102" s="30" t="s">
        <v>1555</v>
      </c>
      <c r="C102" s="30" t="s">
        <v>1556</v>
      </c>
      <c r="D102" t="s">
        <v>1627</v>
      </c>
      <c r="E102" s="27" t="s">
        <v>1628</v>
      </c>
      <c r="G102" s="1" t="s">
        <v>23</v>
      </c>
      <c r="H102" s="1">
        <v>2018</v>
      </c>
      <c r="I102" s="30" t="s">
        <v>1629</v>
      </c>
      <c r="J102" s="1" t="s">
        <v>154</v>
      </c>
      <c r="L102" s="30" t="s">
        <v>1365</v>
      </c>
      <c r="N102" s="30" t="s">
        <v>1630</v>
      </c>
      <c r="O102" t="s">
        <v>1367</v>
      </c>
      <c r="P102" t="s">
        <v>1367</v>
      </c>
      <c r="Q102" t="s">
        <v>1367</v>
      </c>
    </row>
    <row r="103" spans="1:18" x14ac:dyDescent="0.3">
      <c r="A103" s="1" t="s">
        <v>1631</v>
      </c>
      <c r="B103" s="54" t="s">
        <v>1369</v>
      </c>
      <c r="C103" s="30" t="s">
        <v>1370</v>
      </c>
      <c r="D103" s="26" t="s">
        <v>1632</v>
      </c>
      <c r="E103" s="27" t="s">
        <v>1516</v>
      </c>
      <c r="G103" s="1" t="s">
        <v>23</v>
      </c>
      <c r="H103" s="1">
        <v>2018</v>
      </c>
      <c r="I103" s="30" t="s">
        <v>1629</v>
      </c>
      <c r="J103" s="1" t="s">
        <v>154</v>
      </c>
      <c r="L103" s="30" t="s">
        <v>1365</v>
      </c>
      <c r="N103" s="30" t="s">
        <v>1630</v>
      </c>
      <c r="O103" t="s">
        <v>1367</v>
      </c>
      <c r="P103" t="s">
        <v>1367</v>
      </c>
      <c r="Q103" t="s">
        <v>1367</v>
      </c>
    </row>
    <row r="104" spans="1:18" x14ac:dyDescent="0.3">
      <c r="A104" s="1" t="s">
        <v>1034</v>
      </c>
      <c r="B104" s="30" t="s">
        <v>1555</v>
      </c>
      <c r="C104" s="30" t="s">
        <v>1556</v>
      </c>
      <c r="D104" s="26" t="s">
        <v>1633</v>
      </c>
      <c r="E104" s="27" t="s">
        <v>1628</v>
      </c>
      <c r="G104" s="1" t="s">
        <v>23</v>
      </c>
      <c r="H104" s="1">
        <v>2018</v>
      </c>
      <c r="J104" s="1" t="s">
        <v>154</v>
      </c>
      <c r="L104" s="30" t="s">
        <v>1365</v>
      </c>
      <c r="N104" s="30" t="s">
        <v>1630</v>
      </c>
      <c r="O104" t="s">
        <v>1367</v>
      </c>
      <c r="P104" t="s">
        <v>1367</v>
      </c>
      <c r="Q104" t="s">
        <v>1367</v>
      </c>
    </row>
    <row r="105" spans="1:18" x14ac:dyDescent="0.3">
      <c r="A105" s="1" t="s">
        <v>1036</v>
      </c>
      <c r="B105" s="30" t="s">
        <v>1555</v>
      </c>
      <c r="C105" s="30" t="s">
        <v>1556</v>
      </c>
      <c r="D105" t="s">
        <v>1634</v>
      </c>
      <c r="E105" s="27" t="s">
        <v>1635</v>
      </c>
      <c r="G105" s="1" t="s">
        <v>23</v>
      </c>
      <c r="H105" s="1">
        <v>2018</v>
      </c>
      <c r="J105" s="1" t="s">
        <v>154</v>
      </c>
      <c r="L105" s="30" t="s">
        <v>1365</v>
      </c>
      <c r="N105" s="30" t="s">
        <v>1630</v>
      </c>
      <c r="O105" t="s">
        <v>1367</v>
      </c>
      <c r="P105" t="s">
        <v>1367</v>
      </c>
      <c r="Q105" t="s">
        <v>1367</v>
      </c>
    </row>
    <row r="106" spans="1:18" x14ac:dyDescent="0.3">
      <c r="A106" s="1" t="s">
        <v>1038</v>
      </c>
      <c r="B106" s="30" t="s">
        <v>1247</v>
      </c>
      <c r="C106" s="30" t="s">
        <v>1391</v>
      </c>
      <c r="D106" t="s">
        <v>1636</v>
      </c>
      <c r="E106" s="27" t="s">
        <v>1637</v>
      </c>
      <c r="G106" s="1" t="s">
        <v>23</v>
      </c>
      <c r="H106" s="1">
        <v>2018</v>
      </c>
      <c r="I106" s="30" t="s">
        <v>1638</v>
      </c>
      <c r="J106" s="1" t="s">
        <v>24</v>
      </c>
      <c r="L106" s="51" t="s">
        <v>1257</v>
      </c>
      <c r="M106" s="49"/>
      <c r="N106" s="30" t="s">
        <v>1269</v>
      </c>
      <c r="O106" t="s">
        <v>1367</v>
      </c>
      <c r="R106" t="s">
        <v>2010</v>
      </c>
    </row>
    <row r="107" spans="1:18" x14ac:dyDescent="0.3">
      <c r="A107" s="1" t="s">
        <v>1639</v>
      </c>
      <c r="B107" s="30" t="s">
        <v>1542</v>
      </c>
      <c r="C107" s="30" t="s">
        <v>1640</v>
      </c>
      <c r="D107" t="s">
        <v>1641</v>
      </c>
      <c r="E107" s="27" t="s">
        <v>1642</v>
      </c>
      <c r="G107" s="1" t="s">
        <v>23</v>
      </c>
      <c r="H107" s="1">
        <v>2020</v>
      </c>
      <c r="I107" s="30" t="s">
        <v>1643</v>
      </c>
      <c r="J107" s="1" t="s">
        <v>154</v>
      </c>
      <c r="L107" s="30" t="s">
        <v>1299</v>
      </c>
      <c r="N107" s="30" t="s">
        <v>1644</v>
      </c>
    </row>
    <row r="108" spans="1:18" x14ac:dyDescent="0.3">
      <c r="A108" s="1" t="s">
        <v>1645</v>
      </c>
      <c r="B108" s="30" t="s">
        <v>1247</v>
      </c>
      <c r="C108" s="30" t="s">
        <v>1646</v>
      </c>
      <c r="D108" t="s">
        <v>1647</v>
      </c>
      <c r="E108" s="27" t="s">
        <v>1648</v>
      </c>
      <c r="G108" s="1" t="s">
        <v>23</v>
      </c>
      <c r="H108" s="1">
        <v>2020</v>
      </c>
      <c r="I108" s="30" t="s">
        <v>1649</v>
      </c>
      <c r="J108" s="1" t="s">
        <v>24</v>
      </c>
      <c r="L108" s="30" t="s">
        <v>1257</v>
      </c>
      <c r="N108" s="30" t="s">
        <v>1650</v>
      </c>
    </row>
    <row r="109" spans="1:18" x14ac:dyDescent="0.3">
      <c r="A109" s="1" t="s">
        <v>1651</v>
      </c>
      <c r="B109" s="30" t="s">
        <v>1247</v>
      </c>
      <c r="C109" s="30" t="s">
        <v>1652</v>
      </c>
      <c r="D109" t="s">
        <v>1653</v>
      </c>
      <c r="E109" s="27" t="s">
        <v>1654</v>
      </c>
      <c r="G109" s="1" t="s">
        <v>23</v>
      </c>
      <c r="H109" s="1">
        <v>2020</v>
      </c>
      <c r="I109" s="30" t="s">
        <v>1649</v>
      </c>
      <c r="J109" s="1" t="s">
        <v>24</v>
      </c>
      <c r="L109" s="30" t="s">
        <v>1257</v>
      </c>
      <c r="N109" s="30" t="s">
        <v>1650</v>
      </c>
    </row>
    <row r="110" spans="1:18" x14ac:dyDescent="0.3">
      <c r="A110" s="1" t="s">
        <v>1042</v>
      </c>
      <c r="B110" s="30" t="s">
        <v>1542</v>
      </c>
      <c r="C110" s="30" t="s">
        <v>1640</v>
      </c>
      <c r="D110" t="s">
        <v>1655</v>
      </c>
      <c r="E110" s="27" t="s">
        <v>1656</v>
      </c>
      <c r="G110" s="1" t="s">
        <v>23</v>
      </c>
      <c r="H110" s="1">
        <v>2020</v>
      </c>
      <c r="I110" s="30" t="s">
        <v>1657</v>
      </c>
      <c r="J110" s="1" t="s">
        <v>154</v>
      </c>
      <c r="L110" s="30" t="s">
        <v>1299</v>
      </c>
      <c r="N110" s="30" t="s">
        <v>1658</v>
      </c>
    </row>
    <row r="111" spans="1:18" x14ac:dyDescent="0.3">
      <c r="A111" s="1" t="s">
        <v>1659</v>
      </c>
      <c r="B111" s="30" t="s">
        <v>1247</v>
      </c>
      <c r="C111" s="30" t="s">
        <v>1660</v>
      </c>
      <c r="D111" s="25" t="s">
        <v>1661</v>
      </c>
      <c r="E111" s="27" t="s">
        <v>1662</v>
      </c>
      <c r="G111" s="1" t="s">
        <v>23</v>
      </c>
      <c r="H111" s="1">
        <v>2020</v>
      </c>
      <c r="I111" s="30" t="s">
        <v>1663</v>
      </c>
      <c r="J111" s="1" t="s">
        <v>55</v>
      </c>
      <c r="L111" s="30" t="s">
        <v>1257</v>
      </c>
      <c r="N111" s="30" t="s">
        <v>1650</v>
      </c>
    </row>
    <row r="112" spans="1:18" x14ac:dyDescent="0.3">
      <c r="A112" s="1" t="s">
        <v>1664</v>
      </c>
      <c r="B112" s="30" t="s">
        <v>1259</v>
      </c>
      <c r="C112" s="30" t="s">
        <v>1665</v>
      </c>
      <c r="D112" s="25" t="s">
        <v>1666</v>
      </c>
      <c r="E112" s="27" t="s">
        <v>1667</v>
      </c>
      <c r="G112" s="1" t="s">
        <v>23</v>
      </c>
      <c r="H112" s="1">
        <v>2020</v>
      </c>
      <c r="I112" s="30" t="s">
        <v>1663</v>
      </c>
      <c r="J112" s="1" t="s">
        <v>55</v>
      </c>
      <c r="L112" s="30" t="s">
        <v>1264</v>
      </c>
      <c r="N112" s="30" t="s">
        <v>1668</v>
      </c>
    </row>
    <row r="113" spans="1:18" x14ac:dyDescent="0.3">
      <c r="A113" s="1" t="s">
        <v>1046</v>
      </c>
      <c r="B113" s="30" t="s">
        <v>1555</v>
      </c>
      <c r="C113" s="30" t="s">
        <v>1556</v>
      </c>
      <c r="D113" t="s">
        <v>1669</v>
      </c>
      <c r="E113" s="27" t="s">
        <v>1670</v>
      </c>
      <c r="G113" s="1" t="s">
        <v>23</v>
      </c>
      <c r="H113" s="1">
        <v>2018</v>
      </c>
      <c r="I113" s="30" t="s">
        <v>1671</v>
      </c>
      <c r="J113" s="1" t="s">
        <v>154</v>
      </c>
      <c r="L113" s="30" t="s">
        <v>1365</v>
      </c>
      <c r="N113" s="30" t="s">
        <v>1672</v>
      </c>
      <c r="O113" t="s">
        <v>1367</v>
      </c>
      <c r="P113" t="s">
        <v>1367</v>
      </c>
      <c r="Q113" t="s">
        <v>1367</v>
      </c>
    </row>
    <row r="114" spans="1:18" x14ac:dyDescent="0.3">
      <c r="A114" s="1" t="s">
        <v>1673</v>
      </c>
      <c r="B114" s="30" t="s">
        <v>1555</v>
      </c>
      <c r="C114" s="30" t="s">
        <v>1556</v>
      </c>
      <c r="D114" s="26" t="s">
        <v>1674</v>
      </c>
      <c r="E114" s="27" t="s">
        <v>1675</v>
      </c>
      <c r="G114" s="1" t="s">
        <v>23</v>
      </c>
      <c r="H114" s="1">
        <v>2018</v>
      </c>
      <c r="I114" s="30" t="s">
        <v>1676</v>
      </c>
      <c r="J114" s="1" t="s">
        <v>154</v>
      </c>
      <c r="L114" s="30" t="s">
        <v>1365</v>
      </c>
      <c r="N114" s="30" t="s">
        <v>1630</v>
      </c>
      <c r="O114" t="s">
        <v>1367</v>
      </c>
      <c r="P114" t="s">
        <v>1367</v>
      </c>
      <c r="Q114" t="s">
        <v>1367</v>
      </c>
    </row>
    <row r="115" spans="1:18" x14ac:dyDescent="0.3">
      <c r="A115" s="1" t="s">
        <v>1677</v>
      </c>
      <c r="C115" s="30" t="s">
        <v>1556</v>
      </c>
      <c r="D115" t="s">
        <v>1678</v>
      </c>
      <c r="E115" s="27" t="s">
        <v>1679</v>
      </c>
      <c r="G115" s="1" t="s">
        <v>23</v>
      </c>
      <c r="H115" s="1">
        <v>2020</v>
      </c>
      <c r="I115" s="30" t="s">
        <v>1680</v>
      </c>
      <c r="J115" s="1" t="s">
        <v>55</v>
      </c>
      <c r="L115" s="30" t="s">
        <v>1580</v>
      </c>
      <c r="M115" s="1" t="s">
        <v>1359</v>
      </c>
      <c r="N115" s="30" t="s">
        <v>1681</v>
      </c>
    </row>
    <row r="116" spans="1:18" x14ac:dyDescent="0.3">
      <c r="A116" s="1" t="s">
        <v>1050</v>
      </c>
      <c r="B116" s="30" t="s">
        <v>1247</v>
      </c>
      <c r="C116" s="30" t="s">
        <v>1391</v>
      </c>
      <c r="D116" t="s">
        <v>1682</v>
      </c>
      <c r="E116" s="27" t="s">
        <v>1683</v>
      </c>
      <c r="G116" s="1" t="s">
        <v>23</v>
      </c>
      <c r="H116" s="1">
        <v>2018</v>
      </c>
      <c r="I116" s="30" t="s">
        <v>1684</v>
      </c>
      <c r="J116" s="1" t="s">
        <v>24</v>
      </c>
      <c r="L116" s="51" t="s">
        <v>1257</v>
      </c>
      <c r="M116" s="49"/>
      <c r="N116" s="30" t="s">
        <v>1269</v>
      </c>
      <c r="O116" t="s">
        <v>1367</v>
      </c>
      <c r="R116" t="s">
        <v>2008</v>
      </c>
    </row>
    <row r="117" spans="1:18" x14ac:dyDescent="0.3">
      <c r="A117" s="1" t="s">
        <v>1052</v>
      </c>
      <c r="B117" s="30" t="s">
        <v>1247</v>
      </c>
      <c r="C117" s="30" t="s">
        <v>386</v>
      </c>
      <c r="D117" t="s">
        <v>1685</v>
      </c>
      <c r="E117" s="27" t="s">
        <v>1686</v>
      </c>
      <c r="G117" s="1" t="s">
        <v>23</v>
      </c>
      <c r="H117" s="1">
        <v>2018</v>
      </c>
      <c r="I117" s="30" t="s">
        <v>1687</v>
      </c>
      <c r="J117" s="1" t="s">
        <v>24</v>
      </c>
      <c r="L117" s="51" t="s">
        <v>1257</v>
      </c>
      <c r="M117" s="49"/>
      <c r="N117" s="30" t="s">
        <v>1269</v>
      </c>
    </row>
    <row r="118" spans="1:18" x14ac:dyDescent="0.3">
      <c r="A118" s="1" t="s">
        <v>1054</v>
      </c>
      <c r="B118" s="30" t="s">
        <v>1301</v>
      </c>
      <c r="C118" s="30" t="s">
        <v>1688</v>
      </c>
      <c r="D118" t="s">
        <v>1689</v>
      </c>
      <c r="E118" s="27" t="s">
        <v>1690</v>
      </c>
      <c r="G118" s="1" t="s">
        <v>23</v>
      </c>
      <c r="H118" s="1">
        <v>2020</v>
      </c>
      <c r="I118" s="30" t="s">
        <v>1691</v>
      </c>
      <c r="J118" s="1" t="s">
        <v>55</v>
      </c>
      <c r="L118" s="51" t="s">
        <v>1257</v>
      </c>
      <c r="N118" s="51" t="s">
        <v>1692</v>
      </c>
    </row>
    <row r="119" spans="1:18" x14ac:dyDescent="0.3">
      <c r="A119" s="1" t="s">
        <v>1056</v>
      </c>
      <c r="B119" s="30" t="s">
        <v>1301</v>
      </c>
      <c r="C119" s="28" t="s">
        <v>1688</v>
      </c>
      <c r="D119" s="26" t="s">
        <v>1689</v>
      </c>
      <c r="E119" s="36" t="s">
        <v>1690</v>
      </c>
      <c r="G119" s="1" t="s">
        <v>23</v>
      </c>
      <c r="H119" s="1">
        <v>2020</v>
      </c>
      <c r="I119" s="30" t="s">
        <v>1693</v>
      </c>
      <c r="J119" s="1" t="s">
        <v>55</v>
      </c>
      <c r="L119" s="51" t="s">
        <v>1257</v>
      </c>
      <c r="N119" s="51" t="s">
        <v>1692</v>
      </c>
    </row>
    <row r="120" spans="1:18" x14ac:dyDescent="0.3">
      <c r="A120" s="1" t="s">
        <v>1058</v>
      </c>
      <c r="B120" s="30" t="s">
        <v>1301</v>
      </c>
      <c r="C120" s="28" t="s">
        <v>1688</v>
      </c>
      <c r="D120" s="26" t="s">
        <v>1689</v>
      </c>
      <c r="E120" s="36" t="s">
        <v>1690</v>
      </c>
      <c r="G120" s="1" t="s">
        <v>23</v>
      </c>
      <c r="H120" s="1">
        <v>2020</v>
      </c>
      <c r="I120" s="30" t="s">
        <v>1694</v>
      </c>
      <c r="J120" s="1" t="s">
        <v>55</v>
      </c>
      <c r="L120" s="51" t="s">
        <v>1257</v>
      </c>
      <c r="N120" s="51" t="s">
        <v>1692</v>
      </c>
    </row>
    <row r="121" spans="1:18" x14ac:dyDescent="0.3">
      <c r="A121" s="1" t="s">
        <v>1060</v>
      </c>
      <c r="B121" s="30" t="s">
        <v>1542</v>
      </c>
      <c r="C121" s="30" t="s">
        <v>1295</v>
      </c>
      <c r="D121" t="s">
        <v>1695</v>
      </c>
      <c r="E121" s="27" t="s">
        <v>1297</v>
      </c>
      <c r="G121" s="1" t="s">
        <v>23</v>
      </c>
      <c r="H121" s="1">
        <v>2020</v>
      </c>
      <c r="I121" s="30" t="s">
        <v>1696</v>
      </c>
      <c r="J121" s="1" t="s">
        <v>154</v>
      </c>
      <c r="L121" s="51" t="s">
        <v>1299</v>
      </c>
      <c r="M121" s="49"/>
      <c r="N121" s="30" t="s">
        <v>1300</v>
      </c>
    </row>
    <row r="122" spans="1:18" x14ac:dyDescent="0.3">
      <c r="A122" s="1" t="s">
        <v>1062</v>
      </c>
      <c r="B122" s="30" t="s">
        <v>1542</v>
      </c>
      <c r="C122" s="30" t="s">
        <v>1640</v>
      </c>
      <c r="D122" t="s">
        <v>1697</v>
      </c>
      <c r="E122" s="27" t="s">
        <v>1698</v>
      </c>
      <c r="G122" s="1" t="s">
        <v>23</v>
      </c>
      <c r="H122" s="1">
        <v>2020</v>
      </c>
      <c r="I122" s="30" t="s">
        <v>1699</v>
      </c>
      <c r="J122" s="1" t="s">
        <v>154</v>
      </c>
      <c r="L122" s="30" t="s">
        <v>1299</v>
      </c>
      <c r="N122" s="30" t="s">
        <v>1658</v>
      </c>
    </row>
    <row r="123" spans="1:18" x14ac:dyDescent="0.3">
      <c r="A123" s="1" t="s">
        <v>1064</v>
      </c>
      <c r="B123" s="30" t="s">
        <v>1542</v>
      </c>
      <c r="C123" s="30" t="s">
        <v>1640</v>
      </c>
      <c r="D123" t="s">
        <v>1700</v>
      </c>
      <c r="E123" s="27" t="s">
        <v>1701</v>
      </c>
      <c r="G123" s="1" t="s">
        <v>23</v>
      </c>
      <c r="H123" s="1">
        <v>2020</v>
      </c>
      <c r="I123" s="30" t="s">
        <v>1702</v>
      </c>
      <c r="J123" s="1" t="s">
        <v>154</v>
      </c>
      <c r="L123" s="30" t="s">
        <v>1299</v>
      </c>
      <c r="N123" s="30" t="s">
        <v>1658</v>
      </c>
    </row>
    <row r="124" spans="1:18" x14ac:dyDescent="0.3">
      <c r="A124" s="1" t="s">
        <v>1066</v>
      </c>
      <c r="C124" s="30" t="s">
        <v>1703</v>
      </c>
      <c r="D124" s="42" t="s">
        <v>1704</v>
      </c>
      <c r="E124" t="s">
        <v>1705</v>
      </c>
      <c r="G124" s="1" t="s">
        <v>23</v>
      </c>
      <c r="H124" s="1">
        <v>2020</v>
      </c>
      <c r="I124" s="42" t="s">
        <v>1706</v>
      </c>
      <c r="J124" s="1" t="s">
        <v>24</v>
      </c>
      <c r="L124" s="30" t="s">
        <v>1580</v>
      </c>
      <c r="M124" s="1" t="s">
        <v>1359</v>
      </c>
      <c r="N124" s="30" t="s">
        <v>1707</v>
      </c>
    </row>
    <row r="125" spans="1:18" x14ac:dyDescent="0.3">
      <c r="A125" s="1" t="s">
        <v>1068</v>
      </c>
      <c r="B125" s="30" t="s">
        <v>1542</v>
      </c>
      <c r="C125" s="30" t="s">
        <v>1295</v>
      </c>
      <c r="D125" s="26" t="s">
        <v>1708</v>
      </c>
      <c r="E125" s="27" t="s">
        <v>1297</v>
      </c>
      <c r="G125" s="1" t="s">
        <v>23</v>
      </c>
      <c r="H125" s="1">
        <v>2020</v>
      </c>
      <c r="I125" s="30" t="s">
        <v>1709</v>
      </c>
      <c r="J125" s="1" t="s">
        <v>154</v>
      </c>
      <c r="L125" s="51" t="s">
        <v>1299</v>
      </c>
      <c r="M125" s="49"/>
      <c r="N125" s="30" t="s">
        <v>1300</v>
      </c>
    </row>
    <row r="126" spans="1:18" x14ac:dyDescent="0.3">
      <c r="A126" s="1" t="s">
        <v>1070</v>
      </c>
      <c r="B126" s="54" t="s">
        <v>1369</v>
      </c>
      <c r="C126" s="30" t="s">
        <v>1370</v>
      </c>
      <c r="D126" s="26" t="s">
        <v>1710</v>
      </c>
      <c r="E126" s="27" t="s">
        <v>1516</v>
      </c>
      <c r="G126" s="1" t="s">
        <v>23</v>
      </c>
      <c r="H126" s="1">
        <v>2020</v>
      </c>
      <c r="I126" s="30" t="s">
        <v>1711</v>
      </c>
      <c r="J126" s="1" t="s">
        <v>154</v>
      </c>
      <c r="L126" s="30" t="s">
        <v>1365</v>
      </c>
      <c r="N126" s="30" t="s">
        <v>1630</v>
      </c>
      <c r="O126" t="s">
        <v>1367</v>
      </c>
      <c r="P126" t="s">
        <v>1367</v>
      </c>
      <c r="Q126" t="s">
        <v>1367</v>
      </c>
    </row>
    <row r="127" spans="1:18" x14ac:dyDescent="0.3">
      <c r="A127" s="1" t="s">
        <v>1072</v>
      </c>
      <c r="C127" s="30" t="s">
        <v>1712</v>
      </c>
      <c r="D127" t="s">
        <v>1713</v>
      </c>
      <c r="E127" s="27" t="s">
        <v>1714</v>
      </c>
      <c r="G127" s="1" t="s">
        <v>23</v>
      </c>
      <c r="H127" s="1">
        <v>2018</v>
      </c>
      <c r="I127" s="30" t="s">
        <v>1715</v>
      </c>
      <c r="J127" s="1" t="s">
        <v>154</v>
      </c>
    </row>
    <row r="128" spans="1:18" x14ac:dyDescent="0.3">
      <c r="A128" s="1" t="s">
        <v>1074</v>
      </c>
      <c r="C128" s="30" t="s">
        <v>1712</v>
      </c>
      <c r="D128" s="26" t="s">
        <v>1716</v>
      </c>
      <c r="E128" s="27" t="s">
        <v>1717</v>
      </c>
      <c r="G128" s="1" t="s">
        <v>23</v>
      </c>
      <c r="H128" s="1">
        <v>2018</v>
      </c>
      <c r="I128" s="30" t="s">
        <v>1718</v>
      </c>
      <c r="J128" s="1" t="s">
        <v>24</v>
      </c>
    </row>
    <row r="129" spans="1:18" x14ac:dyDescent="0.3">
      <c r="A129" s="1" t="s">
        <v>983</v>
      </c>
      <c r="B129" s="30" t="s">
        <v>1439</v>
      </c>
      <c r="C129" s="38" t="s">
        <v>1520</v>
      </c>
      <c r="D129" s="39" t="s">
        <v>1719</v>
      </c>
      <c r="E129" s="43" t="s">
        <v>1720</v>
      </c>
      <c r="G129" s="1" t="s">
        <v>23</v>
      </c>
      <c r="H129" s="1">
        <v>2018</v>
      </c>
      <c r="I129" s="30" t="s">
        <v>1523</v>
      </c>
      <c r="J129" s="1" t="s">
        <v>154</v>
      </c>
      <c r="L129" s="51" t="s">
        <v>1257</v>
      </c>
      <c r="M129" s="49"/>
      <c r="N129" s="30" t="s">
        <v>1721</v>
      </c>
    </row>
    <row r="130" spans="1:18" x14ac:dyDescent="0.3">
      <c r="A130" s="1" t="s">
        <v>985</v>
      </c>
      <c r="B130" s="30" t="s">
        <v>1542</v>
      </c>
      <c r="C130" s="38" t="s">
        <v>1526</v>
      </c>
      <c r="D130" s="41" t="s">
        <v>1527</v>
      </c>
      <c r="E130" s="43" t="s">
        <v>1722</v>
      </c>
      <c r="G130" s="1" t="s">
        <v>23</v>
      </c>
      <c r="H130" s="1">
        <v>2018</v>
      </c>
      <c r="I130" s="30" t="s">
        <v>1529</v>
      </c>
      <c r="J130" s="1" t="s">
        <v>154</v>
      </c>
      <c r="L130" s="30" t="s">
        <v>1299</v>
      </c>
      <c r="N130" s="30" t="s">
        <v>1723</v>
      </c>
    </row>
    <row r="131" spans="1:18" x14ac:dyDescent="0.3">
      <c r="A131" s="1" t="s">
        <v>987</v>
      </c>
      <c r="B131" s="30" t="s">
        <v>1542</v>
      </c>
      <c r="C131" s="38" t="s">
        <v>1526</v>
      </c>
      <c r="D131" s="41" t="s">
        <v>1531</v>
      </c>
      <c r="E131" s="43" t="s">
        <v>1724</v>
      </c>
      <c r="G131" s="1" t="s">
        <v>23</v>
      </c>
      <c r="H131" s="1">
        <v>2018</v>
      </c>
      <c r="I131" s="30" t="s">
        <v>1529</v>
      </c>
      <c r="J131" s="1" t="s">
        <v>154</v>
      </c>
      <c r="L131" s="30" t="s">
        <v>1299</v>
      </c>
      <c r="N131" s="30" t="s">
        <v>1725</v>
      </c>
    </row>
    <row r="132" spans="1:18" x14ac:dyDescent="0.3">
      <c r="A132" s="1" t="s">
        <v>1079</v>
      </c>
      <c r="B132" s="30" t="s">
        <v>1542</v>
      </c>
      <c r="C132" s="38" t="s">
        <v>1726</v>
      </c>
      <c r="D132" s="41" t="s">
        <v>1727</v>
      </c>
      <c r="E132" s="27" t="s">
        <v>1728</v>
      </c>
      <c r="G132" s="1" t="s">
        <v>23</v>
      </c>
      <c r="H132" s="1">
        <v>2018</v>
      </c>
      <c r="I132" s="30" t="s">
        <v>1729</v>
      </c>
      <c r="J132" s="1" t="s">
        <v>154</v>
      </c>
      <c r="L132" s="30" t="s">
        <v>1299</v>
      </c>
      <c r="N132" s="30" t="s">
        <v>1730</v>
      </c>
    </row>
    <row r="133" spans="1:18" x14ac:dyDescent="0.3">
      <c r="A133" s="1" t="s">
        <v>1731</v>
      </c>
      <c r="B133" s="30" t="s">
        <v>1247</v>
      </c>
      <c r="C133" s="38" t="s">
        <v>1732</v>
      </c>
      <c r="D133" s="41" t="s">
        <v>1733</v>
      </c>
      <c r="E133" s="27" t="s">
        <v>1536</v>
      </c>
      <c r="G133" s="1" t="s">
        <v>23</v>
      </c>
      <c r="H133" s="1">
        <v>2020</v>
      </c>
      <c r="I133" s="30" t="s">
        <v>1734</v>
      </c>
      <c r="J133" s="1" t="s">
        <v>24</v>
      </c>
      <c r="L133" s="30" t="s">
        <v>1257</v>
      </c>
      <c r="N133" s="30" t="s">
        <v>1735</v>
      </c>
    </row>
    <row r="134" spans="1:18" x14ac:dyDescent="0.3">
      <c r="A134" s="1" t="s">
        <v>1736</v>
      </c>
      <c r="B134" s="30" t="s">
        <v>1247</v>
      </c>
      <c r="C134" s="43" t="s">
        <v>1737</v>
      </c>
      <c r="D134" t="s">
        <v>1738</v>
      </c>
      <c r="E134" s="43" t="s">
        <v>1739</v>
      </c>
      <c r="G134" s="1" t="s">
        <v>23</v>
      </c>
      <c r="H134" s="1">
        <v>2020</v>
      </c>
      <c r="I134" s="30" t="s">
        <v>1734</v>
      </c>
      <c r="J134" s="1" t="s">
        <v>24</v>
      </c>
      <c r="L134" s="30" t="s">
        <v>1257</v>
      </c>
      <c r="N134" s="30" t="s">
        <v>1735</v>
      </c>
    </row>
    <row r="135" spans="1:18" x14ac:dyDescent="0.3">
      <c r="A135" s="1" t="s">
        <v>1082</v>
      </c>
      <c r="B135" s="30" t="s">
        <v>1542</v>
      </c>
      <c r="C135" s="30" t="s">
        <v>1295</v>
      </c>
      <c r="D135" t="s">
        <v>1543</v>
      </c>
      <c r="E135" s="27" t="s">
        <v>1544</v>
      </c>
      <c r="G135" s="1" t="s">
        <v>23</v>
      </c>
      <c r="H135" s="1">
        <v>2020</v>
      </c>
      <c r="I135" s="30" t="s">
        <v>1545</v>
      </c>
      <c r="J135" s="1" t="s">
        <v>154</v>
      </c>
      <c r="L135" s="51" t="s">
        <v>1299</v>
      </c>
      <c r="M135" s="49"/>
      <c r="N135" s="30" t="s">
        <v>1300</v>
      </c>
    </row>
    <row r="136" spans="1:18" x14ac:dyDescent="0.3">
      <c r="A136" s="1" t="s">
        <v>1084</v>
      </c>
      <c r="B136" s="30" t="s">
        <v>1555</v>
      </c>
      <c r="C136" s="43" t="s">
        <v>1556</v>
      </c>
      <c r="D136" t="s">
        <v>1740</v>
      </c>
      <c r="E136" s="27" t="s">
        <v>1578</v>
      </c>
      <c r="G136" s="1" t="s">
        <v>23</v>
      </c>
      <c r="H136" s="1">
        <v>2018</v>
      </c>
      <c r="I136" s="30" t="s">
        <v>1741</v>
      </c>
      <c r="J136" s="1" t="s">
        <v>154</v>
      </c>
      <c r="L136" s="51"/>
      <c r="M136" s="1" t="s">
        <v>1359</v>
      </c>
      <c r="N136" s="30" t="s">
        <v>1742</v>
      </c>
      <c r="O136" t="s">
        <v>1367</v>
      </c>
      <c r="P136" t="s">
        <v>1367</v>
      </c>
    </row>
    <row r="137" spans="1:18" x14ac:dyDescent="0.3">
      <c r="A137" s="1" t="s">
        <v>1086</v>
      </c>
      <c r="B137" s="30" t="s">
        <v>1555</v>
      </c>
      <c r="C137" s="43" t="s">
        <v>1556</v>
      </c>
      <c r="D137" t="s">
        <v>1743</v>
      </c>
      <c r="E137" s="27" t="s">
        <v>1744</v>
      </c>
      <c r="G137" s="1" t="s">
        <v>23</v>
      </c>
      <c r="H137" s="1">
        <v>2018</v>
      </c>
      <c r="I137" s="30" t="s">
        <v>1745</v>
      </c>
      <c r="J137" s="1" t="s">
        <v>154</v>
      </c>
      <c r="L137" s="51"/>
      <c r="M137" s="1" t="s">
        <v>1359</v>
      </c>
      <c r="N137" s="30" t="s">
        <v>1742</v>
      </c>
      <c r="O137" t="s">
        <v>1367</v>
      </c>
      <c r="P137" t="s">
        <v>1367</v>
      </c>
    </row>
    <row r="138" spans="1:18" x14ac:dyDescent="0.3">
      <c r="A138" s="1" t="s">
        <v>1088</v>
      </c>
      <c r="B138" s="30" t="s">
        <v>1555</v>
      </c>
      <c r="C138" s="43" t="s">
        <v>1556</v>
      </c>
      <c r="D138" t="s">
        <v>1746</v>
      </c>
      <c r="E138" s="27" t="s">
        <v>1747</v>
      </c>
      <c r="G138" s="1" t="s">
        <v>23</v>
      </c>
      <c r="H138" s="1">
        <v>2018</v>
      </c>
      <c r="I138" s="30" t="s">
        <v>1748</v>
      </c>
      <c r="J138" s="1" t="s">
        <v>154</v>
      </c>
      <c r="L138" s="51"/>
      <c r="M138" s="1" t="s">
        <v>1359</v>
      </c>
      <c r="N138" s="30" t="s">
        <v>1742</v>
      </c>
      <c r="O138" t="s">
        <v>1367</v>
      </c>
      <c r="P138" t="s">
        <v>1367</v>
      </c>
    </row>
    <row r="139" spans="1:18" x14ac:dyDescent="0.3">
      <c r="A139" s="1" t="s">
        <v>1090</v>
      </c>
      <c r="B139" s="30" t="s">
        <v>1301</v>
      </c>
      <c r="C139" s="30" t="s">
        <v>1607</v>
      </c>
      <c r="D139" s="26" t="s">
        <v>1608</v>
      </c>
      <c r="E139" s="27" t="s">
        <v>1609</v>
      </c>
      <c r="G139" s="1" t="s">
        <v>54</v>
      </c>
      <c r="H139" s="1">
        <v>2020</v>
      </c>
      <c r="I139" s="30" t="s">
        <v>1749</v>
      </c>
      <c r="J139" s="1" t="s">
        <v>55</v>
      </c>
      <c r="L139" s="51" t="s">
        <v>1257</v>
      </c>
      <c r="N139" s="30" t="s">
        <v>1750</v>
      </c>
    </row>
    <row r="140" spans="1:18" x14ac:dyDescent="0.3">
      <c r="A140" s="1" t="s">
        <v>1092</v>
      </c>
      <c r="B140" s="30" t="s">
        <v>1301</v>
      </c>
      <c r="C140" s="30" t="s">
        <v>1751</v>
      </c>
      <c r="D140" s="26" t="s">
        <v>1752</v>
      </c>
      <c r="E140" s="43" t="s">
        <v>1753</v>
      </c>
      <c r="G140" s="1" t="s">
        <v>23</v>
      </c>
      <c r="H140" s="1">
        <v>2020</v>
      </c>
      <c r="I140" s="30" t="s">
        <v>1754</v>
      </c>
      <c r="J140" s="1" t="s">
        <v>24</v>
      </c>
      <c r="L140" s="51" t="s">
        <v>1257</v>
      </c>
      <c r="N140" s="30" t="s">
        <v>1755</v>
      </c>
    </row>
    <row r="141" spans="1:18" x14ac:dyDescent="0.3">
      <c r="A141" s="1" t="s">
        <v>1094</v>
      </c>
      <c r="B141" s="30" t="s">
        <v>1301</v>
      </c>
      <c r="C141" s="30" t="s">
        <v>1756</v>
      </c>
      <c r="D141" s="26" t="s">
        <v>1757</v>
      </c>
      <c r="E141" s="36" t="s">
        <v>1758</v>
      </c>
      <c r="G141" s="1" t="s">
        <v>23</v>
      </c>
      <c r="H141" s="1">
        <v>2020</v>
      </c>
      <c r="I141" s="30" t="s">
        <v>1759</v>
      </c>
      <c r="J141" s="1" t="s">
        <v>24</v>
      </c>
      <c r="L141" s="51" t="s">
        <v>1257</v>
      </c>
      <c r="N141" s="30" t="s">
        <v>1755</v>
      </c>
    </row>
    <row r="142" spans="1:18" x14ac:dyDescent="0.3">
      <c r="A142" s="1" t="s">
        <v>1096</v>
      </c>
      <c r="B142" s="30" t="s">
        <v>1247</v>
      </c>
      <c r="C142" s="30" t="s">
        <v>1391</v>
      </c>
      <c r="D142" t="s">
        <v>1760</v>
      </c>
      <c r="E142" s="27" t="s">
        <v>1761</v>
      </c>
      <c r="G142" s="1" t="s">
        <v>23</v>
      </c>
      <c r="H142" s="1">
        <v>2018</v>
      </c>
      <c r="I142" s="30" t="s">
        <v>1762</v>
      </c>
      <c r="J142" s="1" t="s">
        <v>24</v>
      </c>
      <c r="L142" s="51" t="s">
        <v>1257</v>
      </c>
      <c r="M142" s="49"/>
      <c r="N142" s="30" t="s">
        <v>1269</v>
      </c>
      <c r="O142" t="s">
        <v>1367</v>
      </c>
      <c r="R142" t="s">
        <v>2011</v>
      </c>
    </row>
    <row r="143" spans="1:18" x14ac:dyDescent="0.3">
      <c r="A143" s="1" t="s">
        <v>1098</v>
      </c>
      <c r="B143" s="30" t="s">
        <v>1247</v>
      </c>
      <c r="C143" s="30" t="s">
        <v>1391</v>
      </c>
      <c r="D143" t="s">
        <v>1763</v>
      </c>
      <c r="E143" s="27" t="s">
        <v>1764</v>
      </c>
      <c r="G143" s="1" t="s">
        <v>23</v>
      </c>
      <c r="H143" s="1">
        <v>2018</v>
      </c>
      <c r="I143" s="30" t="s">
        <v>1765</v>
      </c>
      <c r="J143" s="1" t="s">
        <v>24</v>
      </c>
      <c r="L143" s="51" t="s">
        <v>1257</v>
      </c>
      <c r="M143" s="49"/>
      <c r="N143" s="30" t="s">
        <v>1269</v>
      </c>
      <c r="O143" t="s">
        <v>1367</v>
      </c>
      <c r="R143" t="s">
        <v>2012</v>
      </c>
    </row>
    <row r="144" spans="1:18" x14ac:dyDescent="0.3">
      <c r="A144" s="1" t="s">
        <v>1100</v>
      </c>
      <c r="B144" s="30" t="s">
        <v>1247</v>
      </c>
      <c r="C144" s="30" t="s">
        <v>1391</v>
      </c>
      <c r="D144" t="s">
        <v>1766</v>
      </c>
      <c r="E144" s="27" t="s">
        <v>1767</v>
      </c>
      <c r="G144" s="1" t="s">
        <v>23</v>
      </c>
      <c r="H144" s="1">
        <v>2018</v>
      </c>
      <c r="I144" s="30" t="s">
        <v>1768</v>
      </c>
      <c r="J144" s="1" t="s">
        <v>24</v>
      </c>
      <c r="L144" s="51" t="s">
        <v>1257</v>
      </c>
      <c r="M144" s="49"/>
      <c r="N144" s="30" t="s">
        <v>1269</v>
      </c>
      <c r="O144" t="s">
        <v>1367</v>
      </c>
      <c r="R144" t="s">
        <v>2013</v>
      </c>
    </row>
    <row r="145" spans="1:18" x14ac:dyDescent="0.3">
      <c r="A145" s="1" t="s">
        <v>1102</v>
      </c>
      <c r="B145" s="30" t="s">
        <v>1247</v>
      </c>
      <c r="C145" s="30" t="s">
        <v>1391</v>
      </c>
      <c r="D145" t="s">
        <v>1769</v>
      </c>
      <c r="E145" s="27" t="s">
        <v>1770</v>
      </c>
      <c r="G145" s="1" t="s">
        <v>23</v>
      </c>
      <c r="H145" s="1">
        <v>2018</v>
      </c>
      <c r="I145" s="30" t="s">
        <v>1771</v>
      </c>
      <c r="J145" s="1" t="s">
        <v>24</v>
      </c>
      <c r="L145" s="51" t="s">
        <v>1257</v>
      </c>
      <c r="M145" s="49"/>
      <c r="N145" s="30" t="s">
        <v>1269</v>
      </c>
      <c r="O145" t="s">
        <v>1367</v>
      </c>
      <c r="R145" t="s">
        <v>2012</v>
      </c>
    </row>
    <row r="146" spans="1:18" x14ac:dyDescent="0.3">
      <c r="A146" s="1" t="s">
        <v>1104</v>
      </c>
      <c r="B146" s="30" t="s">
        <v>1247</v>
      </c>
      <c r="C146" s="30" t="s">
        <v>1391</v>
      </c>
      <c r="D146" t="s">
        <v>1772</v>
      </c>
      <c r="E146" s="27" t="s">
        <v>1773</v>
      </c>
      <c r="G146" s="1" t="s">
        <v>23</v>
      </c>
      <c r="H146" s="1">
        <v>2018</v>
      </c>
      <c r="I146" s="30" t="s">
        <v>1774</v>
      </c>
      <c r="J146" s="1" t="s">
        <v>24</v>
      </c>
      <c r="L146" s="51" t="s">
        <v>1257</v>
      </c>
      <c r="M146" s="49"/>
      <c r="N146" s="30" t="s">
        <v>1269</v>
      </c>
      <c r="O146" t="s">
        <v>1367</v>
      </c>
      <c r="R146" t="s">
        <v>2014</v>
      </c>
    </row>
    <row r="147" spans="1:18" x14ac:dyDescent="0.3">
      <c r="A147" s="1" t="s">
        <v>1106</v>
      </c>
      <c r="B147" s="30" t="s">
        <v>1775</v>
      </c>
      <c r="C147" s="30" t="s">
        <v>1776</v>
      </c>
      <c r="D147" t="s">
        <v>1777</v>
      </c>
      <c r="E147" s="27" t="s">
        <v>1778</v>
      </c>
      <c r="G147" s="1" t="s">
        <v>23</v>
      </c>
      <c r="H147" s="1">
        <v>2020</v>
      </c>
      <c r="I147" s="30" t="s">
        <v>1779</v>
      </c>
      <c r="J147" s="1" t="s">
        <v>154</v>
      </c>
      <c r="L147" s="51" t="s">
        <v>1365</v>
      </c>
      <c r="N147" s="51" t="s">
        <v>1780</v>
      </c>
    </row>
    <row r="148" spans="1:18" s="26" customFormat="1" x14ac:dyDescent="0.3">
      <c r="A148" s="1" t="s">
        <v>1108</v>
      </c>
      <c r="B148" s="30" t="s">
        <v>1301</v>
      </c>
      <c r="C148" s="30" t="s">
        <v>1781</v>
      </c>
      <c r="D148" s="26" t="s">
        <v>1782</v>
      </c>
      <c r="E148" s="44" t="s">
        <v>1783</v>
      </c>
      <c r="G148" s="1" t="s">
        <v>23</v>
      </c>
      <c r="H148" s="1">
        <v>2020</v>
      </c>
      <c r="I148" s="44" t="s">
        <v>1784</v>
      </c>
      <c r="J148" s="1" t="s">
        <v>55</v>
      </c>
      <c r="K148" s="1"/>
      <c r="L148" s="51" t="s">
        <v>1257</v>
      </c>
      <c r="N148" s="51" t="s">
        <v>1785</v>
      </c>
    </row>
    <row r="149" spans="1:18" x14ac:dyDescent="0.3">
      <c r="A149" s="1" t="s">
        <v>1110</v>
      </c>
      <c r="B149" s="30" t="s">
        <v>1301</v>
      </c>
      <c r="C149" s="30" t="s">
        <v>1781</v>
      </c>
      <c r="D149" s="26" t="s">
        <v>1782</v>
      </c>
      <c r="E149" s="44" t="s">
        <v>1783</v>
      </c>
      <c r="G149" s="1" t="s">
        <v>23</v>
      </c>
      <c r="H149" s="1">
        <v>2020</v>
      </c>
      <c r="I149" s="30" t="s">
        <v>1786</v>
      </c>
      <c r="J149" s="1" t="s">
        <v>55</v>
      </c>
      <c r="L149" s="51" t="s">
        <v>1257</v>
      </c>
      <c r="N149" s="51" t="s">
        <v>1785</v>
      </c>
    </row>
    <row r="150" spans="1:18" x14ac:dyDescent="0.3">
      <c r="A150" s="1" t="s">
        <v>1112</v>
      </c>
      <c r="B150" s="30" t="s">
        <v>1301</v>
      </c>
      <c r="C150" s="30" t="s">
        <v>1781</v>
      </c>
      <c r="D150" s="26" t="s">
        <v>1782</v>
      </c>
      <c r="E150" s="44" t="s">
        <v>1783</v>
      </c>
      <c r="G150" s="1" t="s">
        <v>23</v>
      </c>
      <c r="H150" s="1">
        <v>2020</v>
      </c>
      <c r="I150" s="30" t="s">
        <v>1787</v>
      </c>
      <c r="J150" s="1" t="s">
        <v>55</v>
      </c>
      <c r="L150" s="51" t="s">
        <v>1257</v>
      </c>
      <c r="M150" s="26"/>
      <c r="N150" s="51" t="s">
        <v>1785</v>
      </c>
    </row>
    <row r="151" spans="1:18" x14ac:dyDescent="0.3">
      <c r="A151" s="1" t="s">
        <v>1114</v>
      </c>
      <c r="B151" s="30" t="s">
        <v>1301</v>
      </c>
      <c r="C151" s="30" t="s">
        <v>1781</v>
      </c>
      <c r="D151" s="26" t="s">
        <v>1782</v>
      </c>
      <c r="E151" s="44" t="s">
        <v>1783</v>
      </c>
      <c r="G151" s="1" t="s">
        <v>23</v>
      </c>
      <c r="H151" s="1">
        <v>2020</v>
      </c>
      <c r="I151" s="30" t="s">
        <v>1788</v>
      </c>
      <c r="J151" s="1" t="s">
        <v>55</v>
      </c>
      <c r="L151" s="51" t="s">
        <v>1257</v>
      </c>
      <c r="M151" s="26"/>
      <c r="N151" s="51" t="s">
        <v>1785</v>
      </c>
    </row>
    <row r="152" spans="1:18" x14ac:dyDescent="0.3">
      <c r="A152" s="1" t="s">
        <v>1116</v>
      </c>
      <c r="B152" s="30" t="s">
        <v>1301</v>
      </c>
      <c r="C152" s="30" t="s">
        <v>1781</v>
      </c>
      <c r="D152" s="26" t="s">
        <v>1782</v>
      </c>
      <c r="E152" s="44" t="s">
        <v>1783</v>
      </c>
      <c r="G152" s="1" t="s">
        <v>23</v>
      </c>
      <c r="H152" s="1">
        <v>2020</v>
      </c>
      <c r="I152" s="30" t="s">
        <v>1789</v>
      </c>
      <c r="J152" s="1" t="s">
        <v>55</v>
      </c>
      <c r="L152" s="51" t="s">
        <v>1257</v>
      </c>
      <c r="M152" s="26"/>
      <c r="N152" s="51" t="s">
        <v>1785</v>
      </c>
    </row>
    <row r="153" spans="1:18" x14ac:dyDescent="0.3">
      <c r="A153" s="1" t="s">
        <v>1118</v>
      </c>
      <c r="B153" s="30" t="s">
        <v>1301</v>
      </c>
      <c r="C153" s="30" t="s">
        <v>1781</v>
      </c>
      <c r="D153" s="26" t="s">
        <v>1782</v>
      </c>
      <c r="E153" s="44" t="s">
        <v>1783</v>
      </c>
      <c r="G153" s="1" t="s">
        <v>23</v>
      </c>
      <c r="H153" s="1">
        <v>2020</v>
      </c>
      <c r="I153" s="30" t="s">
        <v>1790</v>
      </c>
      <c r="J153" s="1" t="s">
        <v>55</v>
      </c>
      <c r="L153" s="51" t="s">
        <v>1257</v>
      </c>
      <c r="M153" s="26"/>
      <c r="N153" s="51" t="s">
        <v>1785</v>
      </c>
    </row>
    <row r="154" spans="1:18" x14ac:dyDescent="0.3">
      <c r="A154" s="1" t="s">
        <v>1120</v>
      </c>
      <c r="B154" s="30" t="s">
        <v>1439</v>
      </c>
      <c r="C154" s="30" t="s">
        <v>1791</v>
      </c>
      <c r="D154" t="s">
        <v>1792</v>
      </c>
      <c r="E154" s="27" t="s">
        <v>1793</v>
      </c>
      <c r="G154" s="1" t="s">
        <v>23</v>
      </c>
      <c r="H154" s="1">
        <v>2020</v>
      </c>
      <c r="I154" s="30" t="s">
        <v>1794</v>
      </c>
      <c r="J154" s="1" t="s">
        <v>55</v>
      </c>
      <c r="L154" s="51" t="s">
        <v>1257</v>
      </c>
      <c r="N154" s="51" t="s">
        <v>1795</v>
      </c>
    </row>
    <row r="155" spans="1:18" x14ac:dyDescent="0.3">
      <c r="A155" s="1" t="s">
        <v>1122</v>
      </c>
      <c r="B155" s="30" t="s">
        <v>1775</v>
      </c>
      <c r="C155" s="30" t="s">
        <v>1776</v>
      </c>
      <c r="D155" t="s">
        <v>1796</v>
      </c>
      <c r="E155" s="27" t="s">
        <v>1778</v>
      </c>
      <c r="G155" s="1" t="s">
        <v>23</v>
      </c>
      <c r="H155" s="1">
        <v>2020</v>
      </c>
      <c r="I155" s="30" t="s">
        <v>1797</v>
      </c>
      <c r="J155" s="1" t="s">
        <v>154</v>
      </c>
      <c r="L155" s="51" t="s">
        <v>1798</v>
      </c>
      <c r="M155" s="1" t="s">
        <v>1359</v>
      </c>
      <c r="N155" s="51" t="s">
        <v>1780</v>
      </c>
    </row>
    <row r="156" spans="1:18" x14ac:dyDescent="0.3">
      <c r="A156" s="1" t="s">
        <v>1124</v>
      </c>
      <c r="B156" s="30" t="s">
        <v>1259</v>
      </c>
      <c r="C156" s="30" t="s">
        <v>1799</v>
      </c>
      <c r="D156" t="s">
        <v>1800</v>
      </c>
      <c r="E156" s="27" t="s">
        <v>1801</v>
      </c>
      <c r="G156" s="1" t="s">
        <v>23</v>
      </c>
      <c r="H156" s="1">
        <v>2020</v>
      </c>
      <c r="I156" s="30" t="s">
        <v>1802</v>
      </c>
      <c r="J156" s="1" t="s">
        <v>154</v>
      </c>
      <c r="L156" s="51" t="s">
        <v>1264</v>
      </c>
      <c r="N156" s="51" t="s">
        <v>1803</v>
      </c>
      <c r="O156" s="49" t="s">
        <v>1285</v>
      </c>
    </row>
    <row r="157" spans="1:18" x14ac:dyDescent="0.3">
      <c r="A157" s="1" t="s">
        <v>1126</v>
      </c>
      <c r="B157" s="30" t="s">
        <v>1259</v>
      </c>
      <c r="C157" s="30" t="s">
        <v>1799</v>
      </c>
      <c r="D157" t="s">
        <v>1800</v>
      </c>
      <c r="E157" s="27" t="s">
        <v>1801</v>
      </c>
      <c r="G157" s="1" t="s">
        <v>23</v>
      </c>
      <c r="H157" s="1">
        <v>2020</v>
      </c>
      <c r="I157" s="30" t="s">
        <v>1804</v>
      </c>
      <c r="J157" s="1" t="s">
        <v>154</v>
      </c>
      <c r="L157" s="51" t="s">
        <v>1264</v>
      </c>
      <c r="N157" s="51" t="s">
        <v>1803</v>
      </c>
      <c r="O157" s="49" t="s">
        <v>1285</v>
      </c>
    </row>
    <row r="158" spans="1:18" x14ac:dyDescent="0.3">
      <c r="A158" s="1" t="s">
        <v>1128</v>
      </c>
      <c r="B158" s="30" t="s">
        <v>1555</v>
      </c>
      <c r="C158" s="30" t="s">
        <v>1556</v>
      </c>
      <c r="D158" t="s">
        <v>1805</v>
      </c>
      <c r="E158" s="27" t="s">
        <v>1806</v>
      </c>
      <c r="G158" s="1" t="s">
        <v>23</v>
      </c>
      <c r="H158" s="1">
        <v>2018</v>
      </c>
      <c r="I158" s="30" t="s">
        <v>1807</v>
      </c>
      <c r="J158" s="1" t="s">
        <v>154</v>
      </c>
      <c r="L158" s="30" t="s">
        <v>1365</v>
      </c>
      <c r="N158" s="30" t="s">
        <v>1630</v>
      </c>
      <c r="O158" t="s">
        <v>1367</v>
      </c>
      <c r="P158" t="s">
        <v>1367</v>
      </c>
      <c r="Q158" t="s">
        <v>1367</v>
      </c>
    </row>
    <row r="159" spans="1:18" s="26" customFormat="1" x14ac:dyDescent="0.3">
      <c r="A159" s="1" t="s">
        <v>1130</v>
      </c>
      <c r="B159" s="30" t="s">
        <v>1555</v>
      </c>
      <c r="C159" s="30" t="s">
        <v>1556</v>
      </c>
      <c r="D159" s="26" t="s">
        <v>1808</v>
      </c>
      <c r="E159" s="36" t="s">
        <v>1809</v>
      </c>
      <c r="G159" s="1" t="s">
        <v>23</v>
      </c>
      <c r="H159" s="1">
        <v>2020</v>
      </c>
      <c r="I159" s="30" t="s">
        <v>1810</v>
      </c>
      <c r="J159" s="1" t="s">
        <v>154</v>
      </c>
      <c r="K159" s="1"/>
      <c r="L159" s="30" t="s">
        <v>1365</v>
      </c>
      <c r="M159"/>
      <c r="N159" s="30" t="s">
        <v>1630</v>
      </c>
      <c r="O159" t="s">
        <v>1367</v>
      </c>
      <c r="P159" t="s">
        <v>1367</v>
      </c>
      <c r="Q159" t="s">
        <v>1367</v>
      </c>
    </row>
    <row r="160" spans="1:18" s="26" customFormat="1" x14ac:dyDescent="0.3">
      <c r="A160" s="1" t="s">
        <v>1132</v>
      </c>
      <c r="B160" s="30"/>
      <c r="C160" s="30" t="s">
        <v>1370</v>
      </c>
      <c r="D160" s="26" t="s">
        <v>1811</v>
      </c>
      <c r="E160" s="44" t="s">
        <v>1812</v>
      </c>
      <c r="G160" s="1" t="s">
        <v>23</v>
      </c>
      <c r="H160" s="1">
        <v>2020</v>
      </c>
      <c r="I160" s="30" t="s">
        <v>1813</v>
      </c>
      <c r="J160" s="1" t="s">
        <v>154</v>
      </c>
      <c r="K160" s="1"/>
      <c r="L160" s="51"/>
      <c r="M160" s="1" t="s">
        <v>1359</v>
      </c>
      <c r="N160" s="51" t="s">
        <v>1814</v>
      </c>
    </row>
    <row r="161" spans="1:18" x14ac:dyDescent="0.3">
      <c r="A161" s="1" t="s">
        <v>1134</v>
      </c>
      <c r="B161" s="30" t="s">
        <v>1369</v>
      </c>
      <c r="C161" s="30" t="s">
        <v>1370</v>
      </c>
      <c r="D161" t="s">
        <v>1815</v>
      </c>
      <c r="E161" s="27" t="s">
        <v>1816</v>
      </c>
      <c r="G161" s="1" t="s">
        <v>23</v>
      </c>
      <c r="H161" s="1">
        <v>2020</v>
      </c>
      <c r="I161" s="30" t="s">
        <v>1817</v>
      </c>
      <c r="J161" s="1" t="s">
        <v>154</v>
      </c>
      <c r="L161" s="30" t="s">
        <v>1365</v>
      </c>
      <c r="N161" s="30" t="s">
        <v>1630</v>
      </c>
      <c r="O161" t="s">
        <v>1367</v>
      </c>
      <c r="P161" t="s">
        <v>1367</v>
      </c>
      <c r="Q161" t="s">
        <v>1367</v>
      </c>
    </row>
    <row r="162" spans="1:18" x14ac:dyDescent="0.3">
      <c r="A162" s="1" t="s">
        <v>1136</v>
      </c>
      <c r="C162" s="38" t="s">
        <v>1556</v>
      </c>
      <c r="D162" s="41" t="s">
        <v>1818</v>
      </c>
      <c r="E162" s="40" t="s">
        <v>1819</v>
      </c>
      <c r="F162" s="41"/>
      <c r="G162" s="37" t="s">
        <v>23</v>
      </c>
      <c r="H162" s="37">
        <v>2020</v>
      </c>
      <c r="I162" s="38" t="s">
        <v>1820</v>
      </c>
      <c r="J162" s="37" t="s">
        <v>154</v>
      </c>
      <c r="M162" s="16" t="s">
        <v>1359</v>
      </c>
      <c r="N162" s="30" t="s">
        <v>1821</v>
      </c>
    </row>
    <row r="163" spans="1:18" x14ac:dyDescent="0.3">
      <c r="A163" s="1" t="s">
        <v>1138</v>
      </c>
      <c r="B163" s="30" t="s">
        <v>1247</v>
      </c>
      <c r="C163" s="30" t="s">
        <v>1391</v>
      </c>
      <c r="D163" t="s">
        <v>1822</v>
      </c>
      <c r="E163" s="27" t="s">
        <v>1823</v>
      </c>
      <c r="G163" s="1" t="s">
        <v>23</v>
      </c>
      <c r="H163" s="1">
        <v>2018</v>
      </c>
      <c r="I163" s="30" t="s">
        <v>1824</v>
      </c>
      <c r="J163" s="1" t="s">
        <v>24</v>
      </c>
      <c r="L163" s="51" t="s">
        <v>1257</v>
      </c>
      <c r="M163" s="49"/>
      <c r="N163" s="30" t="s">
        <v>1269</v>
      </c>
      <c r="O163" t="s">
        <v>1367</v>
      </c>
      <c r="R163" t="s">
        <v>2008</v>
      </c>
    </row>
    <row r="164" spans="1:18" x14ac:dyDescent="0.3">
      <c r="A164" s="1" t="s">
        <v>1140</v>
      </c>
      <c r="B164" s="30" t="s">
        <v>1247</v>
      </c>
      <c r="C164" s="30" t="s">
        <v>1248</v>
      </c>
      <c r="D164" t="s">
        <v>1825</v>
      </c>
      <c r="E164" s="27" t="s">
        <v>1826</v>
      </c>
      <c r="G164" s="1" t="s">
        <v>23</v>
      </c>
      <c r="H164" s="1">
        <v>2018</v>
      </c>
      <c r="I164" s="30" t="s">
        <v>1827</v>
      </c>
      <c r="J164" s="1" t="s">
        <v>24</v>
      </c>
      <c r="L164" s="51" t="s">
        <v>1257</v>
      </c>
      <c r="M164" s="49"/>
      <c r="N164" s="30" t="s">
        <v>1273</v>
      </c>
    </row>
    <row r="165" spans="1:18" x14ac:dyDescent="0.3">
      <c r="A165" s="1" t="s">
        <v>1142</v>
      </c>
      <c r="B165" s="30" t="s">
        <v>1247</v>
      </c>
      <c r="C165" s="30" t="s">
        <v>1370</v>
      </c>
      <c r="D165" t="s">
        <v>1828</v>
      </c>
      <c r="E165" s="27" t="s">
        <v>1829</v>
      </c>
      <c r="G165" s="1" t="s">
        <v>23</v>
      </c>
      <c r="H165" s="1">
        <v>2018</v>
      </c>
      <c r="I165" s="30" t="s">
        <v>1830</v>
      </c>
      <c r="J165" s="1" t="s">
        <v>24</v>
      </c>
      <c r="L165" s="51"/>
      <c r="M165" s="1" t="s">
        <v>1359</v>
      </c>
      <c r="N165" s="51" t="s">
        <v>1831</v>
      </c>
    </row>
    <row r="166" spans="1:18" x14ac:dyDescent="0.3">
      <c r="A166" s="1" t="s">
        <v>1144</v>
      </c>
      <c r="B166" s="30" t="s">
        <v>1301</v>
      </c>
      <c r="C166" s="30" t="s">
        <v>1781</v>
      </c>
      <c r="D166" s="26" t="s">
        <v>1782</v>
      </c>
      <c r="E166" s="44" t="s">
        <v>1783</v>
      </c>
      <c r="F166" s="26"/>
      <c r="G166" s="1" t="s">
        <v>23</v>
      </c>
      <c r="H166" s="1">
        <v>2020</v>
      </c>
      <c r="I166" s="30" t="s">
        <v>1832</v>
      </c>
      <c r="J166" s="1" t="s">
        <v>55</v>
      </c>
      <c r="L166" s="51"/>
      <c r="M166" t="s">
        <v>1359</v>
      </c>
      <c r="N166" s="51" t="s">
        <v>1831</v>
      </c>
    </row>
    <row r="167" spans="1:18" x14ac:dyDescent="0.3">
      <c r="A167" s="1" t="s">
        <v>1147</v>
      </c>
      <c r="B167" s="30" t="s">
        <v>1259</v>
      </c>
      <c r="C167" s="43" t="s">
        <v>1526</v>
      </c>
      <c r="D167" t="s">
        <v>1833</v>
      </c>
      <c r="E167" s="27" t="s">
        <v>1834</v>
      </c>
      <c r="G167" s="1" t="s">
        <v>23</v>
      </c>
      <c r="H167" s="1">
        <v>2020</v>
      </c>
      <c r="I167" s="30" t="s">
        <v>1835</v>
      </c>
      <c r="J167" s="1" t="s">
        <v>154</v>
      </c>
      <c r="L167" s="51" t="s">
        <v>1264</v>
      </c>
      <c r="N167" s="51" t="s">
        <v>1803</v>
      </c>
      <c r="O167" t="s">
        <v>1285</v>
      </c>
    </row>
    <row r="168" spans="1:18" x14ac:dyDescent="0.3">
      <c r="A168" s="1" t="s">
        <v>1149</v>
      </c>
      <c r="B168" s="30" t="s">
        <v>1259</v>
      </c>
      <c r="C168" s="30" t="s">
        <v>1836</v>
      </c>
      <c r="D168" t="s">
        <v>1837</v>
      </c>
      <c r="E168" s="43" t="s">
        <v>1838</v>
      </c>
      <c r="G168" s="1" t="s">
        <v>23</v>
      </c>
      <c r="H168" s="1">
        <v>2018</v>
      </c>
      <c r="I168" s="30" t="s">
        <v>1839</v>
      </c>
      <c r="J168" s="1" t="s">
        <v>154</v>
      </c>
      <c r="L168" s="51" t="s">
        <v>1264</v>
      </c>
      <c r="N168" s="51" t="s">
        <v>1803</v>
      </c>
      <c r="O168" t="s">
        <v>1285</v>
      </c>
    </row>
    <row r="169" spans="1:18" x14ac:dyDescent="0.3">
      <c r="A169" s="1" t="s">
        <v>1151</v>
      </c>
      <c r="B169" s="30" t="s">
        <v>1542</v>
      </c>
      <c r="C169" s="30" t="s">
        <v>1840</v>
      </c>
      <c r="D169" t="s">
        <v>1841</v>
      </c>
      <c r="E169" s="27" t="s">
        <v>1842</v>
      </c>
      <c r="G169" s="1" t="s">
        <v>23</v>
      </c>
      <c r="H169" s="1">
        <v>2018</v>
      </c>
      <c r="I169" s="30" t="s">
        <v>1843</v>
      </c>
      <c r="J169" s="1" t="s">
        <v>55</v>
      </c>
      <c r="L169" s="51" t="s">
        <v>1299</v>
      </c>
      <c r="N169" s="51" t="s">
        <v>1844</v>
      </c>
    </row>
    <row r="170" spans="1:18" x14ac:dyDescent="0.3">
      <c r="A170" s="1" t="s">
        <v>1153</v>
      </c>
      <c r="B170" s="30" t="s">
        <v>1542</v>
      </c>
      <c r="C170" s="30" t="s">
        <v>1840</v>
      </c>
      <c r="D170" t="s">
        <v>1841</v>
      </c>
      <c r="E170" s="43" t="s">
        <v>1842</v>
      </c>
      <c r="G170" s="1" t="s">
        <v>23</v>
      </c>
      <c r="H170" s="1">
        <v>2018</v>
      </c>
      <c r="I170" s="30" t="s">
        <v>1845</v>
      </c>
      <c r="J170" s="1" t="s">
        <v>55</v>
      </c>
      <c r="L170" s="51" t="s">
        <v>1299</v>
      </c>
      <c r="N170" s="51" t="s">
        <v>1846</v>
      </c>
    </row>
    <row r="171" spans="1:18" x14ac:dyDescent="0.3">
      <c r="A171" s="1" t="s">
        <v>1155</v>
      </c>
      <c r="B171" s="30" t="s">
        <v>1542</v>
      </c>
      <c r="C171" s="30" t="s">
        <v>1840</v>
      </c>
      <c r="D171" t="s">
        <v>1841</v>
      </c>
      <c r="E171" s="27" t="s">
        <v>1842</v>
      </c>
      <c r="G171" s="1" t="s">
        <v>23</v>
      </c>
      <c r="H171" s="1">
        <v>2018</v>
      </c>
      <c r="I171" s="30" t="s">
        <v>1845</v>
      </c>
      <c r="J171" s="1" t="s">
        <v>55</v>
      </c>
      <c r="L171" s="51" t="s">
        <v>1299</v>
      </c>
      <c r="N171" s="51" t="s">
        <v>1846</v>
      </c>
    </row>
    <row r="172" spans="1:18" x14ac:dyDescent="0.3">
      <c r="A172" s="1" t="s">
        <v>1157</v>
      </c>
      <c r="B172" s="30" t="s">
        <v>1247</v>
      </c>
      <c r="C172" s="30" t="s">
        <v>1391</v>
      </c>
      <c r="D172" t="s">
        <v>1847</v>
      </c>
      <c r="E172" s="27" t="s">
        <v>1848</v>
      </c>
      <c r="G172" s="1" t="s">
        <v>23</v>
      </c>
      <c r="H172" s="1">
        <v>2020</v>
      </c>
      <c r="I172" s="30" t="s">
        <v>1849</v>
      </c>
      <c r="J172" s="1" t="s">
        <v>24</v>
      </c>
      <c r="L172" s="51" t="s">
        <v>1257</v>
      </c>
      <c r="M172" s="49"/>
      <c r="N172" s="30" t="s">
        <v>1269</v>
      </c>
      <c r="O172" t="s">
        <v>1367</v>
      </c>
      <c r="R172" t="s">
        <v>2008</v>
      </c>
    </row>
    <row r="173" spans="1:18" x14ac:dyDescent="0.3">
      <c r="A173" s="1" t="s">
        <v>1159</v>
      </c>
      <c r="B173" s="30" t="s">
        <v>1247</v>
      </c>
      <c r="C173" s="30" t="s">
        <v>1850</v>
      </c>
      <c r="D173" t="s">
        <v>1851</v>
      </c>
      <c r="E173" s="27" t="s">
        <v>1852</v>
      </c>
      <c r="G173" s="1" t="s">
        <v>23</v>
      </c>
      <c r="H173" s="1">
        <v>2020</v>
      </c>
      <c r="I173" s="30" t="s">
        <v>1853</v>
      </c>
      <c r="J173" s="1" t="s">
        <v>24</v>
      </c>
      <c r="L173" s="51" t="s">
        <v>1257</v>
      </c>
      <c r="M173" s="49"/>
      <c r="N173" s="30" t="s">
        <v>1269</v>
      </c>
    </row>
    <row r="174" spans="1:18" x14ac:dyDescent="0.3">
      <c r="A174" s="1" t="s">
        <v>1161</v>
      </c>
      <c r="B174" s="30" t="s">
        <v>1247</v>
      </c>
      <c r="C174" s="30" t="s">
        <v>1391</v>
      </c>
      <c r="D174" t="s">
        <v>1854</v>
      </c>
      <c r="E174" s="27" t="s">
        <v>1855</v>
      </c>
      <c r="G174" s="1" t="s">
        <v>23</v>
      </c>
      <c r="H174" s="1">
        <v>2018</v>
      </c>
      <c r="I174" s="30" t="s">
        <v>1856</v>
      </c>
      <c r="J174" s="1" t="s">
        <v>24</v>
      </c>
      <c r="L174" s="51" t="s">
        <v>1257</v>
      </c>
      <c r="M174" s="49"/>
      <c r="N174" s="30" t="s">
        <v>1269</v>
      </c>
      <c r="O174" t="s">
        <v>1367</v>
      </c>
      <c r="R174" t="s">
        <v>2008</v>
      </c>
    </row>
    <row r="175" spans="1:18" x14ac:dyDescent="0.3">
      <c r="A175" s="1" t="s">
        <v>1163</v>
      </c>
      <c r="B175" s="30" t="s">
        <v>1247</v>
      </c>
      <c r="C175" s="30" t="s">
        <v>1248</v>
      </c>
      <c r="D175" t="s">
        <v>1857</v>
      </c>
      <c r="E175" s="27" t="s">
        <v>1858</v>
      </c>
      <c r="G175" s="1" t="s">
        <v>23</v>
      </c>
      <c r="H175" s="1">
        <v>2018</v>
      </c>
      <c r="I175" s="30" t="s">
        <v>1859</v>
      </c>
      <c r="J175" s="1" t="s">
        <v>24</v>
      </c>
      <c r="L175" s="51" t="s">
        <v>1257</v>
      </c>
      <c r="M175" s="49"/>
      <c r="N175" s="30" t="s">
        <v>1273</v>
      </c>
    </row>
    <row r="176" spans="1:18" x14ac:dyDescent="0.3">
      <c r="A176" s="1" t="s">
        <v>1165</v>
      </c>
      <c r="C176" s="30" t="s">
        <v>1860</v>
      </c>
      <c r="D176" s="26" t="s">
        <v>1861</v>
      </c>
      <c r="E176" s="26" t="s">
        <v>1862</v>
      </c>
      <c r="G176" s="1" t="s">
        <v>54</v>
      </c>
      <c r="H176" s="1">
        <v>2020</v>
      </c>
      <c r="I176" s="30" t="s">
        <v>1863</v>
      </c>
      <c r="J176" s="1" t="s">
        <v>24</v>
      </c>
      <c r="M176" s="1" t="s">
        <v>1359</v>
      </c>
      <c r="N176" s="51" t="s">
        <v>1864</v>
      </c>
    </row>
    <row r="177" spans="1:18" x14ac:dyDescent="0.3">
      <c r="A177" s="1" t="s">
        <v>1167</v>
      </c>
      <c r="C177" s="30" t="s">
        <v>1860</v>
      </c>
      <c r="D177" s="26" t="s">
        <v>1861</v>
      </c>
      <c r="E177" s="26" t="s">
        <v>1862</v>
      </c>
      <c r="G177" s="1" t="s">
        <v>23</v>
      </c>
      <c r="H177" s="1">
        <v>2020</v>
      </c>
      <c r="I177" s="30" t="s">
        <v>1865</v>
      </c>
      <c r="J177" s="1" t="s">
        <v>24</v>
      </c>
      <c r="M177" t="s">
        <v>1359</v>
      </c>
      <c r="N177" s="51" t="s">
        <v>1864</v>
      </c>
    </row>
    <row r="178" spans="1:18" x14ac:dyDescent="0.3">
      <c r="A178" s="1" t="s">
        <v>1169</v>
      </c>
      <c r="B178" s="30" t="s">
        <v>1247</v>
      </c>
      <c r="C178" s="38" t="s">
        <v>1866</v>
      </c>
      <c r="D178" s="41" t="s">
        <v>1867</v>
      </c>
      <c r="E178" s="27" t="s">
        <v>1868</v>
      </c>
      <c r="G178" s="1" t="s">
        <v>23</v>
      </c>
      <c r="H178" s="1">
        <v>2018</v>
      </c>
      <c r="I178" s="30" t="s">
        <v>1869</v>
      </c>
      <c r="J178" s="1" t="s">
        <v>24</v>
      </c>
      <c r="L178" s="51" t="s">
        <v>1257</v>
      </c>
      <c r="N178" s="30" t="s">
        <v>1269</v>
      </c>
    </row>
    <row r="179" spans="1:18" x14ac:dyDescent="0.3">
      <c r="A179" s="1" t="s">
        <v>1171</v>
      </c>
      <c r="C179" s="30" t="s">
        <v>1870</v>
      </c>
      <c r="D179" t="s">
        <v>1871</v>
      </c>
      <c r="E179" s="43" t="s">
        <v>1872</v>
      </c>
      <c r="G179" s="1" t="s">
        <v>23</v>
      </c>
      <c r="H179" s="1">
        <v>2020</v>
      </c>
      <c r="I179" s="26" t="s">
        <v>1873</v>
      </c>
      <c r="J179" s="1" t="s">
        <v>24</v>
      </c>
      <c r="M179" t="s">
        <v>1359</v>
      </c>
      <c r="N179" s="51" t="s">
        <v>1864</v>
      </c>
    </row>
    <row r="180" spans="1:18" s="26" customFormat="1" x14ac:dyDescent="0.3">
      <c r="A180" s="1" t="s">
        <v>1173</v>
      </c>
      <c r="B180" s="30"/>
      <c r="C180" s="30" t="s">
        <v>1860</v>
      </c>
      <c r="D180" s="26" t="s">
        <v>1874</v>
      </c>
      <c r="E180" s="44" t="s">
        <v>1875</v>
      </c>
      <c r="G180" s="1" t="s">
        <v>23</v>
      </c>
      <c r="H180" s="1">
        <v>2020</v>
      </c>
      <c r="I180" s="30" t="s">
        <v>1876</v>
      </c>
      <c r="J180" s="1" t="s">
        <v>24</v>
      </c>
      <c r="K180" s="1"/>
      <c r="M180" s="26" t="s">
        <v>1359</v>
      </c>
      <c r="N180" s="51" t="s">
        <v>1864</v>
      </c>
    </row>
    <row r="181" spans="1:18" x14ac:dyDescent="0.3">
      <c r="A181" s="1" t="s">
        <v>1175</v>
      </c>
      <c r="C181" s="30" t="s">
        <v>1877</v>
      </c>
      <c r="D181" s="26" t="s">
        <v>1878</v>
      </c>
      <c r="E181" s="45"/>
      <c r="G181" s="1" t="s">
        <v>23</v>
      </c>
      <c r="H181" s="1">
        <v>2018</v>
      </c>
      <c r="I181" s="30" t="s">
        <v>1879</v>
      </c>
      <c r="J181" s="1" t="s">
        <v>154</v>
      </c>
      <c r="M181" s="26" t="s">
        <v>1359</v>
      </c>
      <c r="N181" s="51" t="s">
        <v>1864</v>
      </c>
    </row>
    <row r="182" spans="1:18" x14ac:dyDescent="0.3">
      <c r="A182" s="1" t="s">
        <v>1177</v>
      </c>
      <c r="C182" s="30" t="s">
        <v>1877</v>
      </c>
      <c r="D182" s="26" t="s">
        <v>1878</v>
      </c>
      <c r="E182" s="45"/>
      <c r="G182" s="1" t="s">
        <v>23</v>
      </c>
      <c r="H182" s="1">
        <v>2018</v>
      </c>
      <c r="I182" s="30" t="s">
        <v>1880</v>
      </c>
      <c r="J182" s="1" t="s">
        <v>154</v>
      </c>
      <c r="M182" s="26" t="s">
        <v>1359</v>
      </c>
      <c r="N182" s="51" t="s">
        <v>1864</v>
      </c>
    </row>
    <row r="183" spans="1:18" x14ac:dyDescent="0.3">
      <c r="A183" s="1" t="s">
        <v>1179</v>
      </c>
      <c r="B183" s="30" t="s">
        <v>1247</v>
      </c>
      <c r="C183" s="30" t="s">
        <v>1391</v>
      </c>
      <c r="D183" t="s">
        <v>1881</v>
      </c>
      <c r="E183" s="27" t="s">
        <v>1882</v>
      </c>
      <c r="G183" s="1" t="s">
        <v>23</v>
      </c>
      <c r="H183" s="1">
        <v>2018</v>
      </c>
      <c r="I183" s="30" t="s">
        <v>1883</v>
      </c>
      <c r="J183" s="1" t="s">
        <v>24</v>
      </c>
      <c r="L183" s="51" t="s">
        <v>1257</v>
      </c>
      <c r="M183" s="49"/>
      <c r="N183" s="30" t="s">
        <v>1269</v>
      </c>
      <c r="O183" t="s">
        <v>1367</v>
      </c>
      <c r="R183" t="s">
        <v>2015</v>
      </c>
    </row>
    <row r="184" spans="1:18" x14ac:dyDescent="0.3">
      <c r="A184" s="1" t="s">
        <v>1181</v>
      </c>
      <c r="B184" s="30" t="s">
        <v>1369</v>
      </c>
      <c r="C184" s="30" t="s">
        <v>1370</v>
      </c>
      <c r="D184" t="s">
        <v>1884</v>
      </c>
      <c r="E184" s="27" t="s">
        <v>1516</v>
      </c>
      <c r="G184" s="1" t="s">
        <v>54</v>
      </c>
      <c r="H184" s="1">
        <v>2020</v>
      </c>
      <c r="I184" s="30" t="s">
        <v>1885</v>
      </c>
      <c r="J184" s="1" t="s">
        <v>154</v>
      </c>
      <c r="L184" s="30" t="s">
        <v>1365</v>
      </c>
      <c r="N184" s="30" t="s">
        <v>1630</v>
      </c>
      <c r="O184" t="s">
        <v>1367</v>
      </c>
      <c r="P184" t="s">
        <v>1367</v>
      </c>
      <c r="Q184" t="s">
        <v>1367</v>
      </c>
    </row>
    <row r="185" spans="1:18" x14ac:dyDescent="0.3">
      <c r="A185" s="1" t="s">
        <v>1183</v>
      </c>
      <c r="B185" s="30" t="s">
        <v>1369</v>
      </c>
      <c r="C185" s="30" t="s">
        <v>1370</v>
      </c>
      <c r="D185" t="s">
        <v>1886</v>
      </c>
      <c r="E185" s="27" t="s">
        <v>1516</v>
      </c>
      <c r="G185" s="1" t="s">
        <v>23</v>
      </c>
      <c r="H185" s="1">
        <v>2020</v>
      </c>
      <c r="I185" s="30" t="s">
        <v>1887</v>
      </c>
      <c r="J185" s="1" t="s">
        <v>154</v>
      </c>
      <c r="L185" s="30" t="s">
        <v>1365</v>
      </c>
      <c r="N185" s="30" t="s">
        <v>1630</v>
      </c>
      <c r="O185" t="s">
        <v>1367</v>
      </c>
      <c r="P185" t="s">
        <v>1367</v>
      </c>
      <c r="Q185" t="s">
        <v>1367</v>
      </c>
    </row>
    <row r="186" spans="1:18" x14ac:dyDescent="0.3">
      <c r="A186" s="1" t="s">
        <v>1185</v>
      </c>
      <c r="B186" s="30" t="s">
        <v>1369</v>
      </c>
      <c r="C186" s="30" t="s">
        <v>1370</v>
      </c>
      <c r="D186" t="s">
        <v>1888</v>
      </c>
      <c r="E186" s="27" t="s">
        <v>1516</v>
      </c>
      <c r="G186" s="1" t="s">
        <v>23</v>
      </c>
      <c r="H186" s="1">
        <v>2020</v>
      </c>
      <c r="I186" s="30" t="s">
        <v>1889</v>
      </c>
      <c r="J186" s="1" t="s">
        <v>154</v>
      </c>
      <c r="L186" s="30" t="s">
        <v>1365</v>
      </c>
      <c r="N186" s="30" t="s">
        <v>1630</v>
      </c>
      <c r="O186" t="s">
        <v>1367</v>
      </c>
      <c r="P186" t="s">
        <v>1367</v>
      </c>
      <c r="Q186" t="s">
        <v>1367</v>
      </c>
    </row>
    <row r="187" spans="1:18" s="26" customFormat="1" x14ac:dyDescent="0.3">
      <c r="A187" s="1" t="s">
        <v>1187</v>
      </c>
      <c r="B187" s="30" t="s">
        <v>1369</v>
      </c>
      <c r="C187" s="30" t="s">
        <v>1370</v>
      </c>
      <c r="D187" s="26" t="s">
        <v>1890</v>
      </c>
      <c r="E187" s="44" t="s">
        <v>1516</v>
      </c>
      <c r="G187" s="1" t="s">
        <v>23</v>
      </c>
      <c r="H187" s="1">
        <v>2020</v>
      </c>
      <c r="I187" s="30" t="s">
        <v>1891</v>
      </c>
      <c r="J187" s="1" t="s">
        <v>154</v>
      </c>
      <c r="K187" s="1"/>
      <c r="L187" s="30" t="s">
        <v>1365</v>
      </c>
      <c r="M187"/>
      <c r="N187" s="30" t="s">
        <v>1630</v>
      </c>
      <c r="O187" t="s">
        <v>1367</v>
      </c>
      <c r="P187" t="s">
        <v>1367</v>
      </c>
      <c r="Q187" t="s">
        <v>1367</v>
      </c>
    </row>
    <row r="188" spans="1:18" s="26" customFormat="1" x14ac:dyDescent="0.3">
      <c r="A188" s="1" t="s">
        <v>1189</v>
      </c>
      <c r="B188" s="30" t="s">
        <v>1369</v>
      </c>
      <c r="C188" s="30" t="s">
        <v>1370</v>
      </c>
      <c r="D188" s="26" t="s">
        <v>1892</v>
      </c>
      <c r="E188" s="44" t="s">
        <v>1516</v>
      </c>
      <c r="G188" s="1" t="s">
        <v>23</v>
      </c>
      <c r="H188" s="1">
        <v>2020</v>
      </c>
      <c r="I188" s="30" t="s">
        <v>1893</v>
      </c>
      <c r="J188" s="1" t="s">
        <v>154</v>
      </c>
      <c r="K188" s="1"/>
      <c r="L188" s="30" t="s">
        <v>1365</v>
      </c>
      <c r="M188"/>
      <c r="N188" s="30" t="s">
        <v>1630</v>
      </c>
      <c r="O188" t="s">
        <v>1367</v>
      </c>
      <c r="P188" t="s">
        <v>1367</v>
      </c>
      <c r="Q188" t="s">
        <v>1367</v>
      </c>
    </row>
    <row r="189" spans="1:18" x14ac:dyDescent="0.3">
      <c r="A189" s="1" t="s">
        <v>1191</v>
      </c>
      <c r="B189" s="30" t="s">
        <v>1369</v>
      </c>
      <c r="C189" s="30" t="s">
        <v>1370</v>
      </c>
      <c r="D189" s="26" t="s">
        <v>1894</v>
      </c>
      <c r="E189" s="36" t="s">
        <v>1895</v>
      </c>
      <c r="G189" s="1" t="s">
        <v>23</v>
      </c>
      <c r="H189" s="1">
        <v>2020</v>
      </c>
      <c r="I189" s="30" t="s">
        <v>1896</v>
      </c>
      <c r="J189" s="1" t="s">
        <v>154</v>
      </c>
      <c r="L189" s="30" t="s">
        <v>1365</v>
      </c>
      <c r="N189" s="30" t="s">
        <v>1630</v>
      </c>
      <c r="O189" t="s">
        <v>1367</v>
      </c>
      <c r="P189" t="s">
        <v>1367</v>
      </c>
      <c r="Q189" t="s">
        <v>1367</v>
      </c>
    </row>
    <row r="190" spans="1:18" s="26" customFormat="1" x14ac:dyDescent="0.3">
      <c r="A190" s="1" t="s">
        <v>1193</v>
      </c>
      <c r="B190" s="30" t="s">
        <v>1259</v>
      </c>
      <c r="C190" s="30" t="s">
        <v>1877</v>
      </c>
      <c r="D190" s="26" t="s">
        <v>1897</v>
      </c>
      <c r="E190" s="36" t="s">
        <v>1898</v>
      </c>
      <c r="G190" s="1" t="s">
        <v>23</v>
      </c>
      <c r="H190" s="1">
        <v>2018</v>
      </c>
      <c r="I190" s="30" t="s">
        <v>1899</v>
      </c>
      <c r="J190" s="1" t="s">
        <v>154</v>
      </c>
      <c r="K190" s="1"/>
      <c r="L190" s="30" t="s">
        <v>1264</v>
      </c>
      <c r="N190" s="30" t="s">
        <v>1900</v>
      </c>
      <c r="O190" s="1" t="s">
        <v>1285</v>
      </c>
    </row>
    <row r="191" spans="1:18" x14ac:dyDescent="0.3">
      <c r="A191" s="1" t="s">
        <v>1195</v>
      </c>
      <c r="C191" s="30" t="s">
        <v>1901</v>
      </c>
      <c r="D191" t="s">
        <v>1902</v>
      </c>
      <c r="E191" s="27" t="s">
        <v>1903</v>
      </c>
      <c r="G191" s="1" t="s">
        <v>54</v>
      </c>
      <c r="H191" s="1">
        <v>2020</v>
      </c>
      <c r="I191" s="30" t="s">
        <v>1904</v>
      </c>
      <c r="J191" s="1" t="s">
        <v>154</v>
      </c>
      <c r="L191" s="30" t="s">
        <v>1299</v>
      </c>
      <c r="N191" s="30" t="s">
        <v>1905</v>
      </c>
    </row>
    <row r="192" spans="1:18" s="26" customFormat="1" x14ac:dyDescent="0.3">
      <c r="A192" s="1" t="s">
        <v>1197</v>
      </c>
      <c r="B192" s="30" t="s">
        <v>1247</v>
      </c>
      <c r="C192" s="30" t="s">
        <v>1370</v>
      </c>
      <c r="D192" s="26" t="s">
        <v>1906</v>
      </c>
      <c r="E192" s="36" t="s">
        <v>1907</v>
      </c>
      <c r="G192" s="1" t="s">
        <v>23</v>
      </c>
      <c r="H192" s="1">
        <v>2018</v>
      </c>
      <c r="I192" s="30" t="s">
        <v>1908</v>
      </c>
      <c r="J192" s="1" t="s">
        <v>24</v>
      </c>
      <c r="K192" s="1"/>
      <c r="L192" s="51" t="s">
        <v>1257</v>
      </c>
      <c r="M192" s="49"/>
      <c r="N192" s="30" t="s">
        <v>1269</v>
      </c>
    </row>
    <row r="193" spans="1:17" x14ac:dyDescent="0.3">
      <c r="A193" s="1" t="s">
        <v>1199</v>
      </c>
      <c r="B193" s="30" t="s">
        <v>1247</v>
      </c>
      <c r="C193" s="30" t="s">
        <v>1370</v>
      </c>
      <c r="D193" t="s">
        <v>1909</v>
      </c>
      <c r="E193" s="27" t="s">
        <v>1910</v>
      </c>
      <c r="G193" s="1" t="s">
        <v>23</v>
      </c>
      <c r="H193" s="1">
        <v>2018</v>
      </c>
      <c r="I193" s="30" t="s">
        <v>1911</v>
      </c>
      <c r="J193" s="1" t="s">
        <v>24</v>
      </c>
      <c r="L193" s="51" t="s">
        <v>1257</v>
      </c>
      <c r="M193" s="49"/>
      <c r="N193" s="30" t="s">
        <v>1269</v>
      </c>
    </row>
    <row r="194" spans="1:17" x14ac:dyDescent="0.3">
      <c r="A194" s="1" t="s">
        <v>1201</v>
      </c>
      <c r="B194" s="30" t="s">
        <v>1542</v>
      </c>
      <c r="C194" s="46" t="s">
        <v>1726</v>
      </c>
      <c r="D194" s="47" t="s">
        <v>1912</v>
      </c>
      <c r="E194" s="27" t="s">
        <v>1913</v>
      </c>
      <c r="I194" s="42" t="s">
        <v>1914</v>
      </c>
      <c r="L194" s="51" t="s">
        <v>1299</v>
      </c>
      <c r="N194" s="30" t="s">
        <v>1915</v>
      </c>
    </row>
    <row r="195" spans="1:17" x14ac:dyDescent="0.3">
      <c r="A195" s="1" t="s">
        <v>1203</v>
      </c>
      <c r="B195" s="30" t="s">
        <v>1439</v>
      </c>
      <c r="C195" s="30" t="s">
        <v>1916</v>
      </c>
      <c r="D195" t="s">
        <v>1917</v>
      </c>
      <c r="E195" s="27" t="s">
        <v>1522</v>
      </c>
      <c r="G195" s="1" t="s">
        <v>23</v>
      </c>
      <c r="H195" s="1">
        <v>2018</v>
      </c>
      <c r="I195" s="30" t="s">
        <v>1918</v>
      </c>
      <c r="J195" s="1" t="s">
        <v>154</v>
      </c>
      <c r="L195" s="51" t="s">
        <v>1257</v>
      </c>
      <c r="M195" s="49"/>
      <c r="N195" s="30" t="s">
        <v>1721</v>
      </c>
    </row>
    <row r="196" spans="1:17" x14ac:dyDescent="0.3">
      <c r="A196" s="1" t="s">
        <v>1205</v>
      </c>
      <c r="B196" s="30" t="s">
        <v>1439</v>
      </c>
      <c r="C196" s="30" t="s">
        <v>1916</v>
      </c>
      <c r="D196" t="s">
        <v>1919</v>
      </c>
      <c r="E196" s="27" t="s">
        <v>1522</v>
      </c>
      <c r="G196" s="1" t="s">
        <v>23</v>
      </c>
      <c r="H196" s="1">
        <v>2018</v>
      </c>
      <c r="I196" s="30" t="s">
        <v>1920</v>
      </c>
      <c r="J196" s="1" t="s">
        <v>154</v>
      </c>
      <c r="L196" s="51" t="s">
        <v>1257</v>
      </c>
      <c r="M196" s="49"/>
      <c r="N196" s="30" t="s">
        <v>1721</v>
      </c>
    </row>
    <row r="197" spans="1:17" x14ac:dyDescent="0.3">
      <c r="A197" s="1" t="s">
        <v>1207</v>
      </c>
      <c r="B197" s="30" t="s">
        <v>1439</v>
      </c>
      <c r="C197" s="30" t="s">
        <v>1916</v>
      </c>
      <c r="D197" t="s">
        <v>1921</v>
      </c>
      <c r="E197" s="27" t="s">
        <v>1522</v>
      </c>
      <c r="G197" s="1" t="s">
        <v>23</v>
      </c>
      <c r="H197" s="1">
        <v>2018</v>
      </c>
      <c r="I197" s="30" t="s">
        <v>1922</v>
      </c>
      <c r="J197" s="1" t="s">
        <v>154</v>
      </c>
      <c r="L197" s="51" t="s">
        <v>1257</v>
      </c>
      <c r="M197" s="49"/>
      <c r="N197" s="30" t="s">
        <v>1721</v>
      </c>
    </row>
    <row r="198" spans="1:17" x14ac:dyDescent="0.3">
      <c r="A198" s="1" t="s">
        <v>1209</v>
      </c>
      <c r="B198" s="30" t="s">
        <v>1439</v>
      </c>
      <c r="C198" s="30" t="s">
        <v>1916</v>
      </c>
      <c r="D198" t="s">
        <v>1921</v>
      </c>
      <c r="E198" s="27" t="s">
        <v>1522</v>
      </c>
      <c r="G198" s="1" t="s">
        <v>23</v>
      </c>
      <c r="H198" s="1">
        <v>2020</v>
      </c>
      <c r="I198" s="30" t="s">
        <v>1923</v>
      </c>
      <c r="J198" s="1" t="s">
        <v>154</v>
      </c>
      <c r="L198" s="51" t="s">
        <v>1257</v>
      </c>
      <c r="M198" s="49"/>
      <c r="N198" s="30" t="s">
        <v>1721</v>
      </c>
    </row>
    <row r="199" spans="1:17" x14ac:dyDescent="0.3">
      <c r="A199" s="1" t="s">
        <v>1216</v>
      </c>
      <c r="B199" s="30" t="s">
        <v>1369</v>
      </c>
      <c r="C199" s="30" t="s">
        <v>1370</v>
      </c>
      <c r="D199" t="s">
        <v>1924</v>
      </c>
      <c r="E199" s="27" t="s">
        <v>1925</v>
      </c>
      <c r="G199" s="1" t="s">
        <v>23</v>
      </c>
      <c r="H199" s="1">
        <v>2020</v>
      </c>
      <c r="I199" s="30" t="s">
        <v>1926</v>
      </c>
      <c r="J199" s="1" t="s">
        <v>154</v>
      </c>
      <c r="L199" s="30" t="s">
        <v>1365</v>
      </c>
      <c r="N199" s="30" t="s">
        <v>1630</v>
      </c>
      <c r="O199" t="s">
        <v>1367</v>
      </c>
      <c r="P199" t="s">
        <v>1367</v>
      </c>
      <c r="Q199" t="s">
        <v>1367</v>
      </c>
    </row>
    <row r="200" spans="1:17" x14ac:dyDescent="0.3">
      <c r="A200" s="1" t="s">
        <v>1218</v>
      </c>
      <c r="B200" s="30" t="s">
        <v>1555</v>
      </c>
      <c r="C200" s="30" t="s">
        <v>1556</v>
      </c>
      <c r="D200" s="26" t="s">
        <v>1927</v>
      </c>
      <c r="E200" s="27" t="s">
        <v>1928</v>
      </c>
      <c r="G200" s="1" t="s">
        <v>23</v>
      </c>
      <c r="H200" s="1">
        <v>2018</v>
      </c>
      <c r="J200" s="1" t="s">
        <v>154</v>
      </c>
      <c r="L200" s="30" t="s">
        <v>1365</v>
      </c>
      <c r="N200" s="30" t="s">
        <v>1630</v>
      </c>
      <c r="O200" t="s">
        <v>1367</v>
      </c>
      <c r="P200" t="s">
        <v>1367</v>
      </c>
      <c r="Q200" t="s">
        <v>1367</v>
      </c>
    </row>
    <row r="201" spans="1:17" x14ac:dyDescent="0.3">
      <c r="A201" s="1" t="s">
        <v>1220</v>
      </c>
      <c r="B201" s="30" t="s">
        <v>1555</v>
      </c>
      <c r="C201" s="30" t="s">
        <v>1556</v>
      </c>
      <c r="D201" t="s">
        <v>1929</v>
      </c>
      <c r="E201" s="27" t="s">
        <v>1558</v>
      </c>
      <c r="G201" s="1" t="s">
        <v>23</v>
      </c>
      <c r="H201" s="1">
        <v>2018</v>
      </c>
      <c r="J201" s="1" t="s">
        <v>154</v>
      </c>
      <c r="L201" s="30" t="s">
        <v>1365</v>
      </c>
      <c r="N201" s="30" t="s">
        <v>1630</v>
      </c>
      <c r="O201" t="s">
        <v>1367</v>
      </c>
      <c r="P201" t="s">
        <v>1367</v>
      </c>
      <c r="Q201" t="s">
        <v>1367</v>
      </c>
    </row>
    <row r="202" spans="1:17" x14ac:dyDescent="0.3">
      <c r="A202" s="1" t="s">
        <v>1222</v>
      </c>
      <c r="B202" s="30" t="s">
        <v>1555</v>
      </c>
      <c r="C202" s="30" t="s">
        <v>1556</v>
      </c>
      <c r="D202" t="s">
        <v>1561</v>
      </c>
      <c r="E202" s="43" t="s">
        <v>1562</v>
      </c>
      <c r="G202" s="1" t="s">
        <v>23</v>
      </c>
      <c r="H202" s="1">
        <v>2020</v>
      </c>
      <c r="J202" s="1" t="s">
        <v>154</v>
      </c>
      <c r="L202" s="30" t="s">
        <v>1365</v>
      </c>
      <c r="N202" s="30" t="s">
        <v>1630</v>
      </c>
      <c r="O202" t="s">
        <v>1367</v>
      </c>
      <c r="P202" t="s">
        <v>1367</v>
      </c>
      <c r="Q202" t="s">
        <v>1367</v>
      </c>
    </row>
    <row r="203" spans="1:17" x14ac:dyDescent="0.3">
      <c r="A203" s="1" t="s">
        <v>1224</v>
      </c>
      <c r="B203" s="30" t="s">
        <v>1369</v>
      </c>
      <c r="C203" s="30" t="s">
        <v>1370</v>
      </c>
      <c r="D203" t="s">
        <v>1930</v>
      </c>
      <c r="E203" s="27" t="s">
        <v>1516</v>
      </c>
      <c r="G203" s="1" t="s">
        <v>23</v>
      </c>
      <c r="H203" s="1">
        <v>2020</v>
      </c>
      <c r="I203" s="30" t="s">
        <v>1931</v>
      </c>
      <c r="J203" s="1" t="s">
        <v>154</v>
      </c>
      <c r="L203" s="30" t="s">
        <v>1365</v>
      </c>
      <c r="N203" s="30" t="s">
        <v>1630</v>
      </c>
      <c r="O203" t="s">
        <v>1367</v>
      </c>
      <c r="P203" t="s">
        <v>1367</v>
      </c>
      <c r="Q203" t="s">
        <v>1367</v>
      </c>
    </row>
    <row r="204" spans="1:17" ht="16.95" customHeight="1" x14ac:dyDescent="0.3">
      <c r="A204" s="1" t="s">
        <v>1932</v>
      </c>
      <c r="B204" s="30" t="s">
        <v>1369</v>
      </c>
      <c r="C204" s="30" t="s">
        <v>1340</v>
      </c>
      <c r="D204" t="s">
        <v>1933</v>
      </c>
      <c r="E204" t="s">
        <v>1516</v>
      </c>
      <c r="G204" s="1" t="s">
        <v>54</v>
      </c>
      <c r="H204" s="1">
        <v>2020</v>
      </c>
      <c r="I204" t="s">
        <v>1934</v>
      </c>
      <c r="J204" s="1" t="s">
        <v>154</v>
      </c>
      <c r="L204" s="30" t="s">
        <v>1365</v>
      </c>
      <c r="N204" s="30" t="s">
        <v>1630</v>
      </c>
      <c r="O204" t="s">
        <v>1367</v>
      </c>
      <c r="P204" t="s">
        <v>1367</v>
      </c>
      <c r="Q204" t="s">
        <v>1367</v>
      </c>
    </row>
    <row r="205" spans="1:17" x14ac:dyDescent="0.3">
      <c r="A205" s="1" t="s">
        <v>1935</v>
      </c>
      <c r="B205" s="30" t="s">
        <v>1369</v>
      </c>
      <c r="C205" s="30" t="s">
        <v>1340</v>
      </c>
      <c r="D205" t="s">
        <v>1936</v>
      </c>
      <c r="E205" t="s">
        <v>1516</v>
      </c>
      <c r="G205" s="1" t="s">
        <v>54</v>
      </c>
      <c r="H205" s="1">
        <v>2020</v>
      </c>
      <c r="I205" s="30" t="s">
        <v>1937</v>
      </c>
      <c r="J205" s="1" t="s">
        <v>154</v>
      </c>
      <c r="L205" s="30" t="s">
        <v>1365</v>
      </c>
      <c r="N205" s="30" t="s">
        <v>1630</v>
      </c>
      <c r="O205" t="s">
        <v>1367</v>
      </c>
      <c r="P205" t="s">
        <v>1367</v>
      </c>
      <c r="Q205" t="s">
        <v>1367</v>
      </c>
    </row>
    <row r="206" spans="1:17" x14ac:dyDescent="0.3">
      <c r="A206" s="1" t="s">
        <v>1938</v>
      </c>
    </row>
    <row r="207" spans="1:17" x14ac:dyDescent="0.3">
      <c r="A207" s="1" t="s">
        <v>1939</v>
      </c>
    </row>
    <row r="208" spans="1:17" x14ac:dyDescent="0.3">
      <c r="A208" s="1" t="s">
        <v>1940</v>
      </c>
      <c r="D208" s="25"/>
    </row>
    <row r="209" spans="1:17" x14ac:dyDescent="0.3">
      <c r="A209" s="1" t="s">
        <v>1941</v>
      </c>
    </row>
    <row r="210" spans="1:17" x14ac:dyDescent="0.3">
      <c r="A210" s="1" t="s">
        <v>1942</v>
      </c>
      <c r="O210" s="7" t="s">
        <v>1943</v>
      </c>
      <c r="P210" s="7" t="s">
        <v>1944</v>
      </c>
      <c r="Q210" s="7" t="s">
        <v>1945</v>
      </c>
    </row>
    <row r="211" spans="1:17" x14ac:dyDescent="0.3">
      <c r="A211" s="1" t="s">
        <v>1946</v>
      </c>
      <c r="N211" s="56" t="s">
        <v>1947</v>
      </c>
      <c r="O211">
        <f>COUNTIF(O2:O205, "Python")</f>
        <v>57</v>
      </c>
      <c r="P211">
        <f t="shared" ref="P211:Q211" si="0">COUNTIF(P2:P205, "Python")</f>
        <v>42</v>
      </c>
      <c r="Q211">
        <f t="shared" si="0"/>
        <v>38</v>
      </c>
    </row>
    <row r="212" spans="1:17" x14ac:dyDescent="0.3">
      <c r="A212" s="1" t="s">
        <v>1948</v>
      </c>
      <c r="N212" s="56" t="s">
        <v>1949</v>
      </c>
      <c r="O212">
        <f>COUNTIF(O3:O206, "Manual")</f>
        <v>26</v>
      </c>
      <c r="P212">
        <f t="shared" ref="P212:Q212" si="1">COUNTIF(P3:P206, "Manual")</f>
        <v>2</v>
      </c>
      <c r="Q212">
        <f t="shared" si="1"/>
        <v>0</v>
      </c>
    </row>
    <row r="213" spans="1:17" x14ac:dyDescent="0.3">
      <c r="A213" s="1" t="s">
        <v>1950</v>
      </c>
      <c r="N213" s="53" t="s">
        <v>1951</v>
      </c>
      <c r="O213">
        <f>SUM(O211:O212)</f>
        <v>83</v>
      </c>
      <c r="P213">
        <f t="shared" ref="P213:Q213" si="2">SUM(P211:P212)</f>
        <v>44</v>
      </c>
      <c r="Q213">
        <f t="shared" si="2"/>
        <v>38</v>
      </c>
    </row>
    <row r="214" spans="1:17" x14ac:dyDescent="0.3">
      <c r="A214" s="1" t="s">
        <v>1952</v>
      </c>
      <c r="N214" s="53" t="s">
        <v>1953</v>
      </c>
      <c r="O214">
        <f>204 - O213</f>
        <v>121</v>
      </c>
      <c r="P214">
        <f t="shared" ref="P214:Q214" si="3">204 - P213</f>
        <v>160</v>
      </c>
      <c r="Q214">
        <f t="shared" si="3"/>
        <v>166</v>
      </c>
    </row>
    <row r="215" spans="1:17" x14ac:dyDescent="0.3">
      <c r="B215" s="30" t="s">
        <v>1954</v>
      </c>
      <c r="C215" s="30" t="s">
        <v>1955</v>
      </c>
      <c r="N215" s="53" t="s">
        <v>1956</v>
      </c>
      <c r="O215" s="55">
        <f>ROUND(O213/204,2)</f>
        <v>0.41</v>
      </c>
      <c r="P215" s="55">
        <f t="shared" ref="P215:Q215" si="4">ROUND(P213/204,2)</f>
        <v>0.22</v>
      </c>
      <c r="Q215" s="55">
        <f t="shared" si="4"/>
        <v>0.19</v>
      </c>
    </row>
    <row r="217" spans="1:17" x14ac:dyDescent="0.3">
      <c r="B217" t="s">
        <v>1301</v>
      </c>
      <c r="C217" s="30">
        <f>COUNTIF(B5:B$210, "PDF")</f>
        <v>17</v>
      </c>
    </row>
    <row r="218" spans="1:17" x14ac:dyDescent="0.3">
      <c r="B218" t="s">
        <v>1439</v>
      </c>
      <c r="C218" s="30">
        <f>COUNTIF(B8:B$210, "Website (dynamic interactive)")</f>
        <v>7</v>
      </c>
    </row>
    <row r="219" spans="1:17" x14ac:dyDescent="0.3">
      <c r="B219" t="s">
        <v>1247</v>
      </c>
      <c r="C219" s="30">
        <f>COUNTIF(B3:B$210, "Website (static html)")</f>
        <v>43</v>
      </c>
    </row>
    <row r="220" spans="1:17" x14ac:dyDescent="0.3">
      <c r="B220" t="s">
        <v>1259</v>
      </c>
      <c r="C220" s="30">
        <f>COUNTIF(B7:B$210, "Excel (no URL)")</f>
        <v>29</v>
      </c>
    </row>
    <row r="221" spans="1:17" x14ac:dyDescent="0.3">
      <c r="B221" t="s">
        <v>1542</v>
      </c>
      <c r="C221" s="30">
        <f>COUNTIF(B4:B$210, "Excel (with URL endpoint)")</f>
        <v>15</v>
      </c>
    </row>
    <row r="222" spans="1:17" x14ac:dyDescent="0.3">
      <c r="B222" t="s">
        <v>1775</v>
      </c>
      <c r="C222" s="30">
        <f>COUNTIF(B6:B$210, "Other")</f>
        <v>2</v>
      </c>
    </row>
    <row r="223" spans="1:17" x14ac:dyDescent="0.3">
      <c r="B223" t="s">
        <v>1464</v>
      </c>
      <c r="C223" s="30">
        <f>COUNTIF(B10:B$210, "API (UNESCO)")</f>
        <v>3</v>
      </c>
    </row>
    <row r="224" spans="1:17" x14ac:dyDescent="0.3">
      <c r="B224" t="s">
        <v>1555</v>
      </c>
      <c r="C224" s="30">
        <f>COUNTIF(B11:B$210, "API (WHO)")</f>
        <v>19</v>
      </c>
    </row>
    <row r="225" spans="2:3" x14ac:dyDescent="0.3">
      <c r="B225" t="s">
        <v>1369</v>
      </c>
      <c r="C225" s="30">
        <f>COUNTIF(B12:B$210, "API (SDG)")</f>
        <v>21</v>
      </c>
    </row>
    <row r="226" spans="2:3" x14ac:dyDescent="0.3">
      <c r="B226" t="s">
        <v>1362</v>
      </c>
      <c r="C226" s="30">
        <f>COUNTIF(B2:B$210, "API (ILO)")</f>
        <v>3</v>
      </c>
    </row>
    <row r="227" spans="2:3" x14ac:dyDescent="0.3">
      <c r="B227" s="30" t="s">
        <v>1957</v>
      </c>
      <c r="C227" s="30">
        <f>COUNTIF(B13:B$210, "")</f>
        <v>39</v>
      </c>
    </row>
  </sheetData>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1" r:id="rId80" xr:uid="{150B10F0-ABA6-4494-9B77-2ACA28AFDCA3}"/>
    <hyperlink ref="E93" r:id="rId81" xr:uid="{B365C0A6-CB7C-41D0-9AC6-44DED74586D5}"/>
    <hyperlink ref="E94" r:id="rId82" xr:uid="{B351FB48-13F4-457B-816E-5751BA62CB12}"/>
    <hyperlink ref="E95" r:id="rId83" xr:uid="{3711CBCE-9DBB-4E88-A7BE-D7316F3E933A}"/>
    <hyperlink ref="E97" r:id="rId84" xr:uid="{347D8A08-0AC6-4EE7-988A-B2EBBA7CEDC8}"/>
    <hyperlink ref="E98" r:id="rId85" xr:uid="{D605E963-DDF8-4A7F-B8D8-E2EC3FA601AE}"/>
    <hyperlink ref="E99" r:id="rId86" xr:uid="{E5DE7041-7B66-4905-942D-2EC23F3233DE}"/>
    <hyperlink ref="E100" r:id="rId87" xr:uid="{456F6925-CC35-4AF2-AF5D-38812E6E4000}"/>
    <hyperlink ref="E101" r:id="rId88" xr:uid="{3E17056D-2CE5-472F-99ED-09EA9F0C67A6}"/>
    <hyperlink ref="E102" r:id="rId89" xr:uid="{BC9FD7AC-1C9D-4A94-A7ED-BE17049BBF98}"/>
    <hyperlink ref="E103" r:id="rId90" xr:uid="{F8FC090B-D3EC-4A4B-989F-7EF4F482C021}"/>
    <hyperlink ref="E104" r:id="rId91" xr:uid="{AFDE5B5D-E7CB-4397-9D03-EE01B348AC01}"/>
    <hyperlink ref="E105" r:id="rId92" xr:uid="{F842C9FD-D5DA-433F-97C9-9878C49AC512}"/>
    <hyperlink ref="E106" r:id="rId93" xr:uid="{FE1C0306-B48A-448E-AAE5-AEBD14D0C13E}"/>
    <hyperlink ref="E107" r:id="rId94" xr:uid="{28BE3548-5D98-4FFC-A6CE-758A006D97BE}"/>
    <hyperlink ref="E108" r:id="rId95" location="c" xr:uid="{BE412F5E-6A7A-4B4F-B800-800035998A58}"/>
    <hyperlink ref="E109" r:id="rId96" xr:uid="{63FA43B3-9B53-4999-A655-AF2DD09D4076}"/>
    <hyperlink ref="E110" r:id="rId97" xr:uid="{89762551-F331-4C05-97B4-C2DE79DCE123}"/>
    <hyperlink ref="E111" r:id="rId98" xr:uid="{71619205-0170-4D4C-B922-5306B71F3D77}"/>
    <hyperlink ref="E112" r:id="rId99" xr:uid="{6FA22BB7-B4F7-4F55-B372-0269FAD7DCE3}"/>
    <hyperlink ref="E113" r:id="rId100" xr:uid="{25619FD2-04FC-41DC-A721-7AEBC77B7FCA}"/>
    <hyperlink ref="E114" r:id="rId101" xr:uid="{E8C9B7F6-CFF0-4136-9E1A-3EFF139EA252}"/>
    <hyperlink ref="E115" r:id="rId102" xr:uid="{6B82F567-E5E7-41BA-A468-1E9A7721C77F}"/>
    <hyperlink ref="E116" r:id="rId103" xr:uid="{FBA19123-E89B-43EC-A831-78AA3858569F}"/>
    <hyperlink ref="E117" r:id="rId104" xr:uid="{997974D3-B43B-4D71-8CAF-DBCE4DA06058}"/>
    <hyperlink ref="E118" r:id="rId105" xr:uid="{A16C97D6-382D-45BD-8BEA-60A6B1E6FE52}"/>
    <hyperlink ref="E119" r:id="rId106" xr:uid="{B2A48875-74CA-4C4C-9126-095662840668}"/>
    <hyperlink ref="E120" r:id="rId107" xr:uid="{D9FAF88D-6319-44C7-865E-AF9E352D7670}"/>
    <hyperlink ref="E121" r:id="rId108" xr:uid="{4D29F19F-6394-4CE5-A88B-0E92B07DFE4D}"/>
    <hyperlink ref="E122" r:id="rId109" xr:uid="{B7B21523-DE47-4DEA-9848-CB8C3F1EA3DD}"/>
    <hyperlink ref="E123" r:id="rId110" xr:uid="{E1B4E598-90E6-4F8E-B731-22360FFEBED2}"/>
    <hyperlink ref="E125" r:id="rId111" xr:uid="{C043CF15-15F0-4C08-8C37-F4BC19A08028}"/>
    <hyperlink ref="E126" r:id="rId112" xr:uid="{691591E2-9F36-4001-A964-8E8C07835E18}"/>
    <hyperlink ref="E127" r:id="rId113" xr:uid="{C6453390-6195-497B-A397-A79E65F957F8}"/>
    <hyperlink ref="E128" r:id="rId114" xr:uid="{8C724158-66D2-4F20-BB0A-E61F910E7397}"/>
    <hyperlink ref="E132" r:id="rId115" xr:uid="{E3D0592A-0BD5-454D-BC1B-BDE0C10DEC26}"/>
    <hyperlink ref="E133" r:id="rId116" xr:uid="{ACF9EE99-6681-49D2-A3C2-0F4EF79CBD70}"/>
    <hyperlink ref="E135" r:id="rId117" xr:uid="{2D5CA760-9EF1-4F74-A7E2-1ED41F27DDAD}"/>
    <hyperlink ref="E136" r:id="rId118" xr:uid="{55FE606A-3033-41F7-99A3-D4E9F0D2BF1D}"/>
    <hyperlink ref="E137" r:id="rId119" xr:uid="{D200F70F-30EA-400D-B343-3ED37D8925B9}"/>
    <hyperlink ref="E138" r:id="rId120" xr:uid="{82B9D40D-2B52-4E92-99E8-3B2A647BF2DA}"/>
    <hyperlink ref="E139" r:id="rId121" xr:uid="{36A98FB9-92EB-4CAF-AE65-C4C0F1972F61}"/>
    <hyperlink ref="E141" r:id="rId122" xr:uid="{BC5A4E93-7DCA-4ED7-BC6E-DD0EB526B1CB}"/>
    <hyperlink ref="E142" r:id="rId123" xr:uid="{F1757ECB-FE5C-40DD-AE5C-FC6DFE14A3E9}"/>
    <hyperlink ref="E143" r:id="rId124" xr:uid="{CFFF8838-8031-493A-94D9-A2B47288FFB5}"/>
    <hyperlink ref="E144" r:id="rId125" xr:uid="{89CD0EB7-3ED0-4BBB-B821-BE6E74D2A2CF}"/>
    <hyperlink ref="E145" r:id="rId126" xr:uid="{935B86D0-D0CB-4C22-8DE8-604F139DB543}"/>
    <hyperlink ref="E146" r:id="rId127" xr:uid="{4B1C7A67-7E22-4CDA-92E0-8384BEE927DA}"/>
    <hyperlink ref="E147" r:id="rId128" xr:uid="{F5E94D00-71FC-4332-B07F-E8E11B0941AA}"/>
    <hyperlink ref="E154" r:id="rId129" location="/" xr:uid="{01793CDB-98FE-409B-8D07-EBFCE7E1756E}"/>
    <hyperlink ref="E155" r:id="rId130" xr:uid="{847A21EC-B79F-46CB-9F63-DABDF86EDA7E}"/>
    <hyperlink ref="E156" r:id="rId131" xr:uid="{68D8A860-5F23-4400-95AA-CE06C1BF1499}"/>
    <hyperlink ref="E157" r:id="rId132" xr:uid="{3D1DB8F7-4984-4E5D-955A-6F6FF908C72A}"/>
    <hyperlink ref="E158" r:id="rId133" xr:uid="{29751E85-058E-4AEB-8813-4B05D51BD861}"/>
    <hyperlink ref="E159" r:id="rId134" xr:uid="{543912C4-0127-45A9-AB5B-38093071F40B}"/>
    <hyperlink ref="E161" r:id="rId135" xr:uid="{1EE42B29-AC63-401D-B14A-C056C60C3CBC}"/>
    <hyperlink ref="E162" r:id="rId136" xr:uid="{699C603E-4C71-4821-8909-9A62C676A0BE}"/>
    <hyperlink ref="E163" r:id="rId137" xr:uid="{2F98C43C-3440-45C3-B20D-E5D3229E4E34}"/>
    <hyperlink ref="E164" r:id="rId138" xr:uid="{198A5386-0273-4A46-A9FA-E538307BEC2A}"/>
    <hyperlink ref="E165" r:id="rId139" xr:uid="{9F1B3082-184E-4108-8124-E93417FEF3DC}"/>
    <hyperlink ref="E167" r:id="rId140" xr:uid="{34040F84-7D03-48B4-9E61-7444C50DA4D3}"/>
    <hyperlink ref="E169" r:id="rId141" xr:uid="{E904908E-2861-4B7C-A37E-A1BEFF866A7A}"/>
    <hyperlink ref="E171" r:id="rId142" xr:uid="{9314E92B-3B50-4D82-AF20-CB377A0B262E}"/>
    <hyperlink ref="E172" r:id="rId143" xr:uid="{D67DF908-9402-4D14-9642-4467B1533E72}"/>
    <hyperlink ref="E173" r:id="rId144" xr:uid="{5669A0E7-3A3C-47B9-AAB0-182A93201EE6}"/>
    <hyperlink ref="E174" r:id="rId145" xr:uid="{D36F5B4E-30F8-4B58-8B8D-5A9B8269550D}"/>
    <hyperlink ref="E175" r:id="rId146" xr:uid="{8F452B56-F7FC-4844-8FF0-77E23A185DB9}"/>
    <hyperlink ref="E178" r:id="rId147" xr:uid="{64638069-6038-409E-846E-8824FC0E510C}"/>
    <hyperlink ref="E183" r:id="rId148" xr:uid="{8E95A69C-0796-4F66-824B-A9231EFDE25F}"/>
    <hyperlink ref="E184" r:id="rId149" xr:uid="{57E7D0E5-C6D2-483C-8AED-4E17B1588766}"/>
    <hyperlink ref="E185" r:id="rId150" xr:uid="{149CD2E8-BC2F-4862-8625-64F097ABCA58}"/>
    <hyperlink ref="E186" r:id="rId151" xr:uid="{CFC48E8A-8FE6-4A63-99C9-F106F0C5B85B}"/>
    <hyperlink ref="E189" r:id="rId152" xr:uid="{1B408068-0A38-4FAD-A3FE-AEB359864849}"/>
    <hyperlink ref="E190" r:id="rId153" xr:uid="{C2444DEB-FA94-4AF2-AD9A-B7FF2CD24DE9}"/>
    <hyperlink ref="E191" r:id="rId154" xr:uid="{0B8C9E06-DF72-4BAB-B5D2-1368C486371C}"/>
    <hyperlink ref="E192" r:id="rId155" xr:uid="{40353962-532F-426E-A53A-01A0FF462A4B}"/>
    <hyperlink ref="E193" r:id="rId156" xr:uid="{8C340AA7-28A7-41C4-863E-37F82E3BD3FD}"/>
    <hyperlink ref="E194" r:id="rId157" xr:uid="{552907F8-1E3C-498A-8933-30A55C119212}"/>
    <hyperlink ref="E195" r:id="rId158" xr:uid="{BA8B58BC-14A4-443F-96EA-0966FBC6846A}"/>
    <hyperlink ref="E196" r:id="rId159" xr:uid="{8A6E5283-1A99-4934-9D7E-DF4F89790696}"/>
    <hyperlink ref="E197" r:id="rId160" xr:uid="{5FD1EDC0-D8E7-4A9B-A096-8EEDE7B09AF0}"/>
    <hyperlink ref="E198" r:id="rId161" xr:uid="{75C45853-EA67-4FD6-A761-4CD70928378A}"/>
    <hyperlink ref="E73" r:id="rId162" xr:uid="{2D7373EE-950B-4E05-A7C9-3D3B2604DE4C}"/>
    <hyperlink ref="E199" r:id="rId163" xr:uid="{1661FD3E-60C8-4ACC-9D2A-4102B24C97BC}"/>
    <hyperlink ref="E200" r:id="rId164" xr:uid="{8B76A310-5C87-4395-8CFC-1A511D8771AD}"/>
    <hyperlink ref="E201" r:id="rId165" xr:uid="{B16FC09B-45E3-4FC3-9DB5-3537C3ED5554}"/>
    <hyperlink ref="E203" r:id="rId166" xr:uid="{8234D9C7-63AE-438E-8DC4-C242826F8F55}"/>
    <hyperlink ref="N23" r:id="rId167" xr:uid="{A5CE522F-3E61-4471-9D1C-D9ACA3E0D1F3}"/>
    <hyperlink ref="E32" r:id="rId168" xr:uid="{EBCC6AC6-3BE6-4FAE-B864-9F99CEDD1626}"/>
    <hyperlink ref="E29" r:id="rId169" xr:uid="{61A8B75F-5669-4CC0-A948-49CEB07C16CC}"/>
    <hyperlink ref="E59" r:id="rId170" xr:uid="{ACA6696D-F76D-401F-9370-DDE07B1B7412}"/>
  </hyperlinks>
  <pageMargins left="0.7" right="0.7" top="0.75" bottom="0.75" header="0.3" footer="0.3"/>
  <pageSetup paperSize="9" orientation="portrait" r:id="rId171"/>
  <drawing r:id="rId172"/>
  <extLst>
    <ext xmlns:x14="http://schemas.microsoft.com/office/spreadsheetml/2009/9/main" uri="{CCE6A557-97BC-4b89-ADB6-D9C93CAAB3DF}">
      <x14:dataValidations xmlns:xm="http://schemas.microsoft.com/office/excel/2006/main" count="4">
        <x14:dataValidation type="list" allowBlank="1" showInputMessage="1" showErrorMessage="1" xr:uid="{4A52A9F9-1332-4F23-849F-FEA84C42DAC1}">
          <x14:formula1>
            <xm:f>Input_Lists!$E$2:$E$4</xm:f>
          </x14:formula1>
          <xm:sqref>G2:G193 G195:G203</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B2:B214 B220 B228:B230 B232:B1048576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F2" sqref="F2"/>
    </sheetView>
  </sheetViews>
  <sheetFormatPr defaultRowHeight="14.4" x14ac:dyDescent="0.3"/>
  <cols>
    <col min="2" max="2" width="21.109375" bestFit="1" customWidth="1"/>
    <col min="3" max="3" width="21.33203125" bestFit="1" customWidth="1"/>
    <col min="4" max="4" width="15.44140625" bestFit="1" customWidth="1"/>
    <col min="5" max="6" width="10.6640625" bestFit="1" customWidth="1"/>
    <col min="7" max="7" width="27.109375" bestFit="1" customWidth="1"/>
    <col min="8" max="8" width="23.6640625" customWidth="1"/>
  </cols>
  <sheetData>
    <row r="1" spans="1:7" ht="33.75" customHeight="1" thickBot="1" x14ac:dyDescent="0.35">
      <c r="A1" s="9" t="s">
        <v>1958</v>
      </c>
      <c r="B1" s="17" t="s">
        <v>7</v>
      </c>
      <c r="C1" s="10" t="s">
        <v>10</v>
      </c>
      <c r="D1" s="10" t="s">
        <v>8</v>
      </c>
      <c r="E1" s="10" t="s">
        <v>9</v>
      </c>
      <c r="F1" s="12" t="s">
        <v>1959</v>
      </c>
      <c r="G1" s="13" t="s">
        <v>1960</v>
      </c>
    </row>
    <row r="2" spans="1:7" x14ac:dyDescent="0.3">
      <c r="A2" s="1">
        <v>1</v>
      </c>
      <c r="B2" s="1" t="s">
        <v>1961</v>
      </c>
      <c r="C2" s="1">
        <v>2018</v>
      </c>
      <c r="D2" s="1" t="s">
        <v>23</v>
      </c>
      <c r="E2" s="1" t="s">
        <v>1962</v>
      </c>
      <c r="F2" s="1">
        <v>1</v>
      </c>
    </row>
    <row r="4" spans="1:7" x14ac:dyDescent="0.3">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x14ac:dyDescent="0.3"/>
  <cols>
    <col min="2" max="2" width="17.88671875" customWidth="1"/>
    <col min="3" max="3" width="29.44140625" bestFit="1" customWidth="1"/>
    <col min="4" max="4" width="15.33203125" bestFit="1" customWidth="1"/>
    <col min="5" max="5" width="6.44140625" bestFit="1" customWidth="1"/>
  </cols>
  <sheetData>
    <row r="1" spans="1:7" ht="15" thickBot="1" x14ac:dyDescent="0.35">
      <c r="A1" s="2" t="s">
        <v>1958</v>
      </c>
      <c r="B1" s="5" t="s">
        <v>1963</v>
      </c>
      <c r="C1" s="5" t="s">
        <v>7</v>
      </c>
      <c r="D1" s="3" t="s">
        <v>10</v>
      </c>
      <c r="E1" s="3" t="s">
        <v>8</v>
      </c>
      <c r="F1" s="3" t="s">
        <v>9</v>
      </c>
      <c r="G1" s="4" t="s">
        <v>1959</v>
      </c>
    </row>
    <row r="2" spans="1:7" x14ac:dyDescent="0.3">
      <c r="A2">
        <v>1</v>
      </c>
      <c r="B2" t="s">
        <v>1964</v>
      </c>
      <c r="C2"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x14ac:dyDescent="0.3"/>
  <cols>
    <col min="2" max="2" width="17.33203125" customWidth="1"/>
    <col min="3" max="3" width="21.33203125" customWidth="1"/>
  </cols>
  <sheetData>
    <row r="1" spans="1:3" x14ac:dyDescent="0.3">
      <c r="A1" t="s">
        <v>1966</v>
      </c>
    </row>
    <row r="2" spans="1:3" x14ac:dyDescent="0.3">
      <c r="B2" s="7" t="s">
        <v>1967</v>
      </c>
      <c r="C2" s="7" t="s">
        <v>1968</v>
      </c>
    </row>
    <row r="3" spans="1:3" x14ac:dyDescent="0.3">
      <c r="B3">
        <v>1</v>
      </c>
      <c r="C3">
        <v>2</v>
      </c>
    </row>
    <row r="4" spans="1:3" x14ac:dyDescent="0.3">
      <c r="B4">
        <v>1</v>
      </c>
      <c r="C4">
        <v>3</v>
      </c>
    </row>
    <row r="5" spans="1:3" x14ac:dyDescent="0.3">
      <c r="B5">
        <v>1</v>
      </c>
      <c r="C5">
        <v>2</v>
      </c>
    </row>
    <row r="6" spans="1:3" x14ac:dyDescent="0.3">
      <c r="B6">
        <v>2</v>
      </c>
      <c r="C6">
        <v>2</v>
      </c>
    </row>
    <row r="7" spans="1:3" x14ac:dyDescent="0.3">
      <c r="B7">
        <v>2</v>
      </c>
      <c r="C7">
        <v>2</v>
      </c>
    </row>
    <row r="8" spans="1:3" x14ac:dyDescent="0.3">
      <c r="B8">
        <v>2</v>
      </c>
      <c r="C8">
        <v>3</v>
      </c>
    </row>
    <row r="9" spans="1:3" x14ac:dyDescent="0.3">
      <c r="B9">
        <v>2</v>
      </c>
      <c r="C9">
        <v>2</v>
      </c>
    </row>
    <row r="10" spans="1:3" x14ac:dyDescent="0.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x14ac:dyDescent="0.3"/>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2"/>
  <sheetViews>
    <sheetView workbookViewId="0">
      <selection activeCell="I2" sqref="I2:I12"/>
    </sheetView>
  </sheetViews>
  <sheetFormatPr defaultRowHeight="14.4" x14ac:dyDescent="0.3"/>
  <cols>
    <col min="1" max="1" width="11.88671875" bestFit="1" customWidth="1"/>
    <col min="2" max="2" width="28" bestFit="1" customWidth="1"/>
    <col min="3" max="3" width="42.88671875" bestFit="1" customWidth="1"/>
    <col min="4" max="4" width="48.88671875" bestFit="1" customWidth="1"/>
    <col min="5" max="5" width="8.6640625" bestFit="1" customWidth="1"/>
    <col min="6" max="6" width="6.6640625" customWidth="1"/>
    <col min="7" max="7" width="16.109375" bestFit="1" customWidth="1"/>
    <col min="8" max="8" width="11.33203125" bestFit="1" customWidth="1"/>
    <col min="9" max="9" width="19.109375" customWidth="1"/>
    <col min="11" max="11" width="11.33203125" bestFit="1" customWidth="1"/>
    <col min="12" max="12" width="13.5546875" bestFit="1" customWidth="1"/>
  </cols>
  <sheetData>
    <row r="1" spans="1:15" x14ac:dyDescent="0.3">
      <c r="A1" s="24" t="s">
        <v>1</v>
      </c>
      <c r="B1" s="24" t="s">
        <v>2</v>
      </c>
      <c r="C1" s="24" t="s">
        <v>3</v>
      </c>
      <c r="D1" s="24" t="s">
        <v>4</v>
      </c>
      <c r="E1" s="24" t="s">
        <v>8</v>
      </c>
      <c r="F1" s="24" t="s">
        <v>850</v>
      </c>
      <c r="G1" s="24" t="s">
        <v>1969</v>
      </c>
      <c r="H1" s="24" t="s">
        <v>1970</v>
      </c>
      <c r="I1" s="7" t="s">
        <v>1971</v>
      </c>
      <c r="M1" s="1"/>
      <c r="N1" s="1"/>
      <c r="O1" s="1"/>
    </row>
    <row r="2" spans="1:15" x14ac:dyDescent="0.3">
      <c r="A2" t="s">
        <v>16</v>
      </c>
      <c r="B2" t="s">
        <v>457</v>
      </c>
      <c r="C2" t="s">
        <v>458</v>
      </c>
      <c r="D2" t="s">
        <v>19</v>
      </c>
      <c r="E2" t="s">
        <v>23</v>
      </c>
      <c r="F2" s="1">
        <v>2018</v>
      </c>
      <c r="G2" t="s">
        <v>55</v>
      </c>
      <c r="H2" t="s">
        <v>694</v>
      </c>
      <c r="I2" t="s">
        <v>1362</v>
      </c>
    </row>
    <row r="3" spans="1:15" x14ac:dyDescent="0.3">
      <c r="A3" t="s">
        <v>1972</v>
      </c>
      <c r="B3" t="s">
        <v>17</v>
      </c>
      <c r="C3" t="s">
        <v>530</v>
      </c>
      <c r="D3" t="s">
        <v>50</v>
      </c>
      <c r="E3" t="s">
        <v>54</v>
      </c>
      <c r="F3" s="1">
        <v>2019</v>
      </c>
      <c r="G3" t="s">
        <v>154</v>
      </c>
      <c r="H3" t="s">
        <v>706</v>
      </c>
      <c r="I3" t="s">
        <v>1247</v>
      </c>
    </row>
    <row r="4" spans="1:15" x14ac:dyDescent="0.3">
      <c r="B4" t="s">
        <v>299</v>
      </c>
      <c r="C4" t="s">
        <v>554</v>
      </c>
      <c r="D4" t="s">
        <v>77</v>
      </c>
      <c r="E4" t="s">
        <v>1973</v>
      </c>
      <c r="F4" s="1">
        <v>2020</v>
      </c>
      <c r="G4" t="s">
        <v>24</v>
      </c>
      <c r="I4" t="s">
        <v>1542</v>
      </c>
    </row>
    <row r="5" spans="1:15" x14ac:dyDescent="0.3">
      <c r="C5" t="s">
        <v>604</v>
      </c>
      <c r="D5" t="s">
        <v>260</v>
      </c>
      <c r="F5" s="1">
        <v>2021</v>
      </c>
      <c r="I5" t="s">
        <v>1301</v>
      </c>
    </row>
    <row r="6" spans="1:15" x14ac:dyDescent="0.3">
      <c r="C6" t="s">
        <v>634</v>
      </c>
      <c r="D6" t="s">
        <v>276</v>
      </c>
      <c r="I6" t="s">
        <v>1775</v>
      </c>
    </row>
    <row r="7" spans="1:15" x14ac:dyDescent="0.3">
      <c r="C7" t="s">
        <v>18</v>
      </c>
      <c r="I7" t="s">
        <v>1259</v>
      </c>
    </row>
    <row r="8" spans="1:15" x14ac:dyDescent="0.3">
      <c r="C8" t="s">
        <v>110</v>
      </c>
      <c r="I8" t="s">
        <v>1439</v>
      </c>
    </row>
    <row r="9" spans="1:15" x14ac:dyDescent="0.3">
      <c r="C9" t="s">
        <v>218</v>
      </c>
      <c r="I9" t="s">
        <v>1974</v>
      </c>
    </row>
    <row r="10" spans="1:15" x14ac:dyDescent="0.3">
      <c r="C10" t="s">
        <v>300</v>
      </c>
      <c r="I10" t="s">
        <v>1464</v>
      </c>
    </row>
    <row r="11" spans="1:15" x14ac:dyDescent="0.3">
      <c r="C11" t="s">
        <v>360</v>
      </c>
      <c r="I11" t="s">
        <v>1555</v>
      </c>
    </row>
    <row r="12" spans="1:15" x14ac:dyDescent="0.3">
      <c r="C12" t="s">
        <v>381</v>
      </c>
      <c r="I12" t="s">
        <v>1369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BDC1E-FC23-4580-A942-B37D5BE17E7A}">
  <ds:schemaRefs>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purl.org/dc/dcmitype/"/>
    <ds:schemaRef ds:uri="http://www.w3.org/XML/1998/namespace"/>
    <ds:schemaRef ds:uri="48b2e3f7-b09f-47ae-8574-fd5d5ffa6be8"/>
    <ds:schemaRef ds:uri="http://purl.org/dc/terms/"/>
  </ds:schemaRefs>
</ds:datastoreItem>
</file>

<file path=customXml/itemProps2.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3.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Indicator</vt:lpstr>
      <vt:lpstr>Value_type</vt:lpstr>
      <vt:lpstr>Snapshot</vt:lpstr>
      <vt:lpstr>Source</vt:lpstr>
      <vt:lpstr>Transformation</vt:lpstr>
      <vt:lpstr>validation_set</vt:lpstr>
      <vt:lpstr>validation_join</vt:lpstr>
      <vt:lpstr>Validation_rule</vt:lpstr>
      <vt:lpstr>Input_Lists</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Michael</cp:lastModifiedBy>
  <cp:revision/>
  <dcterms:created xsi:type="dcterms:W3CDTF">2020-08-05T08:38:06Z</dcterms:created>
  <dcterms:modified xsi:type="dcterms:W3CDTF">2020-09-07T08:52:44Z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