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ThisWorkbook" defaultThemeVersion="166925"/>
  <mc:AlternateContent xmlns:mc="http://schemas.openxmlformats.org/markup-compatibility/2006">
    <mc:Choice Requires="x15">
      <x15ac:absPath xmlns:x15ac="http://schemas.microsoft.com/office/spreadsheetml/2010/11/ac" url="D:\Documents\2020\28_UNICEF\10_working_repo\data-etl\data_in\"/>
    </mc:Choice>
  </mc:AlternateContent>
  <xr:revisionPtr revIDLastSave="0" documentId="8_{1DCC45F6-F31C-4158-AE0A-7E76FCE3896B}" xr6:coauthVersionLast="45" xr6:coauthVersionMax="45" xr10:uidLastSave="{00000000-0000-0000-0000-000000000000}"/>
  <bookViews>
    <workbookView xWindow="-108" yWindow="-108" windowWidth="19416" windowHeight="10416" activeTab="1" xr2:uid="{00000000-000D-0000-FFFF-FFFF00000000}"/>
  </bookViews>
  <sheets>
    <sheet name="Snapshot" sheetId="1" r:id="rId1"/>
    <sheet name="Indicator" sheetId="2" r:id="rId2"/>
    <sheet name="Source" sheetId="4" r:id="rId3"/>
    <sheet name="Value_type" sheetId="3" r:id="rId4"/>
    <sheet name="Input_Lists" sheetId="9" r:id="rId5"/>
    <sheet name="Transformation" sheetId="6" r:id="rId6"/>
    <sheet name="validation_set" sheetId="7" r:id="rId7"/>
    <sheet name="validation_join" sheetId="8" r:id="rId8"/>
    <sheet name="Validation_rule" sheetId="5" r:id="rId9"/>
    <sheet name="API_format" sheetId="12" r:id="rId10"/>
    <sheet name="Indicator (2)" sheetId="11" r:id="rId11"/>
    <sheet name="Source (2)" sheetId="10" r:id="rId12"/>
  </sheets>
  <definedNames>
    <definedName name="_xlnm._FilterDatabase" localSheetId="1" hidden="1">Indicator!$A$1:$U$221</definedName>
    <definedName name="_xlnm._FilterDatabase" localSheetId="0" hidden="1">Snapshot!$A$1:$O$220</definedName>
    <definedName name="_xlnm._FilterDatabase" localSheetId="2" hidden="1">Source!$A$1:$AE$239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1" i="1" l="1"/>
  <c r="G221" i="1"/>
  <c r="H221" i="1"/>
  <c r="I221" i="1"/>
  <c r="K221" i="1"/>
  <c r="T221" i="2"/>
  <c r="U221" i="2"/>
  <c r="AC240" i="4"/>
  <c r="AD240" i="4" s="1"/>
  <c r="AB51" i="4" l="1"/>
  <c r="AC51" i="4" s="1"/>
  <c r="E201" i="1" l="1"/>
  <c r="E202" i="1"/>
  <c r="V248" i="4" l="1"/>
  <c r="U248" i="4"/>
  <c r="U204" i="2" l="1"/>
  <c r="U186" i="2" l="1"/>
  <c r="U185" i="2"/>
  <c r="U182" i="2"/>
  <c r="U181" i="2"/>
  <c r="U180" i="2"/>
  <c r="U179" i="2"/>
  <c r="U178" i="2"/>
  <c r="U177" i="2"/>
  <c r="U176" i="2"/>
  <c r="U175" i="2"/>
  <c r="U172" i="2"/>
  <c r="U171" i="2"/>
  <c r="U170" i="2"/>
  <c r="U169" i="2"/>
  <c r="U168" i="2"/>
  <c r="U167" i="2"/>
  <c r="U166" i="2"/>
  <c r="U165" i="2"/>
  <c r="U163" i="2"/>
  <c r="U162" i="2"/>
  <c r="U149" i="2"/>
  <c r="U148" i="2"/>
  <c r="U142" i="2"/>
  <c r="U141" i="2"/>
  <c r="U140" i="2"/>
  <c r="U139" i="2"/>
  <c r="U138" i="2"/>
  <c r="U137" i="2"/>
  <c r="U136" i="2"/>
  <c r="U119" i="2"/>
  <c r="U113" i="2"/>
  <c r="U112" i="2"/>
  <c r="U111" i="2"/>
  <c r="U110" i="2"/>
  <c r="U109" i="2"/>
  <c r="U108" i="2"/>
  <c r="U107" i="2"/>
  <c r="U106" i="2"/>
  <c r="U102" i="2"/>
  <c r="U96" i="2"/>
  <c r="U95" i="2"/>
  <c r="U90" i="2"/>
  <c r="U89" i="2"/>
  <c r="U88" i="2"/>
  <c r="U87" i="2"/>
  <c r="U86" i="2"/>
  <c r="U72" i="2"/>
  <c r="U71" i="2"/>
  <c r="U70" i="2"/>
  <c r="U69" i="2"/>
  <c r="U66" i="2"/>
  <c r="U65" i="2"/>
  <c r="U64" i="2"/>
  <c r="U63" i="2"/>
  <c r="U52" i="2"/>
  <c r="U51" i="2"/>
  <c r="U50" i="2"/>
  <c r="U49" i="2"/>
  <c r="U48" i="2"/>
  <c r="U47" i="2"/>
  <c r="U45" i="2"/>
  <c r="U44" i="2"/>
  <c r="U43" i="2"/>
  <c r="U22" i="2"/>
  <c r="U21" i="2"/>
  <c r="U20" i="2"/>
  <c r="U19" i="2"/>
  <c r="U18" i="2"/>
  <c r="U17" i="2"/>
  <c r="U16" i="2"/>
  <c r="U15" i="2"/>
  <c r="H197" i="1" l="1"/>
  <c r="H198" i="1"/>
  <c r="H199" i="1"/>
  <c r="H200" i="1"/>
  <c r="H201" i="1"/>
  <c r="H202" i="1"/>
  <c r="H203" i="1"/>
  <c r="H204" i="1"/>
  <c r="H205" i="1"/>
  <c r="H206" i="1"/>
  <c r="H207" i="1"/>
  <c r="H208" i="1"/>
  <c r="H209" i="1"/>
  <c r="H210" i="1"/>
  <c r="H211" i="1"/>
  <c r="H212" i="1"/>
  <c r="H213" i="1"/>
  <c r="H214" i="1"/>
  <c r="H215" i="1"/>
  <c r="H216" i="1"/>
  <c r="H217" i="1"/>
  <c r="H218" i="1"/>
  <c r="H219" i="1"/>
  <c r="H220" i="1"/>
  <c r="H195" i="1"/>
  <c r="H196" i="1"/>
  <c r="H194" i="1"/>
  <c r="T249" i="4" l="1"/>
  <c r="T248" i="4"/>
  <c r="T219" i="2" l="1"/>
  <c r="T220" i="2"/>
  <c r="K219" i="1" l="1"/>
  <c r="K220" i="1"/>
  <c r="G219" i="1"/>
  <c r="U219" i="2" s="1"/>
  <c r="I219" i="1"/>
  <c r="G220" i="1"/>
  <c r="U220" i="2" s="1"/>
  <c r="I220" i="1"/>
  <c r="E219" i="1"/>
  <c r="E220" i="1"/>
  <c r="AC233" i="4"/>
  <c r="AD233" i="4" s="1"/>
  <c r="AC232" i="4"/>
  <c r="AD232" i="4" s="1"/>
  <c r="T218" i="2"/>
  <c r="K218" i="1"/>
  <c r="E218" i="1"/>
  <c r="AC231" i="4"/>
  <c r="AD231" i="4" s="1"/>
  <c r="AC229" i="4"/>
  <c r="AD229" i="4" s="1"/>
  <c r="AC116" i="4"/>
  <c r="AD116" i="4" s="1"/>
  <c r="AC224" i="4"/>
  <c r="AD224" i="4" s="1"/>
  <c r="AC223" i="4"/>
  <c r="AD223" i="4" s="1"/>
  <c r="AC222" i="4"/>
  <c r="AD222" i="4" s="1"/>
  <c r="AC221" i="4"/>
  <c r="AD221" i="4" s="1"/>
  <c r="AC220" i="4"/>
  <c r="AD220" i="4" s="1"/>
  <c r="AC219" i="4"/>
  <c r="AD219" i="4" s="1"/>
  <c r="AC218" i="4"/>
  <c r="AD218" i="4" s="1"/>
  <c r="AC173" i="4"/>
  <c r="AD173" i="4" s="1"/>
  <c r="AC216" i="4"/>
  <c r="AD216" i="4" s="1"/>
  <c r="AC215" i="4"/>
  <c r="AD215" i="4" s="1"/>
  <c r="AC123" i="4"/>
  <c r="AD123" i="4" s="1"/>
  <c r="AC54" i="4"/>
  <c r="AD54" i="4" s="1"/>
  <c r="AC69" i="4"/>
  <c r="AD69" i="4" s="1"/>
  <c r="AC205" i="4"/>
  <c r="AD205" i="4" s="1"/>
  <c r="AC37" i="4"/>
  <c r="AD37" i="4" s="1"/>
  <c r="AC15" i="4"/>
  <c r="AD15" i="4" s="1"/>
  <c r="AC94" i="4"/>
  <c r="AD94" i="4" s="1"/>
  <c r="AC152" i="4"/>
  <c r="AD152" i="4" s="1"/>
  <c r="AC20" i="4"/>
  <c r="AD20" i="4" s="1"/>
  <c r="AC47" i="4"/>
  <c r="AD47" i="4" s="1"/>
  <c r="AC203" i="4"/>
  <c r="AD203" i="4" s="1"/>
  <c r="AC202" i="4"/>
  <c r="AD202" i="4" s="1"/>
  <c r="AC201" i="4"/>
  <c r="AD201" i="4" s="1"/>
  <c r="AC200" i="4"/>
  <c r="AD200" i="4" s="1"/>
  <c r="AC199" i="4"/>
  <c r="AD199" i="4" s="1"/>
  <c r="AC39" i="4"/>
  <c r="AD39" i="4" s="1"/>
  <c r="AC87" i="4"/>
  <c r="AD87" i="4" s="1"/>
  <c r="AC132" i="4"/>
  <c r="AD132" i="4" s="1"/>
  <c r="AC169" i="4"/>
  <c r="AD169" i="4" s="1"/>
  <c r="AC34" i="4"/>
  <c r="AD34" i="4" s="1"/>
  <c r="AC19" i="4"/>
  <c r="AD19" i="4" s="1"/>
  <c r="AC95" i="4"/>
  <c r="AD95" i="4" s="1"/>
  <c r="AC142" i="4"/>
  <c r="AD142" i="4" s="1"/>
  <c r="AC140" i="4"/>
  <c r="AD140" i="4" s="1"/>
  <c r="AC153" i="4"/>
  <c r="AD153" i="4" s="1"/>
  <c r="AC225" i="4"/>
  <c r="AD225" i="4" s="1"/>
  <c r="AC187" i="4"/>
  <c r="AD187" i="4" s="1"/>
  <c r="AC186" i="4"/>
  <c r="AD186" i="4" s="1"/>
  <c r="AC185" i="4"/>
  <c r="AD185" i="4" s="1"/>
  <c r="AC184" i="4"/>
  <c r="AD184" i="4" s="1"/>
  <c r="AC183" i="4"/>
  <c r="AD183" i="4" s="1"/>
  <c r="AC81" i="4"/>
  <c r="AD81" i="4" s="1"/>
  <c r="AC72" i="4"/>
  <c r="AD72" i="4" s="1"/>
  <c r="AC38" i="4"/>
  <c r="AD38" i="4" s="1"/>
  <c r="AC118" i="4"/>
  <c r="AD118" i="4" s="1"/>
  <c r="AC193" i="4"/>
  <c r="AD193" i="4" s="1"/>
  <c r="AC59" i="4"/>
  <c r="AD59" i="4" s="1"/>
  <c r="AC128" i="4"/>
  <c r="AD128" i="4" s="1"/>
  <c r="AC12" i="4"/>
  <c r="AD12" i="4" s="1"/>
  <c r="AC158" i="4"/>
  <c r="AD158" i="4" s="1"/>
  <c r="AC16" i="4"/>
  <c r="AD16" i="4" s="1"/>
  <c r="AC2" i="4"/>
  <c r="AD2" i="4" s="1"/>
  <c r="AC179" i="4"/>
  <c r="AD179" i="4" s="1"/>
  <c r="AC122" i="4"/>
  <c r="AD122" i="4" s="1"/>
  <c r="AC41" i="4"/>
  <c r="AD41" i="4" s="1"/>
  <c r="AC117" i="4"/>
  <c r="AD117" i="4" s="1"/>
  <c r="AC127" i="4"/>
  <c r="AD127" i="4" s="1"/>
  <c r="AC88" i="4"/>
  <c r="AD88" i="4" s="1"/>
  <c r="AC165" i="4"/>
  <c r="AD165" i="4" s="1"/>
  <c r="AC103" i="4"/>
  <c r="AD103" i="4" s="1"/>
  <c r="AC61" i="4"/>
  <c r="AD61" i="4" s="1"/>
  <c r="AC162" i="4"/>
  <c r="AD162" i="4" s="1"/>
  <c r="AC161" i="4"/>
  <c r="AD161" i="4" s="1"/>
  <c r="AC160" i="4"/>
  <c r="AD160" i="4" s="1"/>
  <c r="AC49" i="4"/>
  <c r="AD49" i="4" s="1"/>
  <c r="AC73" i="4"/>
  <c r="AD73" i="4" s="1"/>
  <c r="AC157" i="4"/>
  <c r="AD157" i="4" s="1"/>
  <c r="AC48" i="4"/>
  <c r="AD48" i="4" s="1"/>
  <c r="AC196" i="4"/>
  <c r="AD196" i="4" s="1"/>
  <c r="AC22" i="4"/>
  <c r="AD22" i="4" s="1"/>
  <c r="AC75" i="4"/>
  <c r="AD75" i="4" s="1"/>
  <c r="AC163" i="4"/>
  <c r="AD163" i="4" s="1"/>
  <c r="AC141" i="4"/>
  <c r="AD141" i="4" s="1"/>
  <c r="AC166" i="4"/>
  <c r="AD166" i="4" s="1"/>
  <c r="AC149" i="4"/>
  <c r="AD149" i="4" s="1"/>
  <c r="AC148" i="4"/>
  <c r="AD148" i="4" s="1"/>
  <c r="AC146" i="4"/>
  <c r="AD146" i="4" s="1"/>
  <c r="AC177" i="4"/>
  <c r="AD177" i="4" s="1"/>
  <c r="AC168" i="4"/>
  <c r="AD168" i="4" s="1"/>
  <c r="AC144" i="4"/>
  <c r="AD144" i="4" s="1"/>
  <c r="AC143" i="4"/>
  <c r="AD143" i="4" s="1"/>
  <c r="AC133" i="4"/>
  <c r="AD133" i="4" s="1"/>
  <c r="AC164" i="4"/>
  <c r="AD164" i="4" s="1"/>
  <c r="AC58" i="4"/>
  <c r="AD58" i="4" s="1"/>
  <c r="AC139" i="4"/>
  <c r="AD139" i="4" s="1"/>
  <c r="AC198" i="4"/>
  <c r="AD198" i="4" s="1"/>
  <c r="AC137" i="4"/>
  <c r="AD137" i="4" s="1"/>
  <c r="AC136" i="4"/>
  <c r="AD136" i="4" s="1"/>
  <c r="AC135" i="4"/>
  <c r="AD135" i="4" s="1"/>
  <c r="AC5" i="4"/>
  <c r="AD5" i="4" s="1"/>
  <c r="AC101" i="4"/>
  <c r="AD101" i="4" s="1"/>
  <c r="AC17" i="4"/>
  <c r="AD17" i="4" s="1"/>
  <c r="AC23" i="4"/>
  <c r="AD23" i="4" s="1"/>
  <c r="AC55" i="4"/>
  <c r="AD55" i="4" s="1"/>
  <c r="AC50" i="4"/>
  <c r="AD50" i="4" s="1"/>
  <c r="AC176" i="4"/>
  <c r="AD176" i="4" s="1"/>
  <c r="AC126" i="4"/>
  <c r="AD126" i="4" s="1"/>
  <c r="AC86" i="4"/>
  <c r="AD86" i="4" s="1"/>
  <c r="AC178" i="4"/>
  <c r="AD178" i="4" s="1"/>
  <c r="AC40" i="4"/>
  <c r="AD40" i="4" s="1"/>
  <c r="AC156" i="4"/>
  <c r="AD156" i="4" s="1"/>
  <c r="AC138" i="4"/>
  <c r="AD138" i="4" s="1"/>
  <c r="AC76" i="4"/>
  <c r="AD76" i="4" s="1"/>
  <c r="AC105" i="4"/>
  <c r="AD105" i="4" s="1"/>
  <c r="AC181" i="4"/>
  <c r="AD181" i="4" s="1"/>
  <c r="AC36" i="4"/>
  <c r="AD36" i="4" s="1"/>
  <c r="AC35" i="4"/>
  <c r="AD35" i="4" s="1"/>
  <c r="AC85" i="4"/>
  <c r="AD85" i="4" s="1"/>
  <c r="AC197" i="4"/>
  <c r="AD197" i="4" s="1"/>
  <c r="AC112" i="4"/>
  <c r="AD112" i="4" s="1"/>
  <c r="AC113" i="4"/>
  <c r="AD113" i="4" s="1"/>
  <c r="AC33" i="4"/>
  <c r="AD33" i="4" s="1"/>
  <c r="AC191" i="4"/>
  <c r="AD191" i="4" s="1"/>
  <c r="AC206" i="4"/>
  <c r="AD206" i="4" s="1"/>
  <c r="AC171" i="4"/>
  <c r="AD171" i="4" s="1"/>
  <c r="AC114" i="4"/>
  <c r="AD114" i="4" s="1"/>
  <c r="AC99" i="4"/>
  <c r="AD99" i="4" s="1"/>
  <c r="AC188" i="4"/>
  <c r="AD188" i="4" s="1"/>
  <c r="AC104" i="4"/>
  <c r="AD104" i="4" s="1"/>
  <c r="AC53" i="4"/>
  <c r="AD53" i="4" s="1"/>
  <c r="AC182" i="4"/>
  <c r="AD182" i="4" s="1"/>
  <c r="AC150" i="4"/>
  <c r="AD150" i="4" s="1"/>
  <c r="AC98" i="4"/>
  <c r="AD98" i="4" s="1"/>
  <c r="AC56" i="4"/>
  <c r="AD56" i="4" s="1"/>
  <c r="AC131" i="4"/>
  <c r="AD131" i="4" s="1"/>
  <c r="AC217" i="4"/>
  <c r="AD217" i="4" s="1"/>
  <c r="AC204" i="4"/>
  <c r="AD204" i="4" s="1"/>
  <c r="AC214" i="4"/>
  <c r="AD214" i="4" s="1"/>
  <c r="AC64" i="4"/>
  <c r="AD64" i="4" s="1"/>
  <c r="AC130" i="4"/>
  <c r="AD130" i="4" s="1"/>
  <c r="AC92" i="4"/>
  <c r="AD92" i="4" s="1"/>
  <c r="AC91" i="4"/>
  <c r="AD91" i="4" s="1"/>
  <c r="AC90" i="4"/>
  <c r="AD90" i="4" s="1"/>
  <c r="AC111" i="4"/>
  <c r="AD111" i="4" s="1"/>
  <c r="AC100" i="4"/>
  <c r="AD100" i="4" s="1"/>
  <c r="AC170" i="4"/>
  <c r="AD170" i="4" s="1"/>
  <c r="AC155" i="4"/>
  <c r="AD155" i="4" s="1"/>
  <c r="AC159" i="4"/>
  <c r="AD159" i="4" s="1"/>
  <c r="AC74" i="4"/>
  <c r="AD74" i="4" s="1"/>
  <c r="AC83" i="4"/>
  <c r="AD83" i="4" s="1"/>
  <c r="AC82" i="4"/>
  <c r="AD82" i="4" s="1"/>
  <c r="AC151" i="4"/>
  <c r="AD151" i="4" s="1"/>
  <c r="AC80" i="4"/>
  <c r="AD80" i="4" s="1"/>
  <c r="AC79" i="4"/>
  <c r="AD79" i="4" s="1"/>
  <c r="AC77" i="4"/>
  <c r="AD77" i="4" s="1"/>
  <c r="AC108" i="4"/>
  <c r="AD108" i="4" s="1"/>
  <c r="AC154" i="4"/>
  <c r="AD154" i="4" s="1"/>
  <c r="AC109" i="4"/>
  <c r="AD109" i="4" s="1"/>
  <c r="AC89" i="4"/>
  <c r="AD89" i="4" s="1"/>
  <c r="AC209" i="4"/>
  <c r="AD209" i="4" s="1"/>
  <c r="AC208" i="4"/>
  <c r="AD208" i="4" s="1"/>
  <c r="AC195" i="4"/>
  <c r="AD195" i="4" s="1"/>
  <c r="AC71" i="4"/>
  <c r="AD71" i="4" s="1"/>
  <c r="AC70" i="4"/>
  <c r="AD70" i="4" s="1"/>
  <c r="AC134" i="4"/>
  <c r="AD134" i="4" s="1"/>
  <c r="AC68" i="4"/>
  <c r="AD68" i="4" s="1"/>
  <c r="AC67" i="4"/>
  <c r="AD67" i="4" s="1"/>
  <c r="AC66" i="4"/>
  <c r="AD66" i="4" s="1"/>
  <c r="AC65" i="4"/>
  <c r="AD65" i="4" s="1"/>
  <c r="AC125" i="4"/>
  <c r="AD125" i="4" s="1"/>
  <c r="AC63" i="4"/>
  <c r="AD63" i="4" s="1"/>
  <c r="AC62" i="4"/>
  <c r="AD62" i="4" s="1"/>
  <c r="AC21" i="4"/>
  <c r="AD21" i="4" s="1"/>
  <c r="AC194" i="4"/>
  <c r="AD194" i="4" s="1"/>
  <c r="AC211" i="4"/>
  <c r="AD211" i="4" s="1"/>
  <c r="AC189" i="4"/>
  <c r="AD189" i="4" s="1"/>
  <c r="AC57" i="4"/>
  <c r="AD57" i="4" s="1"/>
  <c r="AC213" i="4"/>
  <c r="AD213" i="4" s="1"/>
  <c r="AC230" i="4"/>
  <c r="AD230" i="4" s="1"/>
  <c r="AC227" i="4"/>
  <c r="AD227" i="4" s="1"/>
  <c r="AC207" i="4"/>
  <c r="AD207" i="4" s="1"/>
  <c r="AC212" i="4"/>
  <c r="AD212" i="4" s="1"/>
  <c r="AC24" i="4"/>
  <c r="AD24" i="4" s="1"/>
  <c r="AC167" i="4"/>
  <c r="AD167" i="4" s="1"/>
  <c r="AC52" i="4"/>
  <c r="AD52" i="4" s="1"/>
  <c r="AC210" i="4"/>
  <c r="AD210" i="4" s="1"/>
  <c r="AC110" i="4"/>
  <c r="AD110" i="4" s="1"/>
  <c r="AC120" i="4"/>
  <c r="AD120" i="4" s="1"/>
  <c r="AC107" i="4"/>
  <c r="AD107" i="4" s="1"/>
  <c r="AC145" i="4"/>
  <c r="AD145" i="4" s="1"/>
  <c r="AC46" i="4"/>
  <c r="AD46" i="4" s="1"/>
  <c r="AC45" i="4"/>
  <c r="AD45" i="4" s="1"/>
  <c r="AC44" i="4"/>
  <c r="AD44" i="4" s="1"/>
  <c r="AC43" i="4"/>
  <c r="AD43" i="4" s="1"/>
  <c r="AC42" i="4"/>
  <c r="AD42" i="4" s="1"/>
  <c r="AC13" i="4"/>
  <c r="AD13" i="4" s="1"/>
  <c r="AC121" i="4"/>
  <c r="AD121" i="4" s="1"/>
  <c r="AC106" i="4"/>
  <c r="AD106" i="4" s="1"/>
  <c r="AC84" i="4"/>
  <c r="AD84" i="4" s="1"/>
  <c r="AC129" i="4"/>
  <c r="AD129" i="4" s="1"/>
  <c r="AC172" i="4"/>
  <c r="AD172" i="4" s="1"/>
  <c r="AC115" i="4"/>
  <c r="AD115" i="4" s="1"/>
  <c r="AC97" i="4"/>
  <c r="AD97" i="4" s="1"/>
  <c r="AC96" i="4"/>
  <c r="AD96" i="4" s="1"/>
  <c r="AC32" i="4"/>
  <c r="AD32" i="4" s="1"/>
  <c r="AC31" i="4"/>
  <c r="AD31" i="4" s="1"/>
  <c r="AC30" i="4"/>
  <c r="AD30" i="4" s="1"/>
  <c r="AC29" i="4"/>
  <c r="AD29" i="4" s="1"/>
  <c r="AC28" i="4"/>
  <c r="AD28" i="4" s="1"/>
  <c r="AC27" i="4"/>
  <c r="AD27" i="4" s="1"/>
  <c r="AC26" i="4"/>
  <c r="AD26" i="4" s="1"/>
  <c r="AC93" i="4"/>
  <c r="AD93" i="4" s="1"/>
  <c r="AC190" i="4"/>
  <c r="AD190" i="4" s="1"/>
  <c r="AC175" i="4"/>
  <c r="AD175" i="4" s="1"/>
  <c r="AC18" i="4"/>
  <c r="AD18" i="4" s="1"/>
  <c r="AC192" i="4"/>
  <c r="AD192" i="4" s="1"/>
  <c r="AC25" i="4"/>
  <c r="AD25" i="4" s="1"/>
  <c r="AC78" i="4"/>
  <c r="AD78" i="4" s="1"/>
  <c r="AC180" i="4"/>
  <c r="AD180" i="4" s="1"/>
  <c r="AC102" i="4"/>
  <c r="AD102" i="4" s="1"/>
  <c r="AC174" i="4"/>
  <c r="AD174" i="4" s="1"/>
  <c r="AC14" i="4"/>
  <c r="AD14" i="4" s="1"/>
  <c r="AC228" i="4"/>
  <c r="AD228" i="4" s="1"/>
  <c r="AC124" i="4"/>
  <c r="AD124" i="4" s="1"/>
  <c r="AC11" i="4"/>
  <c r="AD11" i="4" s="1"/>
  <c r="AC10" i="4"/>
  <c r="AD10" i="4" s="1"/>
  <c r="AC9" i="4"/>
  <c r="AD9" i="4" s="1"/>
  <c r="AC8" i="4"/>
  <c r="AD8" i="4" s="1"/>
  <c r="AC7" i="4"/>
  <c r="AD7" i="4" s="1"/>
  <c r="AC6" i="4"/>
  <c r="AD6" i="4" s="1"/>
  <c r="AC119" i="4"/>
  <c r="AD119" i="4" s="1"/>
  <c r="AC147" i="4"/>
  <c r="AD147" i="4" s="1"/>
  <c r="AC3" i="4"/>
  <c r="AD3" i="4" s="1"/>
  <c r="AC226" i="4"/>
  <c r="AD226" i="4" s="1"/>
  <c r="T217" i="2"/>
  <c r="I217" i="1"/>
  <c r="I218" i="1"/>
  <c r="K216" i="1"/>
  <c r="K217" i="1"/>
  <c r="G218" i="1"/>
  <c r="U218" i="2" s="1"/>
  <c r="G216" i="1"/>
  <c r="U216" i="2" s="1"/>
  <c r="G217" i="1"/>
  <c r="U217" i="2" s="1"/>
  <c r="E217" i="1"/>
  <c r="T216" i="2" l="1"/>
  <c r="I216" i="1"/>
  <c r="I215" i="1" l="1"/>
  <c r="G215" i="1"/>
  <c r="U215" i="2" s="1"/>
  <c r="G213" i="1"/>
  <c r="U213" i="2" s="1"/>
  <c r="I212" i="1"/>
  <c r="I213" i="1"/>
  <c r="G212" i="1"/>
  <c r="U212" i="2" s="1"/>
  <c r="G210" i="1"/>
  <c r="U210" i="2" s="1"/>
  <c r="I210" i="1"/>
  <c r="T215" i="2" l="1"/>
  <c r="H99" i="1" l="1"/>
  <c r="E99" i="1"/>
  <c r="K214" i="1" l="1"/>
  <c r="K211" i="1"/>
  <c r="K209" i="1"/>
  <c r="K208" i="1"/>
  <c r="I214" i="1"/>
  <c r="I211" i="1"/>
  <c r="G214" i="1"/>
  <c r="U214" i="2" s="1"/>
  <c r="G211" i="1"/>
  <c r="U211" i="2" s="1"/>
  <c r="T214" i="2" l="1"/>
  <c r="K199" i="1"/>
  <c r="K200" i="1"/>
  <c r="K201" i="1"/>
  <c r="K202" i="1"/>
  <c r="K203" i="1"/>
  <c r="K204" i="1"/>
  <c r="K205" i="1"/>
  <c r="K206" i="1"/>
  <c r="K207" i="1"/>
  <c r="K210" i="1"/>
  <c r="K212" i="1"/>
  <c r="K213" i="1"/>
  <c r="K215" i="1"/>
  <c r="T210" i="2" l="1"/>
  <c r="T211" i="2"/>
  <c r="T212" i="2"/>
  <c r="T213" i="2"/>
  <c r="T182" i="2"/>
  <c r="T187" i="2"/>
  <c r="I67" i="1" l="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4" i="1"/>
  <c r="I5" i="1"/>
  <c r="I9" i="1"/>
  <c r="I10" i="1"/>
  <c r="I11" i="1"/>
  <c r="I12" i="1"/>
  <c r="I13" i="1"/>
  <c r="I14" i="1"/>
  <c r="I15" i="1"/>
  <c r="I16" i="1"/>
  <c r="I17" i="1"/>
  <c r="I18" i="1"/>
  <c r="I19" i="1"/>
  <c r="I20" i="1"/>
  <c r="I21" i="1"/>
  <c r="I22" i="1"/>
  <c r="I23" i="1"/>
  <c r="I24" i="1"/>
  <c r="I25" i="1"/>
  <c r="I26" i="1"/>
  <c r="I27" i="1"/>
  <c r="I28" i="1"/>
  <c r="I29" i="1"/>
  <c r="I30" i="1"/>
  <c r="I31" i="1"/>
  <c r="I32" i="1"/>
  <c r="I33" i="1"/>
  <c r="I34" i="1"/>
  <c r="T205" i="2"/>
  <c r="T206" i="2"/>
  <c r="T207" i="2"/>
  <c r="T208" i="2"/>
  <c r="T209" i="2"/>
  <c r="G207" i="1"/>
  <c r="U207" i="2" s="1"/>
  <c r="G208" i="1"/>
  <c r="U208" i="2" s="1"/>
  <c r="G209" i="1"/>
  <c r="U209" i="2" s="1"/>
  <c r="G204" i="1"/>
  <c r="U203" i="2" s="1"/>
  <c r="G205" i="1"/>
  <c r="U205" i="2" s="1"/>
  <c r="G206" i="1"/>
  <c r="U206" i="2" s="1"/>
  <c r="T199" i="2" l="1"/>
  <c r="T200" i="2"/>
  <c r="T201" i="2"/>
  <c r="T202" i="2"/>
  <c r="T204" i="2"/>
  <c r="T203" i="2"/>
  <c r="T195" i="2"/>
  <c r="T196" i="2"/>
  <c r="T197" i="2"/>
  <c r="T198" i="2"/>
  <c r="T189" i="2"/>
  <c r="T190" i="2"/>
  <c r="T191" i="2"/>
  <c r="T192" i="2"/>
  <c r="T193" i="2"/>
  <c r="T194" i="2"/>
  <c r="G200" i="1" l="1"/>
  <c r="U200" i="2" s="1"/>
  <c r="G201" i="1"/>
  <c r="U201" i="2" s="1"/>
  <c r="G202" i="1"/>
  <c r="U202" i="2" s="1"/>
  <c r="G203" i="1"/>
  <c r="E200" i="1"/>
  <c r="G199" i="1"/>
  <c r="U199" i="2" s="1"/>
  <c r="K193" i="1" l="1"/>
  <c r="H49" i="1" l="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2" i="1"/>
  <c r="G2" i="1"/>
  <c r="U2" i="2" s="1"/>
  <c r="K44" i="1"/>
  <c r="K45" i="1"/>
  <c r="K87" i="1" l="1"/>
  <c r="K88" i="1"/>
  <c r="K191" i="1"/>
  <c r="K192" i="1"/>
  <c r="K194" i="1"/>
  <c r="K195" i="1"/>
  <c r="K196" i="1"/>
  <c r="K197" i="1"/>
  <c r="K198" i="1"/>
  <c r="G189" i="1"/>
  <c r="G190" i="1"/>
  <c r="G191" i="1"/>
  <c r="U191" i="2" s="1"/>
  <c r="G192" i="1"/>
  <c r="U192" i="2" s="1"/>
  <c r="G193" i="1"/>
  <c r="U193" i="2" s="1"/>
  <c r="G194" i="1"/>
  <c r="U194" i="2" s="1"/>
  <c r="G195" i="1"/>
  <c r="U195" i="2" s="1"/>
  <c r="G196" i="1"/>
  <c r="U196" i="2" s="1"/>
  <c r="G197" i="1"/>
  <c r="U197" i="2" s="1"/>
  <c r="G198" i="1"/>
  <c r="U198" i="2" s="1"/>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3" i="2"/>
  <c r="T184" i="2"/>
  <c r="T185" i="2"/>
  <c r="T186" i="2"/>
  <c r="T188" i="2"/>
  <c r="T2" i="2"/>
  <c r="G57" i="1" l="1"/>
  <c r="U57" i="2" s="1"/>
  <c r="G58" i="1" l="1"/>
  <c r="U58" i="2" s="1"/>
  <c r="C262" i="4" l="1"/>
  <c r="C260" i="4"/>
  <c r="C259" i="4"/>
  <c r="C258" i="4"/>
  <c r="C253" i="4"/>
  <c r="C255" i="4"/>
  <c r="C257" i="4"/>
  <c r="C252" i="4"/>
  <c r="C256" i="4"/>
  <c r="C254" i="4"/>
  <c r="C261" i="4"/>
  <c r="U249" i="4"/>
  <c r="V249" i="4"/>
  <c r="U250" i="4" l="1"/>
  <c r="T250" i="4"/>
  <c r="V250" i="4"/>
  <c r="K66" i="1"/>
  <c r="K65" i="1"/>
  <c r="K64" i="1"/>
  <c r="K190" i="1"/>
  <c r="K189" i="1"/>
  <c r="K187" i="1"/>
  <c r="K188" i="1"/>
  <c r="K186" i="1"/>
  <c r="G187" i="1"/>
  <c r="U187" i="2" s="1"/>
  <c r="G188" i="1"/>
  <c r="U188" i="2" s="1"/>
  <c r="K185" i="1"/>
  <c r="G184" i="1"/>
  <c r="K183" i="1"/>
  <c r="K184" i="1"/>
  <c r="K182" i="1"/>
  <c r="E183" i="1"/>
  <c r="E184" i="1"/>
  <c r="E185" i="1"/>
  <c r="E186" i="1"/>
  <c r="E187" i="1"/>
  <c r="E188" i="1"/>
  <c r="E189" i="1"/>
  <c r="E190" i="1"/>
  <c r="E191" i="1"/>
  <c r="E192" i="1"/>
  <c r="E193" i="1"/>
  <c r="E194" i="1"/>
  <c r="E195" i="1"/>
  <c r="E196" i="1"/>
  <c r="E197" i="1"/>
  <c r="E198" i="1"/>
  <c r="E199" i="1"/>
  <c r="D183" i="1"/>
  <c r="D184" i="1"/>
  <c r="D185" i="1"/>
  <c r="D186" i="1"/>
  <c r="D187" i="1"/>
  <c r="D188" i="1"/>
  <c r="D189" i="1"/>
  <c r="D190" i="1"/>
  <c r="D191" i="1"/>
  <c r="D192" i="1"/>
  <c r="E182" i="1"/>
  <c r="D182" i="1"/>
  <c r="D181" i="1"/>
  <c r="D177" i="1"/>
  <c r="D178" i="1"/>
  <c r="D179" i="1"/>
  <c r="D180" i="1"/>
  <c r="E176" i="1"/>
  <c r="E177" i="1"/>
  <c r="E178" i="1"/>
  <c r="E179" i="1"/>
  <c r="E180" i="1"/>
  <c r="E181" i="1"/>
  <c r="K173" i="1"/>
  <c r="K174" i="1"/>
  <c r="K175" i="1"/>
  <c r="K176" i="1"/>
  <c r="K177" i="1"/>
  <c r="K178" i="1"/>
  <c r="K179" i="1"/>
  <c r="K180" i="1"/>
  <c r="K181" i="1"/>
  <c r="G173" i="1"/>
  <c r="U173" i="2" s="1"/>
  <c r="G174" i="1"/>
  <c r="U174" i="2" s="1"/>
  <c r="K168" i="1"/>
  <c r="K169" i="1"/>
  <c r="K170" i="1"/>
  <c r="K171" i="1"/>
  <c r="K172" i="1"/>
  <c r="D167" i="1"/>
  <c r="D168" i="1"/>
  <c r="D169" i="1"/>
  <c r="D170" i="1"/>
  <c r="D171" i="1"/>
  <c r="D172" i="1"/>
  <c r="D173" i="1"/>
  <c r="D174" i="1"/>
  <c r="D175" i="1"/>
  <c r="D176" i="1"/>
  <c r="E167" i="1"/>
  <c r="E168" i="1"/>
  <c r="E169" i="1"/>
  <c r="E170" i="1"/>
  <c r="E171" i="1"/>
  <c r="E172" i="1"/>
  <c r="E173" i="1"/>
  <c r="E174" i="1"/>
  <c r="E175" i="1"/>
  <c r="T252" i="4" l="1"/>
  <c r="T251" i="4"/>
  <c r="V251" i="4"/>
  <c r="V252" i="4"/>
  <c r="U251" i="4"/>
  <c r="U252" i="4"/>
  <c r="G164" i="1"/>
  <c r="U164" i="2" s="1"/>
  <c r="K160" i="1"/>
  <c r="K161" i="1"/>
  <c r="K162" i="1"/>
  <c r="K163" i="1"/>
  <c r="K164" i="1"/>
  <c r="K165" i="1"/>
  <c r="K166" i="1"/>
  <c r="K167" i="1"/>
  <c r="G160" i="1"/>
  <c r="U160" i="2" s="1"/>
  <c r="G161" i="1"/>
  <c r="U161" i="2" s="1"/>
  <c r="D160" i="1"/>
  <c r="D161" i="1"/>
  <c r="D162" i="1"/>
  <c r="D163" i="1"/>
  <c r="D164" i="1"/>
  <c r="D165" i="1"/>
  <c r="K154" i="1"/>
  <c r="K155" i="1"/>
  <c r="K156" i="1"/>
  <c r="K157" i="1"/>
  <c r="K158" i="1"/>
  <c r="K159" i="1"/>
  <c r="E154" i="1"/>
  <c r="E155" i="1"/>
  <c r="E156" i="1"/>
  <c r="E157" i="1"/>
  <c r="E158" i="1"/>
  <c r="E159" i="1"/>
  <c r="E160" i="1"/>
  <c r="E161" i="1"/>
  <c r="E162" i="1"/>
  <c r="E163" i="1"/>
  <c r="E164" i="1"/>
  <c r="E165" i="1"/>
  <c r="E166" i="1"/>
  <c r="D153" i="1"/>
  <c r="D154" i="1"/>
  <c r="D155" i="1"/>
  <c r="D156" i="1"/>
  <c r="D157" i="1"/>
  <c r="D158" i="1"/>
  <c r="D159" i="1"/>
  <c r="D166" i="1"/>
  <c r="G151" i="1"/>
  <c r="U151" i="2" s="1"/>
  <c r="G152" i="1"/>
  <c r="U152" i="2" s="1"/>
  <c r="G153" i="1"/>
  <c r="U153" i="2" s="1"/>
  <c r="G154" i="1"/>
  <c r="U154" i="2" s="1"/>
  <c r="G155" i="1"/>
  <c r="U155" i="2" s="1"/>
  <c r="G156" i="1"/>
  <c r="U156" i="2" s="1"/>
  <c r="G157" i="1"/>
  <c r="U157" i="2" s="1"/>
  <c r="G158" i="1"/>
  <c r="U158" i="2" s="1"/>
  <c r="G159" i="1"/>
  <c r="U159" i="2" s="1"/>
  <c r="G150" i="1"/>
  <c r="U150" i="2" s="1"/>
  <c r="K148" i="1"/>
  <c r="K149" i="1"/>
  <c r="K150" i="1"/>
  <c r="K151" i="1"/>
  <c r="K152" i="1"/>
  <c r="K153" i="1"/>
  <c r="E144" i="1"/>
  <c r="E145" i="1"/>
  <c r="E146" i="1"/>
  <c r="E147" i="1"/>
  <c r="E148" i="1"/>
  <c r="E149" i="1"/>
  <c r="E150" i="1"/>
  <c r="E151" i="1"/>
  <c r="E152" i="1"/>
  <c r="E153" i="1"/>
  <c r="D144" i="1"/>
  <c r="D145" i="1"/>
  <c r="D146" i="1"/>
  <c r="D147" i="1"/>
  <c r="D148" i="1"/>
  <c r="D149" i="1"/>
  <c r="D150" i="1"/>
  <c r="D151" i="1"/>
  <c r="D152" i="1"/>
  <c r="G143" i="1"/>
  <c r="U143" i="2" s="1"/>
  <c r="G144" i="1"/>
  <c r="U144" i="2" s="1"/>
  <c r="G145" i="1"/>
  <c r="U145" i="2" s="1"/>
  <c r="G146" i="1"/>
  <c r="U146" i="2" s="1"/>
  <c r="G147" i="1"/>
  <c r="U147" i="2" s="1"/>
  <c r="D136" i="1"/>
  <c r="E135" i="1"/>
  <c r="E136" i="1"/>
  <c r="E137" i="1"/>
  <c r="E138" i="1"/>
  <c r="E139" i="1"/>
  <c r="E140" i="1"/>
  <c r="E141" i="1"/>
  <c r="E142" i="1"/>
  <c r="E143" i="1"/>
  <c r="D135" i="1"/>
  <c r="D137" i="1"/>
  <c r="D138" i="1"/>
  <c r="D139" i="1"/>
  <c r="D140" i="1"/>
  <c r="D141" i="1"/>
  <c r="D142" i="1"/>
  <c r="D143" i="1"/>
  <c r="K131" i="1"/>
  <c r="K132" i="1"/>
  <c r="K133" i="1"/>
  <c r="K134" i="1"/>
  <c r="K135" i="1"/>
  <c r="K136" i="1"/>
  <c r="K137" i="1"/>
  <c r="K138" i="1"/>
  <c r="K139" i="1"/>
  <c r="K140" i="1"/>
  <c r="K141" i="1"/>
  <c r="K142" i="1"/>
  <c r="K143" i="1"/>
  <c r="K144" i="1"/>
  <c r="K145" i="1"/>
  <c r="K146" i="1"/>
  <c r="K147" i="1"/>
  <c r="G131" i="1"/>
  <c r="U131" i="2" s="1"/>
  <c r="G132" i="1"/>
  <c r="U132" i="2" s="1"/>
  <c r="G133" i="1"/>
  <c r="U133" i="2" s="1"/>
  <c r="G134" i="1"/>
  <c r="U134" i="2" s="1"/>
  <c r="G135" i="1"/>
  <c r="U135" i="2" s="1"/>
  <c r="E130" i="1"/>
  <c r="E131" i="1"/>
  <c r="E132" i="1"/>
  <c r="E133" i="1"/>
  <c r="E134" i="1"/>
  <c r="D130" i="1"/>
  <c r="D131" i="1"/>
  <c r="D132" i="1"/>
  <c r="D133" i="1"/>
  <c r="D134" i="1"/>
  <c r="D126" i="1"/>
  <c r="D127" i="1"/>
  <c r="D128" i="1"/>
  <c r="D129" i="1"/>
  <c r="G124" i="1"/>
  <c r="U124" i="2" s="1"/>
  <c r="G125" i="1"/>
  <c r="U125" i="2" s="1"/>
  <c r="G126" i="1"/>
  <c r="U126" i="2" s="1"/>
  <c r="G127" i="1"/>
  <c r="U127" i="2" s="1"/>
  <c r="G128" i="1"/>
  <c r="U128" i="2" s="1"/>
  <c r="G129" i="1"/>
  <c r="U129" i="2" s="1"/>
  <c r="G130" i="1"/>
  <c r="U130" i="2" s="1"/>
  <c r="K123" i="1"/>
  <c r="K124" i="1"/>
  <c r="K125" i="1"/>
  <c r="K126" i="1"/>
  <c r="K127" i="1"/>
  <c r="K128" i="1"/>
  <c r="K129" i="1"/>
  <c r="K130" i="1"/>
  <c r="E121" i="1" l="1"/>
  <c r="E122" i="1"/>
  <c r="E123" i="1"/>
  <c r="E124" i="1"/>
  <c r="E125" i="1"/>
  <c r="E126" i="1"/>
  <c r="E127" i="1"/>
  <c r="E128" i="1"/>
  <c r="E129" i="1"/>
  <c r="D125" i="1"/>
  <c r="D120" i="1"/>
  <c r="D121" i="1"/>
  <c r="D122" i="1"/>
  <c r="D123" i="1"/>
  <c r="D124" i="1"/>
  <c r="G118" i="1"/>
  <c r="U118" i="2" s="1"/>
  <c r="G120" i="1"/>
  <c r="U120" i="2" s="1"/>
  <c r="G121" i="1"/>
  <c r="U121" i="2" s="1"/>
  <c r="G122" i="1"/>
  <c r="U122" i="2" s="1"/>
  <c r="K117" i="1"/>
  <c r="K118" i="1"/>
  <c r="K119" i="1"/>
  <c r="K120" i="1"/>
  <c r="K121" i="1"/>
  <c r="K122" i="1"/>
  <c r="G114" i="1" l="1"/>
  <c r="G115" i="1"/>
  <c r="U115" i="2" s="1"/>
  <c r="G116" i="1"/>
  <c r="U116" i="2" s="1"/>
  <c r="G117" i="1"/>
  <c r="U117" i="2" s="1"/>
  <c r="G123" i="1"/>
  <c r="U123" i="2" s="1"/>
  <c r="D107" i="1"/>
  <c r="D108" i="1"/>
  <c r="D109" i="1"/>
  <c r="D110" i="1"/>
  <c r="D111" i="1"/>
  <c r="D112" i="1"/>
  <c r="D113" i="1"/>
  <c r="D114" i="1"/>
  <c r="D115" i="1"/>
  <c r="D116" i="1"/>
  <c r="D117" i="1"/>
  <c r="D118" i="1"/>
  <c r="D119" i="1"/>
  <c r="E107" i="1"/>
  <c r="E108" i="1"/>
  <c r="E109" i="1"/>
  <c r="E110" i="1"/>
  <c r="E111" i="1"/>
  <c r="E112" i="1"/>
  <c r="E113" i="1"/>
  <c r="E114" i="1"/>
  <c r="E115" i="1"/>
  <c r="E116" i="1"/>
  <c r="E117" i="1"/>
  <c r="E118" i="1"/>
  <c r="E119" i="1"/>
  <c r="E120" i="1"/>
  <c r="K105" i="1"/>
  <c r="K106" i="1"/>
  <c r="K107" i="1"/>
  <c r="K108" i="1"/>
  <c r="K109" i="1"/>
  <c r="K110" i="1"/>
  <c r="K111" i="1"/>
  <c r="K112" i="1"/>
  <c r="K113" i="1"/>
  <c r="K114" i="1"/>
  <c r="K115" i="1"/>
  <c r="K116" i="1"/>
  <c r="D102" i="1"/>
  <c r="D103" i="1"/>
  <c r="D104" i="1"/>
  <c r="D105" i="1"/>
  <c r="D106" i="1"/>
  <c r="E102" i="1"/>
  <c r="E103" i="1"/>
  <c r="E104" i="1"/>
  <c r="E105" i="1"/>
  <c r="E106" i="1"/>
  <c r="E101" i="1"/>
  <c r="D101" i="1"/>
  <c r="G101" i="1"/>
  <c r="U101" i="2" s="1"/>
  <c r="G103" i="1"/>
  <c r="U103" i="2" s="1"/>
  <c r="G104" i="1"/>
  <c r="U104" i="2" s="1"/>
  <c r="G105" i="1"/>
  <c r="U105" i="2" s="1"/>
  <c r="K98" i="1"/>
  <c r="K99" i="1"/>
  <c r="K100" i="1"/>
  <c r="K101" i="1"/>
  <c r="K102" i="1"/>
  <c r="K103" i="1"/>
  <c r="K104" i="1"/>
  <c r="D98" i="1"/>
  <c r="D99" i="1"/>
  <c r="E98" i="1"/>
  <c r="E100" i="1"/>
  <c r="D100" i="1"/>
  <c r="D92" i="1"/>
  <c r="D93" i="1"/>
  <c r="D94" i="1"/>
  <c r="D95" i="1"/>
  <c r="D96" i="1"/>
  <c r="D97" i="1"/>
  <c r="K90" i="1"/>
  <c r="K91" i="1"/>
  <c r="K92" i="1"/>
  <c r="K93" i="1"/>
  <c r="K94" i="1"/>
  <c r="K95" i="1"/>
  <c r="K96" i="1"/>
  <c r="K97" i="1"/>
  <c r="K89" i="1"/>
  <c r="K86" i="1"/>
  <c r="D82" i="1"/>
  <c r="D83" i="1"/>
  <c r="D84" i="1"/>
  <c r="D85" i="1"/>
  <c r="D86" i="1"/>
  <c r="D87" i="1"/>
  <c r="D88" i="1"/>
  <c r="D89" i="1"/>
  <c r="D90" i="1"/>
  <c r="D91" i="1"/>
  <c r="K76" i="1"/>
  <c r="K77" i="1"/>
  <c r="K78" i="1"/>
  <c r="K79" i="1"/>
  <c r="K80" i="1"/>
  <c r="K81" i="1"/>
  <c r="K82" i="1"/>
  <c r="K83" i="1"/>
  <c r="K84" i="1"/>
  <c r="K85" i="1"/>
  <c r="E71" i="1"/>
  <c r="E72" i="1"/>
  <c r="E73" i="1"/>
  <c r="K62" i="1"/>
  <c r="K63" i="1"/>
  <c r="K68" i="1"/>
  <c r="K69" i="1"/>
  <c r="K70" i="1"/>
  <c r="K71" i="1"/>
  <c r="K72" i="1"/>
  <c r="K73" i="1"/>
  <c r="K74" i="1"/>
  <c r="K75" i="1"/>
  <c r="D68" i="1"/>
  <c r="D69" i="1"/>
  <c r="D70" i="1"/>
  <c r="D71" i="1"/>
  <c r="D72" i="1"/>
  <c r="D73" i="1"/>
  <c r="D74" i="1"/>
  <c r="D75" i="1"/>
  <c r="D76" i="1"/>
  <c r="D77" i="1"/>
  <c r="D78" i="1"/>
  <c r="D79" i="1"/>
  <c r="D80" i="1"/>
  <c r="D81" i="1"/>
  <c r="K61" i="1"/>
  <c r="D58" i="1"/>
  <c r="D59" i="1"/>
  <c r="D60" i="1"/>
  <c r="D61" i="1"/>
  <c r="D62" i="1"/>
  <c r="D63" i="1"/>
  <c r="D64" i="1"/>
  <c r="D65" i="1"/>
  <c r="D66" i="1"/>
  <c r="D67" i="1"/>
  <c r="K55" i="1"/>
  <c r="K56" i="1"/>
  <c r="K57" i="1"/>
  <c r="K58" i="1"/>
  <c r="K59" i="1"/>
  <c r="K60" i="1"/>
  <c r="K54" i="1" l="1"/>
  <c r="K51" i="1" l="1"/>
  <c r="K52" i="1"/>
  <c r="D51" i="1"/>
  <c r="D52" i="1"/>
  <c r="D53" i="1"/>
  <c r="D54" i="1"/>
  <c r="D55" i="1"/>
  <c r="D56" i="1"/>
  <c r="D57" i="1"/>
  <c r="G92" i="1" l="1"/>
  <c r="U92" i="2" s="1"/>
  <c r="G93" i="1"/>
  <c r="U93" i="2" s="1"/>
  <c r="G94" i="1"/>
  <c r="U94" i="2" s="1"/>
  <c r="G97" i="1"/>
  <c r="U97" i="2" s="1"/>
  <c r="G98" i="1"/>
  <c r="U98" i="2" s="1"/>
  <c r="G99" i="1"/>
  <c r="U99" i="2" s="1"/>
  <c r="G100" i="1"/>
  <c r="U100" i="2" s="1"/>
  <c r="G53" i="1"/>
  <c r="U53" i="2" s="1"/>
  <c r="G54" i="1"/>
  <c r="U54" i="2" s="1"/>
  <c r="G55" i="1"/>
  <c r="U55" i="2" s="1"/>
  <c r="G56" i="1"/>
  <c r="U56" i="2" s="1"/>
  <c r="G59" i="1"/>
  <c r="U59" i="2" s="1"/>
  <c r="G60" i="1"/>
  <c r="U60" i="2" s="1"/>
  <c r="G61" i="1"/>
  <c r="U61" i="2" s="1"/>
  <c r="G62" i="1"/>
  <c r="U62" i="2" s="1"/>
  <c r="G67" i="1"/>
  <c r="U67" i="2" s="1"/>
  <c r="G73" i="1"/>
  <c r="U73" i="2" s="1"/>
  <c r="G74" i="1"/>
  <c r="U74" i="2" s="1"/>
  <c r="G75" i="1"/>
  <c r="U75" i="2" s="1"/>
  <c r="G76" i="1"/>
  <c r="U76" i="2" s="1"/>
  <c r="G77" i="1"/>
  <c r="U77" i="2" s="1"/>
  <c r="G78" i="1"/>
  <c r="U78" i="2" s="1"/>
  <c r="G79" i="1"/>
  <c r="U79" i="2" s="1"/>
  <c r="G80" i="1"/>
  <c r="U80" i="2" s="1"/>
  <c r="G81" i="1"/>
  <c r="U81" i="2" s="1"/>
  <c r="G82" i="1"/>
  <c r="U82" i="2" s="1"/>
  <c r="G83" i="1"/>
  <c r="U83" i="2" s="1"/>
  <c r="G84" i="1"/>
  <c r="U84" i="2" s="1"/>
  <c r="G85" i="1"/>
  <c r="U85" i="2" s="1"/>
  <c r="G91" i="1"/>
  <c r="U91" i="2" s="1"/>
  <c r="E53" i="1"/>
  <c r="E54" i="1"/>
  <c r="E55" i="1"/>
  <c r="E56" i="1"/>
  <c r="E57" i="1"/>
  <c r="E58" i="1"/>
  <c r="E59" i="1"/>
  <c r="E60" i="1"/>
  <c r="E61" i="1"/>
  <c r="E62" i="1"/>
  <c r="E63" i="1"/>
  <c r="E64" i="1"/>
  <c r="E65" i="1"/>
  <c r="E66" i="1"/>
  <c r="E67" i="1"/>
  <c r="E68" i="1"/>
  <c r="E69" i="1"/>
  <c r="E70" i="1"/>
  <c r="E74" i="1"/>
  <c r="E75" i="1"/>
  <c r="E76" i="1"/>
  <c r="E77" i="1"/>
  <c r="E78" i="1"/>
  <c r="E79" i="1"/>
  <c r="E80" i="1"/>
  <c r="E81" i="1"/>
  <c r="E82" i="1"/>
  <c r="E83" i="1"/>
  <c r="E84" i="1"/>
  <c r="E85" i="1"/>
  <c r="E86" i="1"/>
  <c r="E87" i="1"/>
  <c r="E88" i="1"/>
  <c r="E89" i="1"/>
  <c r="E90" i="1"/>
  <c r="E91" i="1"/>
  <c r="E93" i="1"/>
  <c r="E94" i="1"/>
  <c r="E95" i="1"/>
  <c r="E96" i="1"/>
  <c r="E97" i="1"/>
  <c r="E51" i="1"/>
  <c r="E52" i="1"/>
  <c r="G23" i="1" l="1"/>
  <c r="U23" i="2" s="1"/>
  <c r="E23" i="1"/>
  <c r="D23" i="1"/>
  <c r="D5" i="1" l="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6" i="1"/>
  <c r="K47" i="1"/>
  <c r="K48" i="1"/>
  <c r="K49" i="1"/>
  <c r="K50" i="1"/>
  <c r="G4" i="1"/>
  <c r="U4" i="2" s="1"/>
  <c r="G5" i="1"/>
  <c r="U5" i="2" s="1"/>
  <c r="G6" i="1"/>
  <c r="U6" i="2" s="1"/>
  <c r="G7" i="1"/>
  <c r="U7" i="2" s="1"/>
  <c r="G8" i="1"/>
  <c r="U8" i="2" s="1"/>
  <c r="G9" i="1"/>
  <c r="U9" i="2" s="1"/>
  <c r="G10" i="1"/>
  <c r="U10" i="2" s="1"/>
  <c r="G11" i="1"/>
  <c r="U11" i="2" s="1"/>
  <c r="G12" i="1"/>
  <c r="U12" i="2" s="1"/>
  <c r="G13" i="1"/>
  <c r="U13" i="2" s="1"/>
  <c r="G14" i="1"/>
  <c r="U14" i="2" s="1"/>
  <c r="G24" i="1"/>
  <c r="U24" i="2" s="1"/>
  <c r="G25" i="1"/>
  <c r="U25" i="2" s="1"/>
  <c r="G26" i="1"/>
  <c r="U26" i="2" s="1"/>
  <c r="G27" i="1"/>
  <c r="U27" i="2" s="1"/>
  <c r="G28" i="1"/>
  <c r="U28" i="2" s="1"/>
  <c r="G29" i="1"/>
  <c r="U29" i="2" s="1"/>
  <c r="G30" i="1"/>
  <c r="U30" i="2" s="1"/>
  <c r="G31" i="1"/>
  <c r="U31" i="2" s="1"/>
  <c r="G32" i="1"/>
  <c r="U32" i="2" s="1"/>
  <c r="G33" i="1"/>
  <c r="U33" i="2" s="1"/>
  <c r="G34" i="1"/>
  <c r="G35" i="1"/>
  <c r="G36" i="1"/>
  <c r="G37" i="1"/>
  <c r="U37" i="2" s="1"/>
  <c r="G38" i="1"/>
  <c r="U38" i="2" s="1"/>
  <c r="G39" i="1"/>
  <c r="U39" i="2" s="1"/>
  <c r="G40" i="1"/>
  <c r="U40" i="2" s="1"/>
  <c r="G41" i="1"/>
  <c r="U41" i="2" s="1"/>
  <c r="G42" i="1"/>
  <c r="U42" i="2" s="1"/>
  <c r="G46" i="1"/>
  <c r="U46" i="2" s="1"/>
  <c r="E50" i="1"/>
  <c r="D28" i="1"/>
  <c r="D29" i="1"/>
  <c r="D30" i="1"/>
  <c r="D31" i="1"/>
  <c r="D32" i="1"/>
  <c r="D33" i="1"/>
  <c r="D34" i="1"/>
  <c r="D35" i="1"/>
  <c r="D36" i="1"/>
  <c r="D37" i="1"/>
  <c r="D38" i="1"/>
  <c r="D39" i="1"/>
  <c r="D40" i="1"/>
  <c r="D41" i="1"/>
  <c r="D42" i="1"/>
  <c r="D43" i="1"/>
  <c r="D44" i="1"/>
  <c r="D45" i="1"/>
  <c r="D46" i="1"/>
  <c r="D47" i="1"/>
  <c r="D48" i="1"/>
  <c r="D49" i="1"/>
  <c r="D50" i="1"/>
  <c r="E11" i="1"/>
  <c r="E12" i="1"/>
  <c r="E13" i="1"/>
  <c r="E14" i="1"/>
  <c r="E15" i="1"/>
  <c r="E16" i="1"/>
  <c r="E17" i="1"/>
  <c r="E18" i="1"/>
  <c r="E19" i="1"/>
  <c r="E20" i="1"/>
  <c r="E21" i="1"/>
  <c r="E22" i="1"/>
  <c r="E24" i="1"/>
  <c r="E25" i="1"/>
  <c r="E26" i="1"/>
  <c r="E27" i="1"/>
  <c r="E28" i="1"/>
  <c r="E29" i="1"/>
  <c r="E30" i="1"/>
  <c r="E31" i="1"/>
  <c r="E32" i="1"/>
  <c r="E33" i="1"/>
  <c r="E34" i="1"/>
  <c r="E35" i="1"/>
  <c r="E36" i="1"/>
  <c r="E37" i="1"/>
  <c r="E38" i="1"/>
  <c r="E39" i="1"/>
  <c r="E40" i="1"/>
  <c r="E41" i="1"/>
  <c r="E42" i="1"/>
  <c r="E43" i="1"/>
  <c r="E44" i="1"/>
  <c r="E45" i="1"/>
  <c r="E46" i="1"/>
  <c r="E47" i="1"/>
  <c r="E48" i="1"/>
  <c r="E49" i="1"/>
  <c r="E5" i="1"/>
  <c r="E6" i="1"/>
  <c r="E7" i="1"/>
  <c r="E8" i="1"/>
  <c r="E9" i="1"/>
  <c r="E10" i="1"/>
  <c r="D6" i="1"/>
  <c r="D7" i="1"/>
  <c r="D8" i="1"/>
  <c r="D9" i="1"/>
  <c r="D10" i="1"/>
  <c r="D11" i="1"/>
  <c r="D12" i="1"/>
  <c r="D13" i="1"/>
  <c r="D14" i="1"/>
  <c r="D15" i="1"/>
  <c r="D16" i="1"/>
  <c r="D17" i="1"/>
  <c r="D18" i="1"/>
  <c r="D19" i="1"/>
  <c r="D20" i="1"/>
  <c r="D21" i="1"/>
  <c r="D22" i="1"/>
  <c r="D24" i="1"/>
  <c r="D25" i="1"/>
  <c r="D26" i="1"/>
  <c r="D27" i="1"/>
  <c r="E4" i="1"/>
  <c r="D4" i="1"/>
  <c r="K3" i="1" l="1"/>
  <c r="K2" i="1"/>
  <c r="G3" i="1"/>
  <c r="U3" i="2" s="1"/>
  <c r="E3" i="1"/>
  <c r="E2" i="1"/>
  <c r="D3" i="1"/>
  <c r="D2" i="1"/>
  <c r="L7" i="11" l="1"/>
  <c r="L5" i="11"/>
  <c r="L4" i="11"/>
  <c r="L3" i="11"/>
  <c r="L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tc={605F6FE3-8570-430C-9FC6-82E71B008EF7}</author>
    <author>tc={1E471C57-5D68-4112-956E-41BCB76C9DC0}</author>
  </authors>
  <commentList>
    <comment ref="A18" authorId="0" shapeId="0" xr:uid="{605F6FE3-8570-430C-9FC6-82E71B008EF7}">
      <text>
        <t>[Threaded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text>
    </comment>
    <comment ref="A68" authorId="1" shapeId="0" xr:uid="{1E471C57-5D68-4112-956E-41BCB76C9DC0}">
      <text>
        <t>[Threaded comment]
Your version of Excel allows you to read this threaded comment; however, any edits to it will get removed if the file is opened in a newer version of Excel. Learn more: https://go.microsoft.com/fwlink/?linkid=870924
Comment:
    Delete this - how to delete an indicator from the snapshot?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tc={F4E6A653-9406-433C-9F38-51F35D609ACF}</author>
  </authors>
  <commentList>
    <comment ref="M1" authorId="0" shapeId="0" xr:uid="{F4E6A653-9406-433C-9F38-51F35D609AC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tc={22646E96-D887-41C5-B2FF-9A4A0790DD63}</author>
    <author>tc={31CCF126-9484-4913-A847-18A81E8BBB9F}</author>
  </authors>
  <commentList>
    <comment ref="H1" authorId="0" shapeId="0" xr:uid="{22646E96-D887-41C5-B2FF-9A4A0790DD63}">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31CCF126-9484-4913-A847-18A81E8BBB9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sharedStrings.xml><?xml version="1.0" encoding="utf-8"?>
<sst xmlns="http://schemas.openxmlformats.org/spreadsheetml/2006/main" count="7969" uniqueCount="2546">
  <si>
    <t>SNAPSHOT_ID</t>
  </si>
  <si>
    <t>YEAR_USED</t>
  </si>
  <si>
    <t>INDICATOR_ID</t>
  </si>
  <si>
    <t>INDICATOR_CODE_2018</t>
  </si>
  <si>
    <t>INDICATOR_NAME</t>
  </si>
  <si>
    <t>VALUE_ID</t>
  </si>
  <si>
    <t>VALUE_ENCODING</t>
  </si>
  <si>
    <t>VALUE_LABELS</t>
  </si>
  <si>
    <t>NA_ENCODING</t>
  </si>
  <si>
    <t>SOURCE_ID</t>
  </si>
  <si>
    <t>SOURCE_NAME</t>
  </si>
  <si>
    <t>TEMP_SORTING_COLUMN</t>
  </si>
  <si>
    <t>SN-1</t>
  </si>
  <si>
    <t>I-1</t>
  </si>
  <si>
    <t>V-1</t>
  </si>
  <si>
    <t>S-1</t>
  </si>
  <si>
    <t>SN-2</t>
  </si>
  <si>
    <t>I-2</t>
  </si>
  <si>
    <t>S-2</t>
  </si>
  <si>
    <t>SN-3</t>
  </si>
  <si>
    <t>I-3</t>
  </si>
  <si>
    <t>S-3</t>
  </si>
  <si>
    <t>SN-4</t>
  </si>
  <si>
    <t>I-4</t>
  </si>
  <si>
    <t>S-4</t>
  </si>
  <si>
    <t>SN-5</t>
  </si>
  <si>
    <t>I-5</t>
  </si>
  <si>
    <t>S-5</t>
  </si>
  <si>
    <t>SN-6</t>
  </si>
  <si>
    <t>I-6</t>
  </si>
  <si>
    <t>S-6</t>
  </si>
  <si>
    <t>SN-7</t>
  </si>
  <si>
    <t>I-7</t>
  </si>
  <si>
    <t>S-7</t>
  </si>
  <si>
    <t>SN-8</t>
  </si>
  <si>
    <t>I-8</t>
  </si>
  <si>
    <t>V-2</t>
  </si>
  <si>
    <t>S-8</t>
  </si>
  <si>
    <t>SN-9</t>
  </si>
  <si>
    <t>I-9</t>
  </si>
  <si>
    <t>V-3</t>
  </si>
  <si>
    <t>S-9</t>
  </si>
  <si>
    <t>SN-10</t>
  </si>
  <si>
    <t>I-10</t>
  </si>
  <si>
    <t>V-4</t>
  </si>
  <si>
    <t>S-10</t>
  </si>
  <si>
    <t>SN-11</t>
  </si>
  <si>
    <t>I-11</t>
  </si>
  <si>
    <t>V-5</t>
  </si>
  <si>
    <t>S-11</t>
  </si>
  <si>
    <t>SN-12</t>
  </si>
  <si>
    <t>I-12</t>
  </si>
  <si>
    <t>V-6</t>
  </si>
  <si>
    <t>S-12</t>
  </si>
  <si>
    <t>SN-13</t>
  </si>
  <si>
    <t>I-13</t>
  </si>
  <si>
    <t>V-7</t>
  </si>
  <si>
    <t>S-13</t>
  </si>
  <si>
    <t>SN-14</t>
  </si>
  <si>
    <t>I-14</t>
  </si>
  <si>
    <t>Continuous variable</t>
  </si>
  <si>
    <t>S-24</t>
  </si>
  <si>
    <t>SN-15</t>
  </si>
  <si>
    <t>I-15</t>
  </si>
  <si>
    <t>S-55</t>
  </si>
  <si>
    <t>SN-16</t>
  </si>
  <si>
    <t>I-16</t>
  </si>
  <si>
    <t>S-56</t>
  </si>
  <si>
    <t>SN-17</t>
  </si>
  <si>
    <t>I-17</t>
  </si>
  <si>
    <t>S-23</t>
  </si>
  <si>
    <t>SN-18</t>
  </si>
  <si>
    <t>I-18</t>
  </si>
  <si>
    <t>S-60</t>
  </si>
  <si>
    <t>SN-19</t>
  </si>
  <si>
    <t>I-19</t>
  </si>
  <si>
    <t>S-61</t>
  </si>
  <si>
    <t>SN-20</t>
  </si>
  <si>
    <t>I-20</t>
  </si>
  <si>
    <t>S-62</t>
  </si>
  <si>
    <t>SN-21</t>
  </si>
  <si>
    <t>I-21</t>
  </si>
  <si>
    <t>S-21</t>
  </si>
  <si>
    <t>SN-22</t>
  </si>
  <si>
    <t>I-22</t>
  </si>
  <si>
    <t>S-25</t>
  </si>
  <si>
    <t>SN-23</t>
  </si>
  <si>
    <t>I-23</t>
  </si>
  <si>
    <t>S-26</t>
  </si>
  <si>
    <t>SN-24</t>
  </si>
  <si>
    <t>I-24</t>
  </si>
  <si>
    <t>S-28</t>
  </si>
  <si>
    <t>SN-25</t>
  </si>
  <si>
    <t>I-25</t>
  </si>
  <si>
    <t>S-29</t>
  </si>
  <si>
    <t>SN-26</t>
  </si>
  <si>
    <t>I-26</t>
  </si>
  <si>
    <t>S-30</t>
  </si>
  <si>
    <t>SN-27</t>
  </si>
  <si>
    <t>I-27</t>
  </si>
  <si>
    <t>S-31</t>
  </si>
  <si>
    <t>SN-28</t>
  </si>
  <si>
    <t>I-28</t>
  </si>
  <si>
    <t>S-32</t>
  </si>
  <si>
    <t>SN-29</t>
  </si>
  <si>
    <t>I-29</t>
  </si>
  <si>
    <t>S-33</t>
  </si>
  <si>
    <t>SN-30</t>
  </si>
  <si>
    <t>I-30</t>
  </si>
  <si>
    <t>S-34</t>
  </si>
  <si>
    <t>SN-31</t>
  </si>
  <si>
    <t>I-31</t>
  </si>
  <si>
    <t>S-35</t>
  </si>
  <si>
    <t>SN-32</t>
  </si>
  <si>
    <t>I-32</t>
  </si>
  <si>
    <t>V-8</t>
  </si>
  <si>
    <t>S-36</t>
  </si>
  <si>
    <t>SN-33</t>
  </si>
  <si>
    <t>None</t>
  </si>
  <si>
    <t>I-33</t>
  </si>
  <si>
    <t>V-9</t>
  </si>
  <si>
    <t>S-37</t>
  </si>
  <si>
    <t>SN-34</t>
  </si>
  <si>
    <t>I-34</t>
  </si>
  <si>
    <t>V-10</t>
  </si>
  <si>
    <t>S-38</t>
  </si>
  <si>
    <t>SN-35</t>
  </si>
  <si>
    <t>I-35</t>
  </si>
  <si>
    <t>S-39</t>
  </si>
  <si>
    <t>SN-36</t>
  </si>
  <si>
    <t>I-36</t>
  </si>
  <si>
    <t>V-11</t>
  </si>
  <si>
    <t>S-40</t>
  </si>
  <si>
    <t>SN-37</t>
  </si>
  <si>
    <t>I-37</t>
  </si>
  <si>
    <t>V-12</t>
  </si>
  <si>
    <t>S-41</t>
  </si>
  <si>
    <t>SN-38</t>
  </si>
  <si>
    <t>I-38</t>
  </si>
  <si>
    <t>V-13</t>
  </si>
  <si>
    <t>S-42</t>
  </si>
  <si>
    <t>SN-39</t>
  </si>
  <si>
    <t>I-39</t>
  </si>
  <si>
    <t>V-14</t>
  </si>
  <si>
    <t>S-43</t>
  </si>
  <si>
    <t>SN-40</t>
  </si>
  <si>
    <t>I-40</t>
  </si>
  <si>
    <t>V-15</t>
  </si>
  <si>
    <t>S-44</t>
  </si>
  <si>
    <t>SN-41</t>
  </si>
  <si>
    <t>I-41</t>
  </si>
  <si>
    <t>V-16</t>
  </si>
  <si>
    <t>S-45</t>
  </si>
  <si>
    <t>SN-42</t>
  </si>
  <si>
    <t>I-42</t>
  </si>
  <si>
    <t>S-46</t>
  </si>
  <si>
    <t>SN-43</t>
  </si>
  <si>
    <t>I-43</t>
  </si>
  <si>
    <t>S-203</t>
  </si>
  <si>
    <t>SN-44</t>
  </si>
  <si>
    <t>I-44</t>
  </si>
  <si>
    <t>S-204</t>
  </si>
  <si>
    <t>SN-45</t>
  </si>
  <si>
    <t>I-45</t>
  </si>
  <si>
    <t>V-17</t>
  </si>
  <si>
    <t>S-49</t>
  </si>
  <si>
    <t>SN-46</t>
  </si>
  <si>
    <t>I-46</t>
  </si>
  <si>
    <t>S-50</t>
  </si>
  <si>
    <t>SN-47</t>
  </si>
  <si>
    <t>I-47</t>
  </si>
  <si>
    <t>S-51</t>
  </si>
  <si>
    <t>SN-48</t>
  </si>
  <si>
    <t>I-48</t>
  </si>
  <si>
    <t>S-52</t>
  </si>
  <si>
    <t>SN-49</t>
  </si>
  <si>
    <t>I-49</t>
  </si>
  <si>
    <t>S-53</t>
  </si>
  <si>
    <t>SN-50</t>
  </si>
  <si>
    <t>I-50</t>
  </si>
  <si>
    <t>S-54</t>
  </si>
  <si>
    <t>SN-51</t>
  </si>
  <si>
    <t>I-51</t>
  </si>
  <si>
    <t>S-205</t>
  </si>
  <si>
    <t>SN-52</t>
  </si>
  <si>
    <t>I-52</t>
  </si>
  <si>
    <t>S-58</t>
  </si>
  <si>
    <t>ILO</t>
  </si>
  <si>
    <t>SN-53</t>
  </si>
  <si>
    <t>I-53</t>
  </si>
  <si>
    <t>S-59</t>
  </si>
  <si>
    <t>SN-54</t>
  </si>
  <si>
    <t>I-54</t>
  </si>
  <si>
    <t>V-18</t>
  </si>
  <si>
    <t>S-63</t>
  </si>
  <si>
    <t>SN-55</t>
  </si>
  <si>
    <t>I-55</t>
  </si>
  <si>
    <t>V-19</t>
  </si>
  <si>
    <t>S-64</t>
  </si>
  <si>
    <t>SN-56</t>
  </si>
  <si>
    <t>I-56</t>
  </si>
  <si>
    <t>V-20</t>
  </si>
  <si>
    <t>S-65</t>
  </si>
  <si>
    <t>SN-57</t>
  </si>
  <si>
    <t>I-57</t>
  </si>
  <si>
    <t>V-21</t>
  </si>
  <si>
    <t>S-66</t>
  </si>
  <si>
    <t>SN-58</t>
  </si>
  <si>
    <t>I-58</t>
  </si>
  <si>
    <t>V-22</t>
  </si>
  <si>
    <t>S-67</t>
  </si>
  <si>
    <t>SN-59</t>
  </si>
  <si>
    <t>I-59</t>
  </si>
  <si>
    <t>V-23</t>
  </si>
  <si>
    <t>S-68</t>
  </si>
  <si>
    <t>SN-60</t>
  </si>
  <si>
    <t>I-60</t>
  </si>
  <si>
    <t>V-24</t>
  </si>
  <si>
    <t>S-69</t>
  </si>
  <si>
    <t>SN-61</t>
  </si>
  <si>
    <t>I-61</t>
  </si>
  <si>
    <t>S-70</t>
  </si>
  <si>
    <t>SN-62</t>
  </si>
  <si>
    <t>I-62</t>
  </si>
  <si>
    <t>S-71</t>
  </si>
  <si>
    <t>SN-63</t>
  </si>
  <si>
    <t>I-63</t>
  </si>
  <si>
    <t>S-128</t>
  </si>
  <si>
    <t>SN-64</t>
  </si>
  <si>
    <t>I-64</t>
  </si>
  <si>
    <t>S-129</t>
  </si>
  <si>
    <t>SN-65</t>
  </si>
  <si>
    <t>I-65</t>
  </si>
  <si>
    <t>S-130</t>
  </si>
  <si>
    <t>SN-66</t>
  </si>
  <si>
    <t>I-66</t>
  </si>
  <si>
    <t>V-25</t>
  </si>
  <si>
    <t>S-234</t>
  </si>
  <si>
    <t>Danish Institute; UN OHCHR</t>
  </si>
  <si>
    <t>SN-67</t>
  </si>
  <si>
    <t>I-67</t>
  </si>
  <si>
    <t>S-77</t>
  </si>
  <si>
    <t>SN-68</t>
  </si>
  <si>
    <t>I-68</t>
  </si>
  <si>
    <t>S-78</t>
  </si>
  <si>
    <t>SN-69</t>
  </si>
  <si>
    <t>I-69</t>
  </si>
  <si>
    <t>S-79</t>
  </si>
  <si>
    <t>SN-70</t>
  </si>
  <si>
    <t>I-70</t>
  </si>
  <si>
    <t>S-80</t>
  </si>
  <si>
    <t>SN-71</t>
  </si>
  <si>
    <t>I-71</t>
  </si>
  <si>
    <t>S-81</t>
  </si>
  <si>
    <t>SN-72</t>
  </si>
  <si>
    <t>I-72</t>
  </si>
  <si>
    <t>V-26</t>
  </si>
  <si>
    <t>S-82</t>
  </si>
  <si>
    <t>SN-73</t>
  </si>
  <si>
    <t>I-73</t>
  </si>
  <si>
    <t>S-83</t>
  </si>
  <si>
    <t>SN-74</t>
  </si>
  <si>
    <t>I-74</t>
  </si>
  <si>
    <t>S-84</t>
  </si>
  <si>
    <t>SN-75</t>
  </si>
  <si>
    <t>I-75</t>
  </si>
  <si>
    <t>V-60</t>
  </si>
  <si>
    <t>S-235</t>
  </si>
  <si>
    <t>SN-76</t>
  </si>
  <si>
    <t>I-76</t>
  </si>
  <si>
    <t>V-57</t>
  </si>
  <si>
    <t>S-87</t>
  </si>
  <si>
    <t>SN-77</t>
  </si>
  <si>
    <t>I-77</t>
  </si>
  <si>
    <t>V-27</t>
  </si>
  <si>
    <t>S-88</t>
  </si>
  <si>
    <t>SN-78</t>
  </si>
  <si>
    <t>I-78</t>
  </si>
  <si>
    <t>V-28</t>
  </si>
  <si>
    <t>S-89</t>
  </si>
  <si>
    <t>SN-79</t>
  </si>
  <si>
    <t>I-79</t>
  </si>
  <si>
    <t>V-29</t>
  </si>
  <si>
    <t>S-90</t>
  </si>
  <si>
    <t>SN-80</t>
  </si>
  <si>
    <t>I-80</t>
  </si>
  <si>
    <t>V-30</t>
  </si>
  <si>
    <t>S-91</t>
  </si>
  <si>
    <t>SN-81</t>
  </si>
  <si>
    <t>I-81</t>
  </si>
  <si>
    <t>V-31</t>
  </si>
  <si>
    <t>S-92</t>
  </si>
  <si>
    <t>SN-82</t>
  </si>
  <si>
    <t>I-82</t>
  </si>
  <si>
    <t>V-32</t>
  </si>
  <si>
    <t>S-93</t>
  </si>
  <si>
    <t>SN-83</t>
  </si>
  <si>
    <t>I-83</t>
  </si>
  <si>
    <t>S-95</t>
  </si>
  <si>
    <t>SN-84</t>
  </si>
  <si>
    <t>I-84</t>
  </si>
  <si>
    <t>V-34</t>
  </si>
  <si>
    <t>S-96</t>
  </si>
  <si>
    <t>SN-85</t>
  </si>
  <si>
    <t>I-85</t>
  </si>
  <si>
    <t>S-97</t>
  </si>
  <si>
    <t>SN-86</t>
  </si>
  <si>
    <t>I-86</t>
  </si>
  <si>
    <t>S-100</t>
  </si>
  <si>
    <t>SN-87</t>
  </si>
  <si>
    <t>I-87</t>
  </si>
  <si>
    <t>S-101</t>
  </si>
  <si>
    <t>SN-88</t>
  </si>
  <si>
    <t>I-88</t>
  </si>
  <si>
    <t>S-103</t>
  </si>
  <si>
    <t>SN-89</t>
  </si>
  <si>
    <t>I-89</t>
  </si>
  <si>
    <t>S-104</t>
  </si>
  <si>
    <t>SN-90</t>
  </si>
  <si>
    <t>I-90</t>
  </si>
  <si>
    <t>S-105</t>
  </si>
  <si>
    <t>SN-91</t>
  </si>
  <si>
    <t>I-91</t>
  </si>
  <si>
    <t>Consumer protection law</t>
  </si>
  <si>
    <t>V-35</t>
  </si>
  <si>
    <t>S-106</t>
  </si>
  <si>
    <t>SN-92</t>
  </si>
  <si>
    <t>I-92</t>
  </si>
  <si>
    <t>S-109</t>
  </si>
  <si>
    <t>SN-93</t>
  </si>
  <si>
    <t>I-93</t>
  </si>
  <si>
    <t>V-36</t>
  </si>
  <si>
    <t>S-236</t>
  </si>
  <si>
    <t>SN-94</t>
  </si>
  <si>
    <t>I-94</t>
  </si>
  <si>
    <t>S-221</t>
  </si>
  <si>
    <t>SN-95</t>
  </si>
  <si>
    <t>I-95</t>
  </si>
  <si>
    <t>S-113</t>
  </si>
  <si>
    <t>SN-96</t>
  </si>
  <si>
    <t>I-96</t>
  </si>
  <si>
    <t>S-115</t>
  </si>
  <si>
    <t>SN-97</t>
  </si>
  <si>
    <t>I-97</t>
  </si>
  <si>
    <t>S-116</t>
  </si>
  <si>
    <t>SN-98</t>
  </si>
  <si>
    <t>I-98</t>
  </si>
  <si>
    <t>V-37</t>
  </si>
  <si>
    <t>S-117</t>
  </si>
  <si>
    <t>SN-99</t>
  </si>
  <si>
    <t>I-99</t>
  </si>
  <si>
    <t>S-118</t>
  </si>
  <si>
    <t>SN-100</t>
  </si>
  <si>
    <t>I-100</t>
  </si>
  <si>
    <t>S-119</t>
  </si>
  <si>
    <t>SN-101</t>
  </si>
  <si>
    <t>I-101</t>
  </si>
  <si>
    <t>S-120</t>
  </si>
  <si>
    <t>SN-102</t>
  </si>
  <si>
    <t>I-102</t>
  </si>
  <si>
    <t>S-121</t>
  </si>
  <si>
    <t>SN-103</t>
  </si>
  <si>
    <t>I-103</t>
  </si>
  <si>
    <t>S-122</t>
  </si>
  <si>
    <t>SN-104</t>
  </si>
  <si>
    <t>I-104</t>
  </si>
  <si>
    <t>V-39</t>
  </si>
  <si>
    <t>S-123</t>
  </si>
  <si>
    <t>SN-105</t>
  </si>
  <si>
    <t>I-105</t>
  </si>
  <si>
    <t>S-124</t>
  </si>
  <si>
    <t>SN-106</t>
  </si>
  <si>
    <t>I-106</t>
  </si>
  <si>
    <t>S-125</t>
  </si>
  <si>
    <t>SN-107</t>
  </si>
  <si>
    <t>I-107</t>
  </si>
  <si>
    <t>S-126</t>
  </si>
  <si>
    <t>SN-108</t>
  </si>
  <si>
    <t>I-108</t>
  </si>
  <si>
    <t>S-127</t>
  </si>
  <si>
    <t>SN-109</t>
  </si>
  <si>
    <t>I-109</t>
  </si>
  <si>
    <t>SN-110</t>
  </si>
  <si>
    <t>I-110</t>
  </si>
  <si>
    <t>SN-111</t>
  </si>
  <si>
    <t>I-111</t>
  </si>
  <si>
    <t>SN-112</t>
  </si>
  <si>
    <t>I-112</t>
  </si>
  <si>
    <t>S-131</t>
  </si>
  <si>
    <t>SN-113</t>
  </si>
  <si>
    <t>I-113</t>
  </si>
  <si>
    <t>V-40</t>
  </si>
  <si>
    <t>S-132; S-133</t>
  </si>
  <si>
    <t>SN-114</t>
  </si>
  <si>
    <t>I-114</t>
  </si>
  <si>
    <t>S-134</t>
  </si>
  <si>
    <t>SN-115</t>
  </si>
  <si>
    <t>I-115</t>
  </si>
  <si>
    <t>S-135</t>
  </si>
  <si>
    <t>SN-116</t>
  </si>
  <si>
    <t>I-116</t>
  </si>
  <si>
    <t>S-136</t>
  </si>
  <si>
    <t>SN-117</t>
  </si>
  <si>
    <t>I-117</t>
  </si>
  <si>
    <t>S-137</t>
  </si>
  <si>
    <t>SN-118</t>
  </si>
  <si>
    <t>I-118</t>
  </si>
  <si>
    <t>S-138</t>
  </si>
  <si>
    <t>SN-119</t>
  </si>
  <si>
    <t>I-119</t>
  </si>
  <si>
    <t>V-58</t>
  </si>
  <si>
    <t>S-139</t>
  </si>
  <si>
    <t>SN-120</t>
  </si>
  <si>
    <t>I-120</t>
  </si>
  <si>
    <t>V-41</t>
  </si>
  <si>
    <t>S-140</t>
  </si>
  <si>
    <t>SN-121</t>
  </si>
  <si>
    <t>I-121</t>
  </si>
  <si>
    <t>S-141</t>
  </si>
  <si>
    <t>SN-122</t>
  </si>
  <si>
    <t>I-122</t>
  </si>
  <si>
    <t>S-142</t>
  </si>
  <si>
    <t>SN-123</t>
  </si>
  <si>
    <t>I-123</t>
  </si>
  <si>
    <t>S-143</t>
  </si>
  <si>
    <t>SN-124</t>
  </si>
  <si>
    <t>I-124</t>
  </si>
  <si>
    <t>S-144</t>
  </si>
  <si>
    <t>SN-125</t>
  </si>
  <si>
    <t>I-125</t>
  </si>
  <si>
    <t>S-145</t>
  </si>
  <si>
    <t>SN-126</t>
  </si>
  <si>
    <t>I-126</t>
  </si>
  <si>
    <t>S-146</t>
  </si>
  <si>
    <t>SN-127</t>
  </si>
  <si>
    <t>I-127</t>
  </si>
  <si>
    <t>V-51</t>
  </si>
  <si>
    <t>S-147</t>
  </si>
  <si>
    <t>SN-128</t>
  </si>
  <si>
    <t>I-128</t>
  </si>
  <si>
    <t>V-52</t>
  </si>
  <si>
    <t>S-148</t>
  </si>
  <si>
    <t>SN-129</t>
  </si>
  <si>
    <t>I-129</t>
  </si>
  <si>
    <t>V-54</t>
  </si>
  <si>
    <t>S-149</t>
  </si>
  <si>
    <t>SN-130</t>
  </si>
  <si>
    <t>I-130</t>
  </si>
  <si>
    <t>V-53</t>
  </si>
  <si>
    <t>S-150</t>
  </si>
  <si>
    <t>SN-131</t>
  </si>
  <si>
    <t>I-131</t>
  </si>
  <si>
    <t>V-55</t>
  </si>
  <si>
    <t>S-151</t>
  </si>
  <si>
    <t>SN-132</t>
  </si>
  <si>
    <t>I-132</t>
  </si>
  <si>
    <t>V-56</t>
  </si>
  <si>
    <t>S-152</t>
  </si>
  <si>
    <t>SN-133</t>
  </si>
  <si>
    <t>I-133</t>
  </si>
  <si>
    <t>V-49</t>
  </si>
  <si>
    <t>S-153</t>
  </si>
  <si>
    <t>SN-134</t>
  </si>
  <si>
    <t>I-134</t>
  </si>
  <si>
    <t>V-42</t>
  </si>
  <si>
    <t>S-154</t>
  </si>
  <si>
    <t>SN-135</t>
  </si>
  <si>
    <t>I-135</t>
  </si>
  <si>
    <t>S-155</t>
  </si>
  <si>
    <t>SN-136</t>
  </si>
  <si>
    <t>I-136</t>
  </si>
  <si>
    <t>S-156</t>
  </si>
  <si>
    <t>SN-137</t>
  </si>
  <si>
    <t>I-137</t>
  </si>
  <si>
    <t>S-157</t>
  </si>
  <si>
    <t>SN-138</t>
  </si>
  <si>
    <t>I-138</t>
  </si>
  <si>
    <t>S-158</t>
  </si>
  <si>
    <t>SN-139</t>
  </si>
  <si>
    <t>I-139</t>
  </si>
  <si>
    <t>S-159</t>
  </si>
  <si>
    <t>SN-140</t>
  </si>
  <si>
    <t>I-140</t>
  </si>
  <si>
    <t>S-160</t>
  </si>
  <si>
    <t>SN-141</t>
  </si>
  <si>
    <t>I-141</t>
  </si>
  <si>
    <t>S-161</t>
  </si>
  <si>
    <t>SN-142</t>
  </si>
  <si>
    <t>I-142</t>
  </si>
  <si>
    <t>S-162</t>
  </si>
  <si>
    <t>SN-143</t>
  </si>
  <si>
    <t>I-143</t>
  </si>
  <si>
    <t>S-163</t>
  </si>
  <si>
    <t>SN-144</t>
  </si>
  <si>
    <t>I-144</t>
  </si>
  <si>
    <t>V-62</t>
  </si>
  <si>
    <t>S-164</t>
  </si>
  <si>
    <t>SN-145</t>
  </si>
  <si>
    <t>I-145</t>
  </si>
  <si>
    <t>V-43</t>
  </si>
  <si>
    <t>S-165</t>
  </si>
  <si>
    <t>SN-146</t>
  </si>
  <si>
    <t>I-146</t>
  </si>
  <si>
    <t>S-233</t>
  </si>
  <si>
    <t>SN-147</t>
  </si>
  <si>
    <t>I-147</t>
  </si>
  <si>
    <t>S-166</t>
  </si>
  <si>
    <t>SN-148</t>
  </si>
  <si>
    <t>I-148</t>
  </si>
  <si>
    <t>S-167</t>
  </si>
  <si>
    <t>SN-149</t>
  </si>
  <si>
    <t>I-149</t>
  </si>
  <si>
    <t>S-168</t>
  </si>
  <si>
    <t>SN-150</t>
  </si>
  <si>
    <t>I-150</t>
  </si>
  <si>
    <t>S-169</t>
  </si>
  <si>
    <t>SN-151</t>
  </si>
  <si>
    <t>I-151</t>
  </si>
  <si>
    <t>S-170</t>
  </si>
  <si>
    <t>SN-152</t>
  </si>
  <si>
    <t>I-152</t>
  </si>
  <si>
    <t>S-171</t>
  </si>
  <si>
    <t>SN-153</t>
  </si>
  <si>
    <t>I-153</t>
  </si>
  <si>
    <t>V-59</t>
  </si>
  <si>
    <t>S-172</t>
  </si>
  <si>
    <t>SN-154</t>
  </si>
  <si>
    <t>I-154</t>
  </si>
  <si>
    <t>S-173</t>
  </si>
  <si>
    <t>SN-155</t>
  </si>
  <si>
    <t>I-155</t>
  </si>
  <si>
    <t>S-174</t>
  </si>
  <si>
    <t>SN-156</t>
  </si>
  <si>
    <t>I-156</t>
  </si>
  <si>
    <t>S-175</t>
  </si>
  <si>
    <t>SN-157</t>
  </si>
  <si>
    <t>I-157</t>
  </si>
  <si>
    <t>S-176</t>
  </si>
  <si>
    <t>SN-158</t>
  </si>
  <si>
    <t>I-158</t>
  </si>
  <si>
    <t>V-44</t>
  </si>
  <si>
    <t>S-237</t>
  </si>
  <si>
    <t>SN-159</t>
  </si>
  <si>
    <t>I-159</t>
  </si>
  <si>
    <t>S-178</t>
  </si>
  <si>
    <t>SN-160</t>
  </si>
  <si>
    <t>I-160</t>
  </si>
  <si>
    <t>V-50</t>
  </si>
  <si>
    <t>S-179</t>
  </si>
  <si>
    <t>SN-161</t>
  </si>
  <si>
    <t>I-161</t>
  </si>
  <si>
    <t>S-180</t>
  </si>
  <si>
    <t>SN-162</t>
  </si>
  <si>
    <t>I-162</t>
  </si>
  <si>
    <t>S-181</t>
  </si>
  <si>
    <t>SN-163</t>
  </si>
  <si>
    <t>I-163</t>
  </si>
  <si>
    <t>S-182</t>
  </si>
  <si>
    <t>SN-164</t>
  </si>
  <si>
    <t>I-164</t>
  </si>
  <si>
    <t>S-183</t>
  </si>
  <si>
    <t>SN-165</t>
  </si>
  <si>
    <t>I-165</t>
  </si>
  <si>
    <t>S-184</t>
  </si>
  <si>
    <t>SN-166</t>
  </si>
  <si>
    <t>I-166</t>
  </si>
  <si>
    <t>S-185</t>
  </si>
  <si>
    <t>SN-167</t>
  </si>
  <si>
    <t>I-167</t>
  </si>
  <si>
    <t>S-186</t>
  </si>
  <si>
    <t>SN-168</t>
  </si>
  <si>
    <t>I-168</t>
  </si>
  <si>
    <t>S-187</t>
  </si>
  <si>
    <t>SN-169</t>
  </si>
  <si>
    <t>I-169</t>
  </si>
  <si>
    <t>S-188</t>
  </si>
  <si>
    <t>SN-170</t>
  </si>
  <si>
    <t>I-170</t>
  </si>
  <si>
    <t>S-189</t>
  </si>
  <si>
    <t>SN-171</t>
  </si>
  <si>
    <t>I-171</t>
  </si>
  <si>
    <t>S-190</t>
  </si>
  <si>
    <t>SN-172</t>
  </si>
  <si>
    <t>I-172</t>
  </si>
  <si>
    <t>S-191</t>
  </si>
  <si>
    <t>SN-173</t>
  </si>
  <si>
    <t>I-173</t>
  </si>
  <si>
    <t>S-192</t>
  </si>
  <si>
    <t>SN-174</t>
  </si>
  <si>
    <t>I-174</t>
  </si>
  <si>
    <t>S-193</t>
  </si>
  <si>
    <t>SN-175</t>
  </si>
  <si>
    <t>I-175</t>
  </si>
  <si>
    <t>S-194</t>
  </si>
  <si>
    <t>SN-176</t>
  </si>
  <si>
    <t>I-176</t>
  </si>
  <si>
    <t>S-195</t>
  </si>
  <si>
    <t>SN-177</t>
  </si>
  <si>
    <t>I-177</t>
  </si>
  <si>
    <t>S-196</t>
  </si>
  <si>
    <t>SN-178</t>
  </si>
  <si>
    <t>I-178</t>
  </si>
  <si>
    <t>S-197</t>
  </si>
  <si>
    <t>SN-179</t>
  </si>
  <si>
    <t>I-179</t>
  </si>
  <si>
    <t>SN-180</t>
  </si>
  <si>
    <t>I-180</t>
  </si>
  <si>
    <t>SN-181</t>
  </si>
  <si>
    <t>I-181</t>
  </si>
  <si>
    <t>SN-182</t>
  </si>
  <si>
    <t>I-182</t>
  </si>
  <si>
    <t>SN-183</t>
  </si>
  <si>
    <t>I-183</t>
  </si>
  <si>
    <t>SN-184</t>
  </si>
  <si>
    <t>I-184</t>
  </si>
  <si>
    <t>S-198</t>
  </si>
  <si>
    <t>SN-185</t>
  </si>
  <si>
    <t>I-185</t>
  </si>
  <si>
    <t>S-199</t>
  </si>
  <si>
    <t>SN-186</t>
  </si>
  <si>
    <t>I-186</t>
  </si>
  <si>
    <t>SN-187</t>
  </si>
  <si>
    <t>I-187</t>
  </si>
  <si>
    <t>V-45</t>
  </si>
  <si>
    <t>SN-188</t>
  </si>
  <si>
    <t>I-188</t>
  </si>
  <si>
    <t>S-202</t>
  </si>
  <si>
    <t>SN-189</t>
  </si>
  <si>
    <t>I-189</t>
  </si>
  <si>
    <t>SN-190</t>
  </si>
  <si>
    <t>I-190</t>
  </si>
  <si>
    <t>S-27</t>
  </si>
  <si>
    <t>SN-191</t>
  </si>
  <si>
    <t>I-191</t>
  </si>
  <si>
    <t>S-57</t>
  </si>
  <si>
    <t>SN-192</t>
  </si>
  <si>
    <t>I-192</t>
  </si>
  <si>
    <t>S-207</t>
  </si>
  <si>
    <t>SN-193</t>
  </si>
  <si>
    <t>I-193</t>
  </si>
  <si>
    <t>S-208</t>
  </si>
  <si>
    <t>SN-194</t>
  </si>
  <si>
    <t>I-194</t>
  </si>
  <si>
    <t>NEW</t>
  </si>
  <si>
    <t>S-209</t>
  </si>
  <si>
    <t>SN-195</t>
  </si>
  <si>
    <t>I-195</t>
  </si>
  <si>
    <t>S-210</t>
  </si>
  <si>
    <t>SN-196</t>
  </si>
  <si>
    <t>I-196</t>
  </si>
  <si>
    <t>S-211</t>
  </si>
  <si>
    <t>SN-197</t>
  </si>
  <si>
    <t>I-197</t>
  </si>
  <si>
    <t>S-212</t>
  </si>
  <si>
    <t>SN-198</t>
  </si>
  <si>
    <t>I-198</t>
  </si>
  <si>
    <t>SN-199</t>
  </si>
  <si>
    <t>I-199</t>
  </si>
  <si>
    <t>SN-200</t>
  </si>
  <si>
    <t>I-200</t>
  </si>
  <si>
    <t>S-213</t>
  </si>
  <si>
    <t>SN-201</t>
  </si>
  <si>
    <t>I-201</t>
  </si>
  <si>
    <t>S-214</t>
  </si>
  <si>
    <t>SN-202</t>
  </si>
  <si>
    <t>I-202</t>
  </si>
  <si>
    <t>Child malnutrition under 6 months</t>
  </si>
  <si>
    <t>S-215</t>
  </si>
  <si>
    <t>SN-203</t>
  </si>
  <si>
    <t>I-203</t>
  </si>
  <si>
    <t>Consumer protection monitoring body</t>
  </si>
  <si>
    <t>V-61</t>
  </si>
  <si>
    <t>S-238</t>
  </si>
  <si>
    <t>SN-204</t>
  </si>
  <si>
    <t>I-204</t>
  </si>
  <si>
    <t>National policy on sustainable consumption and production</t>
  </si>
  <si>
    <t>V-46</t>
  </si>
  <si>
    <t>S-216</t>
  </si>
  <si>
    <t>SN-205</t>
  </si>
  <si>
    <t>I-205</t>
  </si>
  <si>
    <t>Electronic waste recycling</t>
  </si>
  <si>
    <t>S-217</t>
  </si>
  <si>
    <t>SN-206</t>
  </si>
  <si>
    <t>I-206</t>
  </si>
  <si>
    <t>National action plan on sustainable consumption and production</t>
  </si>
  <si>
    <t>S-218</t>
  </si>
  <si>
    <t>SN-207</t>
  </si>
  <si>
    <t>I-207</t>
  </si>
  <si>
    <t>Regulatory quality</t>
  </si>
  <si>
    <t>S-219</t>
  </si>
  <si>
    <t>SN-208</t>
  </si>
  <si>
    <t>I-208</t>
  </si>
  <si>
    <t>Rule of law</t>
  </si>
  <si>
    <t>S-220</t>
  </si>
  <si>
    <t>SN-209</t>
  </si>
  <si>
    <t>I-209</t>
  </si>
  <si>
    <t>Food insecurity</t>
  </si>
  <si>
    <t>S-222</t>
  </si>
  <si>
    <t>SN-210</t>
  </si>
  <si>
    <t>I-210</t>
  </si>
  <si>
    <t>Voice and Accountability</t>
  </si>
  <si>
    <t>S-223</t>
  </si>
  <si>
    <t>SN-211</t>
  </si>
  <si>
    <t>I-211</t>
  </si>
  <si>
    <t xml:space="preserve">Reporting on hazardous waste commitments: Basel convention </t>
  </si>
  <si>
    <t>S-224</t>
  </si>
  <si>
    <t>SN-212</t>
  </si>
  <si>
    <t>I-212</t>
  </si>
  <si>
    <t>Reporting on hazardous waste commitments: Stockholm convention</t>
  </si>
  <si>
    <t>S-225</t>
  </si>
  <si>
    <t>SN-213</t>
  </si>
  <si>
    <t>I-213</t>
  </si>
  <si>
    <t>Political Stability and Absence of Violence</t>
  </si>
  <si>
    <t>S-226</t>
  </si>
  <si>
    <t>SN-214</t>
  </si>
  <si>
    <t>I-214</t>
  </si>
  <si>
    <t>National strategy aligned with Sendai Framework</t>
  </si>
  <si>
    <t>S-227</t>
  </si>
  <si>
    <t>SN-215</t>
  </si>
  <si>
    <t>I-215</t>
  </si>
  <si>
    <t>Criminalisation of possession of CSAM</t>
  </si>
  <si>
    <t>S-228</t>
  </si>
  <si>
    <t>SN-216</t>
  </si>
  <si>
    <t>I-216</t>
  </si>
  <si>
    <t>S-229</t>
  </si>
  <si>
    <t>SN-217</t>
  </si>
  <si>
    <t>I-217</t>
  </si>
  <si>
    <t>S-230</t>
  </si>
  <si>
    <t>SN-218</t>
  </si>
  <si>
    <t>I-218</t>
  </si>
  <si>
    <t>V-47</t>
  </si>
  <si>
    <t>S-231</t>
  </si>
  <si>
    <t>SN-219</t>
  </si>
  <si>
    <t>I-219</t>
  </si>
  <si>
    <t>V-48</t>
  </si>
  <si>
    <t>S-232</t>
  </si>
  <si>
    <t>PROJECT</t>
  </si>
  <si>
    <t>INDEX</t>
  </si>
  <si>
    <t>ISSUE</t>
  </si>
  <si>
    <t>CATEGORY</t>
  </si>
  <si>
    <t>INDICATOR_DESCRIPTION</t>
  </si>
  <si>
    <t>INDICATOR_EXPLANATION</t>
  </si>
  <si>
    <t>STATUS</t>
  </si>
  <si>
    <t>COMMENTS</t>
  </si>
  <si>
    <t>EFFECTIVE_OF</t>
  </si>
  <si>
    <t>CURRENT</t>
  </si>
  <si>
    <t>CALCULATION_TYPE</t>
  </si>
  <si>
    <t>LEGACY_DATA_FROM</t>
  </si>
  <si>
    <t>REPLACES_IND_ID</t>
  </si>
  <si>
    <t>INVERT_NORMALIZATION</t>
  </si>
  <si>
    <t>DIMENSION_VALUES_NORMALIZATION</t>
  </si>
  <si>
    <t>UNIT_MEASURE</t>
  </si>
  <si>
    <t>CORRESPONDING_SOURCE</t>
  </si>
  <si>
    <t>CORRESPONDING_VALUE_TYPE</t>
  </si>
  <si>
    <t>SORTING_COLUMN</t>
  </si>
  <si>
    <t>CRBA</t>
  </si>
  <si>
    <t>Workplace</t>
  </si>
  <si>
    <t>Child labour</t>
  </si>
  <si>
    <t>Legal framework international</t>
  </si>
  <si>
    <t>1.1.1.1</t>
  </si>
  <si>
    <t>Minimum Age Convention</t>
  </si>
  <si>
    <t>Ratification of ILO convention No. 138. Minimum Age Convention</t>
  </si>
  <si>
    <t>This indicator assesses whether a country has made an international commitment to establish a minimum age for work that is no less than 15 years of age for regular work and no less than 18 for hazardous work. Exceptions are permitted for countries with an economy, or educational facilities, that are insufficiently developed.</t>
  </si>
  <si>
    <t>Created</t>
  </si>
  <si>
    <t>research</t>
  </si>
  <si>
    <t>1.1.3.1</t>
  </si>
  <si>
    <t>Worst Forms of Child Labour Convention</t>
  </si>
  <si>
    <t>Ratification of ILO convention No. 182. Worst Forms of Child Labour Convention</t>
  </si>
  <si>
    <t>This indicator assesses whether a country has made an international commitment to prohibit and eliminate the worst forms of child labor which include all forms of slavery or practices similar to slavery such as the sale and trafficking of children, debt bondage, forced labor, recruitment of children into armed conflict, child prostitution and pornography, drugs, and any hazardous work which is likely to harm the health, safety or morals of children.</t>
  </si>
  <si>
    <t>1.1.2.1</t>
  </si>
  <si>
    <t>Optional Protocol to CRC on the Sale of Children, Child Prostitution and Child Pornography</t>
  </si>
  <si>
    <t>Ratification of Optional Protocol to the Convention on the Rights of the Child on the Sale of Children, Child Prostitution and Child Pornography</t>
  </si>
  <si>
    <t>This indicator assesses whether a country has made an international commitment to criminalize the sexual exploitation and abuse of children, as well as the sale of children for non-sexual purposes – such as other forms of forced labour, illegal adoption and organ donation. The Protocol also requires governments to protect the rights and interests of child victims.</t>
  </si>
  <si>
    <t>1.1.2.4</t>
  </si>
  <si>
    <t>UN Protocol to Prevent, Suppress and Punish Trafficking</t>
  </si>
  <si>
    <t>Ratification of UN Protocol to Prevent, Suppress and Punish Trafficking in Persons, Especially Women and Children</t>
  </si>
  <si>
    <t>This indicator assesses whether a country has made an international commitment to prevent and combat trafficking in persons, paying particular attention to women and children, as well as to protect and assist the victims of such trafficking, with full respect for their human rights.</t>
  </si>
  <si>
    <t>1.1.2.5</t>
  </si>
  <si>
    <t>Forced Labour Convention</t>
  </si>
  <si>
    <t>Ratification of ILO Convention No. 29. Forced Labour Convention</t>
  </si>
  <si>
    <t>This indicator assesses whether a country has made an international commitment to suppress the use of forced or compulsory labour, defined as all work or service which is exacted from any person under the menace of any penalty and for which the said person has not offered himself voluntarily.</t>
  </si>
  <si>
    <t>1.1.2.6</t>
  </si>
  <si>
    <t>Abolition of Forced Labour Convention</t>
  </si>
  <si>
    <t>Ratification of ILO Convention No. 105. Abolition of Forced Labour Convention</t>
  </si>
  <si>
    <t>This indicator assesses whether a country has made an international commitment to suppress the use of forced or compulsory labour in all its forms, with a particular focus on forced labor imposed by state authorities e.g. as punishment for the expression of political views, for the purposes of economic development, for participation in strikes, as a means of racial or other discrimination or as labour discipline.</t>
  </si>
  <si>
    <t>1.1.2.7</t>
  </si>
  <si>
    <t>Protocol to the Forced Labour Convention</t>
  </si>
  <si>
    <t>Ratification of Protocol P029 to the Forced Labour Convention</t>
  </si>
  <si>
    <t>This indicator assesses whether a country has made an international commitment to take measures of prevention, protection and remedy in efforts to suppress forced labour after ratifying ILO Convention No. 29 on Forced Labor.</t>
  </si>
  <si>
    <t>Legal framework national</t>
  </si>
  <si>
    <t>1.2.1.1</t>
  </si>
  <si>
    <t>Minimum age for employment</t>
  </si>
  <si>
    <t>What is the country's minimum age for admission into full time employment?</t>
  </si>
  <si>
    <t>Updated</t>
  </si>
  <si>
    <t>manual</t>
  </si>
  <si>
    <t xml:space="preserve">1.2.1.2 </t>
  </si>
  <si>
    <t>Minimum age for light work</t>
  </si>
  <si>
    <t>What is the country's minimum age for light work?</t>
  </si>
  <si>
    <t xml:space="preserve">1.2.1.3 </t>
  </si>
  <si>
    <t>Compulsory schooling</t>
  </si>
  <si>
    <t>Does the country have compulsory schooling until secondary education?</t>
  </si>
  <si>
    <t>1.2.2.1</t>
  </si>
  <si>
    <t>Child sexual abuse and exploitation. Legal framework</t>
  </si>
  <si>
    <t>Degree to which a country’s legal framework provide protections for children from sexual violence (Out of the Shadows Index)</t>
  </si>
  <si>
    <t>automated</t>
  </si>
  <si>
    <t>not inverted</t>
  </si>
  <si>
    <t>IDX</t>
  </si>
  <si>
    <t xml:space="preserve">1.2.2.2 </t>
  </si>
  <si>
    <t>All forms of trafficking in persons</t>
  </si>
  <si>
    <t>Does national legislation cover all forms of trafficking in persons as indicated in the UN Trafficking in Persons Protocol?</t>
  </si>
  <si>
    <t xml:space="preserve">1.2.3.1  </t>
  </si>
  <si>
    <t>Minimum age for hazardous work</t>
  </si>
  <si>
    <t>What is the minimum age for hazardous work?</t>
  </si>
  <si>
    <t>Outcome</t>
  </si>
  <si>
    <t>3.1.1</t>
  </si>
  <si>
    <t xml:space="preserve">Child labour rate (5-17) </t>
  </si>
  <si>
    <t>Proportion of children aged 5-17 years engaged in child labour</t>
  </si>
  <si>
    <t>inverted</t>
  </si>
  <si>
    <t>DIM_SEX=="BOTH_SEXES"</t>
  </si>
  <si>
    <t>PCNT</t>
  </si>
  <si>
    <t>3.1.3</t>
  </si>
  <si>
    <t>Out-of-school adolescents (lower secondary)</t>
  </si>
  <si>
    <t>Percentage of out-of-school adolescents of lower secondary school age</t>
  </si>
  <si>
    <t>3.1.4</t>
  </si>
  <si>
    <t>Out-of-school adolescents (upper secondary)</t>
  </si>
  <si>
    <t>Percentage of out-of-school adolescents of upper secondary school age</t>
  </si>
  <si>
    <t>Decent working conditions</t>
  </si>
  <si>
    <t>Enforcement</t>
  </si>
  <si>
    <t>3.1.5</t>
  </si>
  <si>
    <t>Informal employment</t>
  </si>
  <si>
    <t>Informal employment (% of total non-agricultural employment)</t>
  </si>
  <si>
    <t>DIM_SEX=="BOTH_SEXES"&amp; DIM_SECTOR=="Non-agriculture"</t>
  </si>
  <si>
    <t xml:space="preserve">3.2.1 </t>
  </si>
  <si>
    <t>Prevalence of modern slavery</t>
  </si>
  <si>
    <t>Global Slavery Index - Prevalence score</t>
  </si>
  <si>
    <t xml:space="preserve">3.2.2  </t>
  </si>
  <si>
    <t>Prevalence of human trafficking</t>
  </si>
  <si>
    <t>Number of victims of human trafficking per 100,000 population, by sex, age and form of exploitation</t>
  </si>
  <si>
    <t>DIM_SEX=="BOTH_SEXES" &amp; DIM_AGE_GROUP=="ALL AGES"</t>
  </si>
  <si>
    <t>NUMBER</t>
  </si>
  <si>
    <t>3.2.3</t>
  </si>
  <si>
    <t>Poverty rates</t>
  </si>
  <si>
    <t>Proportion of population below the international poverty line (%)</t>
  </si>
  <si>
    <t>3.3.1</t>
  </si>
  <si>
    <t>Prevalence of hazardous work by adolescents</t>
  </si>
  <si>
    <t>Prevalence (%) of hazardous work among adolescents aged 15-17</t>
  </si>
  <si>
    <t>1.1.4.1</t>
  </si>
  <si>
    <t>Protection of Wages Convention</t>
  </si>
  <si>
    <t>Ratification of ILO Convention No. 95. Protection of Wages Convention</t>
  </si>
  <si>
    <t>This indicator assesses whether a country has made an international commitment to ensure the regular payment of wages and the protection of wages in the event of the insolvency of the employer.</t>
  </si>
  <si>
    <t xml:space="preserve">1.1.4.10 </t>
  </si>
  <si>
    <t>Forty-Hour Week Convention</t>
  </si>
  <si>
    <t>Ratification of ILO Convention No. 47. Forty-Hour Week Convention</t>
  </si>
  <si>
    <t>This indicator assesses whether a country has made an international commitment to the principle of a 40-hour work-week.</t>
  </si>
  <si>
    <t>No. 1.1.4.2</t>
  </si>
  <si>
    <t>Minimum Wage Fixing Convention</t>
  </si>
  <si>
    <t>Ratification of ILO Convention No. 131. Minimum Wage Fixing Convention</t>
  </si>
  <si>
    <t>This indicator assesses whether a country has made an international commitment to establish a system to fix and periodically review minimum wage rates.</t>
  </si>
  <si>
    <t>No. 1.1.4.3</t>
  </si>
  <si>
    <t>Equal Remuneration Convention</t>
  </si>
  <si>
    <t>Ratification of ILO Convention No. 100. Equal Remuneration Convention.</t>
  </si>
  <si>
    <t>This indicator assesses whether a country has made an international commitment to promote and ensure the application of the principle of equal remuneration for men and women workers for work of equal value.</t>
  </si>
  <si>
    <t>No. 1.1.4.5</t>
  </si>
  <si>
    <t>Labour Inspection Convention</t>
  </si>
  <si>
    <t>Ratification of ILO Convention No. 81. Labour Inspection Convention</t>
  </si>
  <si>
    <t xml:space="preserve">This indicator assesses whether a country has made an international commitment to maintain a system of labour inspection for workplaces in industry and commerce (with exceptions possible for mining and transport). </t>
  </si>
  <si>
    <t>No. 1.1.4.6</t>
  </si>
  <si>
    <t>Migrant Workers and their Families Convention</t>
  </si>
  <si>
    <t>Ratification of United Nations International Convention on the Protection of the Rights of All Migrant Workers and Members of their Families</t>
  </si>
  <si>
    <t>This indicator assesses whether a country has made an international commitment to respect and ensure the rights applicable to migrant workers and members of their families during the migration process.</t>
  </si>
  <si>
    <t>No. 1.1.4.7</t>
  </si>
  <si>
    <t>Discrimination in Employment Convention</t>
  </si>
  <si>
    <t>Ratification of ILO Convention No. 111. Discrimination in Respect to Employment and Occupation Convention</t>
  </si>
  <si>
    <t>This indicator assesses whether a country has made an international commitment to promote equality of opportunity and treatment in respect of employment and occupation, with a view to eliminating any discrimination. The Convention defines discrimination as “any distinction, exclusion or preference made on the basis of race, colour, sex, religion, political opinion, national extraction or social origin, which has the effect of nullifying or impairing equality of opportunity or treatment in employment or occupation”.</t>
  </si>
  <si>
    <t>No. 1.1.4.8</t>
  </si>
  <si>
    <t>Freedom of Association Convention</t>
  </si>
  <si>
    <t>Ratification of ILO Convention No. 87 (Freedom of Association and Protection of the Right to Organise Convention)</t>
  </si>
  <si>
    <t>This indicator assesses whether a country has made an international commitment to respect and ensure the right for workers and employers to establish and join organizations of their own choosing without previous authorization.</t>
  </si>
  <si>
    <t>No. 1.1.4.9</t>
  </si>
  <si>
    <t>Right to Organise and Collective Bargaining Convention</t>
  </si>
  <si>
    <t>Ratification of ILO Convention No. 98 (Right to Organise and Collective Bargaining Convention)</t>
  </si>
  <si>
    <t>This indicator assesses whether a country has made an international commitment to respect workers right to collective bargaining and to ensure that workers shall enjoy adequate protection against acts of anti-union discrimination, including requirements that a worker not join a union or relinquish trade union membership for employment, or dismissal of a worker because of union membership or participation in union activities.</t>
  </si>
  <si>
    <t>No. 1.1.3.2</t>
  </si>
  <si>
    <t>Occupational Safety and Health Convention</t>
  </si>
  <si>
    <t>Ratification of ILO Convention No. 155 (Occupational Safety and Health Convention)</t>
  </si>
  <si>
    <t>This indicator assesses whether a country has made an international commitment to adopt a coherent national occupational safety and health policy, as well as taking action to promote occupational safety and health and to improve working conditions, including recording and publishing data on occupational accidents and diseases.</t>
  </si>
  <si>
    <t xml:space="preserve">1.2.4.1 </t>
  </si>
  <si>
    <t>Minimum wage</t>
  </si>
  <si>
    <t>Is there a legally mandated minimum wage (established by law or by collective bargaining)?</t>
  </si>
  <si>
    <t xml:space="preserve">1.2.4.2 </t>
  </si>
  <si>
    <t>Standard working hours</t>
  </si>
  <si>
    <t>What are standard working hours?</t>
  </si>
  <si>
    <t>Deleted</t>
  </si>
  <si>
    <t xml:space="preserve">1.2.4.3 </t>
  </si>
  <si>
    <t>Maximum working hours</t>
  </si>
  <si>
    <t>What are maximum working hours?</t>
  </si>
  <si>
    <t>Overtime</t>
  </si>
  <si>
    <t>What is the premium for overtime work?</t>
  </si>
  <si>
    <t>Paid annual leave</t>
  </si>
  <si>
    <t>Is paid annual leave available to workers?</t>
  </si>
  <si>
    <t>Sick leave</t>
  </si>
  <si>
    <t>For how long are workers guaranteed paid sick leave?</t>
  </si>
  <si>
    <t>Gender discrimination</t>
  </si>
  <si>
    <t>Are women protected from discrimination in promotions and/or demotions?</t>
  </si>
  <si>
    <t>Equal pay</t>
  </si>
  <si>
    <t>Is equal pay guaranteed for men and women?</t>
  </si>
  <si>
    <t>Sexual harassment</t>
  </si>
  <si>
    <t>Is sexual harassment explicitly prohibited in the workplace?</t>
  </si>
  <si>
    <t>Maternity and paternity protection</t>
  </si>
  <si>
    <t>Support for childcare</t>
  </si>
  <si>
    <t>Do families receive benefits for childcare or school costs?</t>
  </si>
  <si>
    <t>Freedom of association</t>
  </si>
  <si>
    <t>Labour rights in law (Centre for Global Workers' Rights Labour Rights Indicators)</t>
  </si>
  <si>
    <t xml:space="preserve">3.4.1 </t>
  </si>
  <si>
    <t>Average earnings</t>
  </si>
  <si>
    <t>Average hourly earnings of employees by sex (Local currency) - Annual</t>
  </si>
  <si>
    <t>DIM_SEX=="BOTH_SEXES" &amp; DIM_OCU_TYPE=="All occupations (isco-08)"</t>
  </si>
  <si>
    <t>Working poverty rate</t>
  </si>
  <si>
    <t>Working poverty rate (percentage of employed living below US$1.90 PPP)</t>
  </si>
  <si>
    <t>DIM_AGE_GROUP=="15+ YEARS" &amp; DIM_SEX=="BOTH_SEXES"</t>
  </si>
  <si>
    <t>Minimum wages</t>
  </si>
  <si>
    <t>At what level are minimum wages set per day?</t>
  </si>
  <si>
    <t>Gender pay gap</t>
  </si>
  <si>
    <t>Factor-weighted gender pay gaps using monthly earnings</t>
  </si>
  <si>
    <t>DIM_OCU_TYPE=="All occupations (isco-08)"</t>
  </si>
  <si>
    <t>3.4.2</t>
  </si>
  <si>
    <t>Average working hours</t>
  </si>
  <si>
    <t>Mean weekly hours actually worked per employed person</t>
  </si>
  <si>
    <t>HRS_WK</t>
  </si>
  <si>
    <t xml:space="preserve">3.4.4 </t>
  </si>
  <si>
    <t>Access to pre-primary education</t>
  </si>
  <si>
    <t>Gross early childhood education enrolment ratio</t>
  </si>
  <si>
    <t>DIM_SEX=="BOTH_SEXES"&amp; DIM_EDU_LEVEL=="PRE-PRIMARY EDUCATION"</t>
  </si>
  <si>
    <t>Women in management</t>
  </si>
  <si>
    <t>Proportion of women in managerial positions (%)</t>
  </si>
  <si>
    <t>DIM_MANAGEMENT_LEVEL=="OCU_MGMT_TOTAL"</t>
  </si>
  <si>
    <t>Trade union representation</t>
  </si>
  <si>
    <t>Trade union density rate (%)</t>
  </si>
  <si>
    <t>Labour rights in practice (Centre for Global Workers' Rights Labour Rights Indicators)</t>
  </si>
  <si>
    <t>1.1.5.1</t>
  </si>
  <si>
    <t>Convention No. 103 Maternity Protection Revised</t>
  </si>
  <si>
    <t>Ratification of ILO Convention No. 103 (Maternity Protection Convention (Revised))</t>
  </si>
  <si>
    <t>This indicator assesses whether a country has made an international commitment to adopt basic principles of maternity protection including the right to maternity leave (12 weeks), medical and cash benefits, protection from dismissal, and breastfeeding breaks. Convention No. 103 is no longer open to ratification, but remains in force for those member States that have ratified it, unless they have subsequently ratified Convention No. 183 (in which case, only the latter Convention remains in force).</t>
  </si>
  <si>
    <t>1.1.5.2</t>
  </si>
  <si>
    <t>Convention on Elimination of Discrimination against Women</t>
  </si>
  <si>
    <t>Ratification of CEDAW (Convention on the Elimination of All Forms of Discrimination against Women)</t>
  </si>
  <si>
    <t>This indicator assesses whether a country has made an international commitment to eliminate all forms of discrimination against women in all areas of life, and to ensure women’s full development and advancement in order that they can exercise and enjoy their human rights and fundamental freedoms in the same way as men.</t>
  </si>
  <si>
    <t>1.2.5.1</t>
  </si>
  <si>
    <t>Job protection for maternity leave</t>
  </si>
  <si>
    <t>Is job protection guaranteed for mothers throughout paid maternity leave?</t>
  </si>
  <si>
    <t>1.2.5.2</t>
  </si>
  <si>
    <t>Job protection for paternity leave</t>
  </si>
  <si>
    <t>Is job protection guaranteed for fathers throughout paid paternity leave?</t>
  </si>
  <si>
    <t xml:space="preserve">1.2.5.3 </t>
  </si>
  <si>
    <t>Duration of maternity leave</t>
  </si>
  <si>
    <t>What is the duration of paid leave available to mothers of infants?</t>
  </si>
  <si>
    <t xml:space="preserve">1.2.5.4 </t>
  </si>
  <si>
    <t>Maternity benefits</t>
  </si>
  <si>
    <t>What is the minimum wage replacement rate of paid leave for mothers?</t>
  </si>
  <si>
    <t xml:space="preserve">1.2.5.5 </t>
  </si>
  <si>
    <t>Duration of paternity leave</t>
  </si>
  <si>
    <t>What is the duration of paid leave available to fathers of infants?</t>
  </si>
  <si>
    <t>Breastfeeding protections</t>
  </si>
  <si>
    <t xml:space="preserve">Are mothers of infants guaranteed breastfeeding breaks at work?_x000D_
</t>
  </si>
  <si>
    <t>3.5.2</t>
  </si>
  <si>
    <t>Coverage of maternity leave</t>
  </si>
  <si>
    <t>Percentage of women workers entitled to maternity leave</t>
  </si>
  <si>
    <t>Maternity cash benefits</t>
  </si>
  <si>
    <t>Percentage of women workers entitled to maternity leave cash benefits, including voluntary coverage</t>
  </si>
  <si>
    <t>Mothers receiving maternity cash benefits</t>
  </si>
  <si>
    <t>Proportion of mothers with newborns receiving maternity cash benefit</t>
  </si>
  <si>
    <t>DIM_SEX=="FEMALE"</t>
  </si>
  <si>
    <t>Enabling environment for child rights fulfilment</t>
  </si>
  <si>
    <t>KidsRights Index - Child Rights Environment score</t>
  </si>
  <si>
    <t>2.2.1</t>
  </si>
  <si>
    <t>Government effectiveness</t>
  </si>
  <si>
    <t>World Bank Government Effectiveness Index score</t>
  </si>
  <si>
    <t>2.2.2</t>
  </si>
  <si>
    <t>Government corruption</t>
  </si>
  <si>
    <t>World Bank Government Corruption Index score</t>
  </si>
  <si>
    <t>National Action Plan on Business and Human Rights</t>
  </si>
  <si>
    <t>Child sexual abuse and exploitation. Government commitment and capacity</t>
  </si>
  <si>
    <t>Degree to which government invests in institutions, personnel and data collection to respond to child sexual abuse and exploitation (Out of the Shadows Index)</t>
  </si>
  <si>
    <t xml:space="preserve">2.2.2 </t>
  </si>
  <si>
    <t>Social insurance coverage</t>
  </si>
  <si>
    <t>Proportion of population covered by social insurance programmes</t>
  </si>
  <si>
    <t>DIM_QUANTILE=="_T"</t>
  </si>
  <si>
    <t xml:space="preserve">2.2.3  </t>
  </si>
  <si>
    <t>Poorest covered by social insurance</t>
  </si>
  <si>
    <t>Poorest quintile covered by social insurance programmes</t>
  </si>
  <si>
    <t>DIM_QUANTILE=="First quantile (Q1)"</t>
  </si>
  <si>
    <t>Coverage of labour market programmes</t>
  </si>
  <si>
    <t>Proportion of population covered by labour market programmes</t>
  </si>
  <si>
    <t>Poorest covered by labour market programmes</t>
  </si>
  <si>
    <t>Poorest Quintile covered by labour market programmes</t>
  </si>
  <si>
    <t>2.2.6</t>
  </si>
  <si>
    <t>Child protection services</t>
  </si>
  <si>
    <t>Extent of implementation of child protection services</t>
  </si>
  <si>
    <t>2.2.7</t>
  </si>
  <si>
    <t>Life skills and social development programmes</t>
  </si>
  <si>
    <t>Extent of implementation of life skills and social development programmes</t>
  </si>
  <si>
    <t>Marketplace</t>
  </si>
  <si>
    <t>Marketing and Advertising</t>
  </si>
  <si>
    <t>Framework Convention on Tobacco Control</t>
  </si>
  <si>
    <t>Ratification of World Health Organization Framework Convention on Tobacco Control (WHO FCTC)</t>
  </si>
  <si>
    <t>1.2.1.1.1</t>
  </si>
  <si>
    <t>Marketing and advertising self-regulation</t>
  </si>
  <si>
    <t>Is there evidence of marketing and advertising self-regulation?</t>
  </si>
  <si>
    <t>1.2.1.2.1</t>
  </si>
  <si>
    <t>Regulation on marketing to children</t>
  </si>
  <si>
    <t>Is there national legislation regulating marketing and advertising to children?</t>
  </si>
  <si>
    <t>1.2.1.3.10</t>
  </si>
  <si>
    <t>Policies on marketing foods to children</t>
  </si>
  <si>
    <t>Existence of any policies on marketing of foods to children</t>
  </si>
  <si>
    <t>1.2.1.3.1</t>
  </si>
  <si>
    <t>Age limits for purchasing tobacco</t>
  </si>
  <si>
    <t>What are the legal age limits for purchasing tobacco?</t>
  </si>
  <si>
    <t>1.2.1.3.2</t>
  </si>
  <si>
    <t>Ban on tobacco advertising</t>
  </si>
  <si>
    <t>Is there a ban on tobacco advertising?</t>
  </si>
  <si>
    <t>1.2.1.3.3</t>
  </si>
  <si>
    <t>Warning about the dangers of tobacco</t>
  </si>
  <si>
    <t xml:space="preserve">Are there warnings about the dangers of tobacco? Note:Original encodings of WHO have been converted like so ("old value"="new value"):3=5; 3=4, 2=3; 1=2; 0=1. This has been done for data processing reasons. The encodings in the original data (i.e. old value) from WHO: Country's legislation is assessed to determine whether health warnings with specific criteria are mandated. The groupings for this indicator are, 1: Data not reported, 2: No warning or warning covering &lt;30% of pack surface 3:  ≥30%* but no pictures or pictograms and/or other appropriate characteristics**,  4: 31%–49%* including pictures or pictograms and other appropriate characteristics**, 5:  ≥50%* including pictures or pictograms and appropriate characteristics** * average of the front and back of the cigarette pack. ** • Specific health warnings mandated,     • appearing on individual packages as well as on any outside packaging and labelling used in retail sale,     • describing specific harmful effects of tobacco use on health,     • are large, clear, visible and legible (e.g. specific colours and font style and sizes are mandated),     • rotate;     • written in (all) principal language(s) of the country </t>
  </si>
  <si>
    <t>1.2.1.3.5</t>
  </si>
  <si>
    <t>On-premise alcohol service age limits</t>
  </si>
  <si>
    <t>Age limits on alcohol service on premises (spirits)</t>
  </si>
  <si>
    <t>DIM_ALCOHOL_TYPE=="SA_SPIRITS"</t>
  </si>
  <si>
    <t>1.2.1.3.6</t>
  </si>
  <si>
    <t>Ban on alcohol advertising on national TV</t>
  </si>
  <si>
    <t>Ban on alcohol (spirits) advertising on national TV</t>
  </si>
  <si>
    <t>DIM_ALCOHOL_TYPE=="SA_SPIRITS_ADS"</t>
  </si>
  <si>
    <t>1.2.1.3.8</t>
  </si>
  <si>
    <t>Alcohol health warning labels</t>
  </si>
  <si>
    <t>Health warning labels on alcohol containers or advertising</t>
  </si>
  <si>
    <t>1.2.1.3.9</t>
  </si>
  <si>
    <t>Implementation of the International Code of Marketing of Breast-Milk Substitutes</t>
  </si>
  <si>
    <t>Implementation of the International Code of Marketing of Breast-Milk Substitutes in the national law</t>
  </si>
  <si>
    <t>Youth smoking rate</t>
  </si>
  <si>
    <t>Smoking rate for youth aged 13 to 15 years (current tobacco use)</t>
  </si>
  <si>
    <t>3.1.2</t>
  </si>
  <si>
    <t xml:space="preserve">Use of alcohol </t>
  </si>
  <si>
    <t>15-19 years old, current drinkers (%); 13-15 years old first drink before age 14 (%); 13-15 years old any alcoholic beverage in the past 30 days (%)</t>
  </si>
  <si>
    <t>Young children overweight</t>
  </si>
  <si>
    <t>Children aged &lt;5 years overweight</t>
  </si>
  <si>
    <t>Older children and teenagers overweight</t>
  </si>
  <si>
    <t>Children and adolescents aged 5-19 years overweight</t>
  </si>
  <si>
    <t>DIM_SEX=="BOTH_SEXES"&amp; DIM_AGE_GROUP=="5-19 YEARS"</t>
  </si>
  <si>
    <t xml:space="preserve">Exclusive breastfeeding	</t>
  </si>
  <si>
    <t>Exclusive breastfeeding under 6 months</t>
  </si>
  <si>
    <t>Product Safety</t>
  </si>
  <si>
    <t>WHO Constitution</t>
  </si>
  <si>
    <t>Has the country ratified the Constitution of the World Health Organization (WHO)?</t>
  </si>
  <si>
    <t xml:space="preserve">Existence of a consumer protection framework law </t>
  </si>
  <si>
    <t>Online consumer protection</t>
  </si>
  <si>
    <t>Does the country have online consumer protection legislation?</t>
  </si>
  <si>
    <t>National standards body</t>
  </si>
  <si>
    <t>Does the country have a National Standards Body (NSB)?</t>
  </si>
  <si>
    <t>3.2.1</t>
  </si>
  <si>
    <t>Death rates from injuries</t>
  </si>
  <si>
    <t>Death rate from injuries among children under 5</t>
  </si>
  <si>
    <t xml:space="preserve">DIM_CAUSE_TYPE=="CH17: Injuries"&amp; DIM_AGE_GROUP=="0-5 YEARS" &amp; DIM_SEX =="BOTH_SEXES" </t>
  </si>
  <si>
    <t>PER1000LIVEBIRTHS</t>
  </si>
  <si>
    <t>3.2.2</t>
  </si>
  <si>
    <t>Mortality rates due to poisoning</t>
  </si>
  <si>
    <t>Mortality rates due to poisoning per 100,000 children and young people (under 29 years of age)</t>
  </si>
  <si>
    <t>RATE_100000</t>
  </si>
  <si>
    <t>Online Abuse and exploitation</t>
  </si>
  <si>
    <t>Optional Protocol to the CRC on the Sale of Children, Child Prostitution and Child Pornography</t>
  </si>
  <si>
    <t>Has the country ratified the Optional Protocol to the Convention on the Rights of the Child on the Sale of Children, Child Prostitution and Child Pornography?</t>
  </si>
  <si>
    <t>1.1.3.2</t>
  </si>
  <si>
    <t>We Protect Global Alliance</t>
  </si>
  <si>
    <t>Has the country signed in to the ‘We Protect Global Alliance’?</t>
  </si>
  <si>
    <t xml:space="preserve">1.2.3.1 </t>
  </si>
  <si>
    <t>Legislation prohibiting CSAM</t>
  </si>
  <si>
    <t>Do national laws prohibit child sexual abuse material (CSAM), and is CSAM defined?</t>
  </si>
  <si>
    <t>Legislation prohibiting technology facilitated CSAM offences</t>
  </si>
  <si>
    <t>Do national laws prohibit technology-facilitated child sexual abuse material (CSAM) offences?</t>
  </si>
  <si>
    <t>ISP Reporting of CSAM</t>
  </si>
  <si>
    <t>Do national laws require internet service providers (ISPs) to report suspected child sexual abuse materials (CSAM) to law enforcement?</t>
  </si>
  <si>
    <t>Online exploitation and abuse</t>
  </si>
  <si>
    <t>Has the country adopted cybercrime legislation?</t>
  </si>
  <si>
    <t>Data protection and privacy</t>
  </si>
  <si>
    <t>Has the country adopted data protection and privacy legislation?</t>
  </si>
  <si>
    <t>Reports of suspected missing or exploited children</t>
  </si>
  <si>
    <t>Number of NCMEC reports by country</t>
  </si>
  <si>
    <t>Child sexual abuse and exploitation. Environment.</t>
  </si>
  <si>
    <t xml:space="preserve"> The environment in which child sexual abuse and exploitation occurs and is addressed (Out of the Shadows Index)</t>
  </si>
  <si>
    <t>Prevalence of sexual violence</t>
  </si>
  <si>
    <t>Proportion of female population aged 18-29 years who experienced sexual violence by age 18</t>
  </si>
  <si>
    <t>DIM_SEX=="FEMALE"&amp; DIM_AGE_GROUP=="18-29 YEARS"</t>
  </si>
  <si>
    <t>3.3.2</t>
  </si>
  <si>
    <t>Frequency of bullying</t>
  </si>
  <si>
    <t>Proportion of students (13-15 years) who reported being bullied on 1 or more days in past 30 days. NB: Some countries reported data for a slightly different age group, e.g. 15 years, or 13-17 years</t>
  </si>
  <si>
    <t>3.3.3</t>
  </si>
  <si>
    <t>Relative bullying risk</t>
  </si>
  <si>
    <t>What is the relative bullying risk?</t>
  </si>
  <si>
    <t>2.1.1</t>
  </si>
  <si>
    <t>2.3.1</t>
  </si>
  <si>
    <t>Effectiveness of the justice system</t>
  </si>
  <si>
    <t>Does the national justice system guarantee the children’s right to access to justice?</t>
  </si>
  <si>
    <t>Temporary issue 2</t>
  </si>
  <si>
    <t>Enforcement government capacity and effectiveness</t>
  </si>
  <si>
    <t>Operational policy on tobacco use</t>
  </si>
  <si>
    <t>Existence of operational policy/strategy/action plan to decrease tobacco use</t>
  </si>
  <si>
    <t>2.1.3</t>
  </si>
  <si>
    <t>Operational policy on alcohol use</t>
  </si>
  <si>
    <t>Existence of operational policy/strategy/action plan to reduce the harmful use of alcohol</t>
  </si>
  <si>
    <t>2.1.5</t>
  </si>
  <si>
    <t>Operational policy on unhealthy diets</t>
  </si>
  <si>
    <t>Existence of operational policy/strategy/action plan to reduce unhealthy diet</t>
  </si>
  <si>
    <t>2.1.6</t>
  </si>
  <si>
    <t xml:space="preserve">Restrictions on marketing breastmilk substitutes	</t>
  </si>
  <si>
    <t>Existence of a formal monitoring mechanism for the implementation of the International Code of Marketing of Breast-milk Substitutes</t>
  </si>
  <si>
    <t>National strategy on child online protection</t>
  </si>
  <si>
    <t>Does the country have a national strategy or policy on child online protection?</t>
  </si>
  <si>
    <t xml:space="preserve">2.3.2 </t>
  </si>
  <si>
    <t xml:space="preserve">Child helpline	</t>
  </si>
  <si>
    <t>Does the country have a child helpline linked to the Child Helpline Network?</t>
  </si>
  <si>
    <t>Community and Environment</t>
  </si>
  <si>
    <t>Resource use and damage to the environment</t>
  </si>
  <si>
    <t xml:space="preserve">1.1.1.1  </t>
  </si>
  <si>
    <t xml:space="preserve">Convention on Climate Change	</t>
  </si>
  <si>
    <t>Ratification of UN Framework Convention on Climate Change (UNFCCC)</t>
  </si>
  <si>
    <t>1.1.1.2</t>
  </si>
  <si>
    <t xml:space="preserve">Paris Climate Agreement. </t>
  </si>
  <si>
    <t>Ratification of Paris Climate Agreement</t>
  </si>
  <si>
    <t>1.1.1.3</t>
  </si>
  <si>
    <t xml:space="preserve">Basel Convention	</t>
  </si>
  <si>
    <t>Ratification of Convention on the Control of Transboundary Movements of Hazardous Wastes and their Disposal (Basel Convention)</t>
  </si>
  <si>
    <t>1.1.1.4</t>
  </si>
  <si>
    <t xml:space="preserve">Stockholm Convention	</t>
  </si>
  <si>
    <t xml:space="preserve">Ratification of Stockholm Convention on Persistent Organic Pollutants (Stockholm Convention)_x000D_
</t>
  </si>
  <si>
    <t>1.1.1.5</t>
  </si>
  <si>
    <t xml:space="preserve">Water Convention	</t>
  </si>
  <si>
    <t>Ratification of Convention on the Protection and Use of Transboundary Watercourses and International Lakes (Water Convention)</t>
  </si>
  <si>
    <t xml:space="preserve">EITI Standard	</t>
  </si>
  <si>
    <t>Whether the country is an implementing country of the Extractives Industries Transparency Initiative</t>
  </si>
  <si>
    <t>Environmental protection</t>
  </si>
  <si>
    <t>Does the country have a national environmental framework law?</t>
  </si>
  <si>
    <t xml:space="preserve">Pollutant register	</t>
  </si>
  <si>
    <t>Does the country have a law requiring pollutant release and transfer registers?</t>
  </si>
  <si>
    <t>Environmental impact assessment</t>
  </si>
  <si>
    <t>Does the country have an environmental impact assessment law?</t>
  </si>
  <si>
    <t>1.2.1.2</t>
  </si>
  <si>
    <t xml:space="preserve">Access to information	</t>
  </si>
  <si>
    <t>Does the country have laws protecting access to information?</t>
  </si>
  <si>
    <t>1.2.1.3</t>
  </si>
  <si>
    <t xml:space="preserve">Participation	</t>
  </si>
  <si>
    <t>Do national laws guarantee public participation?</t>
  </si>
  <si>
    <t>1.2.1.4</t>
  </si>
  <si>
    <t>Right to enforcement and compensation</t>
  </si>
  <si>
    <t>Do national laws allow for civil suits?</t>
  </si>
  <si>
    <t xml:space="preserve">Climate change contributions	</t>
  </si>
  <si>
    <t>Whether the country has submitted an Intended Nationally Determined Contribution (INDC) under the Paris Agreement</t>
  </si>
  <si>
    <t xml:space="preserve">Compliance with EITI standard	</t>
  </si>
  <si>
    <t>Is the country making progress towards implementing the Extractives Industry Transparency Initiative standard?</t>
  </si>
  <si>
    <t xml:space="preserve">Resource governance extractives mining	</t>
  </si>
  <si>
    <t>Quality of resource governance in mining countries</t>
  </si>
  <si>
    <t>DIM_SECTOR == "Mining" &amp; DIM_ELEMENT_TYPE=="2017 RESOURCE GOVERNANCE INDEX"</t>
  </si>
  <si>
    <t>Resource governance extractives oil and gas</t>
  </si>
  <si>
    <t>Quality of resource governance in oil and gas countries</t>
  </si>
  <si>
    <t>DIM_SECTOR == "Oil and gas" &amp; DIM_ELEMENT_TYPE=="2017 RESOURCE GOVERNANCE INDEX"</t>
  </si>
  <si>
    <t xml:space="preserve">Child deaths linked to air pollution </t>
  </si>
  <si>
    <t>Deaths in children under 5 attributable to ambient air pollution (per 100,000 children)</t>
  </si>
  <si>
    <t>Exposure to air pollution</t>
  </si>
  <si>
    <t>Concentrations of fine particulate matter (PM 2.5)</t>
  </si>
  <si>
    <t>DIM_AREA_TYPE=="TOTAL"</t>
  </si>
  <si>
    <t>PM2.5</t>
  </si>
  <si>
    <t xml:space="preserve">Greenhouse gas emissions	</t>
  </si>
  <si>
    <t>Total GHG emissions with LULUCF</t>
  </si>
  <si>
    <t xml:space="preserve">Deaths linked to poor WASH	</t>
  </si>
  <si>
    <t>Mortality rate attributed to unsafe water, unsafe sanitation and lack of hygiene (per 100,000 population)</t>
  </si>
  <si>
    <t>Land affected by desertification, drought and floods</t>
  </si>
  <si>
    <t>Proportion of land that is degraded over total land area (%)</t>
  </si>
  <si>
    <t>Land rights</t>
  </si>
  <si>
    <t xml:space="preserve">Covenant on Social, Economic and Cultural Rights	</t>
  </si>
  <si>
    <t>Ratification of International Covenant on Economic, Social and Cultural Rights (ICESCR)</t>
  </si>
  <si>
    <t>1.1.2.2</t>
  </si>
  <si>
    <t xml:space="preserve">Convention on the Rights of Indigenous Peoples	</t>
  </si>
  <si>
    <t>Ratification of ILO Convention No.169 on the Rights of Indigenous and Tribal Peoples in Independent Countries OR ILO Convention No. 107 on Indigenous and Tribal Populations Convention</t>
  </si>
  <si>
    <t>1.1.2.3</t>
  </si>
  <si>
    <t xml:space="preserve">Declaration on Rights of Indigenous Peoples	</t>
  </si>
  <si>
    <t xml:space="preserve">Ratification of UN Declaration on the Rights of Indigenous Peoples (UN DRIP)_x000D_
</t>
  </si>
  <si>
    <t xml:space="preserve">Indigenous land tenure	</t>
  </si>
  <si>
    <t>Do national laws recognise indigenous land tenure?</t>
  </si>
  <si>
    <t xml:space="preserve">Community land tenure	</t>
  </si>
  <si>
    <t>Do national laws recognise community land tenure?</t>
  </si>
  <si>
    <t xml:space="preserve">Quality of land administration	</t>
  </si>
  <si>
    <t>Does the country have a good land administration system?</t>
  </si>
  <si>
    <t>Proportion of indigenous and community lands formally recognised</t>
  </si>
  <si>
    <t>Percentage of Indigenous and Community Lands formally recognised</t>
  </si>
  <si>
    <t>Security arrangements</t>
  </si>
  <si>
    <t xml:space="preserve">Geneva Convention	</t>
  </si>
  <si>
    <t>Ratification of Geneva Convention (I-IV)</t>
  </si>
  <si>
    <t xml:space="preserve">Protection of Victims of International Armed Conflicts (Geneva Convention Protocol I)	</t>
  </si>
  <si>
    <t>Ratification of Geneva Convention Protocol I (1977) relating to the Protection of Victims of International Armed Conflicts</t>
  </si>
  <si>
    <t>1.1.3.3</t>
  </si>
  <si>
    <t xml:space="preserve">Protection of Victims of Non-International Armed Conflicts(Geneva Convention Protocol II)	</t>
  </si>
  <si>
    <t>Ratification of Geneva Convention Protocol II (1977) relating to the Protection of Victims of Non-International Armed Conflicts</t>
  </si>
  <si>
    <t>Convention Against the Recruitment, Use, Financing and Training of Mercenaries</t>
  </si>
  <si>
    <t>Ratification of International Convention Against the Recruitment, Use, Financing and Training of Mercenaries</t>
  </si>
  <si>
    <t xml:space="preserve">Montreaux Document	</t>
  </si>
  <si>
    <t>Has the country signed the Montreaux Document?</t>
  </si>
  <si>
    <t>1.1.3.4</t>
  </si>
  <si>
    <t xml:space="preserve">CRC Optional Protocol on Children in Armed Conflict	</t>
  </si>
  <si>
    <t>Ratification of CRC Optional Protocol on the Involvement of Children in Armed Conflict</t>
  </si>
  <si>
    <t>1.1.3.5</t>
  </si>
  <si>
    <t>Ratification of ILO Convention No. 182 On the Worst forms of Child Labour</t>
  </si>
  <si>
    <t>1.2.3.1</t>
  </si>
  <si>
    <t>Unlawful recruitment of children prohibited</t>
  </si>
  <si>
    <t xml:space="preserve">Is unlawful recruitment of children criminalised?_x000D_
</t>
  </si>
  <si>
    <t>Use of children in hostilities prohibited</t>
  </si>
  <si>
    <t>Is the use of children to participate in hostilities criminalised?</t>
  </si>
  <si>
    <t>1.2.3.2</t>
  </si>
  <si>
    <t xml:space="preserve">Regulation of private military and security companies	</t>
  </si>
  <si>
    <t>Does the country regulate activities of private military and security companies (PMSCs)</t>
  </si>
  <si>
    <t>1.2.3.3.</t>
  </si>
  <si>
    <t xml:space="preserve">Voluntary Principles on Security and Human Rights	</t>
  </si>
  <si>
    <t>Government participation in the Voluntary Principles on Security and Human Rights</t>
  </si>
  <si>
    <t xml:space="preserve">3.3.1 </t>
  </si>
  <si>
    <t>Recruitment and use of children in hostilities</t>
  </si>
  <si>
    <t>Whether there are reports of use of children in hostilities by state or non-state groups</t>
  </si>
  <si>
    <t>Number of people internally displaced by conflict and violence</t>
  </si>
  <si>
    <t>Number of internally displaced persons (IDPs) (conflict and violence) per 100,000 population</t>
  </si>
  <si>
    <t>3.3.4</t>
  </si>
  <si>
    <t>New displacements of people by conflict and violence</t>
  </si>
  <si>
    <t>New displacements (conflict and violence) per 100,000 population</t>
  </si>
  <si>
    <t>Natural disasters</t>
  </si>
  <si>
    <t xml:space="preserve">Telecommunication Resources for Disaster Mitigation	</t>
  </si>
  <si>
    <t>Ratification of Tampere Convention on the Provision of Telecommunication Resources for Disaster Mitigation and Relief Operations</t>
  </si>
  <si>
    <t>National disaster risk reduction strategies</t>
  </si>
  <si>
    <t>Proportion of local governments that adopt and implement local disaster risk reduction strategies in line with national disaster risk reduction strategies</t>
  </si>
  <si>
    <t>DIM_SDG_INDICATOR=="1.5.4"</t>
  </si>
  <si>
    <t xml:space="preserve">Deaths associated with disasters	</t>
  </si>
  <si>
    <t>Number of deaths and missing persons attributed to disaster per 100,000 population</t>
  </si>
  <si>
    <t>DIM_SDG_INDICATOR=="1.5.1"</t>
  </si>
  <si>
    <t xml:space="preserve">Damaged livelihoods associated with disasters	</t>
  </si>
  <si>
    <t xml:space="preserve">Number of people whose livelihoods were disrupted and destroyed due to disaster
</t>
  </si>
  <si>
    <t xml:space="preserve">Disruption to education services	</t>
  </si>
  <si>
    <t>Number of disruptions to educational services attributed to disasters</t>
  </si>
  <si>
    <t>DIM_SDG_INDICATOR=="11.5.2"</t>
  </si>
  <si>
    <t xml:space="preserve">Disruption to health services	</t>
  </si>
  <si>
    <t>Number of disruptions to health services attributed to disasters</t>
  </si>
  <si>
    <t xml:space="preserve">Disruption to basic services	</t>
  </si>
  <si>
    <t>Number of disruptions to other basic services attributed to disasters</t>
  </si>
  <si>
    <t xml:space="preserve">3.4.2 </t>
  </si>
  <si>
    <t>New displacements of people by natural disasters</t>
  </si>
  <si>
    <t xml:space="preserve">New displacements (natural disasters) per per 100,000 population </t>
  </si>
  <si>
    <t xml:space="preserve">3.4.3 </t>
  </si>
  <si>
    <t>Risk of humanitarian crises and disasters</t>
  </si>
  <si>
    <t>INFORM (Index for Risk Management) country risk score</t>
  </si>
  <si>
    <t>Fulfillment of children’s rights</t>
  </si>
  <si>
    <t xml:space="preserve">Convention on the Rights of the Child (CRC)	</t>
  </si>
  <si>
    <t>Ratification of Convention on the Rights of the Child</t>
  </si>
  <si>
    <t xml:space="preserve">CRC Optional Protocol on Communications Procedure	</t>
  </si>
  <si>
    <t>Ratification of the Optional Protocol on the Rights of the Child on a Communications Procedure</t>
  </si>
  <si>
    <t xml:space="preserve">Legal status of CRC	</t>
  </si>
  <si>
    <t>Access to Justice Country Ranking: Legal Status of the Convention on the Rights of the Child (CRC)</t>
  </si>
  <si>
    <t>3.5.1</t>
  </si>
  <si>
    <t xml:space="preserve">Right to education fulfilment	</t>
  </si>
  <si>
    <t>KidsRights Index Education score or, if unavailable, net primary enrolment and gross secondary enrolment</t>
  </si>
  <si>
    <t>3.6.1</t>
  </si>
  <si>
    <t xml:space="preserve">Right to health fulfilment	</t>
  </si>
  <si>
    <t xml:space="preserve">KidsRights Index Health score </t>
  </si>
  <si>
    <t>3.7.1</t>
  </si>
  <si>
    <t xml:space="preserve">Right to protection fulfilment	</t>
  </si>
  <si>
    <t xml:space="preserve">KidsRights Index Protection score </t>
  </si>
  <si>
    <t xml:space="preserve">Right to life fulfilment	</t>
  </si>
  <si>
    <t xml:space="preserve">KidsRights Index Life score_x000D_
</t>
  </si>
  <si>
    <t>Temporary issue 3</t>
  </si>
  <si>
    <t xml:space="preserve">Education spending	</t>
  </si>
  <si>
    <t>Proportion of total government spending on essential services, education</t>
  </si>
  <si>
    <t>2.1.4</t>
  </si>
  <si>
    <t xml:space="preserve">Health expenditure	</t>
  </si>
  <si>
    <t>Current health expenditure per capita, PPP (current international $)</t>
  </si>
  <si>
    <t xml:space="preserve">Child protection services	</t>
  </si>
  <si>
    <t xml:space="preserve">Life skills and social development programmes 	</t>
  </si>
  <si>
    <t>2.1.7</t>
  </si>
  <si>
    <t xml:space="preserve">Social protection coverage	</t>
  </si>
  <si>
    <t>Hours of Work Convention</t>
  </si>
  <si>
    <t>Ratification of ILO Convention No. 1. Hours of Work (Industry)</t>
  </si>
  <si>
    <t>This indicator assesses whether a country has made an international commitment to set the general standard at 48 regular hours of work per week, with a maximum of eight hours per day.</t>
  </si>
  <si>
    <t>Convention No. 183 Maternity Protection</t>
  </si>
  <si>
    <t>No. 183 (Maternity Protection Convention)</t>
  </si>
  <si>
    <t>This indicator assesses whether a country has made an international commitment to adopt basic principles of maternity protection for all employed women, including the right to maternity leave (14 weeks), additional leave in case of illness, medical and cash benefits, protection from dismissal, breastfeeding breaks, and the right of pregnant or nursing women not to perform work prejudicial to their health or that of their child.</t>
  </si>
  <si>
    <t>Age limits off-premise alcohol sale</t>
  </si>
  <si>
    <t>Age limits on alcohol sale off premises (spirits)</t>
  </si>
  <si>
    <t>Out-of-school adolescents (primary school)</t>
  </si>
  <si>
    <t>Percentage of out-of-school adolescents of primary school age</t>
  </si>
  <si>
    <t>Ban on alcohol advertising on national radio</t>
  </si>
  <si>
    <t>Ban on alcohol (spirits) advertising on national radio</t>
  </si>
  <si>
    <t>Ban on alcohol advertising on print media</t>
  </si>
  <si>
    <t>Ban on alcohol (spirits) advertising on print media</t>
  </si>
  <si>
    <t>Collective bargaining coverage</t>
  </si>
  <si>
    <t>Rate of collective bargaining coverage in a country</t>
  </si>
  <si>
    <t>Pre-primary education spending</t>
  </si>
  <si>
    <t>Expenditure on pre-primary as % of government expenditure on education (%)(UIS.XPUBP.0)</t>
  </si>
  <si>
    <t>Originally from UNESCO but available here: https://databank.worldbank.org/source/education-statistics:-education-expenditure. Note the title matches the indicator e.g. it is not current or capital expenditure</t>
  </si>
  <si>
    <t xml:space="preserve">Women in informal employment </t>
  </si>
  <si>
    <t>Informal employment of women (% of total employment)</t>
  </si>
  <si>
    <t>DIM_SEX=="FEMALE"&amp; DIM_SECTOR=="NO BREAKDOWN"</t>
  </si>
  <si>
    <t>Maternity leave cash benefits</t>
  </si>
  <si>
    <t>Coverage in practice of maternity leave cash benefits (%)</t>
  </si>
  <si>
    <t>This indicators measures coverage in practice (as opposed to law) of maternity leave cash benefits</t>
  </si>
  <si>
    <t>Birth registration under 5 years of age</t>
  </si>
  <si>
    <t>Proportion of children under 5 years of age whose births have been registered with a civil authority</t>
  </si>
  <si>
    <t>If the state is effective at registering births, children are more likely to go to school and receive state protections. Children who do not attend school are more likely to work.</t>
  </si>
  <si>
    <t>Consumer protection enforcement authority</t>
  </si>
  <si>
    <t>Existence of a national authority responsible for consumer protection</t>
  </si>
  <si>
    <t>UNICEF/WHO/World Bank joint child malnutrition estimates</t>
  </si>
  <si>
    <t>DIM_SEX=="BOTH_SEXES" &amp; DIM_AGE_GROUP == "0-5 YEARS" &amp; DIM_QUANTILE == "_T" &amp; DIM_AREA_TYPE == "TOTAL" &amp; DIM_MATERNAL_EDU_LVL == "_T: Total"</t>
  </si>
  <si>
    <t>National policy instruments on sustainable consumption and production</t>
  </si>
  <si>
    <t xml:space="preserve">SDG database 12.1.1 Countries with policy instrument for sustainable consumption and production (1 = YES; 0 = NO) SG_SCP_POLINS INDICATOR </t>
  </si>
  <si>
    <t>Indicates degree to which state is committed to UN Guidelines on Consumer Protection  - to encourage countries to educate consumers about sustainable consumption</t>
  </si>
  <si>
    <t>DIM_POLICY_TYPE=="_T"</t>
  </si>
  <si>
    <t>SDG Database 12.4.2, 12.5.1,  Series:  Electronic waste recycling, per capita (Kg) EN_EWT_RCYPCAP</t>
  </si>
  <si>
    <t>DIM_SDG_INDICATOR=="12.4.2"</t>
  </si>
  <si>
    <t>SDG database 12.1.1 Countries with sustainable consumption and production (SCP) national action plans or SCP mainstreamed as a priority or target into national policies (1 = YES; 0 = NO) SG_SCP_CNTRY</t>
  </si>
  <si>
    <t>Ability of the government to formulate and implement sound policies and regulations that
permit and promote private sector development</t>
  </si>
  <si>
    <t>Indicates quality of regulation in general and thus a proxy</t>
  </si>
  <si>
    <t>Rule of law, quality of contract enforcement, property rights, the police, and the courts, and likelihood of crime and violence</t>
  </si>
  <si>
    <t xml:space="preserve">A proxy for access to dispute resolution and justice </t>
  </si>
  <si>
    <t>Population in food insecurity. Total population in moderate or severe food insecurity (thousands of people)  AG_PRD_FIESMSIN</t>
  </si>
  <si>
    <t>An proxy for access to land for subsistence farming (indigenous or community land tenure)</t>
  </si>
  <si>
    <t>DIM_AGE_GROUP=="ALL AGES" &amp; DIM_SEX=="BOTH_SEXES"</t>
  </si>
  <si>
    <t>ADD</t>
  </si>
  <si>
    <t xml:space="preserve">Participation in elections, freedom of expression, freedom of association, and a free media. </t>
  </si>
  <si>
    <t>Proxy for degree of public participation and consultation in decision-making</t>
  </si>
  <si>
    <t>Parties meeting their commitments and obligations in transmitting information as required by Basel Convention on hazardous waste, and other chemicals SG_HAZ_CMRBASEL</t>
  </si>
  <si>
    <t>indicator of implementation of conventions on hazardous waste etc</t>
  </si>
  <si>
    <t>Reporting on hazardous waste commitments. Parties meeting their commitments and obligations in transmitting information as required by Stockholm Convention on hazardous waste, and other chemicals SG_HAZ_CMRSTHOLM</t>
  </si>
  <si>
    <t>Perceptions of the likelihood of political instability and/or politicallymotivated violence, including terrorism.</t>
  </si>
  <si>
    <t>Indicator for ability of government to maintain stability and peace</t>
  </si>
  <si>
    <t>Number of countries that reported having a National DRR Strategy which is aligned to the Sendai Framework  SG_DSR_SFDRR</t>
  </si>
  <si>
    <t>SDG database</t>
  </si>
  <si>
    <t>DIM_SDG_INDICATOR=="1.5.3"</t>
  </si>
  <si>
    <t>Legislation criminalises knowing possession of CSAM, regardless of intent to distribute</t>
  </si>
  <si>
    <t>Child sexual abuse and exploitation. Engagement.</t>
  </si>
  <si>
    <t>Degree of engagement of industry, civil society and media to tackle child sexual abuse and exploitation (Out of the Shadows Index)</t>
  </si>
  <si>
    <t>Number of people internally displaced by natural disasters</t>
  </si>
  <si>
    <t>Number of internally displaced persons (IDPs) (natural disasters) per 100,000 population</t>
  </si>
  <si>
    <t>Weekly rest</t>
  </si>
  <si>
    <t>Are workers guaranteed a weekly day of rest?</t>
  </si>
  <si>
    <t>Wage premium for nightwork</t>
  </si>
  <si>
    <t>Is there a wage premium for night work?</t>
  </si>
  <si>
    <t>SOURCE_TYPE</t>
  </si>
  <si>
    <t>SOURCE_BODY</t>
  </si>
  <si>
    <t>SOURCE_TITLE</t>
  </si>
  <si>
    <t>ADDRESS</t>
  </si>
  <si>
    <t>LAST_UPDATED</t>
  </si>
  <si>
    <t>EXTRACTION_TYPE</t>
  </si>
  <si>
    <t>UPDATES_SOURCE_ID</t>
  </si>
  <si>
    <t>ENDPOINT_AVAILABLE</t>
  </si>
  <si>
    <t>ENDPOINT_URL</t>
  </si>
  <si>
    <t>CONTENT_TYPE</t>
  </si>
  <si>
    <t>Check with Alex</t>
  </si>
  <si>
    <t>COMMENTS_MICHAEL</t>
  </si>
  <si>
    <t>EXTRACTION_METHODOLOGY</t>
  </si>
  <si>
    <t>DATA_GENERATION_TYPE</t>
  </si>
  <si>
    <t>REQUIRE_STAGING</t>
  </si>
  <si>
    <t>DATA_EXTRACTION</t>
  </si>
  <si>
    <t>DATA_CLEANSING</t>
  </si>
  <si>
    <t>DATA_NORMALIZATION</t>
  </si>
  <si>
    <t>un_treaty_data_col</t>
  </si>
  <si>
    <t>WPA_OBS_RAW_COL</t>
  </si>
  <si>
    <t>WPA_YEAR_COL</t>
  </si>
  <si>
    <t>SORT_COLUMN</t>
  </si>
  <si>
    <t>TEMP_SORTING</t>
  </si>
  <si>
    <t>SOME_COLUMN_NAME</t>
  </si>
  <si>
    <t>Website (static html)</t>
  </si>
  <si>
    <t>ILO NORMLEX</t>
  </si>
  <si>
    <t>Ratification by Convention.  Ratifications of C138 - Minimum Age Convention, 1973 (No. 138).</t>
  </si>
  <si>
    <t>https://www.ilo.org/dyn/normlex/en/f?p=NORMLEXPUB:11300:0::NO:11300:P11300_INSTRUMENT_ID:312283:NO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</si>
  <si>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172 ratifications and 0 denounced. _x000D_
Note: a country may have signed, but if it has not ratified that is counted as 1=No._x000D_
</t>
  </si>
  <si>
    <t xml:space="preserve">No </t>
  </si>
  <si>
    <t>I have checked out the API and SDMX warehouse of ILO, and this data is not feature in there</t>
  </si>
  <si>
    <t xml:space="preserve">Indicator has been extracted programatically through web scraping from the website directly. </t>
  </si>
  <si>
    <t>Machine generated</t>
  </si>
  <si>
    <t>No</t>
  </si>
  <si>
    <t xml:space="preserve">Python </t>
  </si>
  <si>
    <t xml:space="preserve">Ratification by Convention. Ratifications of C182 - Worst Forms of Child Labour Convention, 1999 (No. 182). </t>
  </si>
  <si>
    <t>https://www.ilo.org/dyn/normlex/en/f?p=NORMLEXPUB:11300:0::NO::P11300_INSTRUMENT_ID:312327</t>
  </si>
  <si>
    <t xml:space="preserve">Filter column in the scoring spreadsheet to check all countries scored with a ‘1’ or ‘0’ in the last update of the index to see whether they have ratified since the update. _x000D_
In the 2020 update, there were 186 ratifications and 0 denounced. Only one country has not ratified – Tonga._x000D_
Note: a country may have signed, but if it has not ratified that is counted as 1=No._x000D_
</t>
  </si>
  <si>
    <t>I have checked out the API and SDMX warehouse of ILO, and this data is not feature in there; but there are several other indicators that might potentially ALL_SDG_A871_SEX_AGE_RT</t>
  </si>
  <si>
    <t>UN Treaties</t>
  </si>
  <si>
    <t>11. c Optional Protocol to the Convention on the Rights of the Child on the sale of children, child prostitution and child pornography</t>
  </si>
  <si>
    <t>https://treaties.un.org/Pages/ViewDetails.aspx?src=TREATY&amp;mtdsg_no=IV-11-c&amp;chapter=4&amp;clang=_en</t>
  </si>
  <si>
    <t xml:space="preserve">Filter column in the scoring spreadsheet to check all countries scored with a ‘1’ or ‘0’ in the last update of the index to see whether they have ratified since the update.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Note: a country may have signed, but if it has not ratified that is counted as 1=No.
</t>
  </si>
  <si>
    <t>Link provided pointed to UN OHCHR, but I found the data in the UN Treaties database and changed the link to that to include in UN Treaty loop</t>
  </si>
  <si>
    <t>UN Protocol to Prevent, Suppress and Punish Trafficking in Persons, Especially Women and Children</t>
  </si>
  <si>
    <t>https://treaties.un.org/pages/ViewDetails.aspx?src=TREATY&amp;mtdsg_no=XVIII-12-a&amp;chapter=18&amp;clang=_en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</si>
  <si>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117. Parties : 176_x000D_
Note: a country may have signed, but if it has not ratified that is counted as 1=No._x000D_
</t>
  </si>
  <si>
    <t>Data is provided in a table on the website, but there is no downladble Excel file provided. Data must be entered somewhere manually</t>
  </si>
  <si>
    <t xml:space="preserve">Ratification by Convention. Ratifications of C029 - Forced Labour Convention, 1930 (No. 29). </t>
  </si>
  <si>
    <t>https://www.ilo.org/dyn/normlex/en/f?p=NORMLEXPUB:11300:0::NO:11300:P11300_INSTRUMENT_ID:312174:NO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</si>
  <si>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178 ratifications._x000D_
Note: a country may have signed, but if it has not ratified that is counted as 1=No._x000D_
</t>
  </si>
  <si>
    <t>I have checked out the API and SDMX warehouse of ILO, and this data is not feature in there, so it must be retrieved from that source</t>
  </si>
  <si>
    <t xml:space="preserve">Ratification by Convention. Ratifications of C105 - Abolition of Forced Labour Convention, 1957 (No. 105). </t>
  </si>
  <si>
    <t>https://www.ilo.org/dyn/normlex/en/f?p=NORMLEXPUB:11300:0::NO:11300:P11300_INSTRUMENT_ID:312250:NO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</si>
  <si>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175 ratifications._x000D_
Note: a country may have signed, but if it has not ratified that is counted as 1=No._x000D_
</t>
  </si>
  <si>
    <t xml:space="preserve">Ratification by Convention. Ratifications of P029 - Protocol of 2014 to the Forced Labour Convention, 1930. </t>
  </si>
  <si>
    <t>https://www.ilo.org/dyn/normlex/en/f?p=NORMLEXPUB:11300:0::NO:11300:P11300_INSTRUMENT_ID:3174672:NO</t>
  </si>
  <si>
    <t xml:space="preserve">Filter column in the scoring spreadsheet to check all countries scored with a ‘2 = Yes’ (use the Yes group as smaller) in the last update of the index. _x000D_
Check these countries against the online source. Compare with the list of countries that have ratified. _x000D_
In the last update there were 45 ratifications, of which 15 come into force between 2020-2021._x000D_
Note: a country may have signed, but if it has not ratified that is counted as 1=No._x000D_
</t>
  </si>
  <si>
    <t>Excel (no URL)</t>
  </si>
  <si>
    <t>World Policy Analysis Centre</t>
  </si>
  <si>
    <t xml:space="preserve">What is the minimum age for admission to employment? (Without taking legal loopholes into account) </t>
  </si>
  <si>
    <t>https://www.worldpolicycenter.org/policies/what-is-the-minimum-age-for-admission-to-employment/what-is-the-minimum-age-for-admission-to-employment-with-exceptions</t>
  </si>
  <si>
    <t xml:space="preserve">Select the right option on the drop-down button “without taking legal loopholes into account’._x000D_
The data is available in a download button at the top of the web page. The date given is October 2016._x000D_
</t>
  </si>
  <si>
    <t>Excel - no endpoint</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</si>
  <si>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</si>
  <si>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Data has been extracted manually from the primary source provided and transformed programatically</t>
  </si>
  <si>
    <t>Manual</t>
  </si>
  <si>
    <t>Python</t>
  </si>
  <si>
    <t>admiss_age</t>
  </si>
  <si>
    <t xml:space="preserve">What is the minimum age for light work? </t>
  </si>
  <si>
    <t>https://www.worldpolicycenter.org/policies/what-is-the-minimum-age-for-light-work</t>
  </si>
  <si>
    <t>The data is available in a download button at the top of the web page. The date given is October 2016.</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</si>
  <si>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</si>
  <si>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light_age</t>
  </si>
  <si>
    <t xml:space="preserve">Is education compulsory? (Beginning secondary education) </t>
  </si>
  <si>
    <t>https://worldpolicycenter.org/policies/is-education-compulsory/is-beginning-secondary-education-compulsory</t>
  </si>
  <si>
    <t xml:space="preserve">Select the right option on the drop-down button “beginning secondary education”._x000D_
The data is available in a download button at the top of the web page. The date given is June 2014._x000D_
</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</si>
  <si>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edu_comp_begsec</t>
  </si>
  <si>
    <t>edu_comp_begsec</t>
  </si>
  <si>
    <t>Excel (with URL endpoint)</t>
  </si>
  <si>
    <t>Economist Intelligence Unit</t>
  </si>
  <si>
    <t>Out of the Shadows Index. Legal Framework score</t>
  </si>
  <si>
    <t>https://outoftheshadows.eiu.com/data-visualisation/?country1=GB</t>
  </si>
  <si>
    <t xml:space="preserve">The EIU Out of the Shadows Index has 4 components: Environment, Legal Framework, Government capacity, and Engagement. This indicator uses only the Legal Framework score, given out of 100._x000D_
Scroll down the page to download the data in Excel._x000D_
</t>
  </si>
  <si>
    <t>Excel - endpoint</t>
  </si>
  <si>
    <t>The data is also contained in the Excel which is downloadable, but to retrieve the data from there in automated way is very difficult (because it is a very nested Ecel with many restrictions and macros). So I would retrieve the data manually here</t>
  </si>
  <si>
    <t>Yes</t>
  </si>
  <si>
    <t>PDF</t>
  </si>
  <si>
    <t>UNODC</t>
  </si>
  <si>
    <t>2018 Global Report on Trafficking in Persons. See Country Profiles at bottom of the web page. See Excel created by research.</t>
  </si>
  <si>
    <t>https://www.unodc.org/unodc/data-and-analysis/glotip.html</t>
  </si>
  <si>
    <t>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</si>
  <si>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 xml:space="preserve"> </t>
  </si>
  <si>
    <t>I have clicked on the button "Data" &gt; but under the "trafficking in persons category" there is no indicator that would capture the same information. It must be retrieved manually by going through all the PDF files</t>
  </si>
  <si>
    <t>Data has been extracted and entered manually from the primary source provided</t>
  </si>
  <si>
    <t>Human generated</t>
  </si>
  <si>
    <t xml:space="preserve">What is the minimum age for hazardous work? Use 'without legal loopholes' </t>
  </si>
  <si>
    <t>https://www.worldpolicycenter.org/policies/what-is-the-minimum-age-for-hazardous-work/what-is-the-minimum-age-for-hazardous-work</t>
  </si>
  <si>
    <t>The data download option is at the top of the page. Select the option of ‘without legal loopholes’. The date given is October 2016.</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</si>
  <si>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cl_haz_minage</t>
  </si>
  <si>
    <t>cl_haz_minage</t>
  </si>
  <si>
    <t>S-14</t>
  </si>
  <si>
    <t>UN</t>
  </si>
  <si>
    <t>SDG Indicator 8.7.1. Proportion of children aged 5-17 years engaged in child labour</t>
  </si>
  <si>
    <t>https://unstats.un.org/sdgs/indicators/database/?indicator=8.7.1</t>
  </si>
  <si>
    <t xml:space="preserve">Download the data from the SDG database._x000D_
An option to fill data gaps are regional proxies available in the ILO/8.7 Alliance report, Global Trends 2012-2016: _x000D_
https://www.ilo.org/wcmsp5/groups/public/@dgreports/@dcomm/documents/publication/wcms_575499.pdf.  _x000D_
</t>
  </si>
  <si>
    <t>Deprecated - migrated to S-24</t>
  </si>
  <si>
    <t>The data can be downlaoded as Excel there, but it can also be retrieved via the API from the SDG API. so I am depreciating this source and updating it with soure S-24</t>
  </si>
  <si>
    <t>Migrated</t>
  </si>
  <si>
    <t>S-15</t>
  </si>
  <si>
    <t>Excel (URL)</t>
  </si>
  <si>
    <t>UNESCO</t>
  </si>
  <si>
    <t xml:space="preserve">Percentage of out-of-school adolescents of lower secondary school age. </t>
  </si>
  <si>
    <t>https://tellmaps.com/uis/oosc/#!/tellmap/-1522571971/0</t>
  </si>
  <si>
    <t>Click on the Excel option to access the data. Dates given for the data vary.</t>
  </si>
  <si>
    <t>Deprecated - migrated to S-55</t>
  </si>
  <si>
    <t>Data can also be access through API, I am depreciating this source and updating it with S-55</t>
  </si>
  <si>
    <t>S-16</t>
  </si>
  <si>
    <t xml:space="preserve">Percentage of out-of-school adolescents of upper secondary school age. </t>
  </si>
  <si>
    <t>https://tellmaps.com/uis/oosc/#!/tellmap/406451723</t>
  </si>
  <si>
    <t>Deprecated - migrated to S-56</t>
  </si>
  <si>
    <t>Data can also be access through API, I am depreciating this source and updating it with S-56</t>
  </si>
  <si>
    <t>S-17</t>
  </si>
  <si>
    <t>Website</t>
  </si>
  <si>
    <t xml:space="preserve">ILO STAT Informal Employment (% of total non-agricultural employment)  </t>
  </si>
  <si>
    <t>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</si>
  <si>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Excel._x000D_
The indicator is the percentage, but the source also includes data by absolute number (thousand)._x000D_
</t>
  </si>
  <si>
    <t>Deprecated - migrated to S-23</t>
  </si>
  <si>
    <t>The data can be downlaoded as Excel there, but it can also be retrieved via the API from the SDG API. so I am depreciating this source and updating it with soure S-23</t>
  </si>
  <si>
    <t>S-18</t>
  </si>
  <si>
    <t>Walk Free Foundation</t>
  </si>
  <si>
    <t>Walk Free Foundation.Global Slavery Index. Prevalence of Modern Slavery. Prevalence score only.</t>
  </si>
  <si>
    <t>https://www.globalslaveryindex.org/2018/data/maps/#prevalence</t>
  </si>
  <si>
    <t>Download the data by request. https://www.globalslaveryindex.org/resources/downloads/Only use the prevalence score, not the government response or vulnerability assessments</t>
  </si>
  <si>
    <t>Deprecated - migrated to S-60</t>
  </si>
  <si>
    <t>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</si>
  <si>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S-19</t>
  </si>
  <si>
    <t>UN SDG</t>
  </si>
  <si>
    <t xml:space="preserve">SDG Indicator 16.2.2 Detected victims of human trafficking, by age and sex (number)  VC_HTF_DETV </t>
  </si>
  <si>
    <t>https://unstats.un.org/sdgs/indicators/database?indicator=16.2.2</t>
  </si>
  <si>
    <t>Select and download the data from the SDG data base.</t>
  </si>
  <si>
    <t>Deprecated - migrated to S-61</t>
  </si>
  <si>
    <t>The data can be downlaoded as Excel there, but it can also be retrieved via the API from the SDG API. so I am depreciating this source and updating it with soure S-61</t>
  </si>
  <si>
    <t>S-20</t>
  </si>
  <si>
    <t xml:space="preserve">SDG Indicator 1.1.1. Proportion of population below international poverty line (%) _x000D_
SI_POV_DAY1 </t>
  </si>
  <si>
    <t>https://unstats.un.org/sdgs/indicators/database/?indicator=1.1.1</t>
  </si>
  <si>
    <t>Deprecated - migrated to S-62</t>
  </si>
  <si>
    <t>The data can be downlaoded as Excel there, but it can also be retrieved via the API from the SDG API. so I am depreciating this source and updating it with soure S-62</t>
  </si>
  <si>
    <t>UCW Project</t>
  </si>
  <si>
    <t xml:space="preserve">UCW Project. Understanding Children’s Work. Info by Country. Hazardous work (15-17 year old) </t>
  </si>
  <si>
    <t xml:space="preserve">http://www.ucw-project.org/info-country.aspx </t>
  </si>
  <si>
    <t>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</si>
  <si>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I have checked if the data is available on some other source, e.g. ILO API or SG API. But this is not the case. So, Excel must be created and downloaded, can not be automated</t>
  </si>
  <si>
    <t>S-22</t>
  </si>
  <si>
    <t>Global Estimates of Child Labour, 2012- 2016</t>
  </si>
  <si>
    <t>https://www.ilo.org/wcmsp5/groups/public/@dgreports/@dcomm/documents/publication/wcms_575499.pdf</t>
  </si>
  <si>
    <t>I have checked and had thought that the data can be drawn from the ILO API like so: Data can be drawn from API. Use age 5-17, both sexes. The indicator code is: DF_SDG_ALL_SDG_B871_SEX_AGE_RT. Check the query builder: https://ilostat.ilo.org/data/sdmx-query-builder/ is this the same as the indicator from this site under Category = "Child Labour". This would have been the API URL https://www.ilo.org/sdmx/rest/data/ILO,DF_SDG_ALL_SDG_B871_SEX_AGE_RT/?format=csv&amp;startPeriod=2010-01-01&amp;endPeriod=2020-12-31  &gt; Either of the two dataflows. However, I was wrong, and after double-checking with Alex, the indicator from the API is not correspnding to what it was supposed to. This sources was meant as a back-up source anyways and pertaind to an indicator with two sources (i.e. I-21, which used to raw aon S-21 and S-22). After consultation with Alex, we have decided to delete this sources and only stick to Source S-21</t>
  </si>
  <si>
    <t>API (SDG)</t>
  </si>
  <si>
    <t xml:space="preserve">SDG Indicator 8.3.1. Informal Employment (% of total non-agricultural employment)  </t>
  </si>
  <si>
    <t>https://unstats.un.org/sdgs/indicators/database/</t>
  </si>
  <si>
    <t>API which updates S-17, in order to automate the process</t>
  </si>
  <si>
    <t>API</t>
  </si>
  <si>
    <t>https://unstats.un.org/SDGAPI/v1/sdg/Series/Data?seriesCode=SL_ISV_IFEM&amp;pageSize=999999999</t>
  </si>
  <si>
    <t>json</t>
  </si>
  <si>
    <t>Data drawn from the SDG API (Rather than the ILO API after discussion with Alex and Tomás)</t>
  </si>
  <si>
    <t>Indicator has been researched and identified through the primary source manually, but the actual data extraction and transformation has been done programmatically through the API of the source body.</t>
  </si>
  <si>
    <t>https://unstats.un.org/SDGAPI/swagger/#!/Indicator/V1SdgIndicatorByIndicatorCodeSeriesListGet</t>
  </si>
  <si>
    <t>Download the data of the API, the indicator code is ______</t>
  </si>
  <si>
    <t>https://unstats.un.org/SDGAPI/v1/sdg/Series/Data?seriesCode=SL_TLF_CHLDEC&amp;pageSize=999999999</t>
  </si>
  <si>
    <t>Data drawn from SDG API</t>
  </si>
  <si>
    <t>Indicator has been researched and identified through the primary source manually, but the actual data and transformation has been done programmatically through the API of the source body.</t>
  </si>
  <si>
    <t xml:space="preserve">Ratification by Convention. Ratifications of C095 - Protection of Wages Convention, 1949 (No. 95). </t>
  </si>
  <si>
    <t>https://www.ilo.org/dyn/normlex/en/f?p=NORMLEXPUB:11300:0::NO:11300:P11300_INSTRUMENT_ID:312240:NO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</si>
  <si>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98 ratifications and 0 denounced. _x000D_
Note: a country may have signed, but if it has not ratified that is counted as 1=No._x000D_
</t>
  </si>
  <si>
    <t>I have checked the ILO API, but no data on ratifications of countries is available</t>
  </si>
  <si>
    <t xml:space="preserve">Ratification by Convention. Ratifications of C047 - Forty-Hour Week Convention, 1935 (No. 47). </t>
  </si>
  <si>
    <t xml:space="preserve">https://www.ilo.org/dyn/normlex/en/f?p=NORMLEXPUB:11300:0::NO:11300:P11300_INSTRUMENT_ID:312192:NO_x000D_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</si>
  <si>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_x000D_
Note: a country may have signed, but if it has not ratified that is counted as 1=No._x000D_
</t>
  </si>
  <si>
    <t xml:space="preserve">Ratification by Convention. Ratifications of C001 – Hours of Work (Industry) Convention, 1919 (No. 1) </t>
  </si>
  <si>
    <t>https://www.ilo.org/dyn/normlex/en/f?p=NORMLEXPUB:11300:0::NO:11300:P11300_INSTRUMENT_ID:312146:NO</t>
  </si>
  <si>
    <t xml:space="preserve">Ratification by Convention. Ratifications of C131 - Minimum Wage Fixing Convention, 1970 (No. 131). </t>
  </si>
  <si>
    <t>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</si>
  <si>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_x000D_
Note: a country may have signed, but if it has not ratified that is counted as 1=No._x000D_
</t>
  </si>
  <si>
    <t xml:space="preserve">Ratification by Convention. Ratifications of C100 - Equal Remuneration Convention, 1951 (No. 100). </t>
  </si>
  <si>
    <t>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</si>
  <si>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_x000D_
Note: a country may have signed, but if it has not ratified that is counted as 1=No._x000D_
</t>
  </si>
  <si>
    <t xml:space="preserve">Ratification by Convention. Ratifications of C081 - Labour Inspection Convention, 1947 (No. 81). </t>
  </si>
  <si>
    <t>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</si>
  <si>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_x000D_
Note: a country may have signed, but if it has not ratified that is counted as 1=No._x000D_
</t>
  </si>
  <si>
    <t>nternational Convention on the Protection of the Rights of All Migrant Workers and Members of their Families</t>
  </si>
  <si>
    <t>https://treaties.un.org/pages/ViewDetails.aspx?src=TREATY&amp;mtdsg_no=IV-13&amp;chapter=4</t>
  </si>
  <si>
    <t xml:space="preserve">Filter column in the scoring spreadsheet to check all countries scored with a ‘1’ or ‘0’, and then check if this has altered since the last update. In the 2020 update there were Signatories : 39. Parties : 55. _x000D_
Note: a country may have signed, but if it has not ratified that is counted as 1=No._x000D_
</t>
  </si>
  <si>
    <t>I have checked and this data is not downloadable. Must be extracted manually or scraped</t>
  </si>
  <si>
    <t>Ratification, Accession(a), Succession(d)</t>
  </si>
  <si>
    <t xml:space="preserve">Ratification by Convention. Ratifications of C111 - Discrimination (Employment and Occupation) Convention, 1958 (No. 111). </t>
  </si>
  <si>
    <t>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</si>
  <si>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ratifications._x000D_
Note: a country may have signed, but if it has not ratified that is counted as 1=No._x000D_
</t>
  </si>
  <si>
    <t xml:space="preserve">Ratification by Convention. Ratifications of C087 - Freedom of Association and Protection of the Right to Organise Convention, 1948 (No. 87). </t>
  </si>
  <si>
    <t>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</si>
  <si>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ratifications._x000D_
Note: a country may have signed, but if it has not ratified that is counted as 1=No._x000D_
</t>
  </si>
  <si>
    <t xml:space="preserve">Ratification by Convention. Ratifications of C098 - Right to Organise and Collective Bargaining Convention, 1949 (No. 98). </t>
  </si>
  <si>
    <t>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</si>
  <si>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ratifications._x000D_
Note: a country may have signed, but if it has not ratified that is counted as 1=No._x000D_
</t>
  </si>
  <si>
    <t xml:space="preserve">Ratification by Convention. Ratifications of C155 - Occupational Safety and Health Convention, 1981 (No. 155).  </t>
  </si>
  <si>
    <t>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</si>
  <si>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ratifications._x000D_
Note: a country may have signed, but if it has not ratified that is counted as 1=No_x000D_
</t>
  </si>
  <si>
    <t xml:space="preserve">How is minimum wage established? </t>
  </si>
  <si>
    <t>https://www.worldpolicycenter.org/policies/how-is-minimum-wage-established</t>
  </si>
  <si>
    <t>Use the data download option. Date given for data is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</si>
  <si>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minwage_leg</t>
  </si>
  <si>
    <t>minwage_leg</t>
  </si>
  <si>
    <t>World Bank</t>
  </si>
  <si>
    <t xml:space="preserve">Employing Workers. Working Hours. Standard workday. </t>
  </si>
  <si>
    <t>https://www.doingbusiness.org/en/data/exploretopics/labor-market-regulation</t>
  </si>
  <si>
    <t>Scroll across the table to find the indicator ‘standard workday’</t>
  </si>
  <si>
    <t xml:space="preserve">Source deleted, because the world bank has deprecated the data due to irregularities: https://www.worldbank.org/en/news/statement/2020/08/27/doing-business---data-irregularities-statement </t>
  </si>
  <si>
    <t xml:space="preserve">Employing Workers. Working Hours. Maximum number of working days per week </t>
  </si>
  <si>
    <t>Scroll across the table to find the indicator ‘maximum number of working days per week’</t>
  </si>
  <si>
    <t xml:space="preserve">Employing Workers. Working Hours. Premium for overtime work (% of hourly pay) </t>
  </si>
  <si>
    <t>Scroll across the table to find the indicator ‘premium for overtime work (% of hourly pay)’</t>
  </si>
  <si>
    <t xml:space="preserve">Is paid annual leave available to workers? </t>
  </si>
  <si>
    <t>https://www.worldpolicycenter.org/policies/is-paid-annual-leave-available-to-workers</t>
  </si>
  <si>
    <t>Use the download data option. Date given for data is April 2015.</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</si>
  <si>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</si>
  <si>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paid_anlv</t>
  </si>
  <si>
    <t>https://www.worldpolicycenter.org/policies/for-how-long-are-workers-guaranteed-paid-sick-leave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</si>
  <si>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</si>
  <si>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sickleave_duration</t>
  </si>
  <si>
    <t xml:space="preserve">Are women protected from discrimination at work? (In promotion and/or demotions) </t>
  </si>
  <si>
    <t>https://www.worldpolicycenter.org/policies/are-women-protected-from-discrimination-at-work/are-women-protected-from-discrimination-in-promotions-and-or-demotions</t>
  </si>
  <si>
    <t>Use the download data option. Date given for data is August 2016.</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</si>
  <si>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</si>
  <si>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promdemo_sex</t>
  </si>
  <si>
    <t xml:space="preserve">Is equal pay guaranteed for men and women? </t>
  </si>
  <si>
    <t>https://www.worldpolicycenter.org/policies/is-equal-pay-guaranteed-for-men-and-women</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</si>
  <si>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</si>
  <si>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pay_sex</t>
  </si>
  <si>
    <t xml:space="preserve">Is sexual harassment explicitly prohibited in the workplace? </t>
  </si>
  <si>
    <t>https://www.worldpolicycenter.org/policies/is-sexual-harassment-explicitly-prohibited-in-the-workplace</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</si>
  <si>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</si>
  <si>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sh_covered</t>
  </si>
  <si>
    <t xml:space="preserve">Do families receive benefits for childcare or school costs? </t>
  </si>
  <si>
    <t>https://www.worldpolicycenter.org/policies/do-families-receive-benefits-for-child-care-or-school-costs</t>
  </si>
  <si>
    <t>Use the download data option. Date given for data is March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</si>
  <si>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</si>
  <si>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fb_ccschsupp</t>
  </si>
  <si>
    <t>Website (dynamic interactive)</t>
  </si>
  <si>
    <t>Center for Global Workers’ Rights</t>
  </si>
  <si>
    <t xml:space="preserve">(2017). Labour Rights Indicators. “In Law’ Retrieved from </t>
  </si>
  <si>
    <t>http://labour-rights-indicators.la.psu.edu/.</t>
  </si>
  <si>
    <t>Use the data for ‘in law’ rather than ‘in practice’. It looks like it is updated every three years.</t>
  </si>
  <si>
    <t>I have checked and the data is neither downloadable, nor is there an API. So i must be retreived with beautiful soup or manually. However, also it is not clear whether to extract "in law" or "overall"</t>
  </si>
  <si>
    <t>S-47</t>
  </si>
  <si>
    <t>SDG Indicator 8.5.1, ILO Stat: Average hourly earnings of employees by sex and occupation (local currency) SL_EMP_AEARN</t>
  </si>
  <si>
    <t>https://www.ilo.org/shinyapps/bulkexplorer16/?lang=en&amp;segment=indicator&amp;id=SDG_0111_SEX_AGE_RT_A</t>
  </si>
  <si>
    <t>Use the download option from the SDG database.</t>
  </si>
  <si>
    <t>Deprecated - migrated to S-203</t>
  </si>
  <si>
    <t>The data can be downlaoded as Excel there, but it can also be retrieved via the API from the SDG API. so I am depreciating this source and updating it with soure S-203</t>
  </si>
  <si>
    <t>S-48</t>
  </si>
  <si>
    <t>SDG Indicator 1.1.1, ILO Stat: Employed population below international poverty line, by sex and age (%) SI_POV_EMP1</t>
  </si>
  <si>
    <t>Deprecated - migrated to S-204</t>
  </si>
  <si>
    <t>The data can be downlaoded as Excel there, but it can also be retrieved via the API from the SDG API. so I am depreciating this source and updating it with soure S-205</t>
  </si>
  <si>
    <t xml:space="preserve">At what level are minimum wages set per day? </t>
  </si>
  <si>
    <t>https://www.worldpolicycenter.org/policies/at-what-level-are-minimum-wages-set-per-day</t>
  </si>
  <si>
    <t>Use the download option. Date given for data is March 2012.</t>
  </si>
  <si>
    <t>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</si>
  <si>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minwage_ppp</t>
  </si>
  <si>
    <t>API (ILO)</t>
  </si>
  <si>
    <t xml:space="preserve">Gender wge gap by occupation (%) - annual </t>
  </si>
  <si>
    <t>https://www.ilo.org/global/about-the-ilo/multimedia/maps-and-charts/enhanced/WCMS_650829/lang--en/index.htm OR https://www.ilo.org/travail/areasofwork/wages-and-income/WCMS_142568/lang--en/index.htm</t>
  </si>
  <si>
    <t>Use the data download option</t>
  </si>
  <si>
    <t>https://www.ilo.org/sdmx/rest/data/ILO,DF_YI_ALL_EAR_GGAP_OCU_RT/?format=csv&amp;startPeriod=2010-01-01&amp;endPeriod=2020-12-31</t>
  </si>
  <si>
    <t>csv</t>
  </si>
  <si>
    <t>Data taken from API, code: DF_YI_ALL_EAR_GGAP_OCU_RT. Use TOTAL as dimension for occupation type. This was the original source title: 2018 Global Wage Report. Figure 20: Factor-weighted gender pay gaps using monthly earnings: https://www.ilo.org/wcmsp5/groups/public/---dgreports/---dcomm/---publ/documents/publication/wcms_650553.pdf Data is available for download here:</t>
  </si>
  <si>
    <t xml:space="preserve">Mean weekly hours actually worked per employed person: </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</si>
  <si>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</si>
  <si>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https://www.ilo.org/sdmx/rest/data/ILO,DF_YI_ALL_HOW_UEMP_SEX_NB/?format=csv&amp;startPeriod=2010-01-01&amp;endPeriod=2020-12-31</t>
  </si>
  <si>
    <t>Data can be extracted via ILO API, see Python Code</t>
  </si>
  <si>
    <t>API (UNESCO)</t>
  </si>
  <si>
    <t xml:space="preserve">Gross early childhood education enrolment ratio in (a) pre-primary education and (b) early childhood educational development (SDG Indicator 4.2.4) </t>
  </si>
  <si>
    <t>http://data.uis.unesco.org/Index.aspx?DataSetCode=edulit_ds</t>
  </si>
  <si>
    <t>https://api.uis.unesco.org/sdmx/data/UNESCO,EDU_NON_FINANCE,3.0/GECER.PT.L02._T._T+F+M._T._T.INST_T._Z._Z._T._T._T._Z._Z._Z._Z._Z.W00.W00._Z.?startPeriod=2010&amp;endPeriod=2020&amp;format=csv-sdmx&amp;locale=en&amp;subscription-key=460ab272abdd43c892bb59c218c22c09</t>
  </si>
  <si>
    <t>Data can be extracted via UNESCO API, see Python Code</t>
  </si>
  <si>
    <t>Female share of employment in senior and middle management (%)</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</si>
  <si>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</si>
  <si>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https://www.ilo.org/sdmx/rest/data/ILO,DF_SDG_ALL_SDG_0552_OCU_RT/?format=csv&amp;startPeriod=2010-01-01&amp;endPeriod=2020-12-31</t>
  </si>
  <si>
    <t>(2017). Labour Rights Indicators. "in Practise" retrieved from</t>
  </si>
  <si>
    <t>http://labour-rights-indicators.la.psu.edu/docs/Scores_2000-2017.xlsx for download. Or to see the visualisation: http://labour-rights-indicators.la.psu.edu/.</t>
  </si>
  <si>
    <t>Use the "In Practise" data. Use the data download option under about: http://labour-rights-indicators.la.psu.edu/docs/Scores_2000-2017.xlsx</t>
  </si>
  <si>
    <t>https://api.uis.unesco.org/sdmx/data/UNESCO,SDG4,2.0/ROFST.PT.L2._T._T+F+M.SCH_AGE_GROUP._T.INST_T._Z._T._Z._Z._Z._T._T._Z._Z._Z.?startPeriod=2017&amp;endPeriod=2018&amp;format=csv-sdmx&amp;locale=en&amp;subscription-key=460ab272abdd43c892bb59c218c22c09</t>
  </si>
  <si>
    <t>s. Python Script</t>
  </si>
  <si>
    <t>https://api.uis.unesco.org/sdmx/data/UNESCO,SDG4,2.0/ROFST.PT.L3._T._T+F+M.SCH_AGE_GROUP._T.INST_T._Z._T._Z._Z._Z._T._T._Z._Z._Z.?startPeriod=2017&amp;endPeriod=2018&amp;format=csv-sdmx&amp;locale=en&amp;subscription-key=460ab272abdd43c892bb59c218c22c09</t>
  </si>
  <si>
    <t xml:space="preserve">Ratification by Convention. Ratifications of C183 - Maternity Protection Convention, 2000 (No. 183). </t>
  </si>
  <si>
    <t>https://www.ilo.org/dyn/normlex/en/f?p=NORMLEXPUB:11300:0::NO:11300:P11300_INSTRUMENT_ID:312328:NO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</si>
  <si>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38 ratifications of No. 183, and 41 ratifications of No. 103. Note there are also 17 denunciations of No. 103 as this happens automatically when they ratify No. 183._x000D_
</t>
  </si>
  <si>
    <t xml:space="preserve">Ratification by Convention. Ratifications of C103 - Maternity Protection Convention (Revised), 1952 (No. 103). ILO. NORMLEX. Ratification by Convention. Ratifications of C103 - Maternity Protection Convention (Revised), 1952 (No. 103). </t>
  </si>
  <si>
    <t>https://www.ilo.org/dyn/normlex/en/f?p=NORMLEXPUB:11300:0::NO:11300:P11300_INSTRUMENT_ID:312248:NO</t>
  </si>
  <si>
    <t>8. Convention on the Elimination of All Forms of Discrimination against Women</t>
  </si>
  <si>
    <t>https://treaties.un.org/Pages/ViewDetails.aspx?src=IND&amp;mtdsg_no=IV-8&amp;chapter=4&amp;lang=en</t>
  </si>
  <si>
    <t xml:space="preserve">Filter column in the scoring spreadsheet to check all countries scored with a ‘1’ or ‘0’, and then check if this has altered since the last update.
Select CEDAW in the drop-down on the online source. Compare to the list of countries.
Note: a country may have signed, but if it has not ratified that is counted as 1=No.
</t>
  </si>
  <si>
    <t>Global Slavery Index. Prevalence of Modern Slavery. Prevalence score only.</t>
  </si>
  <si>
    <t>http://downloads.globalslaveryindex.org/ephemeral/FINAL-GSI-2018-DATA-G20-AND-FISHING-1597151668.xlsx</t>
  </si>
  <si>
    <t>You have to sign up to the newsletter (follow link in S-18). One you have done that, you will be provided with the URL to the Excel. However, this URL expires after a few days. That is why I have classified as Excel - no endpoint</t>
  </si>
  <si>
    <t>https://unstats.un.org/SDGAPI/v1/sdg/Series/Data?seriesCode=VC_HTF_DETV&amp;pageSize=999999999</t>
  </si>
  <si>
    <t xml:space="preserve">SDG Indicator 1.1.1. Proportion of population below international poverty line (%) SI_POV_DAY1 </t>
  </si>
  <si>
    <t>https://unstats.un.org/SDGAPI/v1/sdg/Series/Data?seriesCode=SI_POV_DAY1&amp;pageSize=999999999</t>
  </si>
  <si>
    <t xml:space="preserve">Is job protection guaranteed for parents throughout paid parental leave? (Mothers) </t>
  </si>
  <si>
    <t>https://www.worldpolicycenter.org/policies/is-job-protection-guaranteed-for-parents-throughout-paid-parental-leave/is-job-protection-guaranteed-for-mothers-throughout-paid-maternal-leave</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</si>
  <si>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</si>
  <si>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</si>
  <si>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mtlv_job_protect</t>
  </si>
  <si>
    <t xml:space="preserve">Is job protection guaranteed for parents throughout paid parental leave? (Fathers) </t>
  </si>
  <si>
    <t>https://www.worldpolicycenter.org/policies/is-job-protection-guaranteed-for-parents-throughout-paid-parental-leave/is-job-protection-guaranteed-for-fathers-throughout-paid-paternal-leave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</si>
  <si>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</si>
  <si>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ptlv_job_protect</t>
  </si>
  <si>
    <t xml:space="preserve">Is paid leave available to mothers and fathers of infants (mothers)? </t>
  </si>
  <si>
    <t xml:space="preserve">https://www.worldpolicycenter.org/policies/is-paid-leave-available-to-mothers-and-fathers-of-infants/is-paid-leave-available-for-both-parents-of-infants </t>
  </si>
  <si>
    <t>Select ‘mother’.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</si>
  <si>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</si>
  <si>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maternal_leave</t>
  </si>
  <si>
    <t>https://www.worldpolicycenter.org/policies/what-is-the-wage-replacement-rate-of-paid-leave-for-mothers/what-is-the-maximum-wage-replacement-rate-of-paid-leave-for-mothers</t>
  </si>
  <si>
    <t>Select ‘maximum’.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</si>
  <si>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</si>
  <si>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maternal_min_wrr_ilo</t>
  </si>
  <si>
    <t xml:space="preserve">Is paid leave available to mothers and fathers of infants (fathers)? </t>
  </si>
  <si>
    <t>Select ‘fathers’.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</si>
  <si>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paternal_leave</t>
  </si>
  <si>
    <t>paternal_leave</t>
  </si>
  <si>
    <t xml:space="preserve">Are mothers of infants guaranteed breastfeeding breaks at work? </t>
  </si>
  <si>
    <t>https://www.worldpolicycenter.org/policies/are-mothers-of-infants-guaranteed-breastfeeding-breaks-at-work</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</si>
  <si>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</si>
  <si>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breastfeed_duration</t>
  </si>
  <si>
    <t>breastfeed_duration</t>
  </si>
  <si>
    <t>Maternity and Paternity at Work, 2014: https://www.ilo.org/wcmsp5/groups/public/---dgreports/---dcomm/---publ/documents/publication/wcms_242615.pdfP.144 Appendix 3, column 1</t>
  </si>
  <si>
    <t>https://www.ilo.org/wcmsp5/groups/public/---dgreports/---dcomm/---publ/documents/publication/wcms_242615.pdf</t>
  </si>
  <si>
    <t>Go to P. 144 Appendix 3, column 1. Same as S-70 but different columns.</t>
  </si>
  <si>
    <t>I have checked in the API of ILO and googled the indicator, but it is not available anywhere. Must be read from this pdf</t>
  </si>
  <si>
    <t>Go to P. 144 Appendix 3, column 3. Same as S-69 but different columns.</t>
  </si>
  <si>
    <t xml:space="preserve">SDG Indicator 1.3.1. Proportion of mothers with newborns receiving maternity cash benefit. SI_COV_MATNL </t>
  </si>
  <si>
    <t>Use SDG database download option</t>
  </si>
  <si>
    <t>https://unstats.un.org/SDGAPI/v1/sdg/Series/Data?seriesCode=SI_COV_MATNL&amp;pageSize=999999999</t>
  </si>
  <si>
    <t>Data retrieved via the SDG API</t>
  </si>
  <si>
    <t>S-72</t>
  </si>
  <si>
    <t>Other</t>
  </si>
  <si>
    <t>Kids Rights Index</t>
  </si>
  <si>
    <t xml:space="preserve">KidsRights Index 2020 Environment Score: </t>
  </si>
  <si>
    <t>https://www.kidsrightsindex.org/</t>
  </si>
  <si>
    <t xml:space="preserve">Use only the Enabling Environment for Child Rights score._x000D_
The KidsRights Index exists of 5 domains: _x000D_
  1. Right to Life_x000D_
  2. Right to Health_x000D_
  3. Right to Education_x000D_
  4. Right to Protection_x000D_
  5. Enabling Environment for Child Rights_x000D_
</t>
  </si>
  <si>
    <t>Deleted, because it is a duplicate</t>
  </si>
  <si>
    <t>S-73</t>
  </si>
  <si>
    <t>API (WB)</t>
  </si>
  <si>
    <t xml:space="preserve">World governance indicators: Government Effectiveness Index </t>
  </si>
  <si>
    <t>https://info.worldbank.org/governance/wgi/</t>
  </si>
  <si>
    <t>Download option</t>
  </si>
  <si>
    <t>S-74</t>
  </si>
  <si>
    <t>World governance indicators: Control of Corruption Index</t>
  </si>
  <si>
    <t>S-75</t>
  </si>
  <si>
    <t>Danish Institute for Business and Human Rights</t>
  </si>
  <si>
    <t xml:space="preserve">National Action Plans on Business and Human Rights. </t>
  </si>
  <si>
    <t>https://globalnaps.org/issue/childrens-rights/</t>
  </si>
  <si>
    <t>Check both sources provided. In future updates, update only countries scoring 3 or under. DATA ALREADY COLLECTED IN EXCEL SHEET</t>
  </si>
  <si>
    <t>SDG Indicator 1.3.1 . World Bank – Proportion of population covered by social insurance programmes. SI_COV_SOCINS</t>
  </si>
  <si>
    <t>Use download option from SDG database</t>
  </si>
  <si>
    <t>https://unstats.un.org/SDGAPI/v1/sdg/Series/Data?seriesCode=SI_COV_SOCINS&amp;pageSize=999999999</t>
  </si>
  <si>
    <t>Data retrieved from the SDG API</t>
  </si>
  <si>
    <t xml:space="preserve">Out of the Shadows Index. Government commitment and capacity score. </t>
  </si>
  <si>
    <t>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</si>
  <si>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100._x000D_
Scroll down the page to download the data in Excel._x000D_
</t>
  </si>
  <si>
    <t xml:space="preserve">SDG Indicator 1.3.1 World Bank – Poorest quintile covered by social insurance programmes SI_COV_SOCINSPQ </t>
  </si>
  <si>
    <t>Indicator code as provided doesn't exist, but I believ ist included in the previous indicator as dimension - confirm this with alex</t>
  </si>
  <si>
    <t xml:space="preserve">SDG Indicator 1.3.1 World Bank – Proportion of population covered by labour market programmes SI_COV_LMKT </t>
  </si>
  <si>
    <t>https://unstats.un.org/SDGAPI/v1/sdg/Series/Data?seriesCode=SI_COV_LMKT&amp;pageSize=999999999</t>
  </si>
  <si>
    <t xml:space="preserve">SDG Indicator 1.3.1 -World Bank – Poorest Quintile covered by labour market programmes SI_COV_LMKTPQ </t>
  </si>
  <si>
    <t>API (WHO)</t>
  </si>
  <si>
    <t>WHO</t>
  </si>
  <si>
    <t xml:space="preserve">Global Health Observatory, Extent of implementation of child protection services: </t>
  </si>
  <si>
    <t>http://apps.who.int/gho/data/node.main.VIOLENCESERVICESFORVICTIMS?lang=en</t>
  </si>
  <si>
    <t>See column 2 and the download option. Dates given are 2012-2014.</t>
  </si>
  <si>
    <t>http://apps.who.int/gho/athena/api/GHO/VIOLENCE_EXTENTIMP_CHILDPROTECTION.csv</t>
  </si>
  <si>
    <t>I have not taken the data from the link provided, but instead from the WHO API. See Python code</t>
  </si>
  <si>
    <t xml:space="preserve">Global Health Observatory, Youth Violence: Extent of implementation of life skills and social development programmes: </t>
  </si>
  <si>
    <t>http://apps.who.int/gho/data/node.main.VIOLENCEPREVENTIONPROGRAMMES?lang=en</t>
  </si>
  <si>
    <t>http://apps.who.int/gho/athena/api/GHO/VIOLENCE_EXTENTIMP_YOUTHLIFESKILLS.csv</t>
  </si>
  <si>
    <t xml:space="preserve">WHO Framework Convention on Tobacco Control: </t>
  </si>
  <si>
    <t>https://treaties.un.org/pages/ViewDetails.aspx?src=TREATY&amp;mtdsg_no=IX-4&amp;chapter=9&amp;clang=_en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</si>
  <si>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</si>
  <si>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Ratification, Acceptance(A), Approval(AA), Formal confirmation(c), Accession(a), Succession(d)</t>
  </si>
  <si>
    <t>S-85</t>
  </si>
  <si>
    <t>DLA Piper</t>
  </si>
  <si>
    <t xml:space="preserve">Advertising and Marketing to Children Global Report: </t>
  </si>
  <si>
    <t>https://www.dlapiper.com/en/uk/insights/publications/2016/12/advertising-and-marketing-to-children/</t>
  </si>
  <si>
    <t>Score 2 if there is evidence of SRO or an industry code; data from DLA piper is second row in summary chart; ICAS global factbook use Chart 2 on Use of ICC marketing code worldwide and Annex of SROs . This indicator was produced by human research. SEE EXCEL FILE.</t>
  </si>
  <si>
    <t>Data has been collected manually by Alex and others. Excel can be found in sharepoint &gt; CRB Atlas &gt; November 2018 Full Database Release &gt; Atlas Data Collection 2020 &gt; Marketplace indicators &gt; marketing_advertising_selfregulation_intllegal_indicator.xlsx. I have also copied the file to data_in folder in repo</t>
  </si>
  <si>
    <t>S-86</t>
  </si>
  <si>
    <t>ICAS</t>
  </si>
  <si>
    <t>Global SRO Factbook 2019</t>
  </si>
  <si>
    <t>https://icas.global/srodatabase/; ICAS, Global Factbook of SROs: https://icas.global/wp-content/uploads/2018_Global_SRO_Factbook.pdf</t>
  </si>
  <si>
    <t>NB: Data is in the same Excel as S-85. Data has been collected manually by Alex and others. Excel can be found in sharepoint &gt; CRB Atlas &gt; November 2018 Full Database Release &gt; Atlas Data Collection 2020 &gt; Marketplace indicators. I have also copied the file to data_in folder in repo</t>
  </si>
  <si>
    <t xml:space="preserve">https://www.dlapiper.com/en/uk/insights/publications/2016/12/advertising-and-marketing-to-children/; </t>
  </si>
  <si>
    <t xml:space="preserve">This indicator was produced by human research. See Excel file. _x000D_
Currently many data gaps but this is an important indicator; in future._x000D_
It would be good to explore whether DLA Piper or others can support with ongoing data collection._x000D_
</t>
  </si>
  <si>
    <t>Data has been collected manually by Alex and others. Excel can be found in sharepoint &gt; CRB Atlas &gt; November 2018 Full Database Release &gt; Atlas Data Collection 2020 &gt; Marketplace indicators &gt; marketing_advertising_Regulation_intllegal_indicator.xlsx. I have also copied the file to data_in folder in repo</t>
  </si>
  <si>
    <t xml:space="preserve">Global Health Observatory, Existence of any policies on marketing of foods to children: </t>
  </si>
  <si>
    <t>http://apps.who.int/gho/data/view.main.2473</t>
  </si>
  <si>
    <t>Date given for data is 2019</t>
  </si>
  <si>
    <t>http://apps.who.int/gho/athena/api/GHO/NCD_CCS_Mkting.csv</t>
  </si>
  <si>
    <t>FCTC</t>
  </si>
  <si>
    <t xml:space="preserve">Framework Convention on Tobacco Control, Article 16: Supply Reduction Measures, C321a Sales of tobacco products to minors prohibited from age: </t>
  </si>
  <si>
    <t>https://untobaccocontrol.org/impldb/indicator-report/?wpdtvar=3.3.2.1.a</t>
  </si>
  <si>
    <t>There is an Excel download option.</t>
  </si>
  <si>
    <t>I have downloaded the data as excel sheet from the link providedby Alex</t>
  </si>
  <si>
    <t xml:space="preserve">Global Health Observatory, Ban on direct advertising: </t>
  </si>
  <si>
    <t>https://apps.who.int/gho/data/node.main.TOBENFORCEBANS?lang=en</t>
  </si>
  <si>
    <t>CROSS-CHECKING REQUIRED. Use all three indicators to score: ban on national TV and radio, ban on international TV and radio, ban on local magazines and newspapersDate given for data is 2015</t>
  </si>
  <si>
    <t>http://apps.who.int/gho/athena/api/GHO/E_Group.csv</t>
  </si>
  <si>
    <t xml:space="preserve">Look at the encoding here: https://apps.who.int/gho/indicators/indicator/373.xml </t>
  </si>
  <si>
    <t xml:space="preserve">Global Health Observatory, Warn about the dangers of tobacco: </t>
  </si>
  <si>
    <t>http://apps.who.int/gho/data/node.main.1241?lang=en</t>
  </si>
  <si>
    <t xml:space="preserve">See column 4 titled ‘warning about the dangers of tobacco’_x000D_
Date given for data is 2015_x000D_
</t>
  </si>
  <si>
    <t>http://apps.who.int/gho/athena/api/GHO/W_Group.csv</t>
  </si>
  <si>
    <t>There are two indicators in the API : Code label "TOBACCO_0000000189" and also "W_Group". They are identical (after consultaiton with Alex) and I chose to draw data from W_Group</t>
  </si>
  <si>
    <t xml:space="preserve">Global Health Observatory, Age limits - Alcohol service/sales: on premises </t>
  </si>
  <si>
    <t>http://apps.who.int/gho/data/view.main.54500</t>
  </si>
  <si>
    <t>Date given for data is 2018 Use on premises</t>
  </si>
  <si>
    <t>http://apps.who.int/gho/athena/api/GHO/SA_0000001518.csv</t>
  </si>
  <si>
    <t>I extracted data from the API (NB: This source as researched by Alex actually contained twodatasource, on-premise service age limits and off-premise sales. We have split it up into this source and S-207</t>
  </si>
  <si>
    <t>Global Health Observatory, Advertising restrictions on national TV</t>
  </si>
  <si>
    <t>https://apps.who.int/gho/data/node.main.A1132?lang=en</t>
  </si>
  <si>
    <t>Use spirits for normalization</t>
  </si>
  <si>
    <t>http://apps.who.int/gho/athena/api/GHO/SA_0000001507.csv</t>
  </si>
  <si>
    <t xml:space="preserve">Global Health Observatory, Health warning labels on alcohol containers: </t>
  </si>
  <si>
    <t>http://apps.who.int/gho/data/node.main.A1193?lang=en</t>
  </si>
  <si>
    <t>Use both data sources to score (advertising and alcohol containers)</t>
  </si>
  <si>
    <t>http://apps.who.int/gho/athena/api/GHO/SA_0000001555.csv</t>
  </si>
  <si>
    <t>How to aggregate these two values? Consier it as numeric or categorical variable? Also what is the name of the variale in the API?</t>
  </si>
  <si>
    <t>S-94</t>
  </si>
  <si>
    <t xml:space="preserve">WHO, Global Health Observatory, Health warning labels on alcohol advertising: 
</t>
  </si>
  <si>
    <t xml:space="preserve">http://apps.who.int/gho/data/node.main.A1192?lang=en; WHO, </t>
  </si>
  <si>
    <t>http://apps.who.int/gho/athena/api/GHO/SA_0000001554.csv</t>
  </si>
  <si>
    <t>After consultaiton with Alex this source has been deleted. The reason is that the indicator to which it was initially mapped to (I-83) was dependend on two source (this one and S-95), which would have complicated things a lot. We decided to go with this source in the end 28.10.20</t>
  </si>
  <si>
    <t>WHO &amp; UNICEF</t>
  </si>
  <si>
    <t>Marketing of Breast‑milk Substitutes:National Implementation ofthe International Code— STATUS REPORT 2020 —</t>
  </si>
  <si>
    <t>https://www.unicef.org/sites/default/files/2020-05/Marketing-of-breast-milk-substitutes-status-report-2020.pdf</t>
  </si>
  <si>
    <t>Annex II on Page 33. See table and categorization of alignment with the code. This is a PDF that is updated every couple of years (last done 2018). This version 2020. I have tagged as updated 2020 because the source is a new PDF.</t>
  </si>
  <si>
    <t>Global Health Observatory, Prevalence of current tobacco use among adolescents (5)- most recent youth survey: Use Youth indicator 1 rate in column 5</t>
  </si>
  <si>
    <t>http://apps.who.int/gho/data/node.main.TOB1257?lang=en</t>
  </si>
  <si>
    <t xml:space="preserve">Date given for data is 2015. _x000D_
Use the column for both sexes in Youth Indicator 1 rate _x000D_
</t>
  </si>
  <si>
    <t>http://apps.who.int/gho/athena/api/GHO/Yth_curr_tob_use.csv</t>
  </si>
  <si>
    <t xml:space="preserve">Global Health Observatory, 13-15 years old any alcoholic beverage in the past 30 days (%): </t>
  </si>
  <si>
    <t>http://apps.who.int/gho/data/node.main.A1219?lang=en</t>
  </si>
  <si>
    <t xml:space="preserve">COMBINE 3 DATA SOURCES to produce this indciator - there are three sets of data for each age group, all given in percentages. Take average as result?_x000D_
Dates given for the data 2018._x000D_
</t>
  </si>
  <si>
    <t>http://apps.who.int/gho/athena/api/GHO/SA_0000001786.csv</t>
  </si>
  <si>
    <t>I have extracted the data from the API with code WHOSIS_000013 but the dataseems quite old and we must discuss how to aggregate the indicators</t>
  </si>
  <si>
    <t>S-98</t>
  </si>
  <si>
    <t xml:space="preserve">Global Health Observatory, 15-19 years old, current drinkers (%): </t>
  </si>
  <si>
    <t xml:space="preserve">http://apps.who.int/gho/data/node.main.A1214?lang=en </t>
  </si>
  <si>
    <t>http://apps.who.int/gho/athena/api/GHO/SA_0000001759.csv</t>
  </si>
  <si>
    <t>After consultaiton with Alex this source has been deleted. The reason is that the indicator to which it was initially mapped to (I-86) was dependend on two source (this one and S-99, S-100), which would have complicated things a lot. We decided to go with this source in the end 28.10.20</t>
  </si>
  <si>
    <t>S-99</t>
  </si>
  <si>
    <t xml:space="preserve">Global Health Observatory, 13-15 years old first drink before age 14 (%): </t>
  </si>
  <si>
    <t>http://apps.who.int/gho/data/node.main.A1221?lang=en</t>
  </si>
  <si>
    <t>http://apps.who.int/gho/athena/api/GHO/SA_0000001787.csv</t>
  </si>
  <si>
    <t>After consultaiton with Alex this source has been deleted. The reason is that the indicator to which it was initially mapped to (I-86) was dependend on two source (this one and S-98, S-100), which would have complicated things a lot. We decided to go with this source in the end 28.10.20</t>
  </si>
  <si>
    <t xml:space="preserve">Global Health Observatory, Children aged &lt;5 years overweight: </t>
  </si>
  <si>
    <t>http://apps.who.int/gho/data/view.main.CHILDOVERWEIGHTv</t>
  </si>
  <si>
    <t>Two sources in case there are data gaps. Use most up to date data</t>
  </si>
  <si>
    <t>http://apps.who.int/gho/athena/api/GHO/WHOSIS_000009.csv</t>
  </si>
  <si>
    <t>I extracted data from the API</t>
  </si>
  <si>
    <t xml:space="preserve">Global Health Observatory, Prevalence of overweight among children and adolescents, BMI&gt;+1 standard deviation above the median, crude, Estimates by country, among children aged 5-19 years: </t>
  </si>
  <si>
    <t>http://apps.who.int/gho/athena/api/GHO/NCD_BMI_PLUS1C.csv</t>
  </si>
  <si>
    <t>S-102</t>
  </si>
  <si>
    <t xml:space="preserve">SDG indicator 2.2.2. Children moderately or severely overweight (millions) - use by % if data coverage is good enough: </t>
  </si>
  <si>
    <t>https://unstats.un.org/SDGAPI/v1/sdg/Series/Data?seriesCode=SH_STA_OVRWGT&amp;pageSize=999999999</t>
  </si>
  <si>
    <t>After consultaiton with Alex this source has been deleted. The reason is that the indicator to which it was initially mapped to (I-87) was dependend on two source (this one and S-101), which would have complicated things a lot. We decided to go with this source in the end 28.10.20</t>
  </si>
  <si>
    <t>Global Health Observatory, Infants exclusively breastfed for the first six months of life (%)</t>
  </si>
  <si>
    <t>http://apps.who.int/gho/data/node.main.1100?lang=en</t>
  </si>
  <si>
    <t>http://apps.who.int/gho/athena/api/GHO/WHOSIS_000006.csv</t>
  </si>
  <si>
    <t>Constitution of the World Health Organization</t>
  </si>
  <si>
    <t>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</si>
  <si>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59. Parties : 193_x000D_
Note: a country may have signed, but if it has not ratified that is counted as 1=No._x000D_
</t>
  </si>
  <si>
    <t>Definitive signature(s), Acceptance(A)</t>
  </si>
  <si>
    <t>UNCTAD</t>
  </si>
  <si>
    <t>Consumer Protection Legislation Worldwide</t>
  </si>
  <si>
    <t>http://unctad.org/en/Docs/Cyberlaw/CP.xlsx</t>
  </si>
  <si>
    <t>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</si>
  <si>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DOWNLOAD LINK NO LONGER VALID (as of 19.11.20)--&gt; Must retrieve manually</t>
  </si>
  <si>
    <t>S-107</t>
  </si>
  <si>
    <t>FTC</t>
  </si>
  <si>
    <t xml:space="preserve">Competition &amp; Consumer Protection Authorities Worldwide: </t>
  </si>
  <si>
    <t>https://www.ftc.gov/policy/international/competition-consumer-protection-authorities-worldwide#c</t>
  </si>
  <si>
    <t>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</si>
  <si>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Data is provided in a table on the website, but there is no downladble Excel file provided. Data must be retrieved manually or with beautiful soup</t>
  </si>
  <si>
    <t>S-108</t>
  </si>
  <si>
    <t>ICPEN</t>
  </si>
  <si>
    <t xml:space="preserve">Member Organisations: </t>
  </si>
  <si>
    <t>https://www.icpen.org/who-we-are</t>
  </si>
  <si>
    <t>E-transaction Legislation Worldwide</t>
  </si>
  <si>
    <t>https://unctad.org/en/Pages/DTL/STI_and_ICTs/ICT4D-Legislation/eCom-Consumer-Protection-Laws.aspx</t>
  </si>
  <si>
    <t>There is an option to download the data</t>
  </si>
  <si>
    <t>S-110</t>
  </si>
  <si>
    <t>ISO</t>
  </si>
  <si>
    <t>ISO members</t>
  </si>
  <si>
    <t>https://www.iso.org/members.html</t>
  </si>
  <si>
    <t>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</si>
  <si>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S-111</t>
  </si>
  <si>
    <t>IEC</t>
  </si>
  <si>
    <t>IEC members</t>
  </si>
  <si>
    <t>https://www.iec.ch/dyn/www/f?p=103:5:0</t>
  </si>
  <si>
    <t>On the website there is a button to download data as Excel sheet. Downloaded data manually</t>
  </si>
  <si>
    <t>Mortality rate attributed to unintentional poisoning (per 100 000 population)</t>
  </si>
  <si>
    <t>https://apps.who.int/gho/data/view.main.SDGPOISON393v</t>
  </si>
  <si>
    <t>Mortality rate data for all ages (see other indicator with regional rates)</t>
  </si>
  <si>
    <t>http://apps.who.int/gho/athena/api/GHO/SDGPOISON.csv</t>
  </si>
  <si>
    <t>I extracted data from the API, after conferring with Alex we ket the indicator, even though it is not specific to people under age 18. We still included it, because the issue and category it sits in is weakly populated.</t>
  </si>
  <si>
    <t>S-112</t>
  </si>
  <si>
    <t xml:space="preserve">Global Health Observatory, Distribution of causes of death among children aged &lt;5 years (%): </t>
  </si>
  <si>
    <t>http://apps.who.int/gho/data/view.main.ghe3002015-CH17</t>
  </si>
  <si>
    <t>Use 0-4 years</t>
  </si>
  <si>
    <t>(deprecated) http://apps.who.int/gho/athena/api/GHO/WHS2_166.csv</t>
  </si>
  <si>
    <t>I have extracted data on deaths by injuries, which is what the indicator says, but not Alex</t>
  </si>
  <si>
    <t xml:space="preserve">Optional Protocol to the Convention on the Rights of the Child on the sale of children, child prostitution and child pornography: </t>
  </si>
  <si>
    <t>https://treaties.un.org/Pages/ViewDetails.aspx?src=IND&amp;mtdsg_no=IV-11-c&amp;chapter=4&amp;lang=en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</si>
  <si>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121. Parties : 176_x000D_
Note: a country may have signed, but if it has not ratified that is counted as 1=No._x000D_
</t>
  </si>
  <si>
    <t>S-114</t>
  </si>
  <si>
    <t xml:space="preserve">World report on child injury prevention: </t>
  </si>
  <si>
    <t>https://apps.who.int/iris/bitstream/handle/10665/43851/9789241563574_eng.pdf?sequence=1</t>
  </si>
  <si>
    <t>p.174 table use both sexes data for all under 20 years by major world region. This source is included to fill gaps/ and because it is specifically child-related data by region, whereas the other source is for poisoning at all ages</t>
  </si>
  <si>
    <t>S-113 has no age breakdown, but there are other indicators in the API which might be interesting. Maybe take one of those? Comment Michael 28.10.20 there was initially a problem with this source, which was assigned to alex to resolve it: NO DATA: THERE IS NO DATA FOR COUNTRY LEVEL. In th end, I have deleted that TO DO comment, because we decided to delete this indicator to avoid a double source</t>
  </si>
  <si>
    <t>We Protect Global Alliance, Member Countries</t>
  </si>
  <si>
    <t>https://www.weprotect.org/member-countries/</t>
  </si>
  <si>
    <t xml:space="preserve">An online list.
Check the list to see whether any new countries have joined
</t>
  </si>
  <si>
    <t>ICMEC</t>
  </si>
  <si>
    <t xml:space="preserve">Child Pornography: Model Legislation and Global Review (9th edition): </t>
  </si>
  <si>
    <t>https://www.icmec.org/wp-content/uploads/2018/12/CSAM-Model-Law-9th-Ed-FINAL-12-3-18.pdf</t>
  </si>
  <si>
    <t>Use first two columns of table in the Global Legislative Review starting on page 36</t>
  </si>
  <si>
    <t>I have checked in the PDF where the data comes from, but ist not from some API. Must be extracted manually</t>
  </si>
  <si>
    <t xml:space="preserve">Use third column of Global Legislative Review starting on page 36_x000D_
</t>
  </si>
  <si>
    <t>Use last column of Global Legislative Review starting on page 36</t>
  </si>
  <si>
    <t>Out of the Shadows Index. Legal Framework Score</t>
  </si>
  <si>
    <t>Use the legal framework score out of 100. The EIU Out of the Shadows Index has 4 components: Environment, Legal Framework, Government capacity, and Engagement. This indicator uses only the Legal Framework score, given out of 100.</t>
  </si>
  <si>
    <t>Cybercrime Legislation Worldwide</t>
  </si>
  <si>
    <t>https://unctad.org/en/Pages/DTL/STI_and_ICTs/ICT4D-Legislation/eCom-Cybercrime-Laws.aspx</t>
  </si>
  <si>
    <t xml:space="preserve">There is a download option._x000D_
UNCTAD data on Cybercrime Legislation Worldwide reports 138 countries (of which 95 are developing and transition economies) had enacted such legislation. However, more than 30 countries had no cybercrime legislation in place. _x000D_
</t>
  </si>
  <si>
    <t>Link provided by alex contains a link which is an excel endpoint: https://unctad.org/system/files/information-document/CC.xlsx. However, it can't be opened through Python</t>
  </si>
  <si>
    <t>Data Protection and Privacy Legislation Worldwide</t>
  </si>
  <si>
    <t>https://unctad.org/en/Pages/DTL/STI_and_ICTs/ICT4D-Legislation/eCom-Data-Protection-Laws.aspx</t>
  </si>
  <si>
    <t>There is a download option.</t>
  </si>
  <si>
    <t xml:space="preserve">Link provided by alex contains a link which is an excel endpoint: https://unctad.org/en/Docs/Cyberlaw/CP.xlsx </t>
  </si>
  <si>
    <t>NCMEC</t>
  </si>
  <si>
    <t xml:space="preserve">NCMEC 2019 World Map 
</t>
  </si>
  <si>
    <t xml:space="preserve">Map provided in March 2020 by: Lydia Madden, Project Specialist, LEA Relations, National Center for Missing &amp; Exploited Children(703) 837-6302 LMadden@NCMEC.ORG </t>
  </si>
  <si>
    <t xml:space="preserve">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 </t>
  </si>
  <si>
    <t>No link provided</t>
  </si>
  <si>
    <t xml:space="preserve">Out of the Shadows Index, Environment Score
</t>
  </si>
  <si>
    <t xml:space="preserve">Use Environment scores. The EIU Out of the Shadows Index has 4 components: Environment, Legal Framework, Government capacity, and Engagement. This indicator uses the Environment and Engagement score, given out of 100.
Scroll down the page to download the data in Excel.
</t>
  </si>
  <si>
    <t>SDG Indicator 16.2.3: Proportion of population aged 18-29 years who experienced sexual violence by age 18, by sex (% of population aged 18-29) 
VC_VAW_SXVLN</t>
  </si>
  <si>
    <t>Download from SDG database</t>
  </si>
  <si>
    <t>https://unstats.un.org/SDGAPI/v1/sdg/Series/Data?seriesCode=VC_VAW_SXVLN&amp;pageSize=999999999</t>
  </si>
  <si>
    <t>API (UNICEF)</t>
  </si>
  <si>
    <t>UNICEF</t>
  </si>
  <si>
    <t xml:space="preserve">Percentage of students (aged 13-15 years) who reported being bullied on 1 or more days in past 30 days: </t>
  </si>
  <si>
    <t>https://data.unicef.org/resources/data_explorer/unicef_f/?ag=UNICEF&amp;df=GLOBAL_DATAFLOW&amp;ver=1.0&amp;dq=.PT_ST_13-15_BUL_30-DYS..&amp;startPeriod=2014&amp;endPeriod=2019</t>
  </si>
  <si>
    <t>Date given for the data is 2014. Available in UNICEF data warehouse.</t>
  </si>
  <si>
    <t>https://sdmx.data.unicef.org/ws/public/sdmxapi/rest/data/UNICEF,PT,1.0/.PT_ST_13-15_BUL_30-DYS......?format=csv</t>
  </si>
  <si>
    <t>Data can directly be drawn from API</t>
  </si>
  <si>
    <t>Developing a Global Indicator on Bullying of School-aged Children, Dominic Richardson and Chii Fen Hiu UNICEF Office of Research | Innocenti Working Paper WP-2018-11 | July 2018</t>
  </si>
  <si>
    <t>https://www.unicef-irc.org/publications/pdf/WP%202018-11.pdf</t>
  </si>
  <si>
    <t xml:space="preserve">This indicator was scored in 2018 so use that data already collected. _x000D_
See page 26 for data table in Annex https://www.unicef-irc.org/publications/pdf/WP%202018-11.pdf_x000D_
</t>
  </si>
  <si>
    <t>Data is in pdf, so must be extracted manually</t>
  </si>
  <si>
    <t>KidsRights Index 2019 Child Rights: Environment Score</t>
  </si>
  <si>
    <t>http://www.kidsrightsindex.org/Child-Rights-Environment</t>
  </si>
  <si>
    <t>Data is provided in a table on the website, but there is no downladble Excel file provided. Data must be entered somewhere manually or retrieved with beautiful soup</t>
  </si>
  <si>
    <t xml:space="preserve">World governance indicators:  Government Effectiveness Index </t>
  </si>
  <si>
    <t>Data can be downloaded, but can also e drawn from API (s API_ENDPOINT URL): https://databank.worldbank.org/source/worldwide-governance-indicators</t>
  </si>
  <si>
    <t>https://api.worldbank.org/v2/country/all/indicator/GE.EST?format=json&amp;per_page=10000</t>
  </si>
  <si>
    <t>Data is provided as csv file with an endpoint, so it can be extracted from here: https://tcdata360-backend.worldbank.org/api/v1/datasets/51/dump.csv</t>
  </si>
  <si>
    <t>https://api.worldbank.org/v2/country/all/indicator/CC.EST?format=json&amp;per_page=10000</t>
  </si>
  <si>
    <t>Data is provided as csv file with an endpoint, so it can be extracted from here: http://info.worldbank.org/governance/wgi/Home/downLoadFile?fileName=wgidataset.xlsx</t>
  </si>
  <si>
    <t>CRIN</t>
  </si>
  <si>
    <t>Access to Justice Global Ranking: Total score</t>
  </si>
  <si>
    <t xml:space="preserve">https://archive.crin.org/en/access-justice-children-global-ranking.html  </t>
  </si>
  <si>
    <t>The date given is 2015 data. Use total score. Look for link to spreadsheet under this heading: Scoring system and country ranking. There is also download option https://archive.crin.org/en/home/law/access-justice/access-justice-children-data-and-methodology.html</t>
  </si>
  <si>
    <t>https://archive.crin.org/sites/default/files/access_to_justice_data.xls</t>
  </si>
  <si>
    <t>Data is provided as csv file with an endpoint, so it can be extracted from here: https://archive.crin.org/sites/default/files/access_to_justice_data.xls</t>
  </si>
  <si>
    <t>S-132</t>
  </si>
  <si>
    <t>Check both sources - this indicator is produced by human research and the results are in the excel sheet. In future updates, update only countries scoring 3 or under.</t>
  </si>
  <si>
    <t>Data must be retrieved with human research</t>
  </si>
  <si>
    <t>S-133</t>
  </si>
  <si>
    <t>UN OHCHR</t>
  </si>
  <si>
    <t xml:space="preserve">State national action plans on Business and Human Rights.  </t>
  </si>
  <si>
    <t>https://www.ohchr.org/EN/Issues/Business/Pages/NationalActionPlans.aspx</t>
  </si>
  <si>
    <t>Out of the Shadows Index. Government commitment and capacity score</t>
  </si>
  <si>
    <t xml:space="preserve">Global Health Observatory, Existence of operational policy/strategy/action plan for tobacco: </t>
  </si>
  <si>
    <t>Date of data given as 2020_x000D_
Scroll through to find the column on tobacco</t>
  </si>
  <si>
    <t>http://apps.who.int/gho/athena/api/GHO/NCD_CCS_TobPlan.csv</t>
  </si>
  <si>
    <t>Data is retrieved from API</t>
  </si>
  <si>
    <t xml:space="preserve">Global Health Observatory, Existence of operational policy/strategy/action plan for alcohol: </t>
  </si>
  <si>
    <t>http://apps.who.int/gho/data/view.main.2475</t>
  </si>
  <si>
    <t xml:space="preserve">Date of data given as 2020_x000D_
Scroll through to find the column on alcohol_x000D_
</t>
  </si>
  <si>
    <t>http://apps.who.int/gho/athena/api/GHO/NCD_CCS_AlcPlan.csv</t>
  </si>
  <si>
    <t xml:space="preserve">Global Health Observatory, Existence of operational policy/strategy/action plan for unhealthy diet: </t>
  </si>
  <si>
    <t>http://apps.who.int/gho/data/view.main.2477</t>
  </si>
  <si>
    <t>Date of data given as 2020_x000D_
Scroll through to find the column on unhealthy diet</t>
  </si>
  <si>
    <t>http://apps.who.int/gho/athena/api/GHO/NCD_CCS_DietPlan.csv</t>
  </si>
  <si>
    <t>Use total score from data on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</si>
  <si>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Data is in the report as pd and must be etracted from there</t>
  </si>
  <si>
    <t>ITU</t>
  </si>
  <si>
    <t>Country Profiles: Use the traffic light indicators at the top of each country profile to determine whether country has national strategy or policy</t>
  </si>
  <si>
    <t>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</si>
  <si>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</si>
  <si>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Data must be retrieved manually from the PDF file of each(!) country</t>
  </si>
  <si>
    <t>Child Helpline</t>
  </si>
  <si>
    <t xml:space="preserve">International, Voices of Children and Young People, Child Helpline Data for 2017 &amp; 2018: </t>
  </si>
  <si>
    <t xml:space="preserve">https://www.childhelplineinternational.org/wp-content/uploads/2019/11/Voices-of-Children-2017-2018-FINAL-Spreads.pdf_x000D_
</t>
  </si>
  <si>
    <t>See Annex list of members by country, page 46. This indicator was produced by human research. See Excel file._x000D_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</si>
  <si>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Framework Convention on Climate Change: </t>
  </si>
  <si>
    <t>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</si>
  <si>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197 parties _x000D_
Note: a country may have signed, but if it has not ratified that is counted as 1=No._x000D_
</t>
  </si>
  <si>
    <t>Approval(AA), Acceptance(A), Accession(a), Succession(d), Ratification</t>
  </si>
  <si>
    <t xml:space="preserve">Paris Agreement: </t>
  </si>
  <si>
    <t>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</si>
  <si>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195. Parties : 189_x000D_
Note: a country may have signed, but if it has not ratified that is counted as 1=No._x000D_
_x000D_
</t>
  </si>
  <si>
    <t>Ratification, Acceptance(A), Approval(AA), Accession(a)</t>
  </si>
  <si>
    <t xml:space="preserve">Basel Convention: </t>
  </si>
  <si>
    <t>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</si>
  <si>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53. Parties : 187_x000D_
Note: a country may have signed, but if it has not ratified that is counted as 1=No._x000D_
</t>
  </si>
  <si>
    <t>Approval(AA), Formal confirmation(c), Acceptance(A), Accession(a), Succession(d), Ratification</t>
  </si>
  <si>
    <t xml:space="preserve">Stockholm Convention: </t>
  </si>
  <si>
    <t>https://treaties.un.org/pages/ViewDetails.aspx?src=TREATY&amp;mtdsg_no=XXVII-15&amp;chapter=27</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</si>
  <si>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152. Parties : 184_x000D_
Note: a country may have signed, but if it has not ratified that is counted as 1=No._x000D_
</t>
  </si>
  <si>
    <t xml:space="preserve">Convention on the Protection and Use of Transboundary Watercourses and International Lakes: </t>
  </si>
  <si>
    <t>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</si>
  <si>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_x000D_
Signatories : 26. Parties : 43 parties (various issues hindered expansion of ratification)_x000D_
Note: a country may have signed, but if it has not ratified that is counted as 1=No._x000D_
</t>
  </si>
  <si>
    <t>Ratification, Accession(a), Acceptance(A), Approval(AA)</t>
  </si>
  <si>
    <t>UNEP</t>
  </si>
  <si>
    <t xml:space="preserve">Environmental Rule of Law: First Global Report (2019): </t>
  </si>
  <si>
    <t>https://wedocs.unep.org/bitstream/handle/20.500.11822/27279/Environmental_rule_of_law.pdf?sequence=1&amp;isAllowed=y</t>
  </si>
  <si>
    <t>This indicator is produced by human research – taken from table in PDF. See Excel file. See p. 5, Introduction, Table: "Countries with national environmental framework laws". This is a list of countries in a table - needs manual extraction.</t>
  </si>
  <si>
    <t>I have checked out UNEP and they have an API but access to it must be requested and I don't know if the the API contains this dataset. Edit 28.10.20: The data has already been collected manually by Alex, so no need to pull it from the API anyways</t>
  </si>
  <si>
    <t>EITI</t>
  </si>
  <si>
    <t xml:space="preserve">Countries: </t>
  </si>
  <si>
    <t>https://eiti.org/countries</t>
  </si>
  <si>
    <t>This is a record of whether the country is signed up to EITI. There is another indicator that measures implementation - used in enforcement. There is a download option and API information.</t>
  </si>
  <si>
    <t>Website provides an API, https://api.eiti.org/#get__v2-0_implementing_country have to see whether ist impementing country v1 oder v2</t>
  </si>
  <si>
    <t>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</si>
  <si>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</si>
  <si>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This indicator is produced by human research – taken from table in PDF. See Excel file. Figure 3.6: Countries with Laws Protecting Access to Information (1972, 1992, and 2017) p. 102-p.103 have the map and list all country information</t>
  </si>
  <si>
    <t>This indicator is produced by human research – taken from table in PDF. See Excel file. Figure 3.12: Constitutional and Statutory Guarantees of Public Participation (1972, 1992, 2017) on page 120-121</t>
  </si>
  <si>
    <t>This indicator is produced by human research – taken from table in PDF. See Excel file. Figure 5.3: Protection of Environmental Standing (2017) on page 187 - whether law allows for citizen suits / including in environmental laws</t>
  </si>
  <si>
    <t>Climate Watch</t>
  </si>
  <si>
    <t xml:space="preserve">CAIT Climate Data Explorer, Paris Contributions, INDC: </t>
  </si>
  <si>
    <t>https://www.climatewatchdata.org/ndcs-explore</t>
  </si>
  <si>
    <t>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</si>
  <si>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I have checked out the original source (CAIT Climate explorer), but the ata is also available through climate watchin a downloadable excel</t>
  </si>
  <si>
    <t>API (EITI)</t>
  </si>
  <si>
    <t>Countries: Implementation status</t>
  </si>
  <si>
    <t>See link to API information.</t>
  </si>
  <si>
    <t>https://eiti.org/api/v2.0/implementing_country</t>
  </si>
  <si>
    <t>Website provides an API: https://eiti.org/api/v2.0/implementing_country</t>
  </si>
  <si>
    <t>API (NRGI)</t>
  </si>
  <si>
    <t>National Resource Governance Institute,</t>
  </si>
  <si>
    <t>2017 Resource Governance Index: Mining</t>
  </si>
  <si>
    <t>https://resourcegovernanceindex.org/data/both/issue?region=global</t>
  </si>
  <si>
    <t>Use the score for mining (there is also a score for both). This data is available by download and also API.</t>
  </si>
  <si>
    <t>https://api.resourcegovernanceindex.org/system/documents/documents/000/000/141/original/2017ResourceGovernanceIndex.csv?1518782068</t>
  </si>
  <si>
    <t>There is an API endpoint with csv format, so I draw data from there directly</t>
  </si>
  <si>
    <t>2017 Resource Governance Index: Oil and gas</t>
  </si>
  <si>
    <t>Use the score for oil and gas (there is also a score for both). This data is available by download and also API.</t>
  </si>
  <si>
    <t>WHO/ UN POP</t>
  </si>
  <si>
    <t>Global Health Observatory, Ambient air pollution attributable deaths</t>
  </si>
  <si>
    <t>http://apps.who.int/gho/data/node.imr.AIR_4?lang=en</t>
  </si>
  <si>
    <t>Use column with raw 2016 figures but suggest create ratio per 100,000 with population data. The older indicator columns in this data set already have this included per 100,000.Date given for data is 2016.</t>
  </si>
  <si>
    <t>http://apps.who.int/gho/athena/api/GHO/AIR_4.csv</t>
  </si>
  <si>
    <t>Global Health Observatory, Concentrations of fine particulate matter (PM2.5)</t>
  </si>
  <si>
    <t xml:space="preserve">http://apps.who.int/gho/data/node.main.AMBIENTAIRCHILDEXPREDIRECT?lang=en_x000D_
</t>
  </si>
  <si>
    <t>Use total figure, first column</t>
  </si>
  <si>
    <t>http://apps.who.int/gho/athena/api/GHO/SDGPM25.csv</t>
  </si>
  <si>
    <t>ghg emissions per capita (CAIT)</t>
  </si>
  <si>
    <t>https://www.climatewatchdata.org/ghg-emissions?calculation=PER_CAPITA&amp;end_year=2016&amp;start_year=1990</t>
  </si>
  <si>
    <t>Use Climate Watch data platform – see the drop down for GHG emissions, or the download under Data Explorer. Select the CAIT source, with LULUCF and emissions per capita</t>
  </si>
  <si>
    <t xml:space="preserve">Alex and me had a long discussion to find th eright indicator (GHG emissions per capita). Alex has finall found this source: https://www.climatewatchdata.org/ghg-emissions?breakBy=countries&amp;calculation=PER_CAPITA&amp;end_year=2016&amp;regions=WORLD&amp;start_year=1990 . This website also provides an API: https://www.climatewatchdata.org/data-explorer/historical-emissions?historical-emissions-data-sources=cait&amp;historical-emissions-end_year=2016&amp;historical-emissions-gases=all-ghg&amp;historical-emissions-regions=All%20Selected&amp;historical-emissions-sectors=total-including-lucf&amp;historical-emissions-start_year=1990&amp;page=1 . However, the API does not work (if you specify certain parameters, they are not taken over and the result is just always the entire dataset as JSON - but only page 1.) It will take too much time to </t>
  </si>
  <si>
    <t xml:space="preserve">SDG Indicator 3.9.2, Mortality rate attributed to unsafe water, unsafe sanitation and lack of hygiene (per 100,000 population): </t>
  </si>
  <si>
    <t>https://unstats.un.org/sdgs/indicators/database/?indicator=3.9.2</t>
  </si>
  <si>
    <t>Download data via SDG database</t>
  </si>
  <si>
    <t>https://unstats.un.org/SDGAPI/v1/sdg/Series/Data?seriesCode=SH_STA_WASH&amp;pageSize=999999999</t>
  </si>
  <si>
    <t>SDG database 15.3.1 Proportion of land that is degraded over total land area (%)</t>
  </si>
  <si>
    <t>https://unstats.un.org/SDGAPI/v1/sdg/Series/Data?seriesCode=AG_LND_DGRD&amp;pageSize=999999999</t>
  </si>
  <si>
    <t>Data is taken from API</t>
  </si>
  <si>
    <t xml:space="preserve">After clarification with Ale we have decided to draw data from SDG API as provided </t>
  </si>
  <si>
    <t>International Covenant on Economic, Social and Cultural Rights</t>
  </si>
  <si>
    <t>https://treaties.un.org/Pages/ViewDetails.aspx?src=IND&amp;mtdsg_no=IV-3&amp;chapter=4&amp;clang=_en</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</si>
  <si>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Signatories : 71. Parties : 170 parties _x000D_
</t>
  </si>
  <si>
    <t>Ratifications of C107 - Indigenous and Tribal Populations Convention, 1957 (No. 107)</t>
  </si>
  <si>
    <t>https://www.ilo.org/dyn/normlex/en/f?p=NORMLEXPUB:11300:0::NO:11300:P11300_INSTRUMENT_ID:312252:NO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</si>
  <si>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No. 169 (only 23 ratifications) No. 107 (27 ratifications)_x000D_
</t>
  </si>
  <si>
    <t xml:space="preserve">General Assembly: </t>
  </si>
  <si>
    <t>http://www.un.org/press/en/2007/ga10612.doc.htm</t>
  </si>
  <si>
    <t>This indicator is static because the number of votes in favour (143) cannot retrospectively change. 143 votes in favour; count cannot change because countries cannot retrospectively vote for UNDRIP</t>
  </si>
  <si>
    <t>I don't quite understand what data must retrieved from here, but it seems like this would require researching what countries in favour of something</t>
  </si>
  <si>
    <t>This indicator is produced by human research – taken from table in PDF. See Excel file. Figure 4.6: Countries Recognizing Indigenous and Community Rights toLand at the National Level (2016), Countries recognizing indigenous land tenure in national laws</t>
  </si>
  <si>
    <t>I don't quite understand what data must retrieved from here, but it seems like this would require researching what countries in favour of something. Edit 28.10.20: The data has already been collected manually by Alex, so no need to pull it from the API anyways</t>
  </si>
  <si>
    <t>Doing Business Report, Registering Property, Quality of Land Administration Index</t>
  </si>
  <si>
    <t>https://www.doingbusiness.org/en/data/exploretopics/registering-property</t>
  </si>
  <si>
    <t xml:space="preserve">See column titled Quality of Land Administration_x000D_
Five sub-indices include: reliability of infrastructure, transparency of information, geographic coverage, land dispute resolution, and equal access to property rights_x000D_
</t>
  </si>
  <si>
    <t>https://api.worldbank.org/v2/country/all/indicator/IC.REG.PRRT.QUAL.LNDADM.XD.030.DB16?format=json&amp;per_page=10000</t>
  </si>
  <si>
    <t>Drawing the data directly from the API</t>
  </si>
  <si>
    <t>Landmark</t>
  </si>
  <si>
    <t>Percent of indigenous AND community lands ACKNOWLEDGED BY GOVT (FORMALLY RECOGNIZED) in the country, actual number from source</t>
  </si>
  <si>
    <t>http://www.landmarkmap.org/data/</t>
  </si>
  <si>
    <t>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</si>
  <si>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The data is contained in an excel, which has no endpoint. I downloaded the excel sheet.</t>
  </si>
  <si>
    <t>ICRC</t>
  </si>
  <si>
    <t>Geneva Conventions of 1949 and Additional Protocols, and their Commentaries: Geneva Convention</t>
  </si>
  <si>
    <t>https://ihl-databases.icrc.org/applic/ihl/ihl.nsf/vwTreaties1949.xsp</t>
  </si>
  <si>
    <t>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</si>
  <si>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http://ihl-databases.icrc.org/applic/ihl/ihl.nsf/xsp/.ibmmodres/domino/OpenAttachment/applic/ihl/ihl.nsf/40BAD58D71673B1CC125861400334BC4/%24File/IHL_and_other_related_Treaties.xls?Open</t>
  </si>
  <si>
    <t>Data is provided in Excel sheet  - choose column GC I-IV 1949</t>
  </si>
  <si>
    <t>Geneva Conventions of 1949 and Additional Protocols, and their Commentaries: Geneva Convention Protocol I</t>
  </si>
  <si>
    <t>States party to the main treaties -Look for the PDF download on the right hand side of the page, http://ihl-databases.icrc.org/applic/ihl/ihl.nsf/xsp/.ibmmodres/domino/OpenAttachment/applic/ihl/ihl.nsf/A545BF22D408F6C9C12584BF002F5A60/%24File/IHL_and_other_related_Treaties.pdf?Open</t>
  </si>
  <si>
    <t>Data is provided in Excel sheet  - choose column AP I 1977</t>
  </si>
  <si>
    <t>Geneva Conventions of 1949 and Additional Protocols, and their Commentaries: Geneva Convention Protocol II</t>
  </si>
  <si>
    <t>Data is provided in Excel sheet  - choose column AP II 1977</t>
  </si>
  <si>
    <t xml:space="preserve">International Convention Against the Recruitment, Use, Financing and Training of Mercenaries: </t>
  </si>
  <si>
    <t>https://treaties.un.org/Pages/ViewDetails.aspx?src=TREATY&amp;mtdsg_no=XVIII-6&amp;chapter=18&amp;clang=_en</t>
  </si>
  <si>
    <t>Suggest we include this as one of key pieces of international legislation on use of mercenaries Signatories : 17. Parties : 36.</t>
  </si>
  <si>
    <t>Swiss Federal Dept F.Affairs</t>
  </si>
  <si>
    <t xml:space="preserve">Participating States of the Montreaux Document: </t>
  </si>
  <si>
    <t>https://www.eda.admin.ch/eda/en/fdfa/foreign-policy/international-law/international-humanitarian-law/private-military-security-companies/participating-states.html</t>
  </si>
  <si>
    <t xml:space="preserve">Use the data download option. Date given for data is 2012._x000D_
The Montreux Document is the first international document to underline the international legal obligations of states regarding the activities of private military and security companies. Use this list of countries that are signatories to the Montreaux Convention_x000D_
</t>
  </si>
  <si>
    <t xml:space="preserve">Optional Protocol to the Convention on the Rights of the Child on the involvement of children in armed conflict: </t>
  </si>
  <si>
    <t>https://treaties.un.org/Pages/ViewDetails.aspx?src=TREATY&amp;mtdsg_no=IV-11-b&amp;chapter=4&amp;clang=_en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</si>
  <si>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</si>
  <si>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Ratifications of C182 - Worst Forms of Child Labour Convention, 1999 (No. 182)</t>
  </si>
  <si>
    <t>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</si>
  <si>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</si>
  <si>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Child Soldiers Index</t>
  </si>
  <si>
    <t xml:space="preserve">Child Soldiers Index:
</t>
  </si>
  <si>
    <t xml:space="preserve"> https://childsoldiersworldindex.org/_x000D_
</t>
  </si>
  <si>
    <t>Click country, click "see full details", click "relevant national laws and policies" - data should be in the box, (yes, no) aligned with this question</t>
  </si>
  <si>
    <t>Website was temporarily down. Is back as of 19.11.20. No option to download data. Must be retrieved manually (from the world map - interactive website data)</t>
  </si>
  <si>
    <t>Click country, click "see full details", click "relevant national laws and policies" - data should be in the box (yes, no), aligned with this question</t>
  </si>
  <si>
    <t>S-76</t>
  </si>
  <si>
    <t xml:space="preserve">State national action plans on Business and Human Rights. </t>
  </si>
  <si>
    <t xml:space="preserve">https://www.ohchr.org/EN/Issues/Business/Pages/NationalActionPlans.aspx  </t>
  </si>
  <si>
    <t>S-177</t>
  </si>
  <si>
    <t>OHCHR</t>
  </si>
  <si>
    <t>PMSC National regulation</t>
  </si>
  <si>
    <t>https://www.ohchr.org/EN/Issues/Mercenaries/WGMercenaries/Pages/NationalRegulatoryFrameworks.aspx</t>
  </si>
  <si>
    <t>This is a problematic indicator as so little information and the survey does not appear active. But this is the only data source. Only about 40 countries have uploaded information</t>
  </si>
  <si>
    <t>VPSHR</t>
  </si>
  <si>
    <t>Voluntary Principles on Security and Human Rights</t>
  </si>
  <si>
    <t>https://www.voluntaryprinciples.org/for-governments</t>
  </si>
  <si>
    <t xml:space="preserve">_x000D_
Only about 10 countries have signed up_x000D_
</t>
  </si>
  <si>
    <t>CHECK ALEX - can't ind data by following instructions</t>
  </si>
  <si>
    <t xml:space="preserve">Reports of Children Used in Hostilities': </t>
  </si>
  <si>
    <t>https://childsoldiersworldindex.org/</t>
  </si>
  <si>
    <t xml:space="preserve">Any reports of use of children in hostilities, country should be scored '1'; including if country is included on 2017 list by Secretary-General
</t>
  </si>
  <si>
    <t>Internal Displacement Monitoring Centre</t>
  </si>
  <si>
    <t>Global Internal Displacement Database: Conflict stock displacements</t>
  </si>
  <si>
    <t>https://www.internal-displacement.org/database/displacement-data</t>
  </si>
  <si>
    <t>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</si>
  <si>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I have followed the instructions and downloaded the excel. In the excel the column to be taken is column D "Conflict Stock Displacement". I have then downloaded population data from the UN (here: https://population.un.org/wpp/Download/Standard/Population/ population data)) and calculated the indicator as number of people per 100.000 (s. Python script pre-processing stagin)</t>
  </si>
  <si>
    <t>Global Internal Displacement Database: Conflict new displacements</t>
  </si>
  <si>
    <t>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</si>
  <si>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I have followed the instructions and downloaded the excel. In the excel the column to be taken is column E "Conflict New Displacements. I have then downloaded population data from the UN (here: https://population.un.org/wpp/Download/Standard/Population/ population data)) and calculated the indicator as number of people per 100.000 (s. Python script pre-processing stagin)</t>
  </si>
  <si>
    <t xml:space="preserve">Tampere Convention on the Provision of Telecommunication Resources for Disaster Mitigation and Relief Operations: </t>
  </si>
  <si>
    <t>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</si>
  <si>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60. Parties : 49_x000D_
Note: a country may have signed, but if it has not ratified that is counted as 1=No._x000D_
</t>
  </si>
  <si>
    <t>Definitive signature(s), Ratification, Acceptance(A), Approval(AA), Accession(a)</t>
  </si>
  <si>
    <t>SDG Indicator 1.5.4, 13.1.3, 11.b.2,  Series:  Proportion of local governments that adopt and implement local disaster risk reduction strategies in line with national disaster risk reduction strategies (%) SG_DSR_SILS</t>
  </si>
  <si>
    <t>Download data via SDG database. Indicator 1.5.4, 13.1.3, 11.b.2,  Series:  Proportion of local governments that adopt and implement local disaster risk reduction strategies in line with national disaster risk reduction strategies (%) SG_DSR_SILS</t>
  </si>
  <si>
    <t>https://unstats.un.org/SDGAPI/v1/sdg/Series/Data?seriesCode=SG_DSR_SILS&amp;pageSize=999999999</t>
  </si>
  <si>
    <t>SDG Indicator 1.5.1: Indicator 1.5.1, 11.5.1, 13.1.1,  Series:  Number of deaths and missing persons attributed to disasters per 100,000 population (number) VC_DSR_MTMP</t>
  </si>
  <si>
    <t>Download data via SDG database. Indicator 1.5.1, 11.5.1, 13.1.1,  Series:  Number of deaths and missing persons attributed to disasters per 100,000 population (number) VC_DSR_MTMP</t>
  </si>
  <si>
    <t>https://unstats.un.org/SDGAPI/v1/sdg/Series/Data?seriesCode=VC_DSR_MTMP&amp;pageSize=999999999</t>
  </si>
  <si>
    <t>The indicator consists of three indicators, how to aggrergate?</t>
  </si>
  <si>
    <t>API (SDG) + UN data</t>
  </si>
  <si>
    <t>UN SDG/ UN POP</t>
  </si>
  <si>
    <t>SDG Indicator 1.5.1: Indicator 1.5.1, 11.5.1, 13.1.1,  Series:  Number of people whose livelihoods were disrupted or destroyed, attributed to disasters (number) VC_DSR_PDLN</t>
  </si>
  <si>
    <t>Download data via SDG database. Indicator 1.5.1, 11.5.1, 13.1.1,  Series:  Number of people whose livelihoods were disrupted or destroyed, attributed to disasters (number) VC_DSR_PDLN</t>
  </si>
  <si>
    <t>https://unstats.un.org/SDGAPI/v1/sdg/Series/Data?seriesCode=VC_DSR_PDLN&amp;pageSize=999999999</t>
  </si>
  <si>
    <t xml:space="preserve">SDG Indicator 11.5.2, VC_DSR_ESDN:  _x000D_
If possible, make relative to population_x000D_
</t>
  </si>
  <si>
    <t>There are not many observations. Indicator 11.5.2,  Series:  Number of disruptions to educational services attributed to disasters (number) VC_DSR_ESDN</t>
  </si>
  <si>
    <t>https://unstats.un.org/SDGAPI/v1/sdg/Series/Data?seriesCode=VC_DSR_ESDN&amp;pageSize=999999999</t>
  </si>
  <si>
    <t>SDG Indicator Indicator 11.5.2,  Series:  Number of disruptions to health services attributed to disasters (number) VC_DSR_HSDN.  If possible, make relative to population</t>
  </si>
  <si>
    <t>There are not many observations. Indicator 11.5.2,  Series:  Number of disruptions to health services attributed to disasters (number) VC_DSR_HSDN</t>
  </si>
  <si>
    <t>https://unstats.un.org/SDGAPI/v1/sdg/Series/Data?seriesCode=VC_DSR_HSDN&amp;pageSize=999999999</t>
  </si>
  <si>
    <t xml:space="preserve">SDG Indicator 11.5.2,  Series:  Number of disruptions to other basic services attributed to disasters (number) VC_DSR_OBDN
</t>
  </si>
  <si>
    <t xml:space="preserve">https://unstats.un.org/sdgs/indicators/database/_x000D_
</t>
  </si>
  <si>
    <t>There are not many observations. Indicator 11.5.2,  Series:  Number of disruptions to other basic services attributed to disasters (number) VC_DSR_OBDN</t>
  </si>
  <si>
    <t>https://unstats.un.org/SDGAPI/v1/sdg/Series/Data?seriesCode=VC_DSR_OBDN&amp;pageSize=999999999</t>
  </si>
  <si>
    <t>Global Internal Displacement Database. Disasters new displacements</t>
  </si>
  <si>
    <t>http://www.internal-displacement.org/database/displacement-data</t>
  </si>
  <si>
    <t>IDMC 2018 internal displacement figures by country (new displacements), use disasters. Use the data download option</t>
  </si>
  <si>
    <t>INFORM index</t>
  </si>
  <si>
    <t>INFORM Risk Index 2020</t>
  </si>
  <si>
    <t>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</si>
  <si>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</si>
  <si>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https://drmkc.jrc.ec.europa.eu/inform-index/Portals/0/InfoRM/2021/INFORM_Risk_2021_v050.xlsx?ver=2021-09-02-170624-200</t>
  </si>
  <si>
    <t>excel</t>
  </si>
  <si>
    <t>Data can be extracted from an Excel, which has an endpoint. This endpoint will likely change es more up t date versions are provided, however: https://drmkc.jrc.ec.europa.eu/inform-index/Portals/0/InfoRM/2020/INFORM_Risk_Mid2020_v041.xlsx?ver=2020-04-03-170624-200</t>
  </si>
  <si>
    <t>Convention on the Rights of the Child</t>
  </si>
  <si>
    <t>https://treaties.un.org/Pages/ViewDetails.aspx?src=IND&amp;mtdsg_no=IV-11&amp;chapter=4&amp;clang=_en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</si>
  <si>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140. Parties : 196</t>
  </si>
  <si>
    <t>Ratification, Acceptance(A), Accession(a), Succession(d)</t>
  </si>
  <si>
    <t>Optional Protocol to the Convention on the Rights of the Child on a communications procedure</t>
  </si>
  <si>
    <t>https://treaties.un.org/Pages/ViewDetails.aspx?src=IND&amp;mtdsg_no=IV-11-d&amp;chapter=4&amp;clang=_en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</si>
  <si>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52. Parties : 46</t>
  </si>
  <si>
    <t>Accession(a), Ratification</t>
  </si>
  <si>
    <t>Access to Justice Country Ranking: Part I</t>
  </si>
  <si>
    <t>https://archive.crin.org/en/home/law/access-justice/access-justice-children-data-and-methodology.html</t>
  </si>
  <si>
    <t>Download data spreadsheet, and use score for Part I only (Subtotal /45). Look for link to spreadsheet under this heading: Scoring system and country ranking. Note this source is used in gov't effectiveness (S-131) but the whole score is used for that indicator.</t>
  </si>
  <si>
    <t>KidsRights Index 2019 Child Rights: Education Score</t>
  </si>
  <si>
    <t>KidsRights Education score. Scroll to bottom of the page for the table. If for any reason this Index not available, use net primary enrolment and gross secondary enrolment</t>
  </si>
  <si>
    <t>KidsRights Index 2019 Child Rights: Health Score</t>
  </si>
  <si>
    <t>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</si>
  <si>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KidsRights Index 2019 Child Rights: Protection Score</t>
  </si>
  <si>
    <t>KidsRights Protection score. Scroll to bottom of the page for the table. If index unavailable, proportion of children aged 1-17 years who experienced any physical punishment and/or psychological aggression by caregivers in the past month</t>
  </si>
  <si>
    <t>KidsRights Index 2019 Child Rights: Life Score</t>
  </si>
  <si>
    <t>KidsRights Life score</t>
  </si>
  <si>
    <t>SDG Indicator 1.a.2: Proportion of total government spending on essential services (education, health and social protection)</t>
  </si>
  <si>
    <t>https://www.sdg.org/datasets/279eebc614f64c9db58e4c029cf749a3_0</t>
  </si>
  <si>
    <t>Series SD_XPD_ESED: Proportion of total government spending on essential services, education (%)</t>
  </si>
  <si>
    <t>https://unstats.un.org/SDGAPI/v1/sdg/Series/Data?seriesCode=SD_XPD_ESED&amp;pageSize=999999999</t>
  </si>
  <si>
    <t xml:space="preserve">Global Health Observatory, Current health expenditure per capita, PPP (current international $): </t>
  </si>
  <si>
    <t>https://data.worldbank.org/indicator/SH.XPD.CHEX.PP.CD</t>
  </si>
  <si>
    <t>http://apps.who.int/gho/athena/api/GHO/GHED_CHE_pc_PPP_SHA2011.csv</t>
  </si>
  <si>
    <t>S-200</t>
  </si>
  <si>
    <t>Global Health Observatory, Extent of implementation of child protection services</t>
  </si>
  <si>
    <t>S-201</t>
  </si>
  <si>
    <t>SDG Indicator 1.3.1,  Series:  [World Bank] Proportion of population covered by social insurance programs (%) SI_COV_SOCINS</t>
  </si>
  <si>
    <t>Indicator 1.3.1,  Series:  [World Bank] Proportion of population covered by social insurance programs (%) SI_COV_SOCINS</t>
  </si>
  <si>
    <t>SDG Indicator 8.5.1. Average hourly earnings of employees by sex and occupation (local currency) SL_EMP_AEARN</t>
  </si>
  <si>
    <r>
      <t>Average hourly earnings of employees by sex and occupation (local currency) </t>
    </r>
    <r>
      <rPr>
        <b/>
        <sz val="11"/>
        <color theme="1"/>
        <rFont val="Calibri"/>
        <family val="2"/>
        <scheme val="minor"/>
      </rPr>
      <t>SL_EMP_AEARN</t>
    </r>
  </si>
  <si>
    <t>https://unstats.un.org/SDGAPI/v1/sdg/Series/Data?seriesCode=SL_EMP_AEARN&amp;pageSize=999999999</t>
  </si>
  <si>
    <t>Employed population below pverty line</t>
  </si>
  <si>
    <t>https://unstats.un.org/SDGAPI/v1/sdg/Series/Data?seriesCode=SI_POV_EMP1&amp;pageSize=999999999</t>
  </si>
  <si>
    <t>Trade Union density rate % Annual</t>
  </si>
  <si>
    <t>https://www.ilo.org/shinyapps/bulkexplorer49/?lang=en&amp;segment=indicator&amp;id=ILR_TUMT_NOC_RT_A</t>
  </si>
  <si>
    <t>https://www.ilo.org/sdmx/rest/data/ILO,DF_IR_ALL_ILR_TUMT_NOC_RT/?format=csv&amp;startPeriod=2010-01-01&amp;endPeriod=2020-12-31</t>
  </si>
  <si>
    <t>S-206</t>
  </si>
  <si>
    <t>University of Denver</t>
  </si>
  <si>
    <t>Private security monitor</t>
  </si>
  <si>
    <t>http://psm.du.edu/national_regulation/#europe</t>
  </si>
  <si>
    <t xml:space="preserve">Global Health Observatory, Age limits - Alcohol service/sales: Use both columns – off premises </t>
  </si>
  <si>
    <t>Date given for data is 2018 off premises "Spirits"</t>
  </si>
  <si>
    <t>http://apps.who.int/gho/athena/api/GHO/SA_0000001699.csv</t>
  </si>
  <si>
    <t xml:space="preserve">Percentage of out-of-school adolescents of primary school age. </t>
  </si>
  <si>
    <t>https://api.uis.unesco.org/sdmx/data/UNESCO,SDG4,2.0/ROFST.PT.L1._T._T+F+M.SCH_AGE_GROUP._T.INST_T._Z._T._Z._Z._Z._T._T._Z._Z._Z.?startPeriod=2017&amp;endPeriod=2018&amp;format=csv-sdmx&amp;locale=en&amp;subscription-key=460ab272abdd43c892bb59c218c22c09</t>
  </si>
  <si>
    <t>Global Health Observatory, Advertising restrictions on national radio</t>
  </si>
  <si>
    <t>https://apps.who.int/gho/data/node.main.A1134?lang=en</t>
  </si>
  <si>
    <t>http://apps.who.int/gho/athena/api/GHO/SA_0000001509.csv</t>
  </si>
  <si>
    <t>Global Health Observatory, Advertising restrictions on print media</t>
  </si>
  <si>
    <t>https://apps.who.int/gho/data/node.main.A1136?lang=en</t>
  </si>
  <si>
    <t>http://apps.who.int/gho/athena/api/GHO/SA_0000001511.csv</t>
  </si>
  <si>
    <t>ILO Stats Collective bargaining coverage in a country</t>
  </si>
  <si>
    <t>https://www.ilo.org/shinyapps/bulkexplorer28/</t>
  </si>
  <si>
    <t>Type in" Collective bargaining" and the indicator will appear. The collective bargaining coverage rate conveys the number of employees whose pay and/or conditions of employment are determined by one or more collective agreement(s) as a percentage of the total number of employees. This process is more likely to result in decent wages.</t>
  </si>
  <si>
    <t>https://www.ilo.org/sdmx/rest/data/ILO,DF_IR_ALL_ILR_CBCT_NOC_RT/?format=csv&amp;startPeriod=2010-01-01&amp;endPeriod=2020-12-31</t>
  </si>
  <si>
    <t xml:space="preserve"> Note the title matches the indicator e.g. it is not current or capital expenditure</t>
  </si>
  <si>
    <t>https://api.worldbank.org/v2/country/all/indicator/UIS.XPUBP.0?format=json&amp;per_page=10000</t>
  </si>
  <si>
    <t>Maternity and Paternity at Work, 2014: https://www.ilo.org/wcmsp5/groups/public/---dgreports/---dcomm/---publ/documents/publication/wcms_242615.pdfP.144 Appendix 4, column 3  "ILO, Maternity and Paternity at Work, 2014: https://www.ilo.org/wcmsp5/groups/public/---dgreports/---dcomm/---publ/documents/publication/wcms_242615.pdf NOTE: this is the same source used for the indicators above on women 'entitled' to leave and cash benefits. A PDF Go to P. 144 Appendix 3, column 3"</t>
  </si>
  <si>
    <t xml:space="preserve">https://www.ilo.org/wcmsp5/groups/public/---dgreports/---dcomm/---publ/documents/publication/wcms_242615.pdf </t>
  </si>
  <si>
    <t>Go to P. 144 Appendix 4, column 4</t>
  </si>
  <si>
    <t>SDG database - 16.9.1: Proportion of children under 5 years of age whose births have been registered with a civil authority (% of children under 5 years of age) SG_REG_BRTH</t>
  </si>
  <si>
    <t>https://unstats.un.org/SDGAPI/v1/sdg/Series/Data?seriesCode=SG_REG_BRTH&amp;pageSize=999999999</t>
  </si>
  <si>
    <t xml:space="preserve">Underweight children aged 0-5. UNICEF DATA https://data.unicef.org/topic/nutrition/malnutrition/ </t>
  </si>
  <si>
    <t>https://data.unicef.org/topic/nutrition/malnutrition/</t>
  </si>
  <si>
    <t>Open website provided and choose: UNICEF/WHO/World Bank joint child malnutrition estimates (country level)</t>
  </si>
  <si>
    <t>https://sdmx.data.unicef.org/ws/public/sdmxapi/rest/data/UNICEF,NUTRITION,1.0/.NT_ANT_WAZ_NE2..Y0T4....?format=sdmx-csv</t>
  </si>
  <si>
    <t>Data is available in the UNICEF DWH</t>
  </si>
  <si>
    <t>https://unstats.un.org/SDGAPI/v1/sdg/Series/Data?seriesCode=SG_SCP_POLINS&amp;pageSize=999999999</t>
  </si>
  <si>
    <t>SDG Indicator 8.7.1. 12.4.2, 12.5.1,  Series:  Electronic waste recycling, per capita (Kg) EN_EWT_RCYPCAP</t>
  </si>
  <si>
    <t>https://unstats.un.org/SDGAPI/v1/sdg/Series/Data?seriesCode=EN_EWT_RCYPCAP&amp;pageSize=999999999</t>
  </si>
  <si>
    <t>https://unstats.un.org/SDGAPI/v1/sdg/Series/Data?seriesCode=SG_SCP_CNTRY&amp;pageSize=999999999</t>
  </si>
  <si>
    <t>World governance indicators: Regulatory Quality (Ability of the government to formulate and implement sound policies and regulations that
permit and promote private sector development)</t>
  </si>
  <si>
    <t>https://api.worldbank.org/v2/country/all/indicator/RQ.EST?format=json&amp;per_page=10000</t>
  </si>
  <si>
    <t>World governance indicators: Rule of law (quality of contract enforcement, property rights, the police, and the courts, and likelihood of crime and violence)</t>
  </si>
  <si>
    <t>https://api.worldbank.org/v2/country/all/indicator/RL.EST?format=json&amp;per_page=10000</t>
  </si>
  <si>
    <t>CDDEM Countdown Demographic Dataflow, Causes of under 5 deaths [D18]</t>
  </si>
  <si>
    <t>https://sdmx.data.unicef.org/webservice/data.html</t>
  </si>
  <si>
    <t>https://sdmx.data.unicef.org/ws/public/sdmxapi/rest/data/CD2030,CDDEM,1.0/D18.PERTHOUSANDLIVEBIRTHS....?format=sdmx-csv</t>
  </si>
  <si>
    <t>SDG database 2.1.2  Prevalence of moderate or severe food insecurity in the adult population (%) AG_PRD_FIESMSI</t>
  </si>
  <si>
    <t>https://unstats.un.org/SDGAPI/v1/sdg/Series/Data?seriesCode=AG_PRD_FIESMSI&amp;pageSize=999999999</t>
  </si>
  <si>
    <t xml:space="preserve">World governance indicators: Voice and accountability </t>
  </si>
  <si>
    <t>https://api.worldbank.org/v2/country/all/indicator/VA.EST?format=json&amp;per_page=10000</t>
  </si>
  <si>
    <t>SDG database 12.4.1  Parties meeting their commitments and obligations in transmitting information as required by Basel Convention on hazardous waste, and other chemicals SG_HAZ_CMRBASEL</t>
  </si>
  <si>
    <t>https://unstats.un.org/SDGAPI/v1/sdg/Series/Data?seriesCode=SG_HAZ_CMRBASEL&amp;pageSize=999999999</t>
  </si>
  <si>
    <t>SDG database 12.4.1 Reporting on hazardous waste commitments. Parties meeting their commitments and obligations in transmitting information as required by Stockholm Convention on hazardous waste, and other chemicals SG_HAZ_CMRSTHOLM</t>
  </si>
  <si>
    <t>https://unstats.un.org/SDGAPI/v1/sdg/Series/Data?seriesCode=SG_HAZ_CMRSTHOLM&amp;pageSize=999999999</t>
  </si>
  <si>
    <t>World governance indicators: Political stability and absence of violence (Perceptions of the likelihood of political instability and/or politicallymotivated violence, including terrorism)</t>
  </si>
  <si>
    <t>https://api.worldbank.org/v2/country/all/indicator/PV.EST?format=json&amp;per_page=10000</t>
  </si>
  <si>
    <t>SDG database 13.1.2 Score of adoption and implementation of national DRR strategies in line with the Sendai Framework 
SG_DSR_LGRGSR</t>
  </si>
  <si>
    <t>https://unstats.un.org/SDGAPI/v1/sdg/Series/Data?seriesCode=SG_DSR_LGRGSR&amp;pageSize=999999999</t>
  </si>
  <si>
    <t>Use column 4 Simple Possession of Global Legislative Review starting on page 36</t>
  </si>
  <si>
    <t xml:space="preserve">Out of the Shadows Index. Engagement Score
</t>
  </si>
  <si>
    <t xml:space="preserve">Use Engagement scores. The EIU Out of the Shadows Index has 4 components: Environment, Legal Framework, Government capacity, and Engagement. This indicator uses the Environment and Engagement score, given out of 100.
Scroll down the page to download the data in Excel.
</t>
  </si>
  <si>
    <t>Global Internal Displacement Database. Disasters stock isplacements</t>
  </si>
  <si>
    <t>https://www.worldpolicycenter.org/policies/are-workers-guaranteed-a-weekly-day-of-rest</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</si>
  <si>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day_of_rest</t>
  </si>
  <si>
    <t>day_of_rest</t>
  </si>
  <si>
    <t>https://www.worldpolicycenter.org/policies/is-there-a-wage-premium-for-night-work</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</si>
  <si>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night_premium</t>
  </si>
  <si>
    <t>night_premium</t>
  </si>
  <si>
    <t>Environmental Rule of Law: First Global Report (2019): Communit and land tenure</t>
  </si>
  <si>
    <t>UNICEF research</t>
  </si>
  <si>
    <t>National Action Plans on Business and Human Rights (sources: Danish Institute for Business and Human Rights and UN OHCHR)</t>
  </si>
  <si>
    <t>https://globalnaps.org/issue/childrens-rights/ and https://www.ohchr.org/EN/Issues/Business/Pages/NationalActionPlans.aspx</t>
  </si>
  <si>
    <t>This indicator is created by human research and based on two sources.</t>
  </si>
  <si>
    <t>S-132, S-133</t>
  </si>
  <si>
    <t>Replaces double-sources</t>
  </si>
  <si>
    <t>Marketing and advertising self regulation (sources: DLA Piper and ICAS)</t>
  </si>
  <si>
    <t>https://www.dlapiper.com/en/uk/insights/publications/2016/12/advertising-and-marketing-to-children/ and https://icas.global/wp-content/uploads/2019_Global_SRO_Factbook.pdf</t>
  </si>
  <si>
    <t>S-85, S-86</t>
  </si>
  <si>
    <t>National standards body (sources: ISO and IEC)</t>
  </si>
  <si>
    <t>https://www.iso.org/members.html and https://www.iec.ch/dyn/www/f?p=103:5:0</t>
  </si>
  <si>
    <t>S-110, S-111</t>
  </si>
  <si>
    <t>Regulation of PMSCOs (sources: OHCHR and University of Denver Private Security Monitor)</t>
  </si>
  <si>
    <t>https://www.ohchr.org/EN/Issues/Mercenaries/WGMercenaries/Pages/NationalRegulatoryFrameworks.aspx and http://psm.du.edu/national_regulation/#europe</t>
  </si>
  <si>
    <t>S-177, S-206</t>
  </si>
  <si>
    <t>Consumer protection monitoring body (sources: FTC and ICPEN)</t>
  </si>
  <si>
    <t>https://www.ftc.gov/policy/international/competition-consumer-protection-authorities-worldwide#c and https://www.icpen.org/who-we-are</t>
  </si>
  <si>
    <t>S-107, S-108</t>
  </si>
  <si>
    <t>Extracted</t>
  </si>
  <si>
    <t>Cleansed</t>
  </si>
  <si>
    <t>Normalized</t>
  </si>
  <si>
    <t>Aggregattion</t>
  </si>
  <si>
    <t>Python sources done</t>
  </si>
  <si>
    <t>Manual sources done</t>
  </si>
  <si>
    <t>Source Type</t>
  </si>
  <si>
    <t>Occurences</t>
  </si>
  <si>
    <t>Total number of sources done</t>
  </si>
  <si>
    <t>Number of sources remaining</t>
  </si>
  <si>
    <t>Percentage done</t>
  </si>
  <si>
    <t>Total API (UNESCO)</t>
  </si>
  <si>
    <t>info@michael-gramlich.</t>
  </si>
  <si>
    <t>Total API (SDG)</t>
  </si>
  <si>
    <t>Total API (ILO)</t>
  </si>
  <si>
    <t>Not classified yet</t>
  </si>
  <si>
    <t>TYPE</t>
  </si>
  <si>
    <t>RANGE</t>
  </si>
  <si>
    <t>ENCODING</t>
  </si>
  <si>
    <t>LABELS</t>
  </si>
  <si>
    <t>UNITS</t>
  </si>
  <si>
    <t>Categorical</t>
  </si>
  <si>
    <t>[0,1,2]</t>
  </si>
  <si>
    <t>2=Yes [Ratified/signed]; 1=No [Not ratified/signed]; 0=No data/not applicable</t>
  </si>
  <si>
    <t>[0, 1, 2, 3, 4]</t>
  </si>
  <si>
    <t>4=5.0; 4=4.0; 3=3.0; 2=2.0; 1=1.0</t>
  </si>
  <si>
    <t>4=15 years or above; 3=14 years; 2=13 or 12 years; 1=No national minimum age; 0=No data</t>
  </si>
  <si>
    <t>[0,1,2,3]</t>
  </si>
  <si>
    <t>3 =5.0; 3=4.0; 3=3.0; 2=2.0; 1=1.0</t>
  </si>
  <si>
    <t>3=13 years or above; 2=12 years; 1=No minimum age; 0=No data</t>
  </si>
  <si>
    <t>2=5.0; 1= 1.0</t>
  </si>
  <si>
    <t>2=Compulsory; 1= Not compulsory; 0=No data</t>
  </si>
  <si>
    <t>Numeric</t>
  </si>
  <si>
    <t>[0-100]</t>
  </si>
  <si>
    <t>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</si>
  <si>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</si>
  <si>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4=18.0; 3=17.0; 3=16.0; 2=15.0; 2=14.0; 1=0.0</t>
  </si>
  <si>
    <t>4=18 years; 3=16/17 years; 2=14/15 years; 1=no minimum age; 0=No data</t>
  </si>
  <si>
    <t>3=5.0; 2=3.0; 1=1.0</t>
  </si>
  <si>
    <t>3=Established by law; 2=Set by collective bargaining); 1=Not established by law or collective bargaining; 0=No data</t>
  </si>
  <si>
    <t>[1,2]</t>
  </si>
  <si>
    <t>2=Standard workday is 8 hours or less; 1=Standard workday is more than 8 hours</t>
  </si>
  <si>
    <t>2=Max. working days limited to 6 days per week or less; 1=No limit on working days</t>
  </si>
  <si>
    <t>[0,1,2,3,4,5]</t>
  </si>
  <si>
    <t>5=5.0; 4=4.0; 3=3.0; 2=2.0; 1=1.0</t>
  </si>
  <si>
    <t>5=20 days or more; 4=15-19 days; 3=10-14 days; 2=5-9 days; 1=No paid annual leave; 0= No data</t>
  </si>
  <si>
    <t>5=6 months or more; 4=3 months - 5.9 months; 3=1 - 2.9 months; 2=Less than 1 month; 1=No paid sick leave; 0=No data</t>
  </si>
  <si>
    <t>2=5.0; 2=4.0; 1=1.0</t>
  </si>
  <si>
    <t>2=Yes (either broad prohibition of workplace discrimination based on sex OR sex-specific prohibition); 1=No protection; 0=No data</t>
  </si>
  <si>
    <t>4=5.0; 3=4.0; 2=3.0;2=2.0;1=1.0</t>
  </si>
  <si>
    <t>4=Guarantees equal pay for work of equal value; 3=Guarantees equal pay; 2="Broad prohibition of workplace discrminiation based on sex" OR "General guarantee of equal pay"; 1=No guarantee; 0=No data</t>
  </si>
  <si>
    <t>3=Yes for both women and men; 2=Only harassment of women; 1=No prohibition; 0=No data</t>
  </si>
  <si>
    <t>[1,2,3]</t>
  </si>
  <si>
    <t>3=5.0; 3=4.0; 2=3.0; 1=1.0</t>
  </si>
  <si>
    <t>3=Benefits available without means test OR available both with and without a means test; 2=Means-tested benefits; 1=No benefits for child care or school costs</t>
  </si>
  <si>
    <t>[1,2,3,4,5,6]</t>
  </si>
  <si>
    <t>6=999.0; 5=5.0; 4=4.0; 3=3.0; 2=2.0; 1=1.0</t>
  </si>
  <si>
    <t>6=Collective bargaining; 5=Over $10 PPP; 4=$4.01 - $10 PPP; 3=$2.01 - $4 PPP; 2=$2.00 PPP or less; 1=No minimum wage</t>
  </si>
  <si>
    <t>3=5.0; 2=3.0;1=2.0; 1=1.0</t>
  </si>
  <si>
    <t>3=Job protection guaranteed throughout; 2=Job protection guaranteed during a portion of leave; 1=No explicit job protection OR no paid maternal leave; 0=No data</t>
  </si>
  <si>
    <t>3=Job protection guaranteed throughout; 2=Job protection guaranteed during a portion of leave; 1=No explicit job protection OR no paid paternal leave; 0=No data</t>
  </si>
  <si>
    <t>5=52 weeks or more; 4=26-51.9 weeks; 3=14-25.9 weeks; 2=Less than 14 weeks; 1=No paid leave; 0=No data</t>
  </si>
  <si>
    <t>5=80-100%; 4=66-79%; 3=20-65%; 2=Flat rate or adjusted flat rate; 1=No paid leave; 0=No data</t>
  </si>
  <si>
    <t>[0,1,2,3,4]</t>
  </si>
  <si>
    <t>4=5.0; 3=3.0; 2=2.0; 1=1.0</t>
  </si>
  <si>
    <t>4=14 weeks or more; 3=3 – 13 weeks; 2=Less than 3 weeks; 1=No paid leave; 0=No data</t>
  </si>
  <si>
    <t>4=5.0; 3=4.0; 2=2.0; 1=1.0</t>
  </si>
  <si>
    <t>4=Yes, at least 6 months paid; 3=Yes, at least 6 months unpaid; 2=Yes, until child is 1-5.9 months old; 1=Not guaranteed; 0=No data</t>
  </si>
  <si>
    <t>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t>
  </si>
  <si>
    <t>5=90 to 100%; 4=66 to 89%; 3=33 to 65%; 2=10 to 32%; 1=0 to 9%; 0=No data</t>
  </si>
  <si>
    <t xml:space="preserve">4=Yes, and the NAP addresses children’s rights specifically; 3=Yes, but the NAP does not address children’s rights specifically; 2=No, but the state has committed to doing one or has started the process; 1=No, not listed a having an action plan or developing one </t>
  </si>
  <si>
    <t>[0, 0, 1,2,3]</t>
  </si>
  <si>
    <t>3=Larger scale; 2=Limited; 1=None; 0=No data; 0=Don't Know; 0=Don't know</t>
  </si>
  <si>
    <t>3=Larger scale; 2=Limited; 1=None; 0=No data/ Don't Know</t>
  </si>
  <si>
    <t>2=Yes; 2=yes; 1=No; 1=no; 0=No data; 0=don't know;0=Don't know; 0=No data received; 0=No response; 0=Unknown; 0=unknown</t>
  </si>
  <si>
    <t>2=Yes; 1=No; 0=Don't know/ No data received/ No response/ No data</t>
  </si>
  <si>
    <t>2=25; 2=24; 2=23; 2=22; 2=21;2=20; 2=19;  2=18; 1=17; 1=16; 1=15; 1=14; 0=Report not provided; 0=Answer not provided</t>
  </si>
  <si>
    <t>2=18 years or above; 1=below 18 years; 0=No data</t>
  </si>
  <si>
    <t>3=5.0;2=4.0;2=3.0;1=2.0;0=1.0</t>
  </si>
  <si>
    <t>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</si>
  <si>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3=5.0; 3=4.0; 2=3.0; 1=2.0; 0=1.0</t>
  </si>
  <si>
    <t>3=Extensive warning (i.e. over 30% including pictures or pictograms and other appropriate characteristics); 2=Limited warning (i.e. &gt;=30% but no pictures or pictograms and/or other appropriate characteristics); 1=No warning or warning covering &lt;30% of pack surface; 0=No data</t>
  </si>
  <si>
    <t>3=Total ban; 3= total ban; 3=25;  3=21; 3=20; 3=19; 3=18; 2=17; 2=16; 1=15; 1=14; 1=13; 1=None; 0=No data; 0=subnational; 0=Subnational</t>
  </si>
  <si>
    <t>3=Spirits can be obtained from age 18 or above; 2=Spirits can be obtained at age 16 or 17; 1=Spirits can be obtained at age 15 or below, or there aren't any age limitations; 0=No data or limits are at subnational level</t>
  </si>
  <si>
    <t>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t>
  </si>
  <si>
    <t>3=Ban; 2=Partial restriction (concerning at least one of the following: time, content, place); 1=No restrictions OR voluntary/self-restricted; 0=No data</t>
  </si>
  <si>
    <t>V-33</t>
  </si>
  <si>
    <t>3=Yes, on both containers and advertising OR alcohol use is banned; 2=Only on containers or only on advertising; 1=No, neither on containers nor on advertising; 0=No data</t>
  </si>
  <si>
    <t>4=Substantially aligned with the Code; 3=Moderately aligned with the Code; 2=Some provisions of the Code included; 1=No legal measures; 0=No data</t>
  </si>
  <si>
    <t>3=Legislation; 2=Draft Legislation; 1=No Legislation; 0=No Data</t>
  </si>
  <si>
    <t>2=Yes, the country has a national standards authority (ISO); 2=Yes, the country has a national standards authority (ISO and IEC); 1=No ISO or IEC national standards authority</t>
  </si>
  <si>
    <t>2=Yes, the country has a national standards authority (ISO) OR  the country has both ISO and IEC; 1=No ISO or IEC national standards authority</t>
  </si>
  <si>
    <t>3=Yes there is legislation specific to CSAM and it has an adequate CSAM definition; 2=Yes there is legislation specific to CSAM but it does NOT have an adequate CSAM definition;  1=No legislation; 0=No data</t>
  </si>
  <si>
    <t>3=Yes there is legislation specific to CSAM and CSAM is defined; 2=There is legislation specific to CSAM but CSAM is not defined;  1=No legislation; 0=No data</t>
  </si>
  <si>
    <t>V-38</t>
  </si>
  <si>
    <t>3=Legislation; 2=Draft Legislation; 1=No legislation;  0=No data</t>
  </si>
  <si>
    <t>[0,1,2,3,4,5,6]</t>
  </si>
  <si>
    <t>6=over 50,000; 5=20,000 - 50,000; 4=10,000 - 20,000; 3=5,000 - 10,000; 2=1,000-5,000; 1 =Less than 1,000; 0=No data</t>
  </si>
  <si>
    <t>4=Yes, and the NAP addresses children’s rights specifically; 3=Yes, but the NAP does not address children’s rights specifically; 2=No, but the state has committed to doing one or has started the process; 1=No</t>
  </si>
  <si>
    <t>3=Yes the country has a child helpline linked to the Child Helpline Network; 2=The country has a helpline but is not a member of the Child Helpline Network; 1=No child helpline linked to the Child Helpline Network</t>
  </si>
  <si>
    <t>4=https://eiti.org/api/v2.0/country_status/satisfactory-progress; 3=https://eiti.org/api/v2.0/country_status/meaningful-progress; 2=https://eiti.org/api/v2.0/country_status/to-be-assessed; 1=https://eiti.org/api/v2.0/country_status/suspended-inadequate-progress; 1=https://eiti.org/api/v2.0/country_status/suspended-political-instability; 0=https://eiti.org/api/v2.0/country_status/other</t>
  </si>
  <si>
    <t>4=Satisfactory progress; 3=Meaningful progress; 2=To be assessed; 1=Suspended inadequate progress/ suspended political instability; 0=Not a member/ other / no data</t>
  </si>
  <si>
    <t>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t>
  </si>
  <si>
    <t>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t>
  </si>
  <si>
    <t>2=Yes, the country has endorsed both the Vancouver Principles and the Paris Commitments; 2=Yes, the country has endorsed the Paris Commitments and Principles; 2=Yes, the country has endorsed the Vancouver Principles ; 1=The country has not endorsed either the Vancouver Principles or the Paris Commitments</t>
  </si>
  <si>
    <t>2=Yes, the country has endorsed both the Vancouver Principles and the Paris Commitments OR Yes, the country has endorsed the Paris Commitments and Principles OR Yes, the country has endorsed the Vancouver Principles ; 1=The country has not endorsed either the Vancouver Principles or the Paris Commitments</t>
  </si>
  <si>
    <t>3=Larger scale; 2=Limited; 1=None; 0=No data; 0=Don't know</t>
  </si>
  <si>
    <t>3=Larger scale; 2=Limited; 1=None; 0=No data/ Don't know</t>
  </si>
  <si>
    <t>2=1;  1=''; 1=np.nan; 1=None; 1=NaN</t>
  </si>
  <si>
    <t>2=Yes; 1=No</t>
  </si>
  <si>
    <t>4=5.0; 3=4.0; 2=3.0; 1=1.0</t>
  </si>
  <si>
    <t>4 =37 - 48 hours; 3=25 - 36hours; 2=24 hours; 1=No day of rest; 0=No data</t>
  </si>
  <si>
    <t>5=126% - 150%; 4 =105% - 125%; 3=Set externally; 2=Only for certain employees; 1=No premium; 0=No data</t>
  </si>
  <si>
    <t>3=2020 NDC (Updated First NDC); 3=2020 NDC (Second NDC); 2=Only First NDC; 1=Only INDC; 1=No Document Submitted</t>
  </si>
  <si>
    <t>3=Yes, it has updated its NDC or submitted a new NDC in the 5 year cycle starting in 2020, 2=Yes it has submitted a first NDC, 1=No it has not submitted an NCD and/or is not a signatory to the paris agreement and/or it has only submitted an INDC, 0=No data</t>
  </si>
  <si>
    <t xml:space="preserve">2=No reported use of children; 1=Yes, reports of use by state armed forces AND non-state armed groups ; 1=Yes, reports of use by non-state armed groups; 0=No data </t>
  </si>
  <si>
    <t>2=No reported use of children; 1=Yes, reports of use by non-state armed forces OR Yes, reports of use by state armed forces and by non-state armed forces; 0=No data</t>
  </si>
  <si>
    <t>2=Yes, country has national environmental framework; 1=No framework reported</t>
  </si>
  <si>
    <t>[1, 2, 3]</t>
  </si>
  <si>
    <t>3=Yes, there is a national legal instrument specifically providing for pollutant release and transfer registers; 2=There is a pollutant release and transfer register, but there is no specific national legal instrument; 1=No</t>
  </si>
  <si>
    <t>3=Yes, there is a national legal instrument specifically providing for pollutant release and transfer registers; 2=There is a pollutant release and transfer register, but there is no specific national legal instrument; 1=No law reported</t>
  </si>
  <si>
    <t>3=Yes, the country has a constitutional right and other legal provisions for access to information; 2=Yes, the country has legal provisions for access to information; 2=Yes, the country has a constitutional right of access to information; 1=No</t>
  </si>
  <si>
    <t>3=Yes, the country has a constitutional right and other legal provisions for access to information; 2=Yes, the country has legal provisions for access to information OR Yes, the country has a constitutional right of access to information; 1=No laws reported</t>
  </si>
  <si>
    <t>2=Yes, the country has a stand-alone legal instrument for environmental impact assessments ; 2=Yes, the country has environmental impact assessment provisions in other legal instruments ; 2=Countries with stand-alone legal instruments for environmental impact assessments ; 1=No</t>
  </si>
  <si>
    <t>2=Yes, the country has a stand-alone legal instrument for environmental impact assessments OR Yes, the country has environmental impact assessment provisions in other legal instruments OR Countries with stand-alone legal instruments for environmental impact assessments ; 1=No law reported</t>
  </si>
  <si>
    <t>[1, 2, 3, 4]</t>
  </si>
  <si>
    <t>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 3=Countries with provisions in national administrative framework laws broadly providing for public participation AND Countries with provisions in national environmental framework laws broadly guaranteeing public participation ; 3=Countries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2=Countries with constitutional provisions on public participation ; 2=Countries with provisions in national administrative framework laws broadly providing for public participation ; 1=No</t>
  </si>
  <si>
    <t>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OR Countries with provisions in national administrative framework laws broadly providing for public participation AND Countries with provisions in national environmental framework laws broadly guaranteeing public participation OR  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OR Countries with constitutional provisions on public participation OR Countries with provisions in national environmental framework laws broadly guaranteeing public participation ; 1=No</t>
  </si>
  <si>
    <t>3=Countries that have provisions allowing for citizen suits in both their constitutions and their environmental framework laws:; 2=Countries that have provisions in their environmental framework laws allowing for citizen suits; 2=Countries that have provisions in their environmental framework laws allowing for citizen suits; 2=Countries that have constitutional provisions allowing for citizen suits:; 1=No</t>
  </si>
  <si>
    <t>3=Countries that have provisions allowing for citizen suits in both their constitutions and their environmental framework laws; 2=Countries that have provisions in their environmental framework laws allowing for citizen suits OR Countries that have provisions in their environmental framework laws allowing for citizen suits; 1=No</t>
  </si>
  <si>
    <t>3=Yes. There is national legislation regulating marketing and/or advertising to children. Relevant provisions (substantial or complete); 3=Yes.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</si>
  <si>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3=Yes. There is national legislation regulating marketing and/or advertising to children. Relevant provisions (substantial or complete) OR 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</si>
  <si>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2=Yes, the country has a national strategy or policy on child online protection; 1= No strategy or policy on child online protection; 0=No data</t>
  </si>
  <si>
    <t>2=Yes, a participant state; 2=Yes, founding participant; 1=Not a participant state</t>
  </si>
  <si>
    <t>2=Yes, a participant state OR Yes, founding participant; 1=Not a participant state</t>
  </si>
  <si>
    <t>3=There is an SRO and an industry code of practice.; 2=There is either an SRO or an industry code of practice; 1=No evidence of SRO or an industry code of practice</t>
  </si>
  <si>
    <t xml:space="preserve">2=Yes, the country has a consumer protection authority listed; 2=Yes the country has a consumer protection law enforcement authority which is a member of ICPEN; 1=No consumer protection authority listed </t>
  </si>
  <si>
    <t xml:space="preserve">2=Yes, the country has a consumer protection authority listed OR Yes, the country has a consumer protection law enforcement authority which is a member of ICPEN; 1=No consumer protection authority listed </t>
  </si>
  <si>
    <t>2=Yes; 1=No; 1=Abstention</t>
  </si>
  <si>
    <t xml:space="preserve">2=Yes; 1=No OR Abstained </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</si>
  <si>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</si>
  <si>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</si>
  <si>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</si>
  <si>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</si>
  <si>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</si>
  <si>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</si>
  <si>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</si>
  <si>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</si>
  <si>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</si>
  <si>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</si>
  <si>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</si>
  <si>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</si>
  <si>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</si>
  <si>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</si>
  <si>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</si>
  <si>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</si>
  <si>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</si>
  <si>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</si>
  <si>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</si>
  <si>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</si>
  <si>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</si>
  <si>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</si>
  <si>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</si>
  <si>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</si>
  <si>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</si>
  <si>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</si>
  <si>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</si>
  <si>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</si>
  <si>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</si>
  <si>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</si>
  <si>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</si>
  <si>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</si>
  <si>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</si>
  <si>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</si>
  <si>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</si>
  <si>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</si>
  <si>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</si>
  <si>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YEAR</t>
  </si>
  <si>
    <t>VALUE_TYPE</t>
  </si>
  <si>
    <t>INDEX_CODE</t>
  </si>
  <si>
    <t>ISSUE_CODE</t>
  </si>
  <si>
    <t>CATEGORY_CODE</t>
  </si>
  <si>
    <t>CE</t>
  </si>
  <si>
    <t>RD</t>
  </si>
  <si>
    <t>LF</t>
  </si>
  <si>
    <t>TransMonEE</t>
  </si>
  <si>
    <t>WP</t>
  </si>
  <si>
    <t>LR</t>
  </si>
  <si>
    <t>MP</t>
  </si>
  <si>
    <t>SA</t>
  </si>
  <si>
    <t>OC</t>
  </si>
  <si>
    <t>ND</t>
  </si>
  <si>
    <t>EN</t>
  </si>
  <si>
    <t>Enforcement programs and spending</t>
  </si>
  <si>
    <t>FC</t>
  </si>
  <si>
    <t>EP</t>
  </si>
  <si>
    <t>CL</t>
  </si>
  <si>
    <t>EG</t>
  </si>
  <si>
    <t>DW</t>
  </si>
  <si>
    <t>Excel (without endpoint)</t>
  </si>
  <si>
    <t>MA</t>
  </si>
  <si>
    <t>PS</t>
  </si>
  <si>
    <t>OL</t>
  </si>
  <si>
    <t>Id</t>
  </si>
  <si>
    <t>Description</t>
  </si>
  <si>
    <t>effective_of</t>
  </si>
  <si>
    <t>Status</t>
  </si>
  <si>
    <t>Comments</t>
  </si>
  <si>
    <t>Effective</t>
  </si>
  <si>
    <t>Link to the imlementation</t>
  </si>
  <si>
    <t>Scale [0,1,2] to [10,5,0]</t>
  </si>
  <si>
    <t>Scaling</t>
  </si>
  <si>
    <t>Rule</t>
  </si>
  <si>
    <t>value &gt;= 0 !</t>
  </si>
  <si>
    <t>The value must not be negative</t>
  </si>
  <si>
    <t>NB: order in the list is significant and must be respected (some validations must precede others)</t>
  </si>
  <si>
    <t>validation_set</t>
  </si>
  <si>
    <t>validation_rule_id</t>
  </si>
  <si>
    <t>API_ID</t>
  </si>
  <si>
    <t>API_BODY</t>
  </si>
  <si>
    <t>API_FORMAT</t>
  </si>
  <si>
    <t>A-1</t>
  </si>
  <si>
    <t>A-2</t>
  </si>
  <si>
    <t>A-3</t>
  </si>
  <si>
    <t>A-4</t>
  </si>
  <si>
    <t>Project</t>
  </si>
  <si>
    <t>Index</t>
  </si>
  <si>
    <t>Pillar</t>
  </si>
  <si>
    <t>Category</t>
  </si>
  <si>
    <t>Code</t>
  </si>
  <si>
    <t>Name</t>
  </si>
  <si>
    <t>Currrent</t>
  </si>
  <si>
    <t>calculation_type</t>
  </si>
  <si>
    <t>Updates_indicator</t>
  </si>
  <si>
    <t xml:space="preserve">Community and Environment </t>
  </si>
  <si>
    <t>International Legal Framework</t>
  </si>
  <si>
    <t>Security</t>
  </si>
  <si>
    <t>01.01.2020</t>
  </si>
  <si>
    <t>-</t>
  </si>
  <si>
    <t>National Legal Framework</t>
  </si>
  <si>
    <t>Decent Working Conditions</t>
  </si>
  <si>
    <t>1.2.4.1</t>
  </si>
  <si>
    <t>Is there a legally mandated minimum wage applicable to all workers?</t>
  </si>
  <si>
    <t>New detail</t>
  </si>
  <si>
    <t>01.01.2018</t>
  </si>
  <si>
    <t>Child Labour</t>
  </si>
  <si>
    <t>Minimum age convention</t>
  </si>
  <si>
    <t>Has the government ratified ILO convention No. 138 (Minimum Age Convention)?</t>
  </si>
  <si>
    <t>Environmental damage and resource</t>
  </si>
  <si>
    <t>1.1.1.6.</t>
  </si>
  <si>
    <t>Convention on biological diversity</t>
  </si>
  <si>
    <t>Ratification of UN convention on Biological Diversity (CBD)</t>
  </si>
  <si>
    <t>Environmental change and resource</t>
  </si>
  <si>
    <t>1.2.1.1.</t>
  </si>
  <si>
    <t>Environmental Protection</t>
  </si>
  <si>
    <t>Is environmental protection covered in the national constitution (or national laws if no constitution)?</t>
  </si>
  <si>
    <t>Type</t>
  </si>
  <si>
    <t>Address</t>
  </si>
  <si>
    <t>Updates_source</t>
  </si>
  <si>
    <t>No source</t>
  </si>
  <si>
    <t>Source deleted</t>
  </si>
  <si>
    <t>https://www.constituteproject.org/constitution/Algeria_2016.pdf?lang=en), ECOLEX (https://www.ecolex.org/) and other</t>
  </si>
  <si>
    <t xml:space="preserve"> https://wedocs.unep.org/bitstream/handle/20.500.11822/27279/Environmental_rule_of_law.pdf?sequence=1&amp;isAllowed=y</t>
  </si>
  <si>
    <t>This source updated source with ID = 4</t>
  </si>
  <si>
    <t>S-239</t>
  </si>
  <si>
    <t>https://databank.worldbank.org/reports.aspx?source=2&amp;series=SE.PRE.TCAQ.ZS</t>
  </si>
  <si>
    <t>Trained teachers in preprimary education (% of total teachers)</t>
  </si>
  <si>
    <t>https://api.worldbank.org/v2/country/all/indicator/SE.PRE.TCAQ.ZS?format=json&amp;per_page=10000</t>
  </si>
  <si>
    <t>SN-220</t>
  </si>
  <si>
    <t>I-220</t>
  </si>
  <si>
    <t>Quality of pre-primary teaching</t>
  </si>
  <si>
    <t>KG_PER_CAPITA</t>
  </si>
  <si>
    <t>PPP_CURRENT_INTERNATIONAL_$</t>
  </si>
  <si>
    <t>tCO2e_PER_CAPITA</t>
  </si>
  <si>
    <t>DIM_SEX=="BOTH_SEXES" &amp;  DIM_EDU_LEVEL=="LOWER SECONDARY EDUCATION" &amp; DIM_AGE_GROUP=="SCHOOL_AGE_POPULATION"</t>
  </si>
  <si>
    <t>DIM_SEX=="BOTH_SEXES"&amp; DIM_EDU_LEVEL=="UPPER SECONDARY EDUCATION"&amp; DIM_AGE_GROUP=="SCHOOL_AGE_POPULATION"</t>
  </si>
  <si>
    <t>DIM_SEX=="BOTH_SEXES" &amp;  DIM_EDU_LEVEL=="PRIMARY EDUCATION" &amp; DIM_AGE_GROUP=="SCHOOL_AGE_POPULATION"</t>
  </si>
  <si>
    <t>Reporting on hazardous waste commitments (Basel convention)</t>
  </si>
  <si>
    <t>Reporting on hazardous waste commitments (Stockholm convention)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</si>
</sst>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
      <sz val="8"/>
      <color rgb="FFA31515"/>
      <name val="Consolas"/>
      <family val="3"/>
    </font>
    <font>
      <sz val="8"/>
      <name val="Calibri"/>
      <family val="2"/>
      <scheme val="minor"/>
    </font>
    <font>
      <sz val="9"/>
      <color theme="1"/>
      <name val="Helvetica Neue"/>
    </font>
    <font>
      <sz val="11"/>
      <color rgb="FF9C0006"/>
      <name val="Calibri"/>
      <family val="2"/>
      <scheme val="minor"/>
    </font>
    <font>
      <sz val="10"/>
      <color theme="1"/>
      <name val="Arial Unicode MS"/>
    </font>
    <font>
      <sz val="11"/>
      <name val="Calibri"/>
      <family val="2"/>
      <scheme val="minor"/>
    </font>
    <font>
      <sz val="11"/>
      <name val="Calibri"/>
      <family val="2"/>
    </font>
    <font>
      <sz val="10"/>
      <name val="Arial"/>
      <family val="2"/>
      <charset val="1"/>
    </font>
    <font>
      <sz val="11"/>
      <name val="Arial"/>
      <family val="2"/>
      <charset val="1"/>
    </font>
    <font>
      <sz val="12"/>
      <name val="Calibri"/>
      <family val="2"/>
      <scheme val="minor"/>
    </font>
    <font>
      <sz val="8"/>
      <color rgb="FF333333"/>
      <name val="Consolas"/>
      <family val="3"/>
    </font>
    <font>
      <sz val="11"/>
      <color rgb="FF000000"/>
      <name val="Calibri"/>
      <charset val="1"/>
    </font>
    <font>
      <b/>
      <sz val="11"/>
      <name val="Calibri"/>
      <family val="2"/>
      <scheme val="minor"/>
    </font>
    <font>
      <sz val="12"/>
      <color theme="1"/>
      <name val="Calibri"/>
      <family val="2"/>
      <charset val="1"/>
    </font>
    <font>
      <sz val="11"/>
      <color rgb="FF444444"/>
      <name val="Calibri"/>
      <family val="2"/>
      <charset val="1"/>
    </font>
    <font>
      <sz val="11"/>
      <color rgb="FF000000"/>
      <name val="Calibri"/>
      <family val="2"/>
      <charset val="1"/>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C7CE"/>
      </patternFill>
    </fill>
    <fill>
      <patternFill patternType="solid">
        <fgColor rgb="FFFF0000"/>
        <bgColor indexed="64"/>
      </patternFill>
    </fill>
  </fills>
  <borders count="17">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theme="0" tint="-4.9989318521683403E-2"/>
      </bottom>
      <diagonal/>
    </border>
    <border>
      <left style="thin">
        <color indexed="64"/>
      </left>
      <right style="thin">
        <color indexed="64"/>
      </right>
      <top/>
      <bottom style="thin">
        <color theme="0" tint="-4.9989318521683403E-2"/>
      </bottom>
      <diagonal/>
    </border>
    <border>
      <left/>
      <right style="thin">
        <color indexed="64"/>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dashed">
        <color theme="0" tint="-0.249977111117893"/>
      </left>
      <right style="dashed">
        <color theme="0" tint="-0.249977111117893"/>
      </right>
      <top style="dashed">
        <color theme="0" tint="-0.249977111117893"/>
      </top>
      <bottom style="dashed">
        <color theme="0" tint="-0.249977111117893"/>
      </bottom>
      <diagonal/>
    </border>
    <border>
      <left style="thin">
        <color rgb="FF000000"/>
      </left>
      <right/>
      <top/>
      <bottom/>
      <diagonal/>
    </border>
  </borders>
  <cellStyleXfs count="3">
    <xf numFmtId="0" fontId="0" fillId="0" borderId="0"/>
    <xf numFmtId="0" fontId="2" fillId="0" borderId="0" applyNumberFormat="0" applyFill="0" applyBorder="0" applyAlignment="0" applyProtection="0"/>
    <xf numFmtId="0" fontId="10" fillId="4" borderId="0" applyNumberFormat="0" applyBorder="0" applyAlignment="0" applyProtection="0"/>
  </cellStyleXfs>
  <cellXfs count="109">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1" applyAlignment="1">
      <alignment horizontal="center"/>
    </xf>
    <xf numFmtId="0" fontId="1" fillId="0" borderId="0" xfId="0" applyFont="1"/>
    <xf numFmtId="0" fontId="3" fillId="0" borderId="0" xfId="1" applyFon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vertical="center"/>
    </xf>
    <xf numFmtId="0" fontId="5" fillId="0" borderId="0" xfId="0" applyFont="1"/>
    <xf numFmtId="0" fontId="0" fillId="0" borderId="0" xfId="0" applyAlignme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1" fillId="0" borderId="6" xfId="0" applyFont="1" applyBorder="1" applyAlignment="1">
      <alignment vertical="center"/>
    </xf>
    <xf numFmtId="0" fontId="4" fillId="0" borderId="0" xfId="0" applyFont="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1"/>
    <xf numFmtId="0" fontId="0" fillId="0" borderId="0" xfId="0" applyAlignment="1">
      <alignment horizontal="left" wrapText="1"/>
    </xf>
    <xf numFmtId="0" fontId="0" fillId="0" borderId="0" xfId="0" applyAlignment="1">
      <alignment horizontal="left"/>
    </xf>
    <xf numFmtId="0" fontId="4" fillId="0" borderId="3" xfId="0" applyFont="1" applyBorder="1" applyAlignment="1">
      <alignment horizontal="left" vertical="center"/>
    </xf>
    <xf numFmtId="0" fontId="0" fillId="0" borderId="0" xfId="0" applyAlignment="1">
      <alignment horizontal="left" vertical="center"/>
    </xf>
    <xf numFmtId="0" fontId="4" fillId="0" borderId="9" xfId="0" applyFont="1" applyBorder="1" applyAlignment="1">
      <alignment horizontal="center" vertical="center"/>
    </xf>
    <xf numFmtId="0" fontId="2" fillId="0" borderId="0" xfId="1" applyAlignment="1"/>
    <xf numFmtId="0" fontId="0" fillId="0" borderId="0" xfId="0" applyFill="1"/>
    <xf numFmtId="0" fontId="6" fillId="0" borderId="0" xfId="0" applyFont="1"/>
    <xf numFmtId="0" fontId="6" fillId="0" borderId="0" xfId="0" applyFont="1" applyAlignment="1"/>
    <xf numFmtId="0" fontId="0" fillId="2" borderId="0" xfId="0" applyFill="1" applyAlignment="1">
      <alignment horizontal="left"/>
    </xf>
    <xf numFmtId="0" fontId="0" fillId="0" borderId="0" xfId="0" applyFill="1" applyBorder="1" applyAlignment="1">
      <alignment horizontal="center"/>
    </xf>
    <xf numFmtId="0" fontId="0" fillId="0" borderId="0" xfId="0" applyFill="1" applyBorder="1" applyAlignment="1">
      <alignment horizontal="left"/>
    </xf>
    <xf numFmtId="0" fontId="1" fillId="0" borderId="0" xfId="0" applyFont="1" applyAlignment="1">
      <alignment horizontal="left"/>
    </xf>
    <xf numFmtId="0" fontId="0" fillId="0" borderId="0" xfId="0" applyFill="1" applyAlignment="1">
      <alignment horizontal="left"/>
    </xf>
    <xf numFmtId="0" fontId="0" fillId="0" borderId="0" xfId="0" applyFont="1" applyAlignment="1">
      <alignment horizontal="left"/>
    </xf>
    <xf numFmtId="0" fontId="0" fillId="3" borderId="0" xfId="0" applyFill="1" applyAlignment="1">
      <alignment horizontal="center"/>
    </xf>
    <xf numFmtId="0" fontId="0" fillId="3" borderId="0" xfId="0" applyFill="1" applyAlignment="1">
      <alignment horizontal="left"/>
    </xf>
    <xf numFmtId="0" fontId="2" fillId="3" borderId="0" xfId="1" applyFill="1"/>
    <xf numFmtId="0" fontId="0" fillId="3" borderId="0" xfId="0" applyFill="1"/>
    <xf numFmtId="0" fontId="0" fillId="3" borderId="0" xfId="0" applyFill="1" applyBorder="1" applyAlignment="1">
      <alignment horizontal="center"/>
    </xf>
    <xf numFmtId="0" fontId="0" fillId="3" borderId="11" xfId="0" applyFill="1" applyBorder="1"/>
    <xf numFmtId="0" fontId="0" fillId="0" borderId="10" xfId="0" applyBorder="1"/>
    <xf numFmtId="0" fontId="0" fillId="0" borderId="10" xfId="0" applyBorder="1" applyAlignment="1">
      <alignment horizontal="left"/>
    </xf>
    <xf numFmtId="0" fontId="0" fillId="0" borderId="12" xfId="0" applyBorder="1" applyAlignment="1">
      <alignment horizontal="left"/>
    </xf>
    <xf numFmtId="0" fontId="0" fillId="3" borderId="13" xfId="0" applyFill="1" applyBorder="1" applyAlignment="1">
      <alignment horizontal="left"/>
    </xf>
    <xf numFmtId="0" fontId="0" fillId="3" borderId="14" xfId="0" applyFill="1" applyBorder="1"/>
    <xf numFmtId="0" fontId="0" fillId="3" borderId="14" xfId="0" applyFill="1" applyBorder="1" applyAlignment="1">
      <alignment horizontal="left"/>
    </xf>
    <xf numFmtId="0" fontId="6" fillId="0" borderId="0" xfId="0" applyFont="1" applyAlignment="1">
      <alignment horizontal="left"/>
    </xf>
    <xf numFmtId="0" fontId="0" fillId="0" borderId="0" xfId="0" applyFill="1" applyAlignment="1"/>
    <xf numFmtId="0" fontId="4" fillId="0" borderId="6" xfId="0" applyFont="1" applyBorder="1" applyAlignment="1">
      <alignment horizontal="left" vertical="center" wrapText="1"/>
    </xf>
    <xf numFmtId="0" fontId="7" fillId="0" borderId="0" xfId="0" applyFont="1" applyAlignment="1">
      <alignment vertical="center"/>
    </xf>
    <xf numFmtId="0" fontId="2" fillId="0" borderId="0" xfId="1" applyAlignment="1">
      <alignment vertical="center"/>
    </xf>
    <xf numFmtId="0" fontId="2" fillId="0" borderId="0" xfId="1" applyFill="1" applyBorder="1" applyAlignment="1">
      <alignment horizontal="left"/>
    </xf>
    <xf numFmtId="0" fontId="2" fillId="0" borderId="0" xfId="1" applyAlignment="1">
      <alignment horizontal="left"/>
    </xf>
    <xf numFmtId="0" fontId="9" fillId="0" borderId="0" xfId="0" applyFont="1" applyAlignment="1">
      <alignment vertical="center" wrapText="1"/>
    </xf>
    <xf numFmtId="0" fontId="10" fillId="4" borderId="1" xfId="2" applyBorder="1" applyAlignment="1">
      <alignment horizontal="center" vertical="center"/>
    </xf>
    <xf numFmtId="0" fontId="10" fillId="4" borderId="2" xfId="2" applyBorder="1" applyAlignment="1">
      <alignment horizontal="center" vertical="center"/>
    </xf>
    <xf numFmtId="0" fontId="10" fillId="4" borderId="0" xfId="2" applyBorder="1" applyAlignment="1">
      <alignment horizontal="left" vertical="center"/>
    </xf>
    <xf numFmtId="0" fontId="10" fillId="4" borderId="2" xfId="2" applyBorder="1" applyAlignment="1">
      <alignment horizontal="left" vertical="center"/>
    </xf>
    <xf numFmtId="0" fontId="10" fillId="4" borderId="5" xfId="2" applyBorder="1" applyAlignment="1">
      <alignment horizontal="center" vertical="center"/>
    </xf>
    <xf numFmtId="0" fontId="10" fillId="4" borderId="0" xfId="2" applyBorder="1" applyAlignment="1">
      <alignment horizontal="center" vertical="center"/>
    </xf>
    <xf numFmtId="0" fontId="10" fillId="4" borderId="0" xfId="2" applyAlignment="1">
      <alignment horizontal="left" vertical="center"/>
    </xf>
    <xf numFmtId="0" fontId="0" fillId="0" borderId="0" xfId="0" quotePrefix="1" applyAlignment="1"/>
    <xf numFmtId="0" fontId="10" fillId="4" borderId="0" xfId="2" applyAlignment="1">
      <alignment vertical="center"/>
    </xf>
    <xf numFmtId="0" fontId="1" fillId="0" borderId="0" xfId="0" applyFont="1" applyAlignment="1">
      <alignment horizontal="left" vertical="center"/>
    </xf>
    <xf numFmtId="0" fontId="0" fillId="0" borderId="0" xfId="0" applyAlignment="1">
      <alignment vertical="center" wrapText="1"/>
    </xf>
    <xf numFmtId="0" fontId="11" fillId="0" borderId="0" xfId="0" applyFont="1"/>
    <xf numFmtId="0" fontId="10" fillId="4" borderId="0" xfId="2" applyBorder="1" applyAlignment="1">
      <alignment vertical="center"/>
    </xf>
    <xf numFmtId="2" fontId="11" fillId="0" borderId="0" xfId="0" applyNumberFormat="1" applyFont="1"/>
    <xf numFmtId="2" fontId="0" fillId="0" borderId="0" xfId="0" applyNumberFormat="1"/>
    <xf numFmtId="2" fontId="1" fillId="0" borderId="0" xfId="0" applyNumberFormat="1" applyFont="1" applyAlignment="1">
      <alignment vertical="center"/>
    </xf>
    <xf numFmtId="0" fontId="12" fillId="0" borderId="0" xfId="2" applyFont="1" applyFill="1"/>
    <xf numFmtId="0" fontId="12" fillId="0" borderId="0" xfId="2" applyFont="1" applyFill="1" applyAlignment="1"/>
    <xf numFmtId="0" fontId="3" fillId="0" borderId="0" xfId="0" applyFont="1" applyAlignment="1">
      <alignment horizontal="left"/>
    </xf>
    <xf numFmtId="0" fontId="3" fillId="0" borderId="0" xfId="0" applyFont="1"/>
    <xf numFmtId="0" fontId="13" fillId="0" borderId="15" xfId="0" applyFont="1" applyBorder="1" applyAlignment="1">
      <alignment horizontal="left" vertical="center"/>
    </xf>
    <xf numFmtId="0" fontId="12" fillId="0" borderId="0" xfId="0" applyFont="1" applyAlignment="1">
      <alignment horizontal="left"/>
    </xf>
    <xf numFmtId="0" fontId="14" fillId="0" borderId="15" xfId="0" applyFont="1" applyBorder="1" applyAlignment="1">
      <alignment horizontal="left" vertical="center"/>
    </xf>
    <xf numFmtId="0" fontId="16" fillId="0" borderId="0" xfId="0" applyFont="1"/>
    <xf numFmtId="0" fontId="0" fillId="5" borderId="0" xfId="0" applyFill="1" applyAlignment="1">
      <alignment horizontal="center"/>
    </xf>
    <xf numFmtId="0" fontId="0" fillId="5" borderId="0" xfId="0" applyFill="1" applyAlignment="1">
      <alignment horizontal="left"/>
    </xf>
    <xf numFmtId="0" fontId="0" fillId="5" borderId="0" xfId="0" applyFill="1" applyAlignment="1"/>
    <xf numFmtId="0" fontId="0" fillId="5" borderId="0" xfId="0" applyFill="1"/>
    <xf numFmtId="0" fontId="0" fillId="0" borderId="15" xfId="0" applyBorder="1"/>
    <xf numFmtId="0" fontId="0" fillId="0" borderId="0" xfId="0" applyBorder="1"/>
    <xf numFmtId="0" fontId="6" fillId="0" borderId="15" xfId="0" applyFont="1" applyBorder="1" applyAlignment="1">
      <alignment horizontal="left" vertical="center"/>
    </xf>
    <xf numFmtId="0" fontId="0" fillId="0" borderId="0" xfId="0" applyBorder="1" applyAlignment="1">
      <alignment horizontal="left" wrapText="1"/>
    </xf>
    <xf numFmtId="0" fontId="12" fillId="0" borderId="0" xfId="0" applyFont="1" applyBorder="1" applyAlignment="1">
      <alignment horizontal="left"/>
    </xf>
    <xf numFmtId="0" fontId="15" fillId="0" borderId="15" xfId="0" applyFont="1" applyBorder="1" applyAlignment="1">
      <alignment horizontal="left" vertical="center"/>
    </xf>
    <xf numFmtId="0" fontId="0" fillId="0" borderId="0" xfId="0" applyBorder="1" applyAlignment="1">
      <alignment horizontal="left"/>
    </xf>
    <xf numFmtId="0" fontId="0" fillId="3" borderId="11" xfId="0" applyFill="1" applyBorder="1" applyAlignment="1">
      <alignment horizontal="left"/>
    </xf>
    <xf numFmtId="0" fontId="0" fillId="0" borderId="0" xfId="0" applyBorder="1" applyAlignment="1"/>
    <xf numFmtId="0" fontId="17" fillId="0" borderId="0" xfId="0" applyFont="1" applyAlignment="1">
      <alignment vertical="center"/>
    </xf>
    <xf numFmtId="0" fontId="10" fillId="4" borderId="4" xfId="2" applyBorder="1" applyAlignment="1">
      <alignment horizontal="center" vertical="center"/>
    </xf>
    <xf numFmtId="0" fontId="18" fillId="0" borderId="0" xfId="0" applyFont="1"/>
    <xf numFmtId="0" fontId="4" fillId="0" borderId="16" xfId="0" applyFont="1" applyFill="1" applyBorder="1" applyAlignment="1">
      <alignment horizontal="center" vertical="center"/>
    </xf>
    <xf numFmtId="0" fontId="1" fillId="0" borderId="0" xfId="0" applyFont="1" applyAlignment="1">
      <alignment horizontal="center" vertical="center"/>
    </xf>
    <xf numFmtId="0" fontId="19" fillId="0" borderId="0" xfId="2" applyFont="1" applyFill="1" applyAlignment="1">
      <alignment vertical="center"/>
    </xf>
    <xf numFmtId="0" fontId="20" fillId="0" borderId="0" xfId="0" applyFont="1"/>
    <xf numFmtId="0" fontId="21" fillId="0" borderId="0" xfId="0" applyFont="1"/>
    <xf numFmtId="0" fontId="22" fillId="0" borderId="0" xfId="0" applyFont="1"/>
  </cellXfs>
  <cellStyles count="3">
    <cellStyle name="Bad" xfId="2" builtinId="27"/>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chael" id="{4EE1F391-6E7E-4422-BBA9-60FE1CBBCCA8}" userId="Michael" providerId="None"/>
  <person displayName="Michael" id="{AE677B59-597C-4CE0-BCAF-24ED90C254DF}" userId="S::info_michael-gramlich.com#ext#@unicef.onmicrosoft.com::dfcdf7a9-16c1-4f9f-bb67-d6d0cfdfe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0-08-10T12:48:04.18" personId="{AE677B59-597C-4CE0-BCAF-24ED90C254DF}" id="{605F6FE3-8570-430C-9FC6-82E71B008EF7}">
    <text>@Mike: Update the source as soon as the data is retrieved from the API</text>
  </threadedComment>
  <threadedComment ref="A68" dT="2020-11-17T14:51:29.68" personId="{4EE1F391-6E7E-4422-BBA9-60FE1CBBCCA8}" id="{1E471C57-5D68-4112-956E-41BCB76C9DC0}">
    <text>Delete this - how to delete an indicator from the snapshot?</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0-08-05T12:40:04.83" personId="{AE677B59-597C-4CE0-BCAF-24ED90C254DF}" id="{F4E6A653-9406-433C-9F38-51F35D609ACF}">
    <text xml:space="preserve">I would have this column calcaulted from the previous two ones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0-08-05T12:51:48.35" personId="{AE677B59-597C-4CE0-BCAF-24ED90C254DF}" id="{22646E96-D887-41C5-B2FF-9A4A0790DD63}">
    <text xml:space="preserve">Rather call it description? </text>
  </threadedComment>
  <threadedComment ref="L1" dT="2020-08-05T12:40:04.83" personId="{AE677B59-597C-4CE0-BCAF-24ED90C254DF}" id="{31CCF126-9484-4913-A847-18A81E8BBB9F}">
    <text xml:space="preserve">I would have this column calcaulted from the previous two ones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worldpolicycenter.org/policies/how-is-minimum-wage-established" TargetMode="External"/><Relationship Id="rId1" Type="http://schemas.openxmlformats.org/officeDocument/2006/relationships/hyperlink" Target="https://www.ilo.org/dyn/normlex/en/f?p=NORMLEXPUB:11300:0::NO:11300:P11300_INSTRUMENT_ID:312300:NO" TargetMode="External"/><Relationship Id="rId4" Type="http://schemas.openxmlformats.org/officeDocument/2006/relationships/hyperlink" Target="https://www.constituteproject.org/constitution/Algeria_2016.pdf?lang=en),%20ECOLEX%20(https://www.ecolex.org/)%20and%20othe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treaties.un.org/Pages/ViewDetails.aspx?src=TREATY&amp;mtdsg_no=XXVII-3&amp;chapter=27&amp;clang=_en" TargetMode="External"/><Relationship Id="rId21" Type="http://schemas.openxmlformats.org/officeDocument/2006/relationships/hyperlink" Target="https://www.ilo.org/wcmsp5/groups/public/@dgreports/@dcomm/documents/publication/wcms_575499.pdf" TargetMode="External"/><Relationship Id="rId42" Type="http://schemas.openxmlformats.org/officeDocument/2006/relationships/hyperlink" Target="https://www.worldpolicycenter.org/policies/do-families-receive-benefits-for-child-care-or-school-costs" TargetMode="External"/><Relationship Id="rId63" Type="http://schemas.openxmlformats.org/officeDocument/2006/relationships/hyperlink" Target="https://www.ohchr.org/EN/Issues/Business/Pages/NationalActionPlans.aspx" TargetMode="External"/><Relationship Id="rId84" Type="http://schemas.openxmlformats.org/officeDocument/2006/relationships/hyperlink" Target="http://apps.who.int/gho/data/node.main.1100?lang=en" TargetMode="External"/><Relationship Id="rId138" Type="http://schemas.openxmlformats.org/officeDocument/2006/relationships/hyperlink" Target="https://treaties.un.org/pages/ViewDetails.aspx?src=TREATY&amp;mtdsg_no=XXV-4&amp;chapter=25&amp;clang=_en" TargetMode="External"/><Relationship Id="rId159" Type="http://schemas.openxmlformats.org/officeDocument/2006/relationships/hyperlink" Target="https://www.ilo.org/dyn/normlex/en/f?p=NORMLEXPUB:11300:0::NO:11300:P11300_INSTRUMENT_ID:312276:NO" TargetMode="External"/><Relationship Id="rId170" Type="http://schemas.openxmlformats.org/officeDocument/2006/relationships/hyperlink" Target="https://unstats.un.org/SDGAPI/v1/sdg/Series/Data?seriesCode=SI_COV_LMKT&amp;pageSize=999999999" TargetMode="External"/><Relationship Id="rId191" Type="http://schemas.openxmlformats.org/officeDocument/2006/relationships/hyperlink" Target="http://apps.who.int/gho/athena/api/GHO/SA_0000001509.csv" TargetMode="External"/><Relationship Id="rId205" Type="http://schemas.openxmlformats.org/officeDocument/2006/relationships/hyperlink" Target="https://info.worldbank.org/governance/wgi/" TargetMode="External"/><Relationship Id="rId226" Type="http://schemas.openxmlformats.org/officeDocument/2006/relationships/hyperlink" Target="https://api.resourcegovernanceindex.org/system/documents/documents/000/000/141/original/2017ResourceGovernanceIndex.csv?1518782068" TargetMode="External"/><Relationship Id="rId107" Type="http://schemas.openxmlformats.org/officeDocument/2006/relationships/hyperlink" Target="https://archive.crin.org/en/access-justice-children-global-ranking.html" TargetMode="External"/><Relationship Id="rId11" Type="http://schemas.openxmlformats.org/officeDocument/2006/relationships/hyperlink" Target="https://www.unodc.org/unodc/data-and-analysis/glotip.html" TargetMode="External"/><Relationship Id="rId32" Type="http://schemas.openxmlformats.org/officeDocument/2006/relationships/hyperlink" Target="https://www.ilo.org/dyn/normlex/en/f?p=NORMLEXPUB:11300:0::NO:11300:P11300_INSTRUMENT_ID:312300:NO" TargetMode="External"/><Relationship Id="rId53" Type="http://schemas.openxmlformats.org/officeDocument/2006/relationships/hyperlink" Target="https://www.worldpolicycenter.org/policies/is-job-protection-guaranteed-for-parents-throughout-paid-parental-leave/is-job-protection-guaranteed-for-mothers-throughout-paid-maternal-leave" TargetMode="External"/><Relationship Id="rId74" Type="http://schemas.openxmlformats.org/officeDocument/2006/relationships/hyperlink" Target="http://apps.who.int/gho/data/view.main.54500" TargetMode="External"/><Relationship Id="rId128" Type="http://schemas.openxmlformats.org/officeDocument/2006/relationships/hyperlink" Target="https://www.ilo.org/dyn/normlex/en/f?p=NORMLEXPUB:11300:0::NO:11300:P11300_INSTRUMENT_ID:312252:NO" TargetMode="External"/><Relationship Id="rId149" Type="http://schemas.openxmlformats.org/officeDocument/2006/relationships/hyperlink" Target="https://www.kidsrightsindex.org/" TargetMode="External"/><Relationship Id="rId5" Type="http://schemas.openxmlformats.org/officeDocument/2006/relationships/hyperlink" Target="https://www.ilo.org/dyn/normlex/en/f?p=NORMLEXPUB:11300:0::NO:11300:P11300_INSTRUMENT_ID:312250:NO" TargetMode="External"/><Relationship Id="rId95" Type="http://schemas.openxmlformats.org/officeDocument/2006/relationships/hyperlink" Target="https://treaties.un.org/Pages/ViewDetails.aspx?src=IND&amp;mtdsg_no=IV-11-c&amp;chapter=4&amp;lang=en" TargetMode="External"/><Relationship Id="rId160" Type="http://schemas.openxmlformats.org/officeDocument/2006/relationships/hyperlink" Target="https://www.ilo.org/dyn/normlex/en/f?p=NORMLEXPUB:11300:0::NO:11300:P11300_INSTRUMENT_ID:312248:NO" TargetMode="External"/><Relationship Id="rId181" Type="http://schemas.openxmlformats.org/officeDocument/2006/relationships/hyperlink" Target="https://sdmx.data.unicef.org/ws/public/sdmxapi/rest/data/UNICEF,PT,1.0/.PT_ST_13-15_BUL_30-DYS......?format=csv" TargetMode="External"/><Relationship Id="rId216" Type="http://schemas.openxmlformats.org/officeDocument/2006/relationships/hyperlink" Target="https://unstats.un.org/SDGAPI/v1/sdg/Series/Data?seriesCode=SG_HAZ_CMRSTHOLM&amp;pageSize=999999999" TargetMode="External"/><Relationship Id="rId237"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22" Type="http://schemas.openxmlformats.org/officeDocument/2006/relationships/hyperlink" Target="https://www.ilo.org/dyn/normlex/en/f?p=NORMLEXPUB:11300:0::NO:11300:P11300_INSTRUMENT_ID:312283:NO" TargetMode="External"/><Relationship Id="rId43" Type="http://schemas.openxmlformats.org/officeDocument/2006/relationships/hyperlink" Target="http://labour-rights-indicators.la.psu.edu/" TargetMode="External"/><Relationship Id="rId64" Type="http://schemas.openxmlformats.org/officeDocument/2006/relationships/hyperlink" Target="https://outoftheshadows.eiu.com/wp-content/uploads/2019/05/OOSI_Out_of_the_shadows_index_60-countries_May2019.xlsm" TargetMode="External"/><Relationship Id="rId118" Type="http://schemas.openxmlformats.org/officeDocument/2006/relationships/hyperlink" Target="https://treaties.un.org/pages/ViewDetails.aspx?src=TREATY&amp;mtdsg_no=XXVII-15&amp;chapter=27" TargetMode="External"/><Relationship Id="rId139" Type="http://schemas.openxmlformats.org/officeDocument/2006/relationships/hyperlink" Target="https://unstats.un.org/sdgs/indicators/database/" TargetMode="External"/><Relationship Id="rId85" Type="http://schemas.openxmlformats.org/officeDocument/2006/relationships/hyperlink" Target="https://treaties.un.org/Pages/ShowMTDSGDetails.aspx?src=UNTSONLINE&amp;tabid=2&amp;mtdsg_no=IX-1&amp;chapter=9&amp;lang=en" TargetMode="External"/><Relationship Id="rId150" Type="http://schemas.openxmlformats.org/officeDocument/2006/relationships/hyperlink" Target="https://www.kidsrightsindex.org/" TargetMode="External"/><Relationship Id="rId171" Type="http://schemas.openxmlformats.org/officeDocument/2006/relationships/hyperlink" Target="https://unstats.un.org/SDGAPI/v1/sdg/Series/Data?seriesCode=VC_VAW_SXVLN&amp;pageSize=999999999" TargetMode="External"/><Relationship Id="rId192" Type="http://schemas.openxmlformats.org/officeDocument/2006/relationships/hyperlink" Target="http://apps.who.int/gho/athena/api/GHO/SA_0000001507.csv" TargetMode="External"/><Relationship Id="rId206" Type="http://schemas.openxmlformats.org/officeDocument/2006/relationships/hyperlink" Target="https://api.worldbank.org/v2/country/all/indicator/PV.EST?format=json&amp;per_page=10000" TargetMode="External"/><Relationship Id="rId227" Type="http://schemas.openxmlformats.org/officeDocument/2006/relationships/hyperlink" Target="https://api.resourcegovernanceindex.org/system/documents/documents/000/000/141/original/2017ResourceGovernanceIndex.csv?1518782068" TargetMode="External"/><Relationship Id="rId12" Type="http://schemas.openxmlformats.org/officeDocument/2006/relationships/hyperlink" Target="https://www.worldpolicycenter.org/policies/what-is-the-minimum-age-for-hazardous-work/what-is-the-minimum-age-for-hazardous-work" TargetMode="External"/><Relationship Id="rId33" Type="http://schemas.openxmlformats.org/officeDocument/2006/relationships/hyperlink" Target="https://www.worldpolicycenter.org/policies/how-is-minimum-wage-established" TargetMode="External"/><Relationship Id="rId108" Type="http://schemas.openxmlformats.org/officeDocument/2006/relationships/hyperlink" Target="https://globalnaps.org/issue/childrens-rights/" TargetMode="External"/><Relationship Id="rId129" Type="http://schemas.openxmlformats.org/officeDocument/2006/relationships/hyperlink" Target="http://www.un.org/press/en/2007/ga10612.doc.htm" TargetMode="External"/><Relationship Id="rId54" Type="http://schemas.openxmlformats.org/officeDocument/2006/relationships/hyperlink" Target="https://www.worldpolicycenter.org/policies/is-job-protection-guaranteed-for-parents-throughout-paid-parental-leave/is-job-protection-guaranteed-for-fathers-throughout-paid-paternal-leave" TargetMode="External"/><Relationship Id="rId75" Type="http://schemas.openxmlformats.org/officeDocument/2006/relationships/hyperlink" Target="http://apps.who.int/gho/data/node.main.A1192?lang=en;%20WHO," TargetMode="External"/><Relationship Id="rId96" Type="http://schemas.openxmlformats.org/officeDocument/2006/relationships/hyperlink" Target="https://www.weprotect.org/member-countries/" TargetMode="External"/><Relationship Id="rId140" Type="http://schemas.openxmlformats.org/officeDocument/2006/relationships/hyperlink" Target="https://unstats.un.org/sdgs/indicators/database/" TargetMode="External"/><Relationship Id="rId161" Type="http://schemas.openxmlformats.org/officeDocument/2006/relationships/hyperlink" Target="https://www.internal-displacement.org/database/displacement-data" TargetMode="External"/><Relationship Id="rId182" Type="http://schemas.openxmlformats.org/officeDocument/2006/relationships/hyperlink" Target="http://apps.who.int/gho/data/view.main.54500" TargetMode="External"/><Relationship Id="rId217" Type="http://schemas.openxmlformats.org/officeDocument/2006/relationships/hyperlink" Target="https://unstats.un.org/SDGAPI/v1/sdg/Series/Data?seriesCode=SG_DSR_LGRGSR&amp;pageSize=999999999" TargetMode="External"/><Relationship Id="rId6" Type="http://schemas.openxmlformats.org/officeDocument/2006/relationships/hyperlink" Target="https://www.ilo.org/dyn/normlex/en/f?p=NORMLEXPUB:11300:0::NO:11300:P11300_INSTRUMENT_ID:3174672:NO" TargetMode="External"/><Relationship Id="rId238"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23" Type="http://schemas.openxmlformats.org/officeDocument/2006/relationships/hyperlink" Target="https://unstats.un.org/SDGAPI/swagger/" TargetMode="External"/><Relationship Id="rId119" Type="http://schemas.openxmlformats.org/officeDocument/2006/relationships/hyperlink" Target="https://treaties.un.org/Pages/ViewDetails.aspx?src=TREATY&amp;mtdsg_no=XXVII-5&amp;chapter=27&amp;clang=_en" TargetMode="External"/><Relationship Id="rId44" Type="http://schemas.openxmlformats.org/officeDocument/2006/relationships/hyperlink" Target="https://www.ilo.org/shinyapps/bulkexplorer16/?lang=en&amp;segment=indicator&amp;id=SDG_0111_SEX_AGE_RT_A" TargetMode="External"/><Relationship Id="rId65" Type="http://schemas.openxmlformats.org/officeDocument/2006/relationships/hyperlink" Target="https://unstats.un.org/sdgs/indicators/database/" TargetMode="External"/><Relationship Id="rId86" Type="http://schemas.openxmlformats.org/officeDocument/2006/relationships/hyperlink" Target="http://unctad.org/en/Docs/Cyberlaw/CP.xlsx" TargetMode="External"/><Relationship Id="rId130" Type="http://schemas.openxmlformats.org/officeDocument/2006/relationships/hyperlink" Target="https://www.doingbusiness.org/en/data/exploretopics/registering-property" TargetMode="External"/><Relationship Id="rId151" Type="http://schemas.openxmlformats.org/officeDocument/2006/relationships/hyperlink" Target="https://www.kidsrightsindex.org/" TargetMode="External"/><Relationship Id="rId172" Type="http://schemas.openxmlformats.org/officeDocument/2006/relationships/hyperlink" Target="https://unstats.un.org/SDGAPI/v1/sdg/Series/Data?seriesCode=SL_EMP_AEARN&amp;pageSize=999999999" TargetMode="External"/><Relationship Id="rId193" Type="http://schemas.openxmlformats.org/officeDocument/2006/relationships/hyperlink" Target="http://apps.who.int/gho/athena/api/GHO/SA_0000001511.csv" TargetMode="External"/><Relationship Id="rId207" Type="http://schemas.openxmlformats.org/officeDocument/2006/relationships/hyperlink" Target="https://api.worldbank.org/v2/country/all/indicator/RL.EST?format=json&amp;per_page=10000" TargetMode="External"/><Relationship Id="rId228" Type="http://schemas.openxmlformats.org/officeDocument/2006/relationships/hyperlink" Target="https://globalnaps.org/issue/childrens-rights/" TargetMode="External"/><Relationship Id="rId13" Type="http://schemas.openxmlformats.org/officeDocument/2006/relationships/hyperlink" Target="https://unstats.un.org/sdgs/indicators/database/?indicator=8.7.1" TargetMode="External"/><Relationship Id="rId109" Type="http://schemas.openxmlformats.org/officeDocument/2006/relationships/hyperlink" Target="https://outoftheshadows.eiu.com/wp-content/uploads/2019/05/OOSI_Out_of_the_shadows_index_60-countries_May2019.xlsm" TargetMode="External"/><Relationship Id="rId34" Type="http://schemas.openxmlformats.org/officeDocument/2006/relationships/hyperlink" Target="https://www.doingbusiness.org/en/data/exploretopics/labor-market-regulation" TargetMode="External"/><Relationship Id="rId55" Type="http://schemas.openxmlformats.org/officeDocument/2006/relationships/hyperlink" Target="https://www.worldpolicycenter.org/policies/is-paid-leave-available-to-mothers-and-fathers-of-infants/is-paid-leave-available-for-both-parents-of-infants" TargetMode="External"/><Relationship Id="rId76" Type="http://schemas.openxmlformats.org/officeDocument/2006/relationships/hyperlink" Target="https://www.unicef.org/sites/default/files/2020-05/Marketing-of-breast-milk-substitutes-status-report-2020.pdf" TargetMode="External"/><Relationship Id="rId97" Type="http://schemas.openxmlformats.org/officeDocument/2006/relationships/hyperlink" Target="https://www.icmec.org/wp-content/uploads/2018/12/CSAM-Model-Law-9th-Ed-FINAL-12-3-18.pdf" TargetMode="External"/><Relationship Id="rId120" Type="http://schemas.openxmlformats.org/officeDocument/2006/relationships/hyperlink" Target="https://eiti.org/countries" TargetMode="External"/><Relationship Id="rId141" Type="http://schemas.openxmlformats.org/officeDocument/2006/relationships/hyperlink" Target="https://unstats.un.org/sdgs/indicators/database/" TargetMode="External"/><Relationship Id="rId7" Type="http://schemas.openxmlformats.org/officeDocument/2006/relationships/hyperlink" Target="https://www.worldpolicycenter.org/policies/what-is-the-minimum-age-for-admission-to-employment/what-is-the-minimum-age-for-admission-to-employment-with-exceptions" TargetMode="External"/><Relationship Id="rId162" Type="http://schemas.openxmlformats.org/officeDocument/2006/relationships/hyperlink" Target="https://www.internal-displacement.org/database/displacement-data" TargetMode="External"/><Relationship Id="rId183" Type="http://schemas.openxmlformats.org/officeDocument/2006/relationships/hyperlink" Target="http://apps.who.int/gho/athena/api/GHO/SA_0000001699.csv" TargetMode="External"/><Relationship Id="rId218" Type="http://schemas.openxmlformats.org/officeDocument/2006/relationships/hyperlink" Target="https://www.icmec.org/wp-content/uploads/2018/12/CSAM-Model-Law-9th-Ed-FINAL-12-3-18.pdf" TargetMode="External"/><Relationship Id="rId239" Type="http://schemas.openxmlformats.org/officeDocument/2006/relationships/printerSettings" Target="../printerSettings/printerSettings2.bin"/><Relationship Id="rId24" Type="http://schemas.openxmlformats.org/officeDocument/2006/relationships/hyperlink" Target="https://www.ilo.org/dyn/normlex/en/f?p=NORMLEXPUB:11300:0::NO:11300:P11300_INSTRUMENT_ID:312240:NO" TargetMode="External"/><Relationship Id="rId45" Type="http://schemas.openxmlformats.org/officeDocument/2006/relationships/hyperlink" Target="https://www.ilo.org/shinyapps/bulkexplorer16/?lang=en&amp;segment=indicator&amp;id=SDG_0111_SEX_AGE_RT_A" TargetMode="External"/><Relationship Id="rId66" Type="http://schemas.openxmlformats.org/officeDocument/2006/relationships/hyperlink" Target="https://unstats.un.org/sdgs/indicators/database/" TargetMode="External"/><Relationship Id="rId87" Type="http://schemas.openxmlformats.org/officeDocument/2006/relationships/hyperlink" Target="https://www.ftc.gov/policy/international/competition-consumer-protection-authorities-worldwide" TargetMode="External"/><Relationship Id="rId110" Type="http://schemas.openxmlformats.org/officeDocument/2006/relationships/hyperlink" Target="http://apps.who.int/gho/data/view.main.2473" TargetMode="External"/><Relationship Id="rId131" Type="http://schemas.openxmlformats.org/officeDocument/2006/relationships/hyperlink" Target="https://ihl-databases.icrc.org/applic/ihl/ihl.nsf/vwTreaties1949.xsp" TargetMode="External"/><Relationship Id="rId152" Type="http://schemas.openxmlformats.org/officeDocument/2006/relationships/hyperlink" Target="https://www.kidsrightsindex.org/" TargetMode="External"/><Relationship Id="rId173" Type="http://schemas.openxmlformats.org/officeDocument/2006/relationships/hyperlink" Target="http://apps.who.int/gho/athena/api/GHO/W_Group.csv" TargetMode="External"/><Relationship Id="rId194" Type="http://schemas.openxmlformats.org/officeDocument/2006/relationships/hyperlink" Target="https://unstats.un.org/SDGAPI/v1/sdg/Series/Data?seriesCode=SG_REG_BRTH&amp;pageSize=999999999" TargetMode="External"/><Relationship Id="rId208" Type="http://schemas.openxmlformats.org/officeDocument/2006/relationships/hyperlink" Target="https://api.worldbank.org/v2/country/all/indicator/RQ.EST?format=json&amp;per_page=10000" TargetMode="External"/><Relationship Id="rId229" Type="http://schemas.openxmlformats.org/officeDocument/2006/relationships/hyperlink" Target="https://www.dlapiper.com/en/uk/insights/publications/2016/12/advertising-and-marketing-to-children/%20and" TargetMode="External"/><Relationship Id="rId14" Type="http://schemas.openxmlformats.org/officeDocument/2006/relationships/hyperlink" Target="https://tellmaps.com/uis/oosc/" TargetMode="External"/><Relationship Id="rId35" Type="http://schemas.openxmlformats.org/officeDocument/2006/relationships/hyperlink" Target="https://www.doingbusiness.org/en/data/exploretopics/labor-market-regulation" TargetMode="External"/><Relationship Id="rId56" Type="http://schemas.openxmlformats.org/officeDocument/2006/relationships/hyperlink" Target="https://www.worldpolicycenter.org/policies/what-is-the-wage-replacement-rate-of-paid-leave-for-mothers/what-is-the-maximum-wage-replacement-rate-of-paid-leave-for-mothers" TargetMode="External"/><Relationship Id="rId77" Type="http://schemas.openxmlformats.org/officeDocument/2006/relationships/hyperlink" Target="http://apps.who.int/gho/data/node.main.TOB1257?lang=en" TargetMode="External"/><Relationship Id="rId100" Type="http://schemas.openxmlformats.org/officeDocument/2006/relationships/hyperlink" Target="https://outoftheshadows.eiu.com/data-visualisation/?country1=GB" TargetMode="External"/><Relationship Id="rId8" Type="http://schemas.openxmlformats.org/officeDocument/2006/relationships/hyperlink" Target="https://www.worldpolicycenter.org/policies/what-is-the-minimum-age-for-light-work" TargetMode="External"/><Relationship Id="rId98" Type="http://schemas.openxmlformats.org/officeDocument/2006/relationships/hyperlink" Target="https://www.icmec.org/wp-content/uploads/2018/12/CSAM-Model-Law-9th-Ed-FINAL-12-3-18.pdf" TargetMode="External"/><Relationship Id="rId121" Type="http://schemas.openxmlformats.org/officeDocument/2006/relationships/hyperlink" Target="https://eiti.org/countries" TargetMode="External"/><Relationship Id="rId142" Type="http://schemas.openxmlformats.org/officeDocument/2006/relationships/hyperlink" Target="https://unstats.un.org/sdgs/indicators/database/" TargetMode="External"/><Relationship Id="rId163"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184" Type="http://schemas.openxmlformats.org/officeDocument/2006/relationships/hyperlink" Target="http://apps.who.int/gho/athena/api/GHO/E_Group.csv" TargetMode="External"/><Relationship Id="rId219" Type="http://schemas.openxmlformats.org/officeDocument/2006/relationships/hyperlink" Target="https://outoftheshadows.eiu.com/data-visualisation/?country1=GB" TargetMode="External"/><Relationship Id="rId230" Type="http://schemas.openxmlformats.org/officeDocument/2006/relationships/hyperlink" Target="https://www.iso.org/members.html" TargetMode="External"/><Relationship Id="rId25" Type="http://schemas.openxmlformats.org/officeDocument/2006/relationships/hyperlink" Target="https://www.ilo.org/dyn/normlex/en/f?p=NORMLEXPUB:11300:0::NO:11300:P11300_INSTRUMENT_ID:312192:NO" TargetMode="External"/><Relationship Id="rId46" Type="http://schemas.openxmlformats.org/officeDocument/2006/relationships/hyperlink" Target="https://www.worldpolicycenter.org/policies/at-what-level-are-minimum-wages-set-per-day" TargetMode="External"/><Relationship Id="rId67" Type="http://schemas.openxmlformats.org/officeDocument/2006/relationships/hyperlink" Target="http://apps.who.int/gho/data/node.main.VIOLENCESERVICESFORVICTIMS?lang=en" TargetMode="External"/><Relationship Id="rId88" Type="http://schemas.openxmlformats.org/officeDocument/2006/relationships/hyperlink" Target="https://www.icpen.org/who-we-are" TargetMode="External"/><Relationship Id="rId111" Type="http://schemas.openxmlformats.org/officeDocument/2006/relationships/hyperlink" Target="http://apps.who.int/gho/data/view.main.2475" TargetMode="External"/><Relationship Id="rId132" Type="http://schemas.openxmlformats.org/officeDocument/2006/relationships/hyperlink" Target="https://ihl-databases.icrc.org/applic/ihl/ihl.nsf/vwTreaties1949.xsp" TargetMode="External"/><Relationship Id="rId153" Type="http://schemas.openxmlformats.org/officeDocument/2006/relationships/hyperlink" Target="https://www.sdg.org/datasets/279eebc614f64c9db58e4c029cf749a3_0" TargetMode="External"/><Relationship Id="rId174" Type="http://schemas.openxmlformats.org/officeDocument/2006/relationships/hyperlink" Target="http://apps.who.int/gho/athena/api/GHO/SA_0000001518.csv" TargetMode="External"/><Relationship Id="rId195" Type="http://schemas.openxmlformats.org/officeDocument/2006/relationships/hyperlink" Target="https://info.worldbank.org/governance/wgi/" TargetMode="External"/><Relationship Id="rId209" Type="http://schemas.openxmlformats.org/officeDocument/2006/relationships/hyperlink" Target="https://api.worldbank.org/v2/country/all/indicator/CC.EST?format=json&amp;per_page=10000" TargetMode="External"/><Relationship Id="rId190" Type="http://schemas.openxmlformats.org/officeDocument/2006/relationships/hyperlink" Target="https://api.uis.unesco.org/sdmx/data/UNESCO,SDG4,2.0/ROFST.PT.L1._T._T+F+M.SCH_AGE_GROUP._T.INST_T._Z._T._Z._Z._Z._T._T._Z._Z._Z.?startPeriod=2017&amp;endPeriod=2018&amp;format=csv-sdmx&amp;locale=en&amp;subscription-key=460ab272abdd43c892bb59c218c22c09" TargetMode="External"/><Relationship Id="rId204" Type="http://schemas.openxmlformats.org/officeDocument/2006/relationships/hyperlink" Target="https://info.worldbank.org/governance/wgi/" TargetMode="External"/><Relationship Id="rId220" Type="http://schemas.openxmlformats.org/officeDocument/2006/relationships/hyperlink" Target="http://www.internal-displacement.org/database/displacement-data" TargetMode="External"/><Relationship Id="rId225" Type="http://schemas.openxmlformats.org/officeDocument/2006/relationships/hyperlink" Target="http://ihl-databases.icrc.org/applic/ihl/ihl.nsf/xsp/.ibmmodres/domino/OpenAttachment/applic/ihl/ihl.nsf/40BAD58D71673B1CC125861400334BC4/%24File/IHL_and_other_related_Treaties.xls?Open" TargetMode="External"/><Relationship Id="rId15" Type="http://schemas.openxmlformats.org/officeDocument/2006/relationships/hyperlink" Target="https://tellmaps.com/uis/oosc/" TargetMode="External"/><Relationship Id="rId36" Type="http://schemas.openxmlformats.org/officeDocument/2006/relationships/hyperlink" Target="https://www.doingbusiness.org/en/data/exploretopics/labor-market-regulation" TargetMode="External"/><Relationship Id="rId57" Type="http://schemas.openxmlformats.org/officeDocument/2006/relationships/hyperlink" Target="https://www.worldpolicycenter.org/policies/is-paid-leave-available-to-mothers-and-fathers-of-infants/is-paid-leave-available-for-both-parents-of-infants" TargetMode="External"/><Relationship Id="rId106" Type="http://schemas.openxmlformats.org/officeDocument/2006/relationships/hyperlink" Target="https://www.unicef-irc.org/publications/pdf/WP%202018-11.pdf" TargetMode="External"/><Relationship Id="rId127" Type="http://schemas.openxmlformats.org/officeDocument/2006/relationships/hyperlink" Target="https://treaties.un.org/Pages/ViewDetails.aspx?src=IND&amp;mtdsg_no=IV-3&amp;chapter=4&amp;clang=_en" TargetMode="External"/><Relationship Id="rId10" Type="http://schemas.openxmlformats.org/officeDocument/2006/relationships/hyperlink" Target="https://outoftheshadows.eiu.com/data-visualisation/?country1=GB" TargetMode="External"/><Relationship Id="rId31" Type="http://schemas.openxmlformats.org/officeDocument/2006/relationships/hyperlink" Target="https://www.ilo.org/dyn/normlex/en/f?p=NORMLEXPUB:11300:0::NO:11300:P11300_INSTRUMENT_ID:312243:NO" TargetMode="External"/><Relationship Id="rId52" Type="http://schemas.openxmlformats.org/officeDocument/2006/relationships/hyperlink" Target="http://downloads.globalslaveryindex.org/ephemeral/FINAL-GSI-2018-DATA-G20-AND-FISHING-1597151668.xlsx" TargetMode="External"/><Relationship Id="rId73" Type="http://schemas.openxmlformats.org/officeDocument/2006/relationships/hyperlink" Target="https://untobaccocontrol.org/impldb/indicator-report/?wpdtvar=3.3.2.1.a" TargetMode="External"/><Relationship Id="rId78" Type="http://schemas.openxmlformats.org/officeDocument/2006/relationships/hyperlink" Target="http://apps.who.int/gho/data/node.main.A1214?lang=en" TargetMode="External"/><Relationship Id="rId94" Type="http://schemas.openxmlformats.org/officeDocument/2006/relationships/hyperlink" Target="https://apps.who.int/iris/bitstream/handle/10665/43851/9789241563574_eng.pdf?sequence=1" TargetMode="External"/><Relationship Id="rId99" Type="http://schemas.openxmlformats.org/officeDocument/2006/relationships/hyperlink" Target="https://www.icmec.org/wp-content/uploads/2018/12/CSAM-Model-Law-9th-Ed-FINAL-12-3-18.pdf" TargetMode="External"/><Relationship Id="rId101" Type="http://schemas.openxmlformats.org/officeDocument/2006/relationships/hyperlink" Target="https://unctad.org/en/Pages/DTL/STI_and_ICTs/ICT4D-Legislation/eCom-Cybercrime-Laws.aspx" TargetMode="External"/><Relationship Id="rId122" Type="http://schemas.openxmlformats.org/officeDocument/2006/relationships/hyperlink" Target="https://resourcegovernanceindex.org/data/both/issue?region=global" TargetMode="External"/><Relationship Id="rId143" Type="http://schemas.openxmlformats.org/officeDocument/2006/relationships/hyperlink" Target="http://www.internal-displacement.org/database/displacement-data" TargetMode="External"/><Relationship Id="rId148" Type="http://schemas.openxmlformats.org/officeDocument/2006/relationships/hyperlink" Target="https://www.kidsrightsindex.org/" TargetMode="External"/><Relationship Id="rId164"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169" Type="http://schemas.openxmlformats.org/officeDocument/2006/relationships/hyperlink" Target="https://unstats.un.org/SDGAPI/v1/sdg/Series/Data?seriesCode=SI_COV_LMKT&amp;pageSize=999999999" TargetMode="External"/><Relationship Id="rId185" Type="http://schemas.openxmlformats.org/officeDocument/2006/relationships/hyperlink" Target="https://unstats.un.org/SDGAPI/v1/sdg/Series/Data?seriesCode=SL_TLF_CHLDEC&amp;pageSize=999999999" TargetMode="External"/><Relationship Id="rId4" Type="http://schemas.openxmlformats.org/officeDocument/2006/relationships/hyperlink" Target="https://www.ilo.org/dyn/normlex/en/f?p=NORMLEXPUB:11300:0::NO:11300:P11300_INSTRUMENT_ID:312174:NO" TargetMode="External"/><Relationship Id="rId9" Type="http://schemas.openxmlformats.org/officeDocument/2006/relationships/hyperlink" Target="https://worldpolicycenter.org/policies/is-education-compulsory/is-beginning-secondary-education-compulsory" TargetMode="External"/><Relationship Id="rId180" Type="http://schemas.openxmlformats.org/officeDocument/2006/relationships/hyperlink" Target="https://unstats.un.org/SDGAPI/v1/sdg/Series/Data?seriesCode=AG_LND_DGRD&amp;pageSize=999999999" TargetMode="External"/><Relationship Id="rId210" Type="http://schemas.openxmlformats.org/officeDocument/2006/relationships/hyperlink" Target="https://api.worldbank.org/v2/country/all/indicator/GE.EST?format=json&amp;per_page=10000" TargetMode="External"/><Relationship Id="rId215" Type="http://schemas.openxmlformats.org/officeDocument/2006/relationships/hyperlink" Target="https://unstats.un.org/SDGAPI/v1/sdg/Series/Data?seriesCode=SG_HAZ_CMRBASEL&amp;pageSize=999999999" TargetMode="External"/><Relationship Id="rId236"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26" Type="http://schemas.openxmlformats.org/officeDocument/2006/relationships/hyperlink" Target="https://www.ilo.org/dyn/normlex/en/f?p=NORMLEXPUB:11300:0::NO:11300:P11300_INSTRUMENT_ID:312146:NO" TargetMode="External"/><Relationship Id="rId231" Type="http://schemas.openxmlformats.org/officeDocument/2006/relationships/hyperlink" Target="https://www.ohchr.org/EN/Issues/Mercenaries/WGMercenaries/Pages/NationalRegulatoryFrameworks.aspx" TargetMode="External"/><Relationship Id="rId47"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68" Type="http://schemas.openxmlformats.org/officeDocument/2006/relationships/hyperlink" Target="http://apps.who.int/gho/data/node.main.VIOLENCEPREVENTIONPROGRAMMES?lang=en" TargetMode="External"/><Relationship Id="rId89" Type="http://schemas.openxmlformats.org/officeDocument/2006/relationships/hyperlink" Target="https://unctad.org/en/Pages/DTL/STI_and_ICTs/ICT4D-Legislation/eCom-Consumer-Protection-Laws.aspx" TargetMode="External"/><Relationship Id="rId112" Type="http://schemas.openxmlformats.org/officeDocument/2006/relationships/hyperlink" Target="http://apps.who.int/gho/data/view.main.2477" TargetMode="External"/><Relationship Id="rId133" Type="http://schemas.openxmlformats.org/officeDocument/2006/relationships/hyperlink" Target="https://treaties.un.org/Pages/ViewDetails.aspx?src=TREATY&amp;mtdsg_no=XVIII-6&amp;chapter=18&amp;clang=_en" TargetMode="External"/><Relationship Id="rId154" Type="http://schemas.openxmlformats.org/officeDocument/2006/relationships/hyperlink" Target="https://data.worldbank.org/indicator/SH.XPD.CHEX.PP.CD" TargetMode="External"/><Relationship Id="rId175" Type="http://schemas.openxmlformats.org/officeDocument/2006/relationships/hyperlink" Target="http://apps.who.int/gho/athena/api/GHO/SA_0000001554.csv" TargetMode="External"/><Relationship Id="rId196" Type="http://schemas.openxmlformats.org/officeDocument/2006/relationships/hyperlink" Target="https://unstats.un.org/SDGAPI/v1/sdg/Series/Data?seriesCode=SG_SCP_POLINS&amp;pageSize=999999999" TargetMode="External"/><Relationship Id="rId200" Type="http://schemas.openxmlformats.org/officeDocument/2006/relationships/hyperlink" Target="https://info.worldbank.org/governance/wgi/" TargetMode="External"/><Relationship Id="rId16" Type="http://schemas.openxmlformats.org/officeDocument/2006/relationships/hyperlink" Target="https://www.ilo.org/ilostat/faces/oracle/webcenter/portalapp/pagehierarchy/Page3.jspx?MBI_ID=524&amp;_afrLoop=3113422154080132&amp;_afrWindowMode=0&amp;_afrWindowId=kot045cfy_1" TargetMode="External"/><Relationship Id="rId221" Type="http://schemas.openxmlformats.org/officeDocument/2006/relationships/hyperlink" Target="https://www.worldpolicycenter.org/policies/are-workers-guaranteed-a-weekly-day-of-rest" TargetMode="External"/><Relationship Id="rId37" Type="http://schemas.openxmlformats.org/officeDocument/2006/relationships/hyperlink" Target="https://www.worldpolicycenter.org/policies/is-paid-annual-leave-available-to-workers" TargetMode="External"/><Relationship Id="rId58" Type="http://schemas.openxmlformats.org/officeDocument/2006/relationships/hyperlink" Target="https://www.worldpolicycenter.org/policies/are-mothers-of-infants-guaranteed-breastfeeding-breaks-at-work" TargetMode="External"/><Relationship Id="rId79" Type="http://schemas.openxmlformats.org/officeDocument/2006/relationships/hyperlink" Target="http://apps.who.int/gho/data/node.main.A1221?lang=en" TargetMode="External"/><Relationship Id="rId102" Type="http://schemas.openxmlformats.org/officeDocument/2006/relationships/hyperlink" Target="https://unctad.org/en/Pages/DTL/STI_and_ICTs/ICT4D-Legislation/eCom-Data-Protection-Laws.aspx" TargetMode="External"/><Relationship Id="rId123" Type="http://schemas.openxmlformats.org/officeDocument/2006/relationships/hyperlink" Target="https://resourcegovernanceindex.org/data/both/issue?region=global" TargetMode="External"/><Relationship Id="rId144" Type="http://schemas.openxmlformats.org/officeDocument/2006/relationships/hyperlink" Target="https://drmkc.jrc.ec.europa.eu/inform-index/Home/portalid/46?fileticket=ALAwxmXApQk%3d" TargetMode="External"/><Relationship Id="rId90" Type="http://schemas.openxmlformats.org/officeDocument/2006/relationships/hyperlink" Target="https://www.iso.org/members.html" TargetMode="External"/><Relationship Id="rId165" Type="http://schemas.openxmlformats.org/officeDocument/2006/relationships/hyperlink" Target="https://api.uis.unesco.org/sdmx/data/UNESCO,EDU_NON_FINANCE,3.0/GECER.PT.L02._T._T+F+M._T._T.INST_T._Z._Z._T._T._T._Z._Z._Z._Z._Z.W00.W00._Z.?startPeriod=2010&amp;endPeriod=2020&amp;format=csv-sdmx&amp;locale=en&amp;subscription-key=460ab272abdd43c892bb59c218c22c09" TargetMode="External"/><Relationship Id="rId186" Type="http://schemas.openxmlformats.org/officeDocument/2006/relationships/hyperlink" Target="https://www.ilo.org/sdmx/rest/data/ILO,DF_YI_ALL_HOW_UEMP_SEX_NB/?format=csv&amp;startPeriod=2010-01-01&amp;endPeriod=2020-12-31" TargetMode="External"/><Relationship Id="rId211" Type="http://schemas.openxmlformats.org/officeDocument/2006/relationships/hyperlink" Target="https://api.worldbank.org/v2/country/all/indicator/VA.EST?format=json&amp;per_page=10000" TargetMode="External"/><Relationship Id="rId232" Type="http://schemas.openxmlformats.org/officeDocument/2006/relationships/hyperlink" Target="https://www.ftc.gov/policy/international/competition-consumer-protection-authorities-worldwide" TargetMode="External"/><Relationship Id="rId27" Type="http://schemas.openxmlformats.org/officeDocument/2006/relationships/hyperlink" Target="https://www.ilo.org/dyn/normlex/en/f?p=NORMLEXPUB:11300:0::NO:11300:P11300_INSTRUMENT_ID:312245:NO" TargetMode="External"/><Relationship Id="rId48" Type="http://schemas.openxmlformats.org/officeDocument/2006/relationships/hyperlink" Target="http://data.uis.unesco.org/Index.aspx?DataSetCode=edulit_ds" TargetMode="External"/><Relationship Id="rId69" Type="http://schemas.openxmlformats.org/officeDocument/2006/relationships/hyperlink" Target="https://treaties.un.org/pages/ViewDetails.aspx?src=TREATY&amp;mtdsg_no=IX-4&amp;chapter=9&amp;clang=_en" TargetMode="External"/><Relationship Id="rId113" Type="http://schemas.openxmlformats.org/officeDocument/2006/relationships/hyperlink" Target="https://www.unicef.org/sites/default/files/2020-05/Marketing-of-breast-milk-substitutes-status-report-2020.pdf" TargetMode="External"/><Relationship Id="rId134" Type="http://schemas.openxmlformats.org/officeDocument/2006/relationships/hyperlink" Target="https://www.eda.admin.ch/eda/en/fdfa/foreign-policy/international-law/international-humanitarian-law/private-military-security-companies/participating-states.html" TargetMode="External"/><Relationship Id="rId80" Type="http://schemas.openxmlformats.org/officeDocument/2006/relationships/hyperlink" Target="http://apps.who.int/gho/data/node.main.A1219?lang=en" TargetMode="External"/><Relationship Id="rId155" Type="http://schemas.openxmlformats.org/officeDocument/2006/relationships/hyperlink" Target="http://apps.who.int/gho/data/node.main.VIOLENCESERVICESFORVICTIMS?lang=en" TargetMode="External"/><Relationship Id="rId176" Type="http://schemas.openxmlformats.org/officeDocument/2006/relationships/hyperlink" Target="http://apps.who.int/gho/athena/api/GHO/SA_0000001555.csv" TargetMode="External"/><Relationship Id="rId197" Type="http://schemas.openxmlformats.org/officeDocument/2006/relationships/hyperlink" Target="https://unstats.un.org/SDGAPI/v1/sdg/Series/Data?seriesCode=EN_EWT_RCYPCAP&amp;pageSize=999999999" TargetMode="External"/><Relationship Id="rId201" Type="http://schemas.openxmlformats.org/officeDocument/2006/relationships/hyperlink" Target="http://apps.who.int/gho/athena/api/GHO/VIOLENCE_EXTENTIMP_YOUTHLIFESKILLS.csv" TargetMode="External"/><Relationship Id="rId222" Type="http://schemas.openxmlformats.org/officeDocument/2006/relationships/hyperlink" Target="https://www.worldpolicycenter.org/policies/is-there-a-wage-premium-for-night-work" TargetMode="External"/><Relationship Id="rId17" Type="http://schemas.openxmlformats.org/officeDocument/2006/relationships/hyperlink" Target="https://www.globalslaveryindex.org/2018/data/maps/" TargetMode="External"/><Relationship Id="rId38" Type="http://schemas.openxmlformats.org/officeDocument/2006/relationships/hyperlink" Target="https://www.worldpolicycenter.org/policies/for-how-long-are-workers-guaranteed-paid-sick-leave" TargetMode="External"/><Relationship Id="rId59" Type="http://schemas.openxmlformats.org/officeDocument/2006/relationships/hyperlink" Target="https://www.ilo.org/wcmsp5/groups/public/---dgreports/---dcomm/---publ/documents/publication/wcms_242615.pdf" TargetMode="External"/><Relationship Id="rId103" Type="http://schemas.openxmlformats.org/officeDocument/2006/relationships/hyperlink" Target="https://outoftheshadows.eiu.com/data-visualisation/?country1=GB" TargetMode="External"/><Relationship Id="rId124" Type="http://schemas.openxmlformats.org/officeDocument/2006/relationships/hyperlink" Target="http://apps.who.int/gho/data/node.imr.AIR_4?lang=en" TargetMode="External"/><Relationship Id="rId70" Type="http://schemas.openxmlformats.org/officeDocument/2006/relationships/hyperlink" Target="https://www.dlapiper.com/en/uk/insights/publications/2016/12/advertising-and-marketing-to-children/" TargetMode="External"/><Relationship Id="rId91" Type="http://schemas.openxmlformats.org/officeDocument/2006/relationships/hyperlink" Target="https://www.iec.ch/dyn/www/f?p=103:5:0" TargetMode="External"/><Relationship Id="rId145" Type="http://schemas.openxmlformats.org/officeDocument/2006/relationships/hyperlink" Target="https://treaties.un.org/Pages/ViewDetails.aspx?src=IND&amp;mtdsg_no=IV-11&amp;chapter=4&amp;clang=_en" TargetMode="External"/><Relationship Id="rId166" Type="http://schemas.openxmlformats.org/officeDocument/2006/relationships/hyperlink" Target="https://unstats.un.org/SDGAPI/v1/sdg/Series/Data?seriesCode=SL_ISV_IFEM&amp;pageSize=999999999" TargetMode="External"/><Relationship Id="rId187" Type="http://schemas.openxmlformats.org/officeDocument/2006/relationships/hyperlink" Target="http://apps.who.int/gho/athena/api/GHO/AIR_4.csv" TargetMode="External"/><Relationship Id="rId1" Type="http://schemas.openxmlformats.org/officeDocument/2006/relationships/hyperlink" Target="https://www.ilo.org/dyn/normlex/en/f?p=NORMLEXPUB:11300:0::NO::P11300_INSTRUMENT_ID:312327" TargetMode="External"/><Relationship Id="rId212" Type="http://schemas.openxmlformats.org/officeDocument/2006/relationships/hyperlink" Target="https://api.worldbank.org/v2/country/all/indicator/UIS.XPUBP.0?format=json&amp;per_page=10000" TargetMode="External"/><Relationship Id="rId233" Type="http://schemas.openxmlformats.org/officeDocument/2006/relationships/hyperlink" Target="https://sdmx.data.unicef.org/ws/public/sdmxapi/rest/data/UNICEF,NUTRITION,1.0/.NT_ANT_WAZ_NE2..Y0T4....?format=sdmx-csv" TargetMode="External"/><Relationship Id="rId28" Type="http://schemas.openxmlformats.org/officeDocument/2006/relationships/hyperlink" Target="https://www.ilo.org/dyn/normlex/en/f?p=NORMLEXPUB:11300:0::NO:11300:P11300_INSTRUMENT_ID:312226:NO" TargetMode="External"/><Relationship Id="rId49" Type="http://schemas.openxmlformats.org/officeDocument/2006/relationships/hyperlink" Target="https://www.ilo.org/ilostat/faces/oracle/webcenter/portalapp/pagehierarchy/Page33.jspx?locale=EN&amp;MBI_ID=532&amp;_afrLoop=3590254631940129&amp;_afrWindowMode=0&amp;_afrWindowId=_blank," TargetMode="External"/><Relationship Id="rId114" Type="http://schemas.openxmlformats.org/officeDocument/2006/relationships/hyperlink" Target="https://www.childhelplineinternational.org/wp-content/uploads/2019/11/Voices-of-Children-2017-2018-FINAL-Spreads.pdf" TargetMode="External"/><Relationship Id="rId60" Type="http://schemas.openxmlformats.org/officeDocument/2006/relationships/hyperlink" Target="https://www.ilo.org/wcmsp5/groups/public/---dgreports/---dcomm/---publ/documents/publication/wcms_242615.pdf" TargetMode="External"/><Relationship Id="rId81" Type="http://schemas.openxmlformats.org/officeDocument/2006/relationships/hyperlink" Target="http://apps.who.int/gho/data/view.main.CHILDOVERWEIGHTv" TargetMode="External"/><Relationship Id="rId135" Type="http://schemas.openxmlformats.org/officeDocument/2006/relationships/hyperlink" Target="https://treaties.un.org/Pages/ViewDetails.aspx?src=TREATY&amp;mtdsg_no=IV-11-b&amp;chapter=4&amp;clang=_en" TargetMode="External"/><Relationship Id="rId156" Type="http://schemas.openxmlformats.org/officeDocument/2006/relationships/hyperlink" Target="https://unstats.un.org/sdgs/indicators/database/" TargetMode="External"/><Relationship Id="rId177" Type="http://schemas.openxmlformats.org/officeDocument/2006/relationships/hyperlink" Target="http://apps.who.int/gho/athena/api/GHO/SA_0000001787.csv" TargetMode="External"/><Relationship Id="rId198" Type="http://schemas.openxmlformats.org/officeDocument/2006/relationships/hyperlink" Target="https://unstats.un.org/SDGAPI/v1/sdg/Series/Data?seriesCode=SG_SCP_CNTRY&amp;pageSize=999999999" TargetMode="External"/><Relationship Id="rId202" Type="http://schemas.openxmlformats.org/officeDocument/2006/relationships/hyperlink" Target="https://info.worldbank.org/governance/wgi/" TargetMode="External"/><Relationship Id="rId223" Type="http://schemas.openxmlformats.org/officeDocument/2006/relationships/hyperlink" Target="http://ihl-databases.icrc.org/applic/ihl/ihl.nsf/xsp/.ibmmodres/domino/OpenAttachment/applic/ihl/ihl.nsf/40BAD58D71673B1CC125861400334BC4/%24File/IHL_and_other_related_Treaties.xls?Open" TargetMode="External"/><Relationship Id="rId18" Type="http://schemas.openxmlformats.org/officeDocument/2006/relationships/hyperlink" Target="https://unstats.un.org/sdgs/indicators/database?indicator=16.2.2" TargetMode="External"/><Relationship Id="rId39" Type="http://schemas.openxmlformats.org/officeDocument/2006/relationships/hyperlink" Target="https://www.worldpolicycenter.org/policies/are-women-protected-from-discrimination-at-work/are-women-protected-from-discrimination-in-promotions-and-or-demotions" TargetMode="External"/><Relationship Id="rId50" Type="http://schemas.openxmlformats.org/officeDocument/2006/relationships/hyperlink" Target="https://www.ilo.org/dyn/normlex/en/f?p=NORMLEXPUB:11300:0::NO:11300:P11300_INSTRUMENT_ID:312328:NO" TargetMode="External"/><Relationship Id="rId104" Type="http://schemas.openxmlformats.org/officeDocument/2006/relationships/hyperlink" Target="https://unstats.un.org/sdgs/indicators/database/" TargetMode="External"/><Relationship Id="rId125" Type="http://schemas.openxmlformats.org/officeDocument/2006/relationships/hyperlink" Target="http://apps.who.int/gho/data/node.main.AMBIENTAIRCHILDEXPREDIRECT?lang=en" TargetMode="External"/><Relationship Id="rId146" Type="http://schemas.openxmlformats.org/officeDocument/2006/relationships/hyperlink" Target="https://treaties.un.org/Pages/ViewDetails.aspx?src=IND&amp;mtdsg_no=IV-11-d&amp;chapter=4&amp;clang=_en" TargetMode="External"/><Relationship Id="rId167" Type="http://schemas.openxmlformats.org/officeDocument/2006/relationships/hyperlink" Target="https://www.ilo.org/shinyapps/bulkexplorer49/?lang=en&amp;segment=indicator&amp;id=ILR_TUMT_NOC_RT_A" TargetMode="External"/><Relationship Id="rId188" Type="http://schemas.openxmlformats.org/officeDocument/2006/relationships/hyperlink" Target="https://www.ilo.org/wcmsp5/groups/public/---dgreports/---dcomm/---publ/documents/publication/wcms_242615.pdf" TargetMode="External"/><Relationship Id="rId71" Type="http://schemas.openxmlformats.org/officeDocument/2006/relationships/hyperlink" Target="https://www.dlapiper.com/en/uk/insights/publications/2016/12/advertising-and-marketing-to-children/;" TargetMode="External"/><Relationship Id="rId92" Type="http://schemas.openxmlformats.org/officeDocument/2006/relationships/hyperlink" Target="http://apps.who.int/gho/data/view.main.ghe3002015-CH17" TargetMode="External"/><Relationship Id="rId213" Type="http://schemas.openxmlformats.org/officeDocument/2006/relationships/hyperlink" Target="https://api.worldbank.org/v2/country/all/indicator/IC.REG.PRRT.QUAL.LNDADM.XD.030.DB16?format=json&amp;per_page=10000" TargetMode="External"/><Relationship Id="rId234" Type="http://schemas.openxmlformats.org/officeDocument/2006/relationships/hyperlink" Target="https://www.missingkids.org/ourwork/ncmecdata" TargetMode="External"/><Relationship Id="rId2" Type="http://schemas.openxmlformats.org/officeDocument/2006/relationships/hyperlink" Target="https://treaties.un.org/Pages/ViewDetails.aspx?src=TREATY&amp;mtdsg_no=IV-11-c&amp;chapter=4&amp;clang=_en" TargetMode="External"/><Relationship Id="rId29" Type="http://schemas.openxmlformats.org/officeDocument/2006/relationships/hyperlink" Target="https://www.ilo.org/dyn/normlex/en/f?p=NORMLEXPUB:11300:0::NO:11300:P11300_INSTRUMENT_ID:312256:NO" TargetMode="External"/><Relationship Id="rId40" Type="http://schemas.openxmlformats.org/officeDocument/2006/relationships/hyperlink" Target="https://www.worldpolicycenter.org/policies/is-equal-pay-guaranteed-for-men-and-women" TargetMode="External"/><Relationship Id="rId115" Type="http://schemas.openxmlformats.org/officeDocument/2006/relationships/hyperlink" Target="https://treaties.un.org/Pages/ViewDetailsIII.aspx?src=IND&amp;mtdsg_no=XXVII-7&amp;chapter=27&amp;Temp=mtdsg3&amp;clang=_en" TargetMode="External"/><Relationship Id="rId136" Type="http://schemas.openxmlformats.org/officeDocument/2006/relationships/hyperlink" Target="https://www.ilo.org/dyn/normlex/en/f?p=NORMLEXPUB:11300:0::NO:11300:P11300_INSTRUMENT_ID:312327:NO" TargetMode="External"/><Relationship Id="rId157"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178" Type="http://schemas.openxmlformats.org/officeDocument/2006/relationships/hyperlink" Target="http://apps.who.int/gho/athena/api/GHO/Yth_curr_tob_use.csv" TargetMode="External"/><Relationship Id="rId61" Type="http://schemas.openxmlformats.org/officeDocument/2006/relationships/hyperlink" Target="https://unstats.un.org/sdgs/indicators/database/" TargetMode="External"/><Relationship Id="rId82" Type="http://schemas.openxmlformats.org/officeDocument/2006/relationships/hyperlink" Target="https://unstats.un.org/sdgs/indicators/database/" TargetMode="External"/><Relationship Id="rId199" Type="http://schemas.openxmlformats.org/officeDocument/2006/relationships/hyperlink" Target="https://sdmx.data.unicef.org/ws/public/sdmxapi/rest/data/CD2030,CDDEM,1.0/D18.PERTHOUSANDLIVEBIRTHS....?format=sdmx-csv" TargetMode="External"/><Relationship Id="rId203" Type="http://schemas.openxmlformats.org/officeDocument/2006/relationships/hyperlink" Target="https://info.worldbank.org/governance/wgi/" TargetMode="External"/><Relationship Id="rId19" Type="http://schemas.openxmlformats.org/officeDocument/2006/relationships/hyperlink" Target="https://unstats.un.org/sdgs/indicators/database/?indicator=1.1.1" TargetMode="External"/><Relationship Id="rId224" Type="http://schemas.openxmlformats.org/officeDocument/2006/relationships/hyperlink" Target="http://ihl-databases.icrc.org/applic/ihl/ihl.nsf/xsp/.ibmmodres/domino/OpenAttachment/applic/ihl/ihl.nsf/40BAD58D71673B1CC125861400334BC4/%24File/IHL_and_other_related_Treaties.xls?Open" TargetMode="External"/><Relationship Id="rId30" Type="http://schemas.openxmlformats.org/officeDocument/2006/relationships/hyperlink" Target="https://www.ilo.org/dyn/normlex/en/f?p=NORMLEXPUB:11300:0::NO:11300:P11300_INSTRUMENT_ID:312232:NO" TargetMode="External"/><Relationship Id="rId105" Type="http://schemas.openxmlformats.org/officeDocument/2006/relationships/hyperlink" Target="https://data.unicef.org/resources/data_explorer/unicef_f/?ag=UNICEF&amp;df=GLOBAL_DATAFLOW&amp;ver=1.0&amp;dq=.PT_ST_13-15_BUL_30-DYS..&amp;startPeriod=2014&amp;endPeriod=2019" TargetMode="External"/><Relationship Id="rId126" Type="http://schemas.openxmlformats.org/officeDocument/2006/relationships/hyperlink" Target="https://unstats.un.org/sdgs/indicators/database/?indicator=3.9.2" TargetMode="External"/><Relationship Id="rId147" Type="http://schemas.openxmlformats.org/officeDocument/2006/relationships/hyperlink" Target="https://archive.crin.org/en/home/law/access-justice/access-justice-children-data-and-methodology.html" TargetMode="External"/><Relationship Id="rId168" Type="http://schemas.openxmlformats.org/officeDocument/2006/relationships/hyperlink" Target="https://www.climatewatchdata.org/ghg-emissions?calculation=PER_CAPITA&amp;end_year=2016&amp;start_year=1990" TargetMode="External"/><Relationship Id="rId51" Type="http://schemas.openxmlformats.org/officeDocument/2006/relationships/hyperlink" Target="https://treaties.un.org/Pages/ViewDetails.aspx?src=IND&amp;mtdsg_no=IV-8&amp;chapter=4&amp;lang=en" TargetMode="External"/><Relationship Id="rId72" Type="http://schemas.openxmlformats.org/officeDocument/2006/relationships/hyperlink" Target="http://apps.who.int/gho/data/view.main.2473" TargetMode="External"/><Relationship Id="rId93" Type="http://schemas.openxmlformats.org/officeDocument/2006/relationships/hyperlink" Target="https://apps.who.int/gho/data/view.main.SDGPOISON393v" TargetMode="External"/><Relationship Id="rId189" Type="http://schemas.openxmlformats.org/officeDocument/2006/relationships/hyperlink" Target="https://unstats.un.org/SDGAPI/v1/sdg/Series/Data?seriesCode=VC_DSR_PDLN&amp;pageSize=999999999" TargetMode="External"/><Relationship Id="rId3" Type="http://schemas.openxmlformats.org/officeDocument/2006/relationships/hyperlink" Target="https://treaties.un.org/pages/ViewDetails.aspx?src=TREATY&amp;mtdsg_no=XVIII-12-a&amp;chapter=18&amp;clang=_en" TargetMode="External"/><Relationship Id="rId214" Type="http://schemas.openxmlformats.org/officeDocument/2006/relationships/hyperlink" Target="https://unstats.un.org/SDGAPI/v1/sdg/Series/Data?seriesCode=AG_PRD_FIESMSI&amp;pageSize=999999999" TargetMode="External"/><Relationship Id="rId235" Type="http://schemas.openxmlformats.org/officeDocument/2006/relationships/hyperlink" Target="https://api.uis.unesco.org/sdmx/data/UNESCO,SDG4,2.0/ROFST.PT.L1._T._T+F+M.SCH_AGE_GROUP._T.INST_T._Z._T._Z._Z._Z._T._T._Z._Z._Z.?startPeriod=2017&amp;endPeriod=2018&amp;format=csv-sdmx&amp;locale=en&amp;subscription-key=460ab272abdd43c892bb59c218c22c09" TargetMode="External"/><Relationship Id="rId116" Type="http://schemas.openxmlformats.org/officeDocument/2006/relationships/hyperlink" Target="https://treaties.un.org/Pages/ViewDetails.aspx?src=TREATY&amp;mtdsg_no=XXVII-7-d&amp;chapter=27&amp;clang=_en" TargetMode="External"/><Relationship Id="rId137" Type="http://schemas.openxmlformats.org/officeDocument/2006/relationships/hyperlink" Target="https://www.ohchr.org/EN/Issues/Mercenaries/WGMercenaries/Pages/NationalRegulatoryFrameworks.aspx" TargetMode="External"/><Relationship Id="rId158" Type="http://schemas.openxmlformats.org/officeDocument/2006/relationships/hyperlink" Target="https://treaties.un.org/pages/ViewDetails.aspx?src=TREATY&amp;mtdsg_no=IV-13&amp;chapter=4" TargetMode="External"/><Relationship Id="rId20" Type="http://schemas.openxmlformats.org/officeDocument/2006/relationships/hyperlink" Target="http://www.ucw-project.org/info-country.aspx" TargetMode="External"/><Relationship Id="rId41" Type="http://schemas.openxmlformats.org/officeDocument/2006/relationships/hyperlink" Target="https://www.worldpolicycenter.org/policies/is-sexual-harassment-explicitly-prohibited-in-the-workplace" TargetMode="External"/><Relationship Id="rId62" Type="http://schemas.openxmlformats.org/officeDocument/2006/relationships/hyperlink" Target="https://globalnaps.org/issue/childrens-rights/" TargetMode="External"/><Relationship Id="rId83" Type="http://schemas.openxmlformats.org/officeDocument/2006/relationships/hyperlink" Target="http://apps.who.int/gho/data/view.main.CHILDOVERWEIGHTv" TargetMode="External"/><Relationship Id="rId179" Type="http://schemas.openxmlformats.org/officeDocument/2006/relationships/hyperlink" Target="https://unstats.un.org/SDGAPI/v1/sdg/Series/Data?seriesCode=AG_LND_DGRD&amp;pageSize=99999999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dimension ref="A1:O221"/>
  <sheetViews>
    <sheetView topLeftCell="A200" zoomScale="70" zoomScaleNormal="70" workbookViewId="0">
      <selection activeCell="H225" sqref="H225"/>
    </sheetView>
  </sheetViews>
  <sheetFormatPr defaultRowHeight="14.4"/>
  <cols>
    <col min="1" max="2" width="11.5546875" customWidth="1"/>
    <col min="3" max="3" width="8.33203125" customWidth="1"/>
    <col min="4" max="4" width="17.6640625" hidden="1" customWidth="1"/>
    <col min="5" max="5" width="43" customWidth="1"/>
    <col min="6" max="6" width="6.33203125" customWidth="1"/>
    <col min="7" max="7" width="44" style="29" customWidth="1"/>
    <col min="8" max="8" width="80.88671875" style="29" customWidth="1"/>
    <col min="9" max="9" width="7.33203125" style="29" customWidth="1"/>
    <col min="10" max="10" width="11.33203125" customWidth="1"/>
    <col min="11" max="11" width="32.44140625" customWidth="1"/>
  </cols>
  <sheetData>
    <row r="1" spans="1:15" ht="27.75" customHeight="1">
      <c r="A1" s="63" t="s">
        <v>0</v>
      </c>
      <c r="B1" s="101" t="s">
        <v>1</v>
      </c>
      <c r="C1" s="64" t="s">
        <v>2</v>
      </c>
      <c r="D1" s="10" t="s">
        <v>3</v>
      </c>
      <c r="E1" s="10" t="s">
        <v>4</v>
      </c>
      <c r="F1" s="64" t="s">
        <v>5</v>
      </c>
      <c r="G1" s="66" t="s">
        <v>6</v>
      </c>
      <c r="H1" s="66" t="s">
        <v>7</v>
      </c>
      <c r="I1" s="66" t="s">
        <v>8</v>
      </c>
      <c r="J1" s="64" t="s">
        <v>9</v>
      </c>
      <c r="K1" s="10" t="s">
        <v>10</v>
      </c>
      <c r="L1" s="103" t="s">
        <v>11</v>
      </c>
    </row>
    <row r="2" spans="1:15">
      <c r="A2" s="1" t="s">
        <v>12</v>
      </c>
      <c r="B2" s="1">
        <v>2020</v>
      </c>
      <c r="C2" s="29" t="s">
        <v>13</v>
      </c>
      <c r="D2" s="29" t="str">
        <f>VLOOKUP(Snapshot!C2,Indicator!$A$2:$G$100,6,FALSE)</f>
        <v>1.1.1.1</v>
      </c>
      <c r="E2" s="29" t="str">
        <f>VLOOKUP(Snapshot!C2,Indicator!$A$2:$G$100,7,FALSE)</f>
        <v>Minimum Age Convention</v>
      </c>
      <c r="F2" s="29" t="s">
        <v>14</v>
      </c>
      <c r="G2" s="29" t="str">
        <f>VLOOKUP(F2,Value_type!$A$2:$F$100,4,FALSE)</f>
        <v>2=Yes [Ratified/signed]; 1=No [Not ratified/signed]; 0=No data/not applicable</v>
      </c>
      <c r="H2" s="29" t="str">
        <f>VLOOKUP(F2,Value_type!$A$2:$F$100,5,FALSE)</f>
        <v>2=Yes [Ratified/signed]; 1=No [Not ratified/signed]; 0=No data/not applicable</v>
      </c>
      <c r="I2" s="29">
        <v>0</v>
      </c>
      <c r="J2" s="29" t="s">
        <v>15</v>
      </c>
      <c r="K2" s="29" t="str">
        <f>VLOOKUP(J2,Source!$A$2:$K$100,3,FALSE)</f>
        <v>ILO NORMLEX</v>
      </c>
      <c r="L2" s="1">
        <v>1</v>
      </c>
      <c r="M2" s="1"/>
      <c r="N2" s="1"/>
      <c r="O2" s="1"/>
    </row>
    <row r="3" spans="1:15">
      <c r="A3" s="1" t="s">
        <v>16</v>
      </c>
      <c r="B3" s="1">
        <v>2020</v>
      </c>
      <c r="C3" s="29" t="s">
        <v>17</v>
      </c>
      <c r="D3" s="29" t="str">
        <f>VLOOKUP(Snapshot!C3,Indicator!$A$2:$G$100,6,FALSE)</f>
        <v>1.1.3.1</v>
      </c>
      <c r="E3" s="29" t="str">
        <f>VLOOKUP(Snapshot!C3,Indicator!$A$2:$G$100,7,FALSE)</f>
        <v>Worst Forms of Child Labour Convention</v>
      </c>
      <c r="F3" s="29" t="s">
        <v>14</v>
      </c>
      <c r="G3" s="29" t="str">
        <f>VLOOKUP(F3,Value_type!$A$2:$F$100,4,FALSE)</f>
        <v>2=Yes [Ratified/signed]; 1=No [Not ratified/signed]; 0=No data/not applicable</v>
      </c>
      <c r="H3" s="29" t="str">
        <f>VLOOKUP(F3,Value_type!$A$2:$F$100,5,FALSE)</f>
        <v>2=Yes [Ratified/signed]; 1=No [Not ratified/signed]; 0=No data/not applicable</v>
      </c>
      <c r="I3" s="29">
        <v>0</v>
      </c>
      <c r="J3" s="29" t="s">
        <v>18</v>
      </c>
      <c r="K3" s="29" t="str">
        <f>VLOOKUP(J3,Source!$A$2:$K$100,3,FALSE)</f>
        <v>ILO NORMLEX</v>
      </c>
      <c r="L3">
        <v>2</v>
      </c>
    </row>
    <row r="4" spans="1:15">
      <c r="A4" s="1" t="s">
        <v>19</v>
      </c>
      <c r="B4" s="1">
        <v>2020</v>
      </c>
      <c r="C4" s="29" t="s">
        <v>20</v>
      </c>
      <c r="D4" s="29" t="str">
        <f>VLOOKUP(Snapshot!C4,Indicator!$A$2:$G$100,6,FALSE)</f>
        <v>1.1.2.1</v>
      </c>
      <c r="E4" s="29" t="str">
        <f>VLOOKUP(Snapshot!C4,Indicator!$A$2:$G$100,7,FALSE)</f>
        <v>Optional Protocol to CRC on the Sale of Children, Child Prostitution and Child Pornography</v>
      </c>
      <c r="F4" s="29" t="s">
        <v>14</v>
      </c>
      <c r="G4" s="29" t="str">
        <f>VLOOKUP(F4,Value_type!$A$2:$F$100,4,FALSE)</f>
        <v>2=Yes [Ratified/signed]; 1=No [Not ratified/signed]; 0=No data/not applicable</v>
      </c>
      <c r="H4" s="29" t="str">
        <f>VLOOKUP(F4,Value_type!$A$2:$F$100,5,FALSE)</f>
        <v>2=Yes [Ratified/signed]; 1=No [Not ratified/signed]; 0=No data/not applicable</v>
      </c>
      <c r="I4" s="29">
        <f>VLOOKUP(F4,Value_type!$A$2:$F$100,6,FALSE)</f>
        <v>0</v>
      </c>
      <c r="J4" s="29" t="s">
        <v>21</v>
      </c>
      <c r="K4" s="29" t="str">
        <f>VLOOKUP(J4,Source!$A$2:$K$100,3,FALSE)</f>
        <v>UN Treaties</v>
      </c>
      <c r="L4">
        <v>3</v>
      </c>
    </row>
    <row r="5" spans="1:15">
      <c r="A5" s="1" t="s">
        <v>22</v>
      </c>
      <c r="B5" s="1">
        <v>2020</v>
      </c>
      <c r="C5" s="29" t="s">
        <v>23</v>
      </c>
      <c r="D5" s="29" t="str">
        <f>VLOOKUP(Snapshot!C5,Indicator!$A$2:$G$100,6,FALSE)</f>
        <v>1.1.2.4</v>
      </c>
      <c r="E5" s="29" t="str">
        <f>VLOOKUP(Snapshot!C5,Indicator!$A$2:$G$100,7,FALSE)</f>
        <v>UN Protocol to Prevent, Suppress and Punish Trafficking</v>
      </c>
      <c r="F5" s="29" t="s">
        <v>14</v>
      </c>
      <c r="G5" s="29" t="str">
        <f>VLOOKUP(F5,Value_type!$A$2:$F$100,4,FALSE)</f>
        <v>2=Yes [Ratified/signed]; 1=No [Not ratified/signed]; 0=No data/not applicable</v>
      </c>
      <c r="H5" s="29" t="str">
        <f>VLOOKUP(F5,Value_type!$A$2:$F$100,5,FALSE)</f>
        <v>2=Yes [Ratified/signed]; 1=No [Not ratified/signed]; 0=No data/not applicable</v>
      </c>
      <c r="I5" s="29">
        <f>VLOOKUP(F5,Value_type!$A$2:$F$100,6,FALSE)</f>
        <v>0</v>
      </c>
      <c r="J5" s="29" t="s">
        <v>24</v>
      </c>
      <c r="K5" s="29" t="str">
        <f>VLOOKUP(J5,Source!$A$2:$K$100,3,FALSE)</f>
        <v>UN Treaties</v>
      </c>
      <c r="L5">
        <v>4</v>
      </c>
    </row>
    <row r="6" spans="1:15">
      <c r="A6" s="1" t="s">
        <v>25</v>
      </c>
      <c r="B6" s="1">
        <v>2020</v>
      </c>
      <c r="C6" s="29" t="s">
        <v>26</v>
      </c>
      <c r="D6" s="29" t="str">
        <f>VLOOKUP(Snapshot!C6,Indicator!$A$2:$G$100,6,FALSE)</f>
        <v>1.1.2.5</v>
      </c>
      <c r="E6" s="29" t="str">
        <f>VLOOKUP(Snapshot!C6,Indicator!$A$2:$G$100,7,FALSE)</f>
        <v>Forced Labour Convention</v>
      </c>
      <c r="F6" s="29" t="s">
        <v>14</v>
      </c>
      <c r="G6" s="29" t="str">
        <f>VLOOKUP(F6,Value_type!$A$2:$F$100,4,FALSE)</f>
        <v>2=Yes [Ratified/signed]; 1=No [Not ratified/signed]; 0=No data/not applicable</v>
      </c>
      <c r="H6" s="29" t="str">
        <f>VLOOKUP(F6,Value_type!$A$2:$F$100,5,FALSE)</f>
        <v>2=Yes [Ratified/signed]; 1=No [Not ratified/signed]; 0=No data/not applicable</v>
      </c>
      <c r="I6" s="29">
        <v>0</v>
      </c>
      <c r="J6" s="29" t="s">
        <v>27</v>
      </c>
      <c r="K6" s="29" t="str">
        <f>VLOOKUP(J6,Source!$A$2:$K$100,3,FALSE)</f>
        <v>ILO NORMLEX</v>
      </c>
      <c r="L6">
        <v>5</v>
      </c>
    </row>
    <row r="7" spans="1:15">
      <c r="A7" s="1" t="s">
        <v>28</v>
      </c>
      <c r="B7" s="1">
        <v>2020</v>
      </c>
      <c r="C7" s="29" t="s">
        <v>29</v>
      </c>
      <c r="D7" s="29" t="str">
        <f>VLOOKUP(Snapshot!C7,Indicator!$A$2:$G$100,6,FALSE)</f>
        <v>1.1.2.6</v>
      </c>
      <c r="E7" s="29" t="str">
        <f>VLOOKUP(Snapshot!C7,Indicator!$A$2:$G$100,7,FALSE)</f>
        <v>Abolition of Forced Labour Convention</v>
      </c>
      <c r="F7" s="29" t="s">
        <v>14</v>
      </c>
      <c r="G7" s="29" t="str">
        <f>VLOOKUP(F7,Value_type!$A$2:$F$100,4,FALSE)</f>
        <v>2=Yes [Ratified/signed]; 1=No [Not ratified/signed]; 0=No data/not applicable</v>
      </c>
      <c r="H7" s="29" t="str">
        <f>VLOOKUP(F7,Value_type!$A$2:$F$100,5,FALSE)</f>
        <v>2=Yes [Ratified/signed]; 1=No [Not ratified/signed]; 0=No data/not applicable</v>
      </c>
      <c r="I7" s="29">
        <v>0</v>
      </c>
      <c r="J7" s="29" t="s">
        <v>30</v>
      </c>
      <c r="K7" s="29" t="str">
        <f>VLOOKUP(J7,Source!$A$2:$K$100,3,FALSE)</f>
        <v>ILO NORMLEX</v>
      </c>
      <c r="L7">
        <v>6</v>
      </c>
    </row>
    <row r="8" spans="1:15">
      <c r="A8" s="1" t="s">
        <v>31</v>
      </c>
      <c r="B8" s="1">
        <v>2020</v>
      </c>
      <c r="C8" s="29" t="s">
        <v>32</v>
      </c>
      <c r="D8" s="29" t="str">
        <f>VLOOKUP(Snapshot!C8,Indicator!$A$2:$G$100,6,FALSE)</f>
        <v>1.1.2.7</v>
      </c>
      <c r="E8" s="29" t="str">
        <f>VLOOKUP(Snapshot!C8,Indicator!$A$2:$G$100,7,FALSE)</f>
        <v>Protocol to the Forced Labour Convention</v>
      </c>
      <c r="F8" s="29" t="s">
        <v>14</v>
      </c>
      <c r="G8" s="29" t="str">
        <f>VLOOKUP(F8,Value_type!$A$2:$F$100,4,FALSE)</f>
        <v>2=Yes [Ratified/signed]; 1=No [Not ratified/signed]; 0=No data/not applicable</v>
      </c>
      <c r="H8" s="29" t="str">
        <f>VLOOKUP(F8,Value_type!$A$2:$F$100,5,FALSE)</f>
        <v>2=Yes [Ratified/signed]; 1=No [Not ratified/signed]; 0=No data/not applicable</v>
      </c>
      <c r="I8" s="29">
        <v>0</v>
      </c>
      <c r="J8" s="29" t="s">
        <v>33</v>
      </c>
      <c r="K8" s="29" t="str">
        <f>VLOOKUP(J8,Source!$A$2:$K$100,3,FALSE)</f>
        <v>ILO NORMLEX</v>
      </c>
      <c r="L8">
        <v>7</v>
      </c>
    </row>
    <row r="9" spans="1:15">
      <c r="A9" s="1" t="s">
        <v>34</v>
      </c>
      <c r="B9" s="1">
        <v>2020</v>
      </c>
      <c r="C9" s="29" t="s">
        <v>35</v>
      </c>
      <c r="D9" s="29" t="str">
        <f>VLOOKUP(Snapshot!C9,Indicator!$A$2:$G$100,6,FALSE)</f>
        <v>1.2.1.1</v>
      </c>
      <c r="E9" s="29" t="str">
        <f>VLOOKUP(Snapshot!C9,Indicator!$A$2:$G$100,7,FALSE)</f>
        <v>Minimum age for employment</v>
      </c>
      <c r="F9" s="29" t="s">
        <v>36</v>
      </c>
      <c r="G9" s="29" t="str">
        <f>VLOOKUP(F9,Value_type!$A$2:$F$100,4,FALSE)</f>
        <v>4=5.0; 4=4.0; 3=3.0; 2=2.0; 1=1.0</v>
      </c>
      <c r="H9" s="29" t="str">
        <f>VLOOKUP(F9,Value_type!$A$2:$F$100,5,FALSE)</f>
        <v>4=15 years or above; 3=14 years; 2=13 or 12 years; 1=No national minimum age; 0=No data</v>
      </c>
      <c r="I9" s="29">
        <f>VLOOKUP(F9,Value_type!$A$2:$F$100,6,FALSE)</f>
        <v>0</v>
      </c>
      <c r="J9" s="29" t="s">
        <v>37</v>
      </c>
      <c r="K9" s="29" t="str">
        <f>VLOOKUP(J9,Source!$A$2:$K$100,3,FALSE)</f>
        <v>World Policy Analysis Centre</v>
      </c>
      <c r="L9">
        <v>8</v>
      </c>
    </row>
    <row r="10" spans="1:15">
      <c r="A10" s="1" t="s">
        <v>38</v>
      </c>
      <c r="B10" s="1">
        <v>2020</v>
      </c>
      <c r="C10" s="29" t="s">
        <v>39</v>
      </c>
      <c r="D10" s="29" t="str">
        <f>VLOOKUP(Snapshot!C10,Indicator!$A$2:$G$100,6,FALSE)</f>
        <v xml:space="preserve">1.2.1.2 </v>
      </c>
      <c r="E10" s="29" t="str">
        <f>VLOOKUP(Snapshot!C10,Indicator!$A$2:$G$100,7,FALSE)</f>
        <v>Minimum age for light work</v>
      </c>
      <c r="F10" s="29" t="s">
        <v>40</v>
      </c>
      <c r="G10" s="29" t="str">
        <f>VLOOKUP(F10,Value_type!$A$2:$F$100,4,FALSE)</f>
        <v>3 =5.0; 3=4.0; 3=3.0; 2=2.0; 1=1.0</v>
      </c>
      <c r="H10" s="29" t="str">
        <f>VLOOKUP(F10,Value_type!$A$2:$F$100,5,FALSE)</f>
        <v>3=13 years or above; 2=12 years; 1=No minimum age; 0=No data</v>
      </c>
      <c r="I10" s="29">
        <f>VLOOKUP(F10,Value_type!$A$2:$F$100,6,FALSE)</f>
        <v>0</v>
      </c>
      <c r="J10" s="29" t="s">
        <v>41</v>
      </c>
      <c r="K10" s="29" t="str">
        <f>VLOOKUP(J10,Source!$A$2:$K$100,3,FALSE)</f>
        <v>World Policy Analysis Centre</v>
      </c>
      <c r="L10">
        <v>9</v>
      </c>
    </row>
    <row r="11" spans="1:15">
      <c r="A11" s="1" t="s">
        <v>42</v>
      </c>
      <c r="B11" s="1">
        <v>2020</v>
      </c>
      <c r="C11" s="29" t="s">
        <v>43</v>
      </c>
      <c r="D11" s="29" t="str">
        <f>VLOOKUP(Snapshot!C11,Indicator!$A$2:$G$100,6,FALSE)</f>
        <v xml:space="preserve">1.2.1.3 </v>
      </c>
      <c r="E11" s="29" t="str">
        <f>VLOOKUP(Snapshot!C11,Indicator!$A$2:$G$100,7,FALSE)</f>
        <v>Compulsory schooling</v>
      </c>
      <c r="F11" s="29" t="s">
        <v>44</v>
      </c>
      <c r="G11" s="29" t="str">
        <f>VLOOKUP(F11,Value_type!$A$2:$F$100,4,FALSE)</f>
        <v>2=5.0; 1= 1.0</v>
      </c>
      <c r="H11" s="29" t="str">
        <f>VLOOKUP(F11,Value_type!$A$2:$F$100,5,FALSE)</f>
        <v>2=Compulsory; 1= Not compulsory; 0=No data</v>
      </c>
      <c r="I11" s="29">
        <f>VLOOKUP(F11,Value_type!$A$2:$F$100,6,FALSE)</f>
        <v>0</v>
      </c>
      <c r="J11" s="29" t="s">
        <v>45</v>
      </c>
      <c r="K11" s="29" t="str">
        <f>VLOOKUP(J11,Source!$A$2:$K$100,3,FALSE)</f>
        <v>World Policy Analysis Centre</v>
      </c>
      <c r="L11">
        <v>10</v>
      </c>
    </row>
    <row r="12" spans="1:15">
      <c r="A12" s="1" t="s">
        <v>46</v>
      </c>
      <c r="B12" s="1">
        <v>2020</v>
      </c>
      <c r="C12" s="29" t="s">
        <v>47</v>
      </c>
      <c r="D12" s="29" t="str">
        <f>VLOOKUP(Snapshot!C12,Indicator!$A$2:$G$100,6,FALSE)</f>
        <v>1.2.2.1</v>
      </c>
      <c r="E12" s="29" t="str">
        <f>VLOOKUP(Snapshot!C12,Indicator!$A$2:$G$100,7,FALSE)</f>
        <v>Child sexual abuse and exploitation. Legal framework</v>
      </c>
      <c r="F12" s="29" t="s">
        <v>48</v>
      </c>
      <c r="G12" s="29" t="str">
        <f>VLOOKUP(F12,Value_type!$A$2:$F$100,4,FALSE)</f>
        <v>Continuous variable</v>
      </c>
      <c r="H12" s="29" t="str">
        <f>VLOOKUP(F12,Value_type!$A$2:$F$100,5,FALSE)</f>
        <v>Continuous variable</v>
      </c>
      <c r="I12" s="29">
        <f>VLOOKUP(F12,Value_type!$A$2:$F$100,6,FALSE)</f>
        <v>0</v>
      </c>
      <c r="J12" s="29" t="s">
        <v>49</v>
      </c>
      <c r="K12" s="29" t="str">
        <f>VLOOKUP(J12,Source!$A$2:$K$100,3,FALSE)</f>
        <v>Economist Intelligence Unit</v>
      </c>
      <c r="L12">
        <v>11</v>
      </c>
    </row>
    <row r="13" spans="1:15">
      <c r="A13" s="1" t="s">
        <v>50</v>
      </c>
      <c r="B13" s="1">
        <v>2020</v>
      </c>
      <c r="C13" s="29" t="s">
        <v>51</v>
      </c>
      <c r="D13" s="29" t="str">
        <f>VLOOKUP(Snapshot!C13,Indicator!$A$2:$G$100,6,FALSE)</f>
        <v xml:space="preserve">1.2.2.2 </v>
      </c>
      <c r="E13" s="29" t="str">
        <f>VLOOKUP(Snapshot!C13,Indicator!$A$2:$G$100,7,FALSE)</f>
        <v>All forms of trafficking in persons</v>
      </c>
      <c r="F13" s="29" t="s">
        <v>52</v>
      </c>
      <c r="G13" t="str">
        <f>VLOOKUP(F13,Value_type!$A$2:$F$100,4,FALSE)</f>
        <v>3=Yes, covers all forms of trafficking indicated in the UN Trafficking in Persons Protocol; 2=Partially covers forms of trafficking indicated in the UN Trafficking in Persons Protocol.; 1=Does not cover forms of trafficking indicated in the UN Trafficking in Person Protocol; 0=No data</v>
      </c>
      <c r="H13" s="29" t="str">
        <f>VLOOKUP(F13,Value_type!$A$2:$F$100,5,FALSE)</f>
        <v>3=Yes, covers all forms of trafficking indicated in the UN Trafficking in Persons Protocol; 2=Partially covers forms of trafficking indicated in the UN Trafficking in Persons Protocol; 1=Does not cover forms of trafficking indicated in the UN Trafficking in Person Protocol; 0=No data</v>
      </c>
      <c r="I13" s="29">
        <f>VLOOKUP(F13,Value_type!$A$2:$F$100,6,FALSE)</f>
        <v>0</v>
      </c>
      <c r="J13" s="29" t="s">
        <v>53</v>
      </c>
      <c r="K13" s="29" t="str">
        <f>VLOOKUP(J13,Source!$A$2:$K$100,3,FALSE)</f>
        <v>UNODC</v>
      </c>
      <c r="L13">
        <v>12</v>
      </c>
    </row>
    <row r="14" spans="1:15">
      <c r="A14" s="1" t="s">
        <v>54</v>
      </c>
      <c r="B14" s="1">
        <v>2020</v>
      </c>
      <c r="C14" s="29" t="s">
        <v>55</v>
      </c>
      <c r="D14" s="29" t="str">
        <f>VLOOKUP(Snapshot!C14,Indicator!$A$2:$G$100,6,FALSE)</f>
        <v xml:space="preserve">1.2.3.1  </v>
      </c>
      <c r="E14" s="29" t="str">
        <f>VLOOKUP(Snapshot!C14,Indicator!$A$2:$G$100,7,FALSE)</f>
        <v>Minimum age for hazardous work</v>
      </c>
      <c r="F14" s="29" t="s">
        <v>56</v>
      </c>
      <c r="G14" s="29" t="str">
        <f>VLOOKUP(F14,Value_type!$A$2:$F$100,4,FALSE)</f>
        <v>4=18.0; 3=17.0; 3=16.0; 2=15.0; 2=14.0; 1=0.0</v>
      </c>
      <c r="H14" s="29" t="str">
        <f>VLOOKUP(F14,Value_type!$A$2:$F$100,5,FALSE)</f>
        <v>4=18 years; 3=16/17 years; 2=14/15 years; 1=no minimum age; 0=No data</v>
      </c>
      <c r="I14" s="29">
        <f>VLOOKUP(F14,Value_type!$A$2:$F$100,6,FALSE)</f>
        <v>0</v>
      </c>
      <c r="J14" s="29" t="s">
        <v>57</v>
      </c>
      <c r="K14" s="29" t="str">
        <f>VLOOKUP(J14,Source!$A$2:$K$100,3,FALSE)</f>
        <v>World Policy Analysis Centre</v>
      </c>
      <c r="L14">
        <v>13</v>
      </c>
    </row>
    <row r="15" spans="1:15">
      <c r="A15" s="1" t="s">
        <v>58</v>
      </c>
      <c r="B15" s="1">
        <v>2020</v>
      </c>
      <c r="C15" s="29" t="s">
        <v>59</v>
      </c>
      <c r="D15" s="29" t="str">
        <f>VLOOKUP(Snapshot!C15,Indicator!$A$2:$G$100,6,FALSE)</f>
        <v>3.1.1</v>
      </c>
      <c r="E15" s="29" t="str">
        <f>VLOOKUP(Snapshot!C15,Indicator!$A$2:$G$100,7,FALSE)</f>
        <v xml:space="preserve">Child labour rate (5-17) </v>
      </c>
      <c r="F15" s="29" t="s">
        <v>48</v>
      </c>
      <c r="G15" s="26" t="s">
        <v>60</v>
      </c>
      <c r="H15" s="29" t="str">
        <f>VLOOKUP(F15,Value_type!$A$2:$F$100,5,FALSE)</f>
        <v>Continuous variable</v>
      </c>
      <c r="I15" s="29">
        <f>VLOOKUP(F15,Value_type!$A$2:$F$100,6,FALSE)</f>
        <v>0</v>
      </c>
      <c r="J15" s="29" t="s">
        <v>61</v>
      </c>
      <c r="K15" s="29" t="str">
        <f>VLOOKUP(J15,Source!$A$2:$K$100,3,FALSE)</f>
        <v>UN SDG</v>
      </c>
      <c r="L15">
        <v>14</v>
      </c>
    </row>
    <row r="16" spans="1:15">
      <c r="A16" s="1" t="s">
        <v>62</v>
      </c>
      <c r="B16" s="1">
        <v>2020</v>
      </c>
      <c r="C16" s="29" t="s">
        <v>63</v>
      </c>
      <c r="D16" s="29" t="str">
        <f>VLOOKUP(Snapshot!C16,Indicator!$A$2:$G$100,6,FALSE)</f>
        <v>3.1.3</v>
      </c>
      <c r="E16" s="29" t="str">
        <f>VLOOKUP(Snapshot!C16,Indicator!$A$2:$G$100,7,FALSE)</f>
        <v>Out-of-school adolescents (lower secondary)</v>
      </c>
      <c r="F16" s="29" t="s">
        <v>48</v>
      </c>
      <c r="G16" s="26" t="s">
        <v>60</v>
      </c>
      <c r="H16" s="29" t="str">
        <f>VLOOKUP(F16,Value_type!$A$2:$F$100,5,FALSE)</f>
        <v>Continuous variable</v>
      </c>
      <c r="I16" s="29">
        <f>VLOOKUP(F16,Value_type!$A$2:$F$100,6,FALSE)</f>
        <v>0</v>
      </c>
      <c r="J16" s="29" t="s">
        <v>64</v>
      </c>
      <c r="K16" s="29" t="str">
        <f>VLOOKUP(J16,Source!$A$2:$K$100,3,FALSE)</f>
        <v>UNESCO</v>
      </c>
      <c r="L16">
        <v>15</v>
      </c>
    </row>
    <row r="17" spans="1:12">
      <c r="A17" s="1" t="s">
        <v>65</v>
      </c>
      <c r="B17" s="1">
        <v>2020</v>
      </c>
      <c r="C17" s="29" t="s">
        <v>66</v>
      </c>
      <c r="D17" s="29" t="str">
        <f>VLOOKUP(Snapshot!C17,Indicator!$A$2:$G$100,6,FALSE)</f>
        <v>3.1.4</v>
      </c>
      <c r="E17" s="29" t="str">
        <f>VLOOKUP(Snapshot!C17,Indicator!$A$2:$G$100,7,FALSE)</f>
        <v>Out-of-school adolescents (upper secondary)</v>
      </c>
      <c r="F17" s="29" t="s">
        <v>48</v>
      </c>
      <c r="G17" s="26" t="s">
        <v>60</v>
      </c>
      <c r="H17" s="29" t="str">
        <f>VLOOKUP(F17,Value_type!$A$2:$F$100,5,FALSE)</f>
        <v>Continuous variable</v>
      </c>
      <c r="I17" s="29">
        <f>VLOOKUP(F17,Value_type!$A$2:$F$100,6,FALSE)</f>
        <v>0</v>
      </c>
      <c r="J17" s="29" t="s">
        <v>67</v>
      </c>
      <c r="K17" s="29" t="str">
        <f>VLOOKUP(J17,Source!$A$2:$K$100,3,FALSE)</f>
        <v>UNESCO</v>
      </c>
      <c r="L17">
        <v>16</v>
      </c>
    </row>
    <row r="18" spans="1:12">
      <c r="A18" s="1" t="s">
        <v>68</v>
      </c>
      <c r="B18" s="1">
        <v>2020</v>
      </c>
      <c r="C18" s="29" t="s">
        <v>69</v>
      </c>
      <c r="D18" s="29" t="str">
        <f>VLOOKUP(Snapshot!C18,Indicator!$A$2:$G$100,6,FALSE)</f>
        <v>3.1.5</v>
      </c>
      <c r="E18" s="29" t="str">
        <f>VLOOKUP(Snapshot!C18,Indicator!$A$2:$G$100,7,FALSE)</f>
        <v>Informal employment</v>
      </c>
      <c r="F18" s="29" t="s">
        <v>48</v>
      </c>
      <c r="G18" s="26" t="s">
        <v>60</v>
      </c>
      <c r="H18" s="29" t="str">
        <f>VLOOKUP(F18,Value_type!$A$2:$F$100,5,FALSE)</f>
        <v>Continuous variable</v>
      </c>
      <c r="I18" s="29">
        <f>VLOOKUP(F18,Value_type!$A$2:$F$100,6,FALSE)</f>
        <v>0</v>
      </c>
      <c r="J18" s="29" t="s">
        <v>70</v>
      </c>
      <c r="K18" s="29" t="str">
        <f>VLOOKUP(J18,Source!$A$2:$K$100,3,FALSE)</f>
        <v>UN SDG</v>
      </c>
      <c r="L18">
        <v>17</v>
      </c>
    </row>
    <row r="19" spans="1:12">
      <c r="A19" s="1" t="s">
        <v>71</v>
      </c>
      <c r="B19" s="1">
        <v>2020</v>
      </c>
      <c r="C19" s="29" t="s">
        <v>72</v>
      </c>
      <c r="D19" s="29" t="str">
        <f>VLOOKUP(Snapshot!C19,Indicator!$A$2:$G$100,6,FALSE)</f>
        <v xml:space="preserve">3.2.1 </v>
      </c>
      <c r="E19" s="29" t="str">
        <f>VLOOKUP(Snapshot!C19,Indicator!$A$2:$G$100,7,FALSE)</f>
        <v>Prevalence of modern slavery</v>
      </c>
      <c r="F19" s="29" t="s">
        <v>48</v>
      </c>
      <c r="G19" s="26" t="s">
        <v>60</v>
      </c>
      <c r="H19" s="29" t="str">
        <f>VLOOKUP(F19,Value_type!$A$2:$F$100,5,FALSE)</f>
        <v>Continuous variable</v>
      </c>
      <c r="I19" s="29">
        <f>VLOOKUP(F19,Value_type!$A$2:$F$100,6,FALSE)</f>
        <v>0</v>
      </c>
      <c r="J19" s="29" t="s">
        <v>73</v>
      </c>
      <c r="K19" s="29" t="str">
        <f>VLOOKUP(J19,Source!$A$2:$K$100,3,FALSE)</f>
        <v>Walk Free Foundation</v>
      </c>
      <c r="L19">
        <v>18</v>
      </c>
    </row>
    <row r="20" spans="1:12">
      <c r="A20" s="1" t="s">
        <v>74</v>
      </c>
      <c r="B20" s="1">
        <v>2020</v>
      </c>
      <c r="C20" s="29" t="s">
        <v>75</v>
      </c>
      <c r="D20" s="29" t="str">
        <f>VLOOKUP(Snapshot!C20,Indicator!$A$2:$G$100,6,FALSE)</f>
        <v xml:space="preserve">3.2.2  </v>
      </c>
      <c r="E20" s="29" t="str">
        <f>VLOOKUP(Snapshot!C20,Indicator!$A$2:$G$100,7,FALSE)</f>
        <v>Prevalence of human trafficking</v>
      </c>
      <c r="F20" s="29" t="s">
        <v>48</v>
      </c>
      <c r="G20" s="26" t="s">
        <v>60</v>
      </c>
      <c r="H20" s="29" t="str">
        <f>VLOOKUP(F20,Value_type!$A$2:$F$100,5,FALSE)</f>
        <v>Continuous variable</v>
      </c>
      <c r="I20" s="29">
        <f>VLOOKUP(F20,Value_type!$A$2:$F$100,6,FALSE)</f>
        <v>0</v>
      </c>
      <c r="J20" s="29" t="s">
        <v>76</v>
      </c>
      <c r="K20" s="29" t="str">
        <f>VLOOKUP(J20,Source!$A$2:$K$100,3,FALSE)</f>
        <v>UN SDG</v>
      </c>
      <c r="L20">
        <v>19</v>
      </c>
    </row>
    <row r="21" spans="1:12">
      <c r="A21" s="1" t="s">
        <v>77</v>
      </c>
      <c r="B21" s="1">
        <v>2020</v>
      </c>
      <c r="C21" s="29" t="s">
        <v>78</v>
      </c>
      <c r="D21" s="29" t="str">
        <f>VLOOKUP(Snapshot!C21,Indicator!$A$2:$G$100,6,FALSE)</f>
        <v>3.2.3</v>
      </c>
      <c r="E21" s="29" t="str">
        <f>VLOOKUP(Snapshot!C21,Indicator!$A$2:$G$100,7,FALSE)</f>
        <v>Poverty rates</v>
      </c>
      <c r="F21" s="29" t="s">
        <v>48</v>
      </c>
      <c r="G21" s="26" t="s">
        <v>60</v>
      </c>
      <c r="H21" s="29" t="str">
        <f>VLOOKUP(F21,Value_type!$A$2:$F$100,5,FALSE)</f>
        <v>Continuous variable</v>
      </c>
      <c r="I21" s="29">
        <f>VLOOKUP(F21,Value_type!$A$2:$F$100,6,FALSE)</f>
        <v>0</v>
      </c>
      <c r="J21" s="29" t="s">
        <v>79</v>
      </c>
      <c r="K21" s="29" t="str">
        <f>VLOOKUP(J21,Source!$A$2:$K$100,3,FALSE)</f>
        <v>UN SDG</v>
      </c>
      <c r="L21">
        <v>20</v>
      </c>
    </row>
    <row r="22" spans="1:12">
      <c r="A22" s="1" t="s">
        <v>80</v>
      </c>
      <c r="B22" s="1">
        <v>2020</v>
      </c>
      <c r="C22" s="29" t="s">
        <v>81</v>
      </c>
      <c r="D22" s="29" t="str">
        <f>VLOOKUP(Snapshot!C22,Indicator!$A$2:$G$100,6,FALSE)</f>
        <v>3.3.1</v>
      </c>
      <c r="E22" s="29" t="str">
        <f>VLOOKUP(Snapshot!C22,Indicator!$A$2:$G$100,7,FALSE)</f>
        <v>Prevalence of hazardous work by adolescents</v>
      </c>
      <c r="F22" s="29" t="s">
        <v>48</v>
      </c>
      <c r="G22" s="26" t="s">
        <v>60</v>
      </c>
      <c r="H22" s="29" t="str">
        <f>VLOOKUP(F22,Value_type!$A$2:$F$100,5,FALSE)</f>
        <v>Continuous variable</v>
      </c>
      <c r="I22" s="29">
        <f>VLOOKUP(F22,Value_type!$A$2:$F$100,6,FALSE)</f>
        <v>0</v>
      </c>
      <c r="J22" s="29" t="s">
        <v>82</v>
      </c>
      <c r="K22" s="29" t="str">
        <f>VLOOKUP(J22,Source!$A$2:$K$100,3,FALSE)</f>
        <v>UCW Project</v>
      </c>
      <c r="L22">
        <v>21</v>
      </c>
    </row>
    <row r="23" spans="1:12">
      <c r="A23" s="1" t="s">
        <v>83</v>
      </c>
      <c r="B23" s="1">
        <v>2020</v>
      </c>
      <c r="C23" s="29" t="s">
        <v>84</v>
      </c>
      <c r="D23" s="29" t="str">
        <f>VLOOKUP(Snapshot!C23,Indicator!$A$2:$G$100,6,FALSE)</f>
        <v>1.1.4.1</v>
      </c>
      <c r="E23" s="29" t="str">
        <f>VLOOKUP(Snapshot!C23,Indicator!$A$2:$G$100,7,FALSE)</f>
        <v>Protection of Wages Convention</v>
      </c>
      <c r="F23" s="29" t="s">
        <v>14</v>
      </c>
      <c r="G23" s="29" t="str">
        <f>VLOOKUP(F23,Value_type!$A$2:$F$100,4,FALSE)</f>
        <v>2=Yes [Ratified/signed]; 1=No [Not ratified/signed]; 0=No data/not applicable</v>
      </c>
      <c r="H23" s="29" t="str">
        <f>VLOOKUP(F23,Value_type!$A$2:$F$100,5,FALSE)</f>
        <v>2=Yes [Ratified/signed]; 1=No [Not ratified/signed]; 0=No data/not applicable</v>
      </c>
      <c r="I23" s="29">
        <f>VLOOKUP(F23,Value_type!$A$2:$F$100,6,FALSE)</f>
        <v>0</v>
      </c>
      <c r="J23" s="29" t="s">
        <v>85</v>
      </c>
      <c r="K23" s="29" t="str">
        <f>VLOOKUP(J23,Source!$A$2:$K$100,3,FALSE)</f>
        <v>ILO NORMLEX</v>
      </c>
      <c r="L23">
        <v>22</v>
      </c>
    </row>
    <row r="24" spans="1:12">
      <c r="A24" s="1" t="s">
        <v>86</v>
      </c>
      <c r="B24" s="1">
        <v>2020</v>
      </c>
      <c r="C24" s="29" t="s">
        <v>87</v>
      </c>
      <c r="D24" s="29" t="str">
        <f>VLOOKUP(Snapshot!C24,Indicator!$A$2:$G$100,6,FALSE)</f>
        <v xml:space="preserve">1.1.4.10 </v>
      </c>
      <c r="E24" s="29" t="str">
        <f>VLOOKUP(Snapshot!C24,Indicator!$A$2:$G$100,7,FALSE)</f>
        <v>Forty-Hour Week Convention</v>
      </c>
      <c r="F24" s="29" t="s">
        <v>14</v>
      </c>
      <c r="G24" s="29" t="str">
        <f>VLOOKUP(F24,Value_type!$A$2:$F$100,4,FALSE)</f>
        <v>2=Yes [Ratified/signed]; 1=No [Not ratified/signed]; 0=No data/not applicable</v>
      </c>
      <c r="H24" s="29" t="str">
        <f>VLOOKUP(F24,Value_type!$A$2:$F$100,5,FALSE)</f>
        <v>2=Yes [Ratified/signed]; 1=No [Not ratified/signed]; 0=No data/not applicable</v>
      </c>
      <c r="I24" s="29">
        <f>VLOOKUP(F24,Value_type!$A$2:$F$100,6,FALSE)</f>
        <v>0</v>
      </c>
      <c r="J24" s="29" t="s">
        <v>88</v>
      </c>
      <c r="K24" s="29" t="str">
        <f>VLOOKUP(J24,Source!$A$2:$K$100,3,FALSE)</f>
        <v>ILO NORMLEX</v>
      </c>
      <c r="L24">
        <v>23</v>
      </c>
    </row>
    <row r="25" spans="1:12">
      <c r="A25" s="1" t="s">
        <v>89</v>
      </c>
      <c r="B25" s="1">
        <v>2020</v>
      </c>
      <c r="C25" s="29" t="s">
        <v>90</v>
      </c>
      <c r="D25" s="29" t="str">
        <f>VLOOKUP(Snapshot!C25,Indicator!$A$2:$G$100,6,FALSE)</f>
        <v>No. 1.1.4.2</v>
      </c>
      <c r="E25" s="29" t="str">
        <f>VLOOKUP(Snapshot!C25,Indicator!$A$2:$G$100,7,FALSE)</f>
        <v>Minimum Wage Fixing Convention</v>
      </c>
      <c r="F25" s="29" t="s">
        <v>14</v>
      </c>
      <c r="G25" s="29" t="str">
        <f>VLOOKUP(F25,Value_type!$A$2:$F$100,4,FALSE)</f>
        <v>2=Yes [Ratified/signed]; 1=No [Not ratified/signed]; 0=No data/not applicable</v>
      </c>
      <c r="H25" s="29" t="str">
        <f>VLOOKUP(F25,Value_type!$A$2:$F$100,5,FALSE)</f>
        <v>2=Yes [Ratified/signed]; 1=No [Not ratified/signed]; 0=No data/not applicable</v>
      </c>
      <c r="I25" s="29">
        <f>VLOOKUP(F25,Value_type!$A$2:$F$100,6,FALSE)</f>
        <v>0</v>
      </c>
      <c r="J25" s="29" t="s">
        <v>91</v>
      </c>
      <c r="K25" s="29" t="str">
        <f>VLOOKUP(J25,Source!$A$2:$K$100,3,FALSE)</f>
        <v>ILO NORMLEX</v>
      </c>
      <c r="L25">
        <v>24</v>
      </c>
    </row>
    <row r="26" spans="1:12">
      <c r="A26" s="1" t="s">
        <v>92</v>
      </c>
      <c r="B26" s="1">
        <v>2020</v>
      </c>
      <c r="C26" s="29" t="s">
        <v>93</v>
      </c>
      <c r="D26" s="29" t="str">
        <f>VLOOKUP(Snapshot!C26,Indicator!$A$2:$G$100,6,FALSE)</f>
        <v>No. 1.1.4.3</v>
      </c>
      <c r="E26" s="29" t="str">
        <f>VLOOKUP(Snapshot!C26,Indicator!$A$2:$G$100,7,FALSE)</f>
        <v>Equal Remuneration Convention</v>
      </c>
      <c r="F26" s="29" t="s">
        <v>14</v>
      </c>
      <c r="G26" s="29" t="str">
        <f>VLOOKUP(F26,Value_type!$A$2:$F$100,4,FALSE)</f>
        <v>2=Yes [Ratified/signed]; 1=No [Not ratified/signed]; 0=No data/not applicable</v>
      </c>
      <c r="H26" s="29" t="str">
        <f>VLOOKUP(F26,Value_type!$A$2:$F$100,5,FALSE)</f>
        <v>2=Yes [Ratified/signed]; 1=No [Not ratified/signed]; 0=No data/not applicable</v>
      </c>
      <c r="I26" s="29">
        <f>VLOOKUP(F26,Value_type!$A$2:$F$100,6,FALSE)</f>
        <v>0</v>
      </c>
      <c r="J26" s="29" t="s">
        <v>94</v>
      </c>
      <c r="K26" s="29" t="str">
        <f>VLOOKUP(J26,Source!$A$2:$K$100,3,FALSE)</f>
        <v>ILO NORMLEX</v>
      </c>
      <c r="L26">
        <v>25</v>
      </c>
    </row>
    <row r="27" spans="1:12">
      <c r="A27" s="1" t="s">
        <v>95</v>
      </c>
      <c r="B27" s="1">
        <v>2020</v>
      </c>
      <c r="C27" s="29" t="s">
        <v>96</v>
      </c>
      <c r="D27" s="29" t="str">
        <f>VLOOKUP(Snapshot!C27,Indicator!$A$2:$G$100,6,FALSE)</f>
        <v>No. 1.1.4.5</v>
      </c>
      <c r="E27" s="29" t="str">
        <f>VLOOKUP(Snapshot!C27,Indicator!$A$2:$G$100,7,FALSE)</f>
        <v>Labour Inspection Convention</v>
      </c>
      <c r="F27" s="29" t="s">
        <v>14</v>
      </c>
      <c r="G27" s="29" t="str">
        <f>VLOOKUP(F27,Value_type!$A$2:$F$100,4,FALSE)</f>
        <v>2=Yes [Ratified/signed]; 1=No [Not ratified/signed]; 0=No data/not applicable</v>
      </c>
      <c r="H27" s="29" t="str">
        <f>VLOOKUP(F27,Value_type!$A$2:$F$100,5,FALSE)</f>
        <v>2=Yes [Ratified/signed]; 1=No [Not ratified/signed]; 0=No data/not applicable</v>
      </c>
      <c r="I27" s="29">
        <f>VLOOKUP(F27,Value_type!$A$2:$F$100,6,FALSE)</f>
        <v>0</v>
      </c>
      <c r="J27" s="29" t="s">
        <v>97</v>
      </c>
      <c r="K27" s="29" t="str">
        <f>VLOOKUP(J27,Source!$A$2:$K$100,3,FALSE)</f>
        <v>ILO NORMLEX</v>
      </c>
      <c r="L27">
        <v>26</v>
      </c>
    </row>
    <row r="28" spans="1:12">
      <c r="A28" s="1" t="s">
        <v>98</v>
      </c>
      <c r="B28" s="1">
        <v>2020</v>
      </c>
      <c r="C28" s="29" t="s">
        <v>99</v>
      </c>
      <c r="D28" s="29" t="str">
        <f>VLOOKUP(Snapshot!C28,Indicator!$A$2:$G$100,6,FALSE)</f>
        <v>No. 1.1.4.6</v>
      </c>
      <c r="E28" s="29" t="str">
        <f>VLOOKUP(Snapshot!C28,Indicator!$A$2:$G$100,7,FALSE)</f>
        <v>Migrant Workers and their Families Convention</v>
      </c>
      <c r="F28" s="29" t="s">
        <v>14</v>
      </c>
      <c r="G28" s="29" t="str">
        <f>VLOOKUP(F28,Value_type!$A$2:$F$100,4,FALSE)</f>
        <v>2=Yes [Ratified/signed]; 1=No [Not ratified/signed]; 0=No data/not applicable</v>
      </c>
      <c r="H28" s="29" t="str">
        <f>VLOOKUP(F28,Value_type!$A$2:$F$100,5,FALSE)</f>
        <v>2=Yes [Ratified/signed]; 1=No [Not ratified/signed]; 0=No data/not applicable</v>
      </c>
      <c r="I28" s="29">
        <f>VLOOKUP(F28,Value_type!$A$2:$F$100,6,FALSE)</f>
        <v>0</v>
      </c>
      <c r="J28" s="29" t="s">
        <v>100</v>
      </c>
      <c r="K28" s="29" t="str">
        <f>VLOOKUP(J28,Source!$A$2:$K$100,3,FALSE)</f>
        <v>UN Treaties</v>
      </c>
      <c r="L28">
        <v>27</v>
      </c>
    </row>
    <row r="29" spans="1:12">
      <c r="A29" s="1" t="s">
        <v>101</v>
      </c>
      <c r="B29" s="1">
        <v>2020</v>
      </c>
      <c r="C29" s="29" t="s">
        <v>102</v>
      </c>
      <c r="D29" s="29" t="str">
        <f>VLOOKUP(Snapshot!C29,Indicator!$A$2:$G$100,6,FALSE)</f>
        <v>No. 1.1.4.7</v>
      </c>
      <c r="E29" s="29" t="str">
        <f>VLOOKUP(Snapshot!C29,Indicator!$A$2:$G$100,7,FALSE)</f>
        <v>Discrimination in Employment Convention</v>
      </c>
      <c r="F29" s="29" t="s">
        <v>14</v>
      </c>
      <c r="G29" s="29" t="str">
        <f>VLOOKUP(F29,Value_type!$A$2:$F$100,4,FALSE)</f>
        <v>2=Yes [Ratified/signed]; 1=No [Not ratified/signed]; 0=No data/not applicable</v>
      </c>
      <c r="H29" s="29" t="str">
        <f>VLOOKUP(F29,Value_type!$A$2:$F$100,5,FALSE)</f>
        <v>2=Yes [Ratified/signed]; 1=No [Not ratified/signed]; 0=No data/not applicable</v>
      </c>
      <c r="I29" s="29">
        <f>VLOOKUP(F29,Value_type!$A$2:$F$100,6,FALSE)</f>
        <v>0</v>
      </c>
      <c r="J29" s="29" t="s">
        <v>103</v>
      </c>
      <c r="K29" s="29" t="str">
        <f>VLOOKUP(J29,Source!$A$2:$K$100,3,FALSE)</f>
        <v>ILO NORMLEX</v>
      </c>
      <c r="L29">
        <v>28</v>
      </c>
    </row>
    <row r="30" spans="1:12">
      <c r="A30" s="1" t="s">
        <v>104</v>
      </c>
      <c r="B30" s="1">
        <v>2020</v>
      </c>
      <c r="C30" s="29" t="s">
        <v>105</v>
      </c>
      <c r="D30" s="29" t="str">
        <f>VLOOKUP(Snapshot!C30,Indicator!$A$2:$G$100,6,FALSE)</f>
        <v>No. 1.1.4.8</v>
      </c>
      <c r="E30" s="29" t="str">
        <f>VLOOKUP(Snapshot!C30,Indicator!$A$2:$G$100,7,FALSE)</f>
        <v>Freedom of Association Convention</v>
      </c>
      <c r="F30" s="29" t="s">
        <v>14</v>
      </c>
      <c r="G30" s="29" t="str">
        <f>VLOOKUP(F30,Value_type!$A$2:$F$100,4,FALSE)</f>
        <v>2=Yes [Ratified/signed]; 1=No [Not ratified/signed]; 0=No data/not applicable</v>
      </c>
      <c r="H30" s="29" t="str">
        <f>VLOOKUP(F30,Value_type!$A$2:$F$100,5,FALSE)</f>
        <v>2=Yes [Ratified/signed]; 1=No [Not ratified/signed]; 0=No data/not applicable</v>
      </c>
      <c r="I30" s="29">
        <f>VLOOKUP(F30,Value_type!$A$2:$F$100,6,FALSE)</f>
        <v>0</v>
      </c>
      <c r="J30" s="29" t="s">
        <v>106</v>
      </c>
      <c r="K30" s="29" t="str">
        <f>VLOOKUP(J30,Source!$A$2:$K$100,3,FALSE)</f>
        <v>ILO NORMLEX</v>
      </c>
      <c r="L30">
        <v>29</v>
      </c>
    </row>
    <row r="31" spans="1:12">
      <c r="A31" s="1" t="s">
        <v>107</v>
      </c>
      <c r="B31" s="1">
        <v>2020</v>
      </c>
      <c r="C31" s="29" t="s">
        <v>108</v>
      </c>
      <c r="D31" s="29" t="str">
        <f>VLOOKUP(Snapshot!C31,Indicator!$A$2:$G$100,6,FALSE)</f>
        <v>No. 1.1.4.9</v>
      </c>
      <c r="E31" s="29" t="str">
        <f>VLOOKUP(Snapshot!C31,Indicator!$A$2:$G$100,7,FALSE)</f>
        <v>Right to Organise and Collective Bargaining Convention</v>
      </c>
      <c r="F31" s="29" t="s">
        <v>14</v>
      </c>
      <c r="G31" s="29" t="str">
        <f>VLOOKUP(F31,Value_type!$A$2:$F$100,4,FALSE)</f>
        <v>2=Yes [Ratified/signed]; 1=No [Not ratified/signed]; 0=No data/not applicable</v>
      </c>
      <c r="H31" s="29" t="str">
        <f>VLOOKUP(F31,Value_type!$A$2:$F$100,5,FALSE)</f>
        <v>2=Yes [Ratified/signed]; 1=No [Not ratified/signed]; 0=No data/not applicable</v>
      </c>
      <c r="I31" s="29">
        <f>VLOOKUP(F31,Value_type!$A$2:$F$100,6,FALSE)</f>
        <v>0</v>
      </c>
      <c r="J31" s="29" t="s">
        <v>109</v>
      </c>
      <c r="K31" s="29" t="str">
        <f>VLOOKUP(J31,Source!$A$2:$K$100,3,FALSE)</f>
        <v>ILO NORMLEX</v>
      </c>
      <c r="L31">
        <v>30</v>
      </c>
    </row>
    <row r="32" spans="1:12">
      <c r="A32" s="1" t="s">
        <v>110</v>
      </c>
      <c r="B32" s="1">
        <v>2020</v>
      </c>
      <c r="C32" s="29" t="s">
        <v>111</v>
      </c>
      <c r="D32" s="29" t="str">
        <f>VLOOKUP(Snapshot!C32,Indicator!$A$2:$G$100,6,FALSE)</f>
        <v>No. 1.1.3.2</v>
      </c>
      <c r="E32" s="29" t="str">
        <f>VLOOKUP(Snapshot!C32,Indicator!$A$2:$G$100,7,FALSE)</f>
        <v>Occupational Safety and Health Convention</v>
      </c>
      <c r="F32" s="29" t="s">
        <v>14</v>
      </c>
      <c r="G32" s="29" t="str">
        <f>VLOOKUP(F32,Value_type!$A$2:$F$100,4,FALSE)</f>
        <v>2=Yes [Ratified/signed]; 1=No [Not ratified/signed]; 0=No data/not applicable</v>
      </c>
      <c r="H32" s="29" t="str">
        <f>VLOOKUP(F32,Value_type!$A$2:$F$100,5,FALSE)</f>
        <v>2=Yes [Ratified/signed]; 1=No [Not ratified/signed]; 0=No data/not applicable</v>
      </c>
      <c r="I32" s="29">
        <f>VLOOKUP(F32,Value_type!$A$2:$F$100,6,FALSE)</f>
        <v>0</v>
      </c>
      <c r="J32" s="29" t="s">
        <v>112</v>
      </c>
      <c r="K32" s="29" t="str">
        <f>VLOOKUP(J32,Source!$A$2:$K$100,3,FALSE)</f>
        <v>ILO NORMLEX</v>
      </c>
      <c r="L32">
        <v>31</v>
      </c>
    </row>
    <row r="33" spans="1:12">
      <c r="A33" s="1" t="s">
        <v>113</v>
      </c>
      <c r="B33" s="1">
        <v>2020</v>
      </c>
      <c r="C33" t="s">
        <v>114</v>
      </c>
      <c r="D33" t="str">
        <f>VLOOKUP(Snapshot!C33,Indicator!$A$2:$G$100,6,FALSE)</f>
        <v xml:space="preserve">1.2.4.1 </v>
      </c>
      <c r="E33" t="str">
        <f>VLOOKUP(Snapshot!C33,Indicator!$A$2:$G$100,7,FALSE)</f>
        <v>Minimum wage</v>
      </c>
      <c r="F33" t="s">
        <v>115</v>
      </c>
      <c r="G33" t="str">
        <f>VLOOKUP(F33,Value_type!$A$2:$F$100,4,FALSE)</f>
        <v>3=5.0; 2=3.0; 1=1.0</v>
      </c>
      <c r="H33" t="str">
        <f>VLOOKUP(F33,Value_type!$A$2:$F$100,5,FALSE)</f>
        <v>3=Established by law; 2=Set by collective bargaining); 1=Not established by law or collective bargaining; 0=No data</v>
      </c>
      <c r="I33" s="29">
        <f>VLOOKUP(F33,Value_type!$A$2:$F$100,6,FALSE)</f>
        <v>0</v>
      </c>
      <c r="J33" t="s">
        <v>116</v>
      </c>
      <c r="K33" t="str">
        <f>VLOOKUP(J33,Source!$A$2:$K$100,3,FALSE)</f>
        <v>World Policy Analysis Centre</v>
      </c>
      <c r="L33">
        <v>32</v>
      </c>
    </row>
    <row r="34" spans="1:12" s="90" customFormat="1" hidden="1">
      <c r="A34" s="87" t="s">
        <v>117</v>
      </c>
      <c r="B34" s="87" t="s">
        <v>118</v>
      </c>
      <c r="C34" s="88" t="s">
        <v>119</v>
      </c>
      <c r="D34" s="88" t="str">
        <f>VLOOKUP(Snapshot!C34,Indicator!$A$2:$G$100,6,FALSE)</f>
        <v xml:space="preserve">1.2.4.2 </v>
      </c>
      <c r="E34" s="88" t="str">
        <f>VLOOKUP(Snapshot!C34,Indicator!$A$2:$G$100,7,FALSE)</f>
        <v>Standard working hours</v>
      </c>
      <c r="F34" s="88" t="s">
        <v>120</v>
      </c>
      <c r="G34" s="88" t="str">
        <f>VLOOKUP(F34,Value_type!$A$2:$F$100,4,FALSE)</f>
        <v>2=Standard workday is 8 hours or less; 1=Standard workday is more than 8 hours</v>
      </c>
      <c r="H34" s="88" t="str">
        <f>VLOOKUP(F34,Value_type!$A$2:$F$100,5,FALSE)</f>
        <v>2=Standard workday is 8 hours or less; 1=Standard workday is more than 8 hours</v>
      </c>
      <c r="I34" s="88">
        <f>VLOOKUP(F34,Value_type!$A$2:$F$100,6,FALSE)</f>
        <v>0</v>
      </c>
      <c r="J34" s="88" t="s">
        <v>121</v>
      </c>
      <c r="K34" s="88" t="str">
        <f>VLOOKUP(J34,Source!$A$2:$K$100,3,FALSE)</f>
        <v>World Bank</v>
      </c>
      <c r="L34" s="90">
        <v>33</v>
      </c>
    </row>
    <row r="35" spans="1:12" s="90" customFormat="1" hidden="1">
      <c r="A35" s="87" t="s">
        <v>122</v>
      </c>
      <c r="B35" s="87" t="s">
        <v>118</v>
      </c>
      <c r="C35" s="88" t="s">
        <v>123</v>
      </c>
      <c r="D35" s="88" t="str">
        <f>VLOOKUP(Snapshot!C35,Indicator!$A$2:$G$100,6,FALSE)</f>
        <v xml:space="preserve">1.2.4.3 </v>
      </c>
      <c r="E35" s="88" t="str">
        <f>VLOOKUP(Snapshot!C35,Indicator!$A$2:$G$100,7,FALSE)</f>
        <v>Maximum working hours</v>
      </c>
      <c r="F35" s="88" t="s">
        <v>124</v>
      </c>
      <c r="G35" s="88" t="str">
        <f>VLOOKUP(F35,Value_type!$A$2:$F$100,4,FALSE)</f>
        <v>2=Max. working days limited to 6 days per week or less; 1=No limit on working days</v>
      </c>
      <c r="H35" s="88" t="str">
        <f>VLOOKUP(F35,Value_type!$A$2:$F$100,5,FALSE)</f>
        <v>2=Max. working days limited to 6 days per week or less; 1=No limit on working days</v>
      </c>
      <c r="I35" s="88">
        <f>VLOOKUP(F35,Value_type!$A$2:$F$100,6,FALSE)</f>
        <v>0</v>
      </c>
      <c r="J35" s="88" t="s">
        <v>125</v>
      </c>
      <c r="K35" s="88" t="str">
        <f>VLOOKUP(J35,Source!$A$2:$K$100,3,FALSE)</f>
        <v>World Bank</v>
      </c>
      <c r="L35" s="90">
        <v>34</v>
      </c>
    </row>
    <row r="36" spans="1:12" s="90" customFormat="1" hidden="1">
      <c r="A36" s="87" t="s">
        <v>126</v>
      </c>
      <c r="B36" s="87" t="s">
        <v>118</v>
      </c>
      <c r="C36" s="88" t="s">
        <v>127</v>
      </c>
      <c r="D36" s="88" t="str">
        <f>VLOOKUP(Snapshot!C36,Indicator!$A$2:$G$100,6,FALSE)</f>
        <v>NEW</v>
      </c>
      <c r="E36" s="88" t="str">
        <f>VLOOKUP(Snapshot!C36,Indicator!$A$2:$G$100,7,FALSE)</f>
        <v>Overtime</v>
      </c>
      <c r="F36" s="88" t="s">
        <v>48</v>
      </c>
      <c r="G36" s="88" t="str">
        <f>VLOOKUP(F36,Value_type!$A$2:$F$100,4,FALSE)</f>
        <v>Continuous variable</v>
      </c>
      <c r="H36" s="88" t="str">
        <f>VLOOKUP(F36,Value_type!$A$2:$F$100,5,FALSE)</f>
        <v>Continuous variable</v>
      </c>
      <c r="I36" s="88">
        <f>VLOOKUP(F36,Value_type!$A$2:$F$100,6,FALSE)</f>
        <v>0</v>
      </c>
      <c r="J36" s="88" t="s">
        <v>128</v>
      </c>
      <c r="K36" s="88" t="str">
        <f>VLOOKUP(J36,Source!$A$2:$K$100,3,FALSE)</f>
        <v>World Bank</v>
      </c>
      <c r="L36" s="90">
        <v>35</v>
      </c>
    </row>
    <row r="37" spans="1:12">
      <c r="A37" s="1" t="s">
        <v>129</v>
      </c>
      <c r="B37" s="1">
        <v>2020</v>
      </c>
      <c r="C37" s="29" t="s">
        <v>130</v>
      </c>
      <c r="D37" s="29" t="str">
        <f>VLOOKUP(Snapshot!C37,Indicator!$A$2:$G$100,6,FALSE)</f>
        <v>NEW</v>
      </c>
      <c r="E37" s="29" t="str">
        <f>VLOOKUP(Snapshot!C37,Indicator!$A$2:$G$100,7,FALSE)</f>
        <v>Paid annual leave</v>
      </c>
      <c r="F37" s="29" t="s">
        <v>131</v>
      </c>
      <c r="G37" s="29" t="str">
        <f>VLOOKUP(F37,Value_type!$A$2:$F$100,4,FALSE)</f>
        <v>5=5.0; 4=4.0; 3=3.0; 2=2.0; 1=1.0</v>
      </c>
      <c r="H37" s="29" t="str">
        <f>VLOOKUP(F37,Value_type!$A$2:$F$100,5,FALSE)</f>
        <v>5=20 days or more; 4=15-19 days; 3=10-14 days; 2=5-9 days; 1=No paid annual leave; 0= No data</v>
      </c>
      <c r="I37" s="29">
        <f>VLOOKUP(F37,Value_type!$A$2:$F$100,6,FALSE)</f>
        <v>0</v>
      </c>
      <c r="J37" s="29" t="s">
        <v>132</v>
      </c>
      <c r="K37" s="29" t="str">
        <f>VLOOKUP(J37,Source!$A$2:$K$100,3,FALSE)</f>
        <v>World Policy Analysis Centre</v>
      </c>
      <c r="L37">
        <v>36</v>
      </c>
    </row>
    <row r="38" spans="1:12">
      <c r="A38" s="1" t="s">
        <v>133</v>
      </c>
      <c r="B38" s="1">
        <v>2020</v>
      </c>
      <c r="C38" s="29" t="s">
        <v>134</v>
      </c>
      <c r="D38" s="29" t="str">
        <f>VLOOKUP(Snapshot!C38,Indicator!$A$2:$G$100,6,FALSE)</f>
        <v>NEW</v>
      </c>
      <c r="E38" s="29" t="str">
        <f>VLOOKUP(Snapshot!C38,Indicator!$A$2:$G$100,7,FALSE)</f>
        <v>Sick leave</v>
      </c>
      <c r="F38" s="29" t="s">
        <v>135</v>
      </c>
      <c r="G38" s="29" t="str">
        <f>VLOOKUP(F38,Value_type!$A$2:$F$100,4,FALSE)</f>
        <v>5=5.0; 4=4.0; 3=3.0; 2=2.0; 1=1.0</v>
      </c>
      <c r="H38" s="29" t="str">
        <f>VLOOKUP(F38,Value_type!$A$2:$F$100,5,FALSE)</f>
        <v>5=6 months or more; 4=3 months - 5.9 months; 3=1 - 2.9 months; 2=Less than 1 month; 1=No paid sick leave; 0=No data</v>
      </c>
      <c r="I38" s="29">
        <f>VLOOKUP(F38,Value_type!$A$2:$F$100,6,FALSE)</f>
        <v>0</v>
      </c>
      <c r="J38" s="29" t="s">
        <v>136</v>
      </c>
      <c r="K38" s="29" t="str">
        <f>VLOOKUP(J38,Source!$A$2:$K$100,3,FALSE)</f>
        <v>World Policy Analysis Centre</v>
      </c>
      <c r="L38">
        <v>37</v>
      </c>
    </row>
    <row r="39" spans="1:12">
      <c r="A39" s="1" t="s">
        <v>137</v>
      </c>
      <c r="B39" s="1">
        <v>2020</v>
      </c>
      <c r="C39" s="29" t="s">
        <v>138</v>
      </c>
      <c r="D39" s="29" t="str">
        <f>VLOOKUP(Snapshot!C39,Indicator!$A$2:$G$100,6,FALSE)</f>
        <v>NEW</v>
      </c>
      <c r="E39" s="29" t="str">
        <f>VLOOKUP(Snapshot!C39,Indicator!$A$2:$G$100,7,FALSE)</f>
        <v>Gender discrimination</v>
      </c>
      <c r="F39" s="29" t="s">
        <v>139</v>
      </c>
      <c r="G39" s="29" t="str">
        <f>VLOOKUP(F39,Value_type!$A$2:$F$100,4,FALSE)</f>
        <v>2=5.0; 2=4.0; 1=1.0</v>
      </c>
      <c r="H39" s="29" t="str">
        <f>VLOOKUP(F39,Value_type!$A$2:$F$100,5,FALSE)</f>
        <v>2=Yes (either broad prohibition of workplace discrimination based on sex OR sex-specific prohibition); 1=No protection; 0=No data</v>
      </c>
      <c r="I39" s="29">
        <f>VLOOKUP(F39,Value_type!$A$2:$F$100,6,FALSE)</f>
        <v>0</v>
      </c>
      <c r="J39" s="29" t="s">
        <v>140</v>
      </c>
      <c r="K39" s="29" t="str">
        <f>VLOOKUP(J39,Source!$A$2:$K$100,3,FALSE)</f>
        <v>World Policy Analysis Centre</v>
      </c>
      <c r="L39">
        <v>38</v>
      </c>
    </row>
    <row r="40" spans="1:12">
      <c r="A40" s="1" t="s">
        <v>141</v>
      </c>
      <c r="B40" s="1">
        <v>2020</v>
      </c>
      <c r="C40" s="29" t="s">
        <v>142</v>
      </c>
      <c r="D40" s="29" t="str">
        <f>VLOOKUP(Snapshot!C40,Indicator!$A$2:$G$100,6,FALSE)</f>
        <v>NEW</v>
      </c>
      <c r="E40" s="29" t="str">
        <f>VLOOKUP(Snapshot!C40,Indicator!$A$2:$G$100,7,FALSE)</f>
        <v>Equal pay</v>
      </c>
      <c r="F40" s="29" t="s">
        <v>143</v>
      </c>
      <c r="G40" s="29" t="str">
        <f>VLOOKUP(F40,Value_type!$A$2:$F$100,4,FALSE)</f>
        <v>4=5.0; 3=4.0; 2=3.0;2=2.0;1=1.0</v>
      </c>
      <c r="H40" s="29" t="str">
        <f>VLOOKUP(F40,Value_type!$A$2:$F$100,5,FALSE)</f>
        <v>4=Guarantees equal pay for work of equal value; 3=Guarantees equal pay; 2="Broad prohibition of workplace discrminiation based on sex" OR "General guarantee of equal pay"; 1=No guarantee; 0=No data</v>
      </c>
      <c r="I40" s="29">
        <f>VLOOKUP(F40,Value_type!$A$2:$F$100,6,FALSE)</f>
        <v>0</v>
      </c>
      <c r="J40" s="29" t="s">
        <v>144</v>
      </c>
      <c r="K40" s="29" t="str">
        <f>VLOOKUP(J40,Source!$A$2:$K$100,3,FALSE)</f>
        <v>World Policy Analysis Centre</v>
      </c>
      <c r="L40">
        <v>39</v>
      </c>
    </row>
    <row r="41" spans="1:12">
      <c r="A41" s="1" t="s">
        <v>145</v>
      </c>
      <c r="B41" s="1">
        <v>2020</v>
      </c>
      <c r="C41" s="29" t="s">
        <v>146</v>
      </c>
      <c r="D41" s="29" t="str">
        <f>VLOOKUP(Snapshot!C41,Indicator!$A$2:$G$100,6,FALSE)</f>
        <v>NEW</v>
      </c>
      <c r="E41" s="29" t="str">
        <f>VLOOKUP(Snapshot!C41,Indicator!$A$2:$G$100,7,FALSE)</f>
        <v>Sexual harassment</v>
      </c>
      <c r="F41" s="29" t="s">
        <v>147</v>
      </c>
      <c r="G41" s="29" t="str">
        <f>VLOOKUP(F41,Value_type!$A$2:$F$100,4,FALSE)</f>
        <v>3=5.0; 2=3.0; 1=1.0</v>
      </c>
      <c r="H41" s="29" t="str">
        <f>VLOOKUP(F41,Value_type!$A$2:$F$100,5,FALSE)</f>
        <v>3=Yes for both women and men; 2=Only harassment of women; 1=No prohibition; 0=No data</v>
      </c>
      <c r="I41" s="29">
        <f>VLOOKUP(F41,Value_type!$A$2:$F$100,6,FALSE)</f>
        <v>0</v>
      </c>
      <c r="J41" s="29" t="s">
        <v>148</v>
      </c>
      <c r="K41" s="29" t="str">
        <f>VLOOKUP(J41,Source!$A$2:$K$100,3,FALSE)</f>
        <v>World Policy Analysis Centre</v>
      </c>
      <c r="L41">
        <v>40</v>
      </c>
    </row>
    <row r="42" spans="1:12">
      <c r="A42" s="1" t="s">
        <v>149</v>
      </c>
      <c r="B42" s="1">
        <v>2020</v>
      </c>
      <c r="C42" s="29" t="s">
        <v>150</v>
      </c>
      <c r="D42" s="29" t="str">
        <f>VLOOKUP(Snapshot!C42,Indicator!$A$2:$G$100,6,FALSE)</f>
        <v>NEW</v>
      </c>
      <c r="E42" s="29" t="str">
        <f>VLOOKUP(Snapshot!C42,Indicator!$A$2:$G$100,7,FALSE)</f>
        <v>Support for childcare</v>
      </c>
      <c r="F42" s="29" t="s">
        <v>151</v>
      </c>
      <c r="G42" s="29" t="str">
        <f>VLOOKUP(F42,Value_type!$A$2:$F$100,4,FALSE)</f>
        <v>3=5.0; 3=4.0; 2=3.0; 1=1.0</v>
      </c>
      <c r="H42" s="29" t="str">
        <f>VLOOKUP(F42,Value_type!$A$2:$F$100,5,FALSE)</f>
        <v>3=Benefits available without means test OR available both with and without a means test; 2=Means-tested benefits; 1=No benefits for child care or school costs</v>
      </c>
      <c r="I42" s="29">
        <f>VLOOKUP(F42,Value_type!$A$2:$F$100,6,FALSE)</f>
        <v>0</v>
      </c>
      <c r="J42" s="29" t="s">
        <v>152</v>
      </c>
      <c r="K42" s="29" t="str">
        <f>VLOOKUP(J42,Source!$A$2:$K$100,3,FALSE)</f>
        <v>World Policy Analysis Centre</v>
      </c>
      <c r="L42">
        <v>41</v>
      </c>
    </row>
    <row r="43" spans="1:12">
      <c r="A43" s="1" t="s">
        <v>153</v>
      </c>
      <c r="B43" s="1">
        <v>2020</v>
      </c>
      <c r="C43" s="29" t="s">
        <v>154</v>
      </c>
      <c r="D43" s="29" t="str">
        <f>VLOOKUP(Snapshot!C43,Indicator!$A$2:$G$100,6,FALSE)</f>
        <v>NEW</v>
      </c>
      <c r="E43" s="29" t="str">
        <f>VLOOKUP(Snapshot!C43,Indicator!$A$2:$G$100,7,FALSE)</f>
        <v>Freedom of association</v>
      </c>
      <c r="F43" s="29" t="s">
        <v>48</v>
      </c>
      <c r="G43" s="26" t="s">
        <v>60</v>
      </c>
      <c r="H43" s="29" t="str">
        <f>VLOOKUP(F43,Value_type!$A$2:$F$100,5,FALSE)</f>
        <v>Continuous variable</v>
      </c>
      <c r="I43" s="29">
        <f>VLOOKUP(F43,Value_type!$A$2:$F$100,6,FALSE)</f>
        <v>0</v>
      </c>
      <c r="J43" s="29" t="s">
        <v>155</v>
      </c>
      <c r="K43" s="29" t="str">
        <f>VLOOKUP(J43,Source!$A$2:$K$100,3,FALSE)</f>
        <v>Center for Global Workers’ Rights</v>
      </c>
      <c r="L43">
        <v>42</v>
      </c>
    </row>
    <row r="44" spans="1:12" s="90" customFormat="1" hidden="1">
      <c r="A44" s="87" t="s">
        <v>156</v>
      </c>
      <c r="B44" s="87" t="s">
        <v>118</v>
      </c>
      <c r="C44" s="88" t="s">
        <v>157</v>
      </c>
      <c r="D44" s="88" t="str">
        <f>VLOOKUP(Snapshot!C44,Indicator!$A$2:$G$100,6,FALSE)</f>
        <v xml:space="preserve">3.4.1 </v>
      </c>
      <c r="E44" s="88" t="str">
        <f>VLOOKUP(Snapshot!C44,Indicator!$A$2:$G$100,7,FALSE)</f>
        <v>Average earnings</v>
      </c>
      <c r="F44" s="88" t="s">
        <v>48</v>
      </c>
      <c r="G44" s="89" t="s">
        <v>60</v>
      </c>
      <c r="H44" s="88" t="str">
        <f>VLOOKUP(F44,Value_type!$A$2:$F$100,5,FALSE)</f>
        <v>Continuous variable</v>
      </c>
      <c r="I44" s="88">
        <f>VLOOKUP(F44,Value_type!$A$2:$F$100,6,FALSE)</f>
        <v>0</v>
      </c>
      <c r="J44" s="88" t="s">
        <v>158</v>
      </c>
      <c r="K44" s="88" t="e">
        <f>VLOOKUP(J44,Source!$A$2:$K$100,3,FALSE)</f>
        <v>#N/A</v>
      </c>
      <c r="L44" s="90">
        <v>43</v>
      </c>
    </row>
    <row r="45" spans="1:12">
      <c r="A45" s="1" t="s">
        <v>159</v>
      </c>
      <c r="B45" s="1">
        <v>2020</v>
      </c>
      <c r="C45" s="29" t="s">
        <v>160</v>
      </c>
      <c r="D45" s="29" t="str">
        <f>VLOOKUP(Snapshot!C45,Indicator!$A$2:$G$100,6,FALSE)</f>
        <v>NEW</v>
      </c>
      <c r="E45" s="29" t="str">
        <f>VLOOKUP(Snapshot!C45,Indicator!$A$2:$G$100,7,FALSE)</f>
        <v>Working poverty rate</v>
      </c>
      <c r="F45" s="29" t="s">
        <v>48</v>
      </c>
      <c r="G45" s="26" t="s">
        <v>60</v>
      </c>
      <c r="H45" s="29" t="str">
        <f>VLOOKUP(F45,Value_type!$A$2:$F$100,5,FALSE)</f>
        <v>Continuous variable</v>
      </c>
      <c r="I45" s="29">
        <f>VLOOKUP(F45,Value_type!$A$2:$F$100,6,FALSE)</f>
        <v>0</v>
      </c>
      <c r="J45" s="29" t="s">
        <v>161</v>
      </c>
      <c r="K45" s="29" t="e">
        <f>VLOOKUP(J45,Source!$A$2:$K$100,3,FALSE)</f>
        <v>#N/A</v>
      </c>
      <c r="L45">
        <v>44</v>
      </c>
    </row>
    <row r="46" spans="1:12">
      <c r="A46" s="1" t="s">
        <v>162</v>
      </c>
      <c r="B46" s="1">
        <v>2020</v>
      </c>
      <c r="C46" s="29" t="s">
        <v>163</v>
      </c>
      <c r="D46" s="29" t="str">
        <f>VLOOKUP(Snapshot!C46,Indicator!$A$2:$G$100,6,FALSE)</f>
        <v>NEW</v>
      </c>
      <c r="E46" s="29" t="str">
        <f>VLOOKUP(Snapshot!C46,Indicator!$A$2:$G$100,7,FALSE)</f>
        <v>Minimum wages</v>
      </c>
      <c r="F46" s="29" t="s">
        <v>164</v>
      </c>
      <c r="G46" s="29" t="str">
        <f>VLOOKUP(F46,Value_type!$A$2:$F$100,4,FALSE)</f>
        <v>6=999.0; 5=5.0; 4=4.0; 3=3.0; 2=2.0; 1=1.0</v>
      </c>
      <c r="H46" s="29" t="str">
        <f>VLOOKUP(F46,Value_type!$A$2:$F$100,5,FALSE)</f>
        <v>6=Collective bargaining; 5=Over $10 PPP; 4=$4.01 - $10 PPP; 3=$2.01 - $4 PPP; 2=$2.00 PPP or less; 1=No minimum wage</v>
      </c>
      <c r="I46" s="29">
        <f>VLOOKUP(F46,Value_type!$A$2:$F$100,6,FALSE)</f>
        <v>0</v>
      </c>
      <c r="J46" s="29" t="s">
        <v>165</v>
      </c>
      <c r="K46" s="29" t="str">
        <f>VLOOKUP(J46,Source!$A$2:$K$100,3,FALSE)</f>
        <v>World Policy Analysis Centre</v>
      </c>
      <c r="L46">
        <v>45</v>
      </c>
    </row>
    <row r="47" spans="1:12">
      <c r="A47" s="1" t="s">
        <v>166</v>
      </c>
      <c r="B47" s="1">
        <v>2020</v>
      </c>
      <c r="C47" s="29" t="s">
        <v>167</v>
      </c>
      <c r="D47" s="29" t="str">
        <f>VLOOKUP(Snapshot!C47,Indicator!$A$2:$G$100,6,FALSE)</f>
        <v>NEW</v>
      </c>
      <c r="E47" s="29" t="str">
        <f>VLOOKUP(Snapshot!C47,Indicator!$A$2:$G$100,7,FALSE)</f>
        <v>Gender pay gap</v>
      </c>
      <c r="F47" s="29" t="s">
        <v>48</v>
      </c>
      <c r="G47" s="26" t="s">
        <v>60</v>
      </c>
      <c r="H47" s="29" t="str">
        <f>VLOOKUP(F47,Value_type!$A$2:$F$100,5,FALSE)</f>
        <v>Continuous variable</v>
      </c>
      <c r="I47" s="29">
        <f>VLOOKUP(F47,Value_type!$A$2:$F$100,6,FALSE)</f>
        <v>0</v>
      </c>
      <c r="J47" s="29" t="s">
        <v>168</v>
      </c>
      <c r="K47" s="29" t="str">
        <f>VLOOKUP(J47,Source!$A$2:$K$100,3,FALSE)</f>
        <v>ILO</v>
      </c>
      <c r="L47">
        <v>46</v>
      </c>
    </row>
    <row r="48" spans="1:12">
      <c r="A48" s="1" t="s">
        <v>169</v>
      </c>
      <c r="B48" s="1">
        <v>2020</v>
      </c>
      <c r="C48" s="29" t="s">
        <v>170</v>
      </c>
      <c r="D48" s="29" t="str">
        <f>VLOOKUP(Snapshot!C48,Indicator!$A$2:$G$100,6,FALSE)</f>
        <v>3.4.2</v>
      </c>
      <c r="E48" s="29" t="str">
        <f>VLOOKUP(Snapshot!C48,Indicator!$A$2:$G$100,7,FALSE)</f>
        <v>Average working hours</v>
      </c>
      <c r="F48" s="29" t="s">
        <v>48</v>
      </c>
      <c r="G48" s="26" t="s">
        <v>60</v>
      </c>
      <c r="H48" s="29" t="str">
        <f>VLOOKUP(F48,Value_type!$A$2:$F$100,5,FALSE)</f>
        <v>Continuous variable</v>
      </c>
      <c r="I48" s="29">
        <f>VLOOKUP(F48,Value_type!$A$2:$F$100,6,FALSE)</f>
        <v>0</v>
      </c>
      <c r="J48" s="29" t="s">
        <v>171</v>
      </c>
      <c r="K48" s="29" t="str">
        <f>VLOOKUP(J48,Source!$A$2:$K$100,3,FALSE)</f>
        <v>ILO</v>
      </c>
      <c r="L48">
        <v>47</v>
      </c>
    </row>
    <row r="49" spans="1:12">
      <c r="A49" s="1" t="s">
        <v>172</v>
      </c>
      <c r="B49" s="1">
        <v>2020</v>
      </c>
      <c r="C49" s="29" t="s">
        <v>173</v>
      </c>
      <c r="D49" s="29" t="str">
        <f>VLOOKUP(Snapshot!C49,Indicator!$A$2:$G$100,6,FALSE)</f>
        <v xml:space="preserve">3.4.4 </v>
      </c>
      <c r="E49" s="29" t="str">
        <f>VLOOKUP(Snapshot!C49,Indicator!$A$2:$G$100,7,FALSE)</f>
        <v>Access to pre-primary education</v>
      </c>
      <c r="F49" s="29" t="s">
        <v>48</v>
      </c>
      <c r="G49" s="26" t="s">
        <v>60</v>
      </c>
      <c r="H49" s="29" t="str">
        <f>VLOOKUP(F49,Value_type!$A$2:$F$100,5,FALSE)</f>
        <v>Continuous variable</v>
      </c>
      <c r="I49" s="29">
        <f>VLOOKUP(F49,Value_type!$A$2:$F$100,6,FALSE)</f>
        <v>0</v>
      </c>
      <c r="J49" s="29" t="s">
        <v>174</v>
      </c>
      <c r="K49" s="29" t="str">
        <f>VLOOKUP(J49,Source!$A$2:$K$100,3,FALSE)</f>
        <v>UNESCO</v>
      </c>
      <c r="L49">
        <v>48</v>
      </c>
    </row>
    <row r="50" spans="1:12">
      <c r="A50" s="1" t="s">
        <v>175</v>
      </c>
      <c r="B50" s="1">
        <v>2020</v>
      </c>
      <c r="C50" s="29" t="s">
        <v>176</v>
      </c>
      <c r="D50" s="29" t="str">
        <f>VLOOKUP(Snapshot!C50,Indicator!$A$2:$G$100,6,FALSE)</f>
        <v>NEW</v>
      </c>
      <c r="E50" s="29" t="str">
        <f>VLOOKUP(Snapshot!C50,Indicator!$A$2:$G$100,7,FALSE)</f>
        <v>Women in management</v>
      </c>
      <c r="F50" s="29" t="s">
        <v>48</v>
      </c>
      <c r="G50" s="26" t="s">
        <v>60</v>
      </c>
      <c r="H50" s="29" t="str">
        <f>VLOOKUP(F50,Value_type!$A$2:$F$100,5,FALSE)</f>
        <v>Continuous variable</v>
      </c>
      <c r="I50" s="29">
        <f>VLOOKUP(F50,Value_type!$A$2:$F$100,6,FALSE)</f>
        <v>0</v>
      </c>
      <c r="J50" s="29" t="s">
        <v>177</v>
      </c>
      <c r="K50" s="29" t="str">
        <f>VLOOKUP(J50,Source!$A$2:$K$100,3,FALSE)</f>
        <v>ILO</v>
      </c>
      <c r="L50">
        <v>49</v>
      </c>
    </row>
    <row r="51" spans="1:12">
      <c r="A51" s="1" t="s">
        <v>178</v>
      </c>
      <c r="B51" s="1">
        <v>2020</v>
      </c>
      <c r="C51" s="29" t="s">
        <v>179</v>
      </c>
      <c r="D51" s="29" t="str">
        <f>VLOOKUP(Snapshot!C51,Indicator!$A$2:$G$100,6,FALSE)</f>
        <v>NEW</v>
      </c>
      <c r="E51" s="29" t="str">
        <f>VLOOKUP(Snapshot!C51,Indicator!$A$2:$G$100,7,FALSE)</f>
        <v>Trade union representation</v>
      </c>
      <c r="F51" s="29" t="s">
        <v>48</v>
      </c>
      <c r="G51" s="26" t="s">
        <v>60</v>
      </c>
      <c r="H51" s="29" t="str">
        <f>VLOOKUP(F51,Value_type!$A$2:$F$100,5,FALSE)</f>
        <v>Continuous variable</v>
      </c>
      <c r="I51" s="29">
        <f>VLOOKUP(F51,Value_type!$A$2:$F$100,6,FALSE)</f>
        <v>0</v>
      </c>
      <c r="J51" s="29" t="s">
        <v>180</v>
      </c>
      <c r="K51" s="29" t="str">
        <f>VLOOKUP(J51,Source!$A$2:$K$100,3,FALSE)</f>
        <v>Center for Global Workers’ Rights</v>
      </c>
      <c r="L51">
        <v>50</v>
      </c>
    </row>
    <row r="52" spans="1:12">
      <c r="A52" s="1" t="s">
        <v>181</v>
      </c>
      <c r="B52" s="1">
        <v>2020</v>
      </c>
      <c r="C52" s="29" t="s">
        <v>182</v>
      </c>
      <c r="D52" s="29" t="str">
        <f>VLOOKUP(Snapshot!C52,Indicator!$A$2:$G$100,6,FALSE)</f>
        <v>NEW</v>
      </c>
      <c r="E52" s="29" t="str">
        <f>VLOOKUP(Snapshot!C52,Indicator!$A$2:$G$100,7,FALSE)</f>
        <v>Freedom of association</v>
      </c>
      <c r="F52" s="29" t="s">
        <v>48</v>
      </c>
      <c r="G52" s="26" t="s">
        <v>60</v>
      </c>
      <c r="H52" s="29" t="str">
        <f>VLOOKUP(F52,Value_type!$A$2:$F$100,5,FALSE)</f>
        <v>Continuous variable</v>
      </c>
      <c r="I52" s="29">
        <f>VLOOKUP(F52,Value_type!$A$2:$F$100,6,FALSE)</f>
        <v>0</v>
      </c>
      <c r="J52" s="29" t="s">
        <v>183</v>
      </c>
      <c r="K52" s="29" t="e">
        <f>VLOOKUP(J52,Source!$A$2:$K$100,3,FALSE)</f>
        <v>#N/A</v>
      </c>
      <c r="L52">
        <v>51</v>
      </c>
    </row>
    <row r="53" spans="1:12">
      <c r="A53" s="1" t="s">
        <v>184</v>
      </c>
      <c r="B53" s="1">
        <v>2020</v>
      </c>
      <c r="C53" s="29" t="s">
        <v>185</v>
      </c>
      <c r="D53" s="29" t="str">
        <f>VLOOKUP(Snapshot!C53,Indicator!$A$2:$G$100,6,FALSE)</f>
        <v>1.1.5.1</v>
      </c>
      <c r="E53" s="29" t="str">
        <f>VLOOKUP(Snapshot!C53,Indicator!$A$2:$G$100,7,FALSE)</f>
        <v>Convention No. 103 Maternity Protection Revised</v>
      </c>
      <c r="F53" s="29" t="s">
        <v>14</v>
      </c>
      <c r="G53" s="29" t="str">
        <f>VLOOKUP(F53,Value_type!$A$2:$F$100,4,FALSE)</f>
        <v>2=Yes [Ratified/signed]; 1=No [Not ratified/signed]; 0=No data/not applicable</v>
      </c>
      <c r="H53" s="29" t="str">
        <f>VLOOKUP(F53,Value_type!$A$2:$F$100,5,FALSE)</f>
        <v>2=Yes [Ratified/signed]; 1=No [Not ratified/signed]; 0=No data/not applicable</v>
      </c>
      <c r="I53" s="29">
        <f>VLOOKUP(F53,Value_type!$A$2:$F$100,6,FALSE)</f>
        <v>0</v>
      </c>
      <c r="J53" s="29" t="s">
        <v>186</v>
      </c>
      <c r="K53" s="29" t="s">
        <v>187</v>
      </c>
      <c r="L53">
        <v>52</v>
      </c>
    </row>
    <row r="54" spans="1:12">
      <c r="A54" s="1" t="s">
        <v>188</v>
      </c>
      <c r="B54" s="1">
        <v>2020</v>
      </c>
      <c r="C54" s="29" t="s">
        <v>189</v>
      </c>
      <c r="D54" s="29" t="str">
        <f>VLOOKUP(Snapshot!C54,Indicator!$A$2:$G$100,6,FALSE)</f>
        <v>1.1.5.2</v>
      </c>
      <c r="E54" s="29" t="str">
        <f>VLOOKUP(Snapshot!C54,Indicator!$A$2:$G$100,7,FALSE)</f>
        <v>Convention on Elimination of Discrimination against Women</v>
      </c>
      <c r="F54" s="29" t="s">
        <v>14</v>
      </c>
      <c r="G54" s="29" t="str">
        <f>VLOOKUP(F54,Value_type!$A$2:$F$100,4,FALSE)</f>
        <v>2=Yes [Ratified/signed]; 1=No [Not ratified/signed]; 0=No data/not applicable</v>
      </c>
      <c r="H54" s="29" t="str">
        <f>VLOOKUP(F54,Value_type!$A$2:$F$100,5,FALSE)</f>
        <v>2=Yes [Ratified/signed]; 1=No [Not ratified/signed]; 0=No data/not applicable</v>
      </c>
      <c r="I54" s="29">
        <f>VLOOKUP(F54,Value_type!$A$2:$F$100,6,FALSE)</f>
        <v>0</v>
      </c>
      <c r="J54" s="29" t="s">
        <v>190</v>
      </c>
      <c r="K54" s="29" t="str">
        <f>VLOOKUP(J54,Source!$A$2:$K$100,3,FALSE)</f>
        <v>UN Treaties</v>
      </c>
      <c r="L54">
        <v>53</v>
      </c>
    </row>
    <row r="55" spans="1:12">
      <c r="A55" s="1" t="s">
        <v>191</v>
      </c>
      <c r="B55" s="1">
        <v>2020</v>
      </c>
      <c r="C55" s="29" t="s">
        <v>192</v>
      </c>
      <c r="D55" s="29" t="str">
        <f>VLOOKUP(Snapshot!C55,Indicator!$A$2:$G$100,6,FALSE)</f>
        <v>1.2.5.1</v>
      </c>
      <c r="E55" s="29" t="str">
        <f>VLOOKUP(Snapshot!C55,Indicator!$A$2:$G$100,7,FALSE)</f>
        <v>Job protection for maternity leave</v>
      </c>
      <c r="F55" s="29" t="s">
        <v>193</v>
      </c>
      <c r="G55" s="29" t="str">
        <f>VLOOKUP(F55,Value_type!$A$2:$F$100,4,FALSE)</f>
        <v>3=5.0; 2=3.0;1=2.0; 1=1.0</v>
      </c>
      <c r="H55" s="29" t="str">
        <f>VLOOKUP(F55,Value_type!$A$2:$F$100,5,FALSE)</f>
        <v>3=Job protection guaranteed throughout; 2=Job protection guaranteed during a portion of leave; 1=No explicit job protection OR no paid maternal leave; 0=No data</v>
      </c>
      <c r="I55" s="29">
        <f>VLOOKUP(F55,Value_type!$A$2:$F$100,6,FALSE)</f>
        <v>0</v>
      </c>
      <c r="J55" s="29" t="s">
        <v>194</v>
      </c>
      <c r="K55" s="29" t="str">
        <f>VLOOKUP(J55,Source!$A$2:$K$100,3,FALSE)</f>
        <v>World Policy Analysis Centre</v>
      </c>
      <c r="L55">
        <v>54</v>
      </c>
    </row>
    <row r="56" spans="1:12">
      <c r="A56" s="1" t="s">
        <v>195</v>
      </c>
      <c r="B56" s="1">
        <v>2020</v>
      </c>
      <c r="C56" s="29" t="s">
        <v>196</v>
      </c>
      <c r="D56" s="29" t="str">
        <f>VLOOKUP(Snapshot!C56,Indicator!$A$2:$G$100,6,FALSE)</f>
        <v>1.2.5.2</v>
      </c>
      <c r="E56" s="29" t="str">
        <f>VLOOKUP(Snapshot!C56,Indicator!$A$2:$G$100,7,FALSE)</f>
        <v>Job protection for paternity leave</v>
      </c>
      <c r="F56" s="29" t="s">
        <v>197</v>
      </c>
      <c r="G56" s="29" t="str">
        <f>VLOOKUP(F56,Value_type!$A$2:$F$100,4,FALSE)</f>
        <v>3=5.0; 2=3.0;1=2.0; 1=1.0</v>
      </c>
      <c r="H56" s="29" t="str">
        <f>VLOOKUP(F56,Value_type!$A$2:$F$100,5,FALSE)</f>
        <v>3=Job protection guaranteed throughout; 2=Job protection guaranteed during a portion of leave; 1=No explicit job protection OR no paid paternal leave; 0=No data</v>
      </c>
      <c r="I56" s="29">
        <f>VLOOKUP(F56,Value_type!$A$2:$F$100,6,FALSE)</f>
        <v>0</v>
      </c>
      <c r="J56" s="29" t="s">
        <v>198</v>
      </c>
      <c r="K56" s="29" t="str">
        <f>VLOOKUP(J56,Source!$A$2:$K$100,3,FALSE)</f>
        <v>World Policy Analysis Centre</v>
      </c>
      <c r="L56">
        <v>55</v>
      </c>
    </row>
    <row r="57" spans="1:12">
      <c r="A57" s="1" t="s">
        <v>199</v>
      </c>
      <c r="B57" s="1">
        <v>2020</v>
      </c>
      <c r="C57" s="29" t="s">
        <v>200</v>
      </c>
      <c r="D57" s="29" t="str">
        <f>VLOOKUP(Snapshot!C57,Indicator!$A$2:$G$100,6,FALSE)</f>
        <v xml:space="preserve">1.2.5.3 </v>
      </c>
      <c r="E57" s="29" t="str">
        <f>VLOOKUP(Snapshot!C57,Indicator!$A$2:$G$100,7,FALSE)</f>
        <v>Duration of maternity leave</v>
      </c>
      <c r="F57" s="29" t="s">
        <v>201</v>
      </c>
      <c r="G57" s="29" t="str">
        <f>VLOOKUP(F57,Value_type!$A$2:$F$100,4,FALSE)</f>
        <v>5=5.0; 4=4.0; 3=3.0; 2=2.0; 1=1.0</v>
      </c>
      <c r="H57" s="29" t="str">
        <f>VLOOKUP(F57,Value_type!$A$2:$F$100,5,FALSE)</f>
        <v>5=52 weeks or more; 4=26-51.9 weeks; 3=14-25.9 weeks; 2=Less than 14 weeks; 1=No paid leave; 0=No data</v>
      </c>
      <c r="I57" s="29">
        <f>VLOOKUP(F57,Value_type!$A$2:$F$100,6,FALSE)</f>
        <v>0</v>
      </c>
      <c r="J57" s="29" t="s">
        <v>202</v>
      </c>
      <c r="K57" s="29" t="str">
        <f>VLOOKUP(J57,Source!$A$2:$K$100,3,FALSE)</f>
        <v>World Policy Analysis Centre</v>
      </c>
      <c r="L57">
        <v>56</v>
      </c>
    </row>
    <row r="58" spans="1:12">
      <c r="A58" s="1" t="s">
        <v>203</v>
      </c>
      <c r="B58" s="1">
        <v>2020</v>
      </c>
      <c r="C58" s="29" t="s">
        <v>204</v>
      </c>
      <c r="D58" s="29" t="str">
        <f>VLOOKUP(Snapshot!C58,Indicator!$A$2:$G$100,6,FALSE)</f>
        <v xml:space="preserve">1.2.5.4 </v>
      </c>
      <c r="E58" s="29" t="str">
        <f>VLOOKUP(Snapshot!C58,Indicator!$A$2:$G$100,7,FALSE)</f>
        <v>Maternity benefits</v>
      </c>
      <c r="F58" s="29" t="s">
        <v>205</v>
      </c>
      <c r="G58" s="29" t="str">
        <f>VLOOKUP(F58,Value_type!$A$2:$F$100,4,FALSE)</f>
        <v>5=5.0; 4=4.0; 3=3.0; 2=2.0; 1=1.0</v>
      </c>
      <c r="H58" s="29" t="str">
        <f>VLOOKUP(F58,Value_type!$A$2:$F$100,5,FALSE)</f>
        <v>5=80-100%; 4=66-79%; 3=20-65%; 2=Flat rate or adjusted flat rate; 1=No paid leave; 0=No data</v>
      </c>
      <c r="I58" s="29">
        <f>VLOOKUP(F58,Value_type!$A$2:$F$100,6,FALSE)</f>
        <v>0</v>
      </c>
      <c r="J58" s="29" t="s">
        <v>206</v>
      </c>
      <c r="K58" s="29" t="str">
        <f>VLOOKUP(J58,Source!$A$2:$K$100,3,FALSE)</f>
        <v>World Policy Analysis Centre</v>
      </c>
      <c r="L58">
        <v>57</v>
      </c>
    </row>
    <row r="59" spans="1:12">
      <c r="A59" s="1" t="s">
        <v>207</v>
      </c>
      <c r="B59" s="1">
        <v>2020</v>
      </c>
      <c r="C59" s="29" t="s">
        <v>208</v>
      </c>
      <c r="D59" s="29" t="str">
        <f>VLOOKUP(Snapshot!C59,Indicator!$A$2:$G$100,6,FALSE)</f>
        <v xml:space="preserve">1.2.5.5 </v>
      </c>
      <c r="E59" s="29" t="str">
        <f>VLOOKUP(Snapshot!C59,Indicator!$A$2:$G$100,7,FALSE)</f>
        <v>Duration of paternity leave</v>
      </c>
      <c r="F59" s="29" t="s">
        <v>209</v>
      </c>
      <c r="G59" s="29" t="str">
        <f>VLOOKUP(F59,Value_type!$A$2:$F$100,4,FALSE)</f>
        <v>4=5.0; 3=3.0; 2=2.0; 1=1.0</v>
      </c>
      <c r="H59" s="29" t="str">
        <f>VLOOKUP(F59,Value_type!$A$2:$F$100,5,FALSE)</f>
        <v>4=14 weeks or more; 3=3 – 13 weeks; 2=Less than 3 weeks; 1=No paid leave; 0=No data</v>
      </c>
      <c r="I59" s="29">
        <f>VLOOKUP(F59,Value_type!$A$2:$F$100,6,FALSE)</f>
        <v>0</v>
      </c>
      <c r="J59" s="29" t="s">
        <v>210</v>
      </c>
      <c r="K59" s="29" t="str">
        <f>VLOOKUP(J59,Source!$A$2:$K$100,3,FALSE)</f>
        <v>World Policy Analysis Centre</v>
      </c>
      <c r="L59">
        <v>58</v>
      </c>
    </row>
    <row r="60" spans="1:12">
      <c r="A60" s="1" t="s">
        <v>211</v>
      </c>
      <c r="B60" s="1">
        <v>2020</v>
      </c>
      <c r="C60" s="29" t="s">
        <v>212</v>
      </c>
      <c r="D60" s="29" t="str">
        <f>VLOOKUP(Snapshot!C60,Indicator!$A$2:$G$100,6,FALSE)</f>
        <v>NEW</v>
      </c>
      <c r="E60" s="29" t="str">
        <f>VLOOKUP(Snapshot!C60,Indicator!$A$2:$G$100,7,FALSE)</f>
        <v>Breastfeeding protections</v>
      </c>
      <c r="F60" s="29" t="s">
        <v>213</v>
      </c>
      <c r="G60" s="29" t="str">
        <f>VLOOKUP(F60,Value_type!$A$2:$F$100,4,FALSE)</f>
        <v>4=5.0; 3=4.0; 2=2.0; 1=1.0</v>
      </c>
      <c r="H60" s="29" t="str">
        <f>VLOOKUP(F60,Value_type!$A$2:$F$100,5,FALSE)</f>
        <v>4=Yes, at least 6 months paid; 3=Yes, at least 6 months unpaid; 2=Yes, until child is 1-5.9 months old; 1=Not guaranteed; 0=No data</v>
      </c>
      <c r="I60" s="29">
        <f>VLOOKUP(F60,Value_type!$A$2:$F$100,6,FALSE)</f>
        <v>0</v>
      </c>
      <c r="J60" s="29" t="s">
        <v>214</v>
      </c>
      <c r="K60" s="29" t="str">
        <f>VLOOKUP(J60,Source!$A$2:$K$100,3,FALSE)</f>
        <v>World Policy Analysis Centre</v>
      </c>
      <c r="L60">
        <v>59</v>
      </c>
    </row>
    <row r="61" spans="1:12">
      <c r="A61" s="1" t="s">
        <v>215</v>
      </c>
      <c r="B61" s="1">
        <v>2020</v>
      </c>
      <c r="C61" s="29" t="s">
        <v>216</v>
      </c>
      <c r="D61" s="29" t="str">
        <f>VLOOKUP(Snapshot!C61,Indicator!$A$2:$G$100,6,FALSE)</f>
        <v>3.5.2</v>
      </c>
      <c r="E61" s="29" t="str">
        <f>VLOOKUP(Snapshot!C61,Indicator!$A$2:$G$100,7,FALSE)</f>
        <v>Coverage of maternity leave</v>
      </c>
      <c r="F61" s="29" t="s">
        <v>217</v>
      </c>
      <c r="G61" s="29" t="str">
        <f>VLOOKUP(F61,Value_type!$A$2:$F$100,4,FALSE)</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H61" s="29" t="str">
        <f>VLOOKUP(F61,Value_type!$A$2:$F$100,5,FALSE)</f>
        <v>5=90 to 100%; 4=66 to 89%; 3=33 to 65%; 2=10 to 32%; 1=0 to 9%; 0=No data</v>
      </c>
      <c r="I61" s="29">
        <f>VLOOKUP(F61,Value_type!$A$2:$F$100,6,FALSE)</f>
        <v>0</v>
      </c>
      <c r="J61" s="29" t="s">
        <v>218</v>
      </c>
      <c r="K61" s="29" t="str">
        <f>VLOOKUP(J61,Source!$A$2:$K$100,3,FALSE)</f>
        <v>ILO</v>
      </c>
      <c r="L61">
        <v>60</v>
      </c>
    </row>
    <row r="62" spans="1:12">
      <c r="A62" s="1" t="s">
        <v>219</v>
      </c>
      <c r="B62" s="1">
        <v>2020</v>
      </c>
      <c r="C62" s="29" t="s">
        <v>220</v>
      </c>
      <c r="D62" s="29" t="str">
        <f>VLOOKUP(Snapshot!C62,Indicator!$A$2:$G$100,6,FALSE)</f>
        <v>NEW</v>
      </c>
      <c r="E62" s="29" t="str">
        <f>VLOOKUP(Snapshot!C62,Indicator!$A$2:$G$100,7,FALSE)</f>
        <v>Maternity cash benefits</v>
      </c>
      <c r="F62" s="29" t="s">
        <v>217</v>
      </c>
      <c r="G62" s="29" t="str">
        <f>VLOOKUP(F62,Value_type!$A$2:$F$100,4,FALSE)</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H62" s="29" t="str">
        <f>VLOOKUP(F62,Value_type!$A$2:$F$100,5,FALSE)</f>
        <v>5=90 to 100%; 4=66 to 89%; 3=33 to 65%; 2=10 to 32%; 1=0 to 9%; 0=No data</v>
      </c>
      <c r="I62" s="29">
        <f>VLOOKUP(F62,Value_type!$A$2:$F$100,6,FALSE)</f>
        <v>0</v>
      </c>
      <c r="J62" s="29" t="s">
        <v>221</v>
      </c>
      <c r="K62" s="29" t="str">
        <f>VLOOKUP(J62,Source!$A$2:$K$100,3,FALSE)</f>
        <v>ILO</v>
      </c>
      <c r="L62">
        <v>61</v>
      </c>
    </row>
    <row r="63" spans="1:12">
      <c r="A63" s="1" t="s">
        <v>222</v>
      </c>
      <c r="B63" s="1">
        <v>2020</v>
      </c>
      <c r="C63" s="29" t="s">
        <v>223</v>
      </c>
      <c r="D63" s="29" t="str">
        <f>VLOOKUP(Snapshot!C63,Indicator!$A$2:$G$100,6,FALSE)</f>
        <v>NEW</v>
      </c>
      <c r="E63" s="29" t="str">
        <f>VLOOKUP(Snapshot!C63,Indicator!$A$2:$G$100,7,FALSE)</f>
        <v>Mothers receiving maternity cash benefits</v>
      </c>
      <c r="F63" s="29" t="s">
        <v>48</v>
      </c>
      <c r="G63" s="26" t="s">
        <v>60</v>
      </c>
      <c r="H63" s="29" t="str">
        <f>VLOOKUP(F63,Value_type!$A$2:$F$100,5,FALSE)</f>
        <v>Continuous variable</v>
      </c>
      <c r="I63" s="29">
        <f>VLOOKUP(F63,Value_type!$A$2:$F$100,6,FALSE)</f>
        <v>0</v>
      </c>
      <c r="J63" s="29" t="s">
        <v>224</v>
      </c>
      <c r="K63" s="29" t="str">
        <f>VLOOKUP(J63,Source!$A$2:$K$100,3,FALSE)</f>
        <v>UN SDG</v>
      </c>
      <c r="L63">
        <v>62</v>
      </c>
    </row>
    <row r="64" spans="1:12">
      <c r="A64" s="1" t="s">
        <v>225</v>
      </c>
      <c r="B64" s="1">
        <v>2020</v>
      </c>
      <c r="C64" s="29" t="s">
        <v>226</v>
      </c>
      <c r="D64" s="29" t="str">
        <f>VLOOKUP(Snapshot!C64,Indicator!$A$2:$G$100,6,FALSE)</f>
        <v>NEW</v>
      </c>
      <c r="E64" s="29" t="str">
        <f>VLOOKUP(Snapshot!C64,Indicator!$A$2:$G$100,7,FALSE)</f>
        <v>Enabling environment for child rights fulfilment</v>
      </c>
      <c r="F64" s="29" t="s">
        <v>48</v>
      </c>
      <c r="G64" s="26" t="s">
        <v>60</v>
      </c>
      <c r="H64" s="29" t="str">
        <f>VLOOKUP(F64,Value_type!$A$2:$F$100,5,FALSE)</f>
        <v>Continuous variable</v>
      </c>
      <c r="I64" s="29">
        <f>VLOOKUP(F64,Value_type!$A$2:$F$100,6,FALSE)</f>
        <v>0</v>
      </c>
      <c r="J64" s="29" t="s">
        <v>227</v>
      </c>
      <c r="K64" s="29" t="str">
        <f>VLOOKUP(J64,Source!$A$2:$K$200,3,FALSE)</f>
        <v>Kids Rights Index</v>
      </c>
      <c r="L64">
        <v>63</v>
      </c>
    </row>
    <row r="65" spans="1:12">
      <c r="A65" s="1" t="s">
        <v>228</v>
      </c>
      <c r="B65" s="1">
        <v>2020</v>
      </c>
      <c r="C65" s="29" t="s">
        <v>229</v>
      </c>
      <c r="D65" s="29" t="str">
        <f>VLOOKUP(Snapshot!C65,Indicator!$A$2:$G$100,6,FALSE)</f>
        <v>2.2.1</v>
      </c>
      <c r="E65" s="29" t="str">
        <f>VLOOKUP(Snapshot!C65,Indicator!$A$2:$G$100,7,FALSE)</f>
        <v>Government effectiveness</v>
      </c>
      <c r="F65" s="29" t="s">
        <v>48</v>
      </c>
      <c r="G65" s="26" t="s">
        <v>60</v>
      </c>
      <c r="H65" s="29" t="str">
        <f>VLOOKUP(F65,Value_type!$A$2:$F$100,5,FALSE)</f>
        <v>Continuous variable</v>
      </c>
      <c r="I65" s="29">
        <f>VLOOKUP(F65,Value_type!$A$2:$F$100,6,FALSE)</f>
        <v>0</v>
      </c>
      <c r="J65" s="29" t="s">
        <v>230</v>
      </c>
      <c r="K65" s="29" t="str">
        <f>VLOOKUP(J65,Source!$A$2:$K$200,3,FALSE)</f>
        <v>World Bank</v>
      </c>
      <c r="L65">
        <v>64</v>
      </c>
    </row>
    <row r="66" spans="1:12">
      <c r="A66" s="1" t="s">
        <v>231</v>
      </c>
      <c r="B66" s="1">
        <v>2020</v>
      </c>
      <c r="C66" s="29" t="s">
        <v>232</v>
      </c>
      <c r="D66" s="29" t="str">
        <f>VLOOKUP(Snapshot!C66,Indicator!$A$2:$G$100,6,FALSE)</f>
        <v>2.2.2</v>
      </c>
      <c r="E66" s="29" t="str">
        <f>VLOOKUP(Snapshot!C66,Indicator!$A$2:$G$100,7,FALSE)</f>
        <v>Government corruption</v>
      </c>
      <c r="F66" s="29" t="s">
        <v>48</v>
      </c>
      <c r="G66" s="26" t="s">
        <v>60</v>
      </c>
      <c r="H66" s="29" t="str">
        <f>VLOOKUP(F66,Value_type!$A$2:$F$100,5,FALSE)</f>
        <v>Continuous variable</v>
      </c>
      <c r="I66" s="29">
        <f>VLOOKUP(F66,Value_type!$A$2:$F$100,6,FALSE)</f>
        <v>0</v>
      </c>
      <c r="J66" s="29" t="s">
        <v>233</v>
      </c>
      <c r="K66" s="29" t="str">
        <f>VLOOKUP(J66,Source!$A$2:$K$200,3,FALSE)</f>
        <v>World Bank</v>
      </c>
      <c r="L66">
        <v>65</v>
      </c>
    </row>
    <row r="67" spans="1:12">
      <c r="A67" s="1" t="s">
        <v>234</v>
      </c>
      <c r="B67" s="1">
        <v>2020</v>
      </c>
      <c r="C67" s="29" t="s">
        <v>235</v>
      </c>
      <c r="D67" s="29" t="str">
        <f>VLOOKUP(Snapshot!C67,Indicator!$A$2:$G$100,6,FALSE)</f>
        <v>NEW</v>
      </c>
      <c r="E67" s="29" t="str">
        <f>VLOOKUP(Snapshot!C67,Indicator!$A$2:$G$100,7,FALSE)</f>
        <v>National Action Plan on Business and Human Rights</v>
      </c>
      <c r="F67" s="29" t="s">
        <v>236</v>
      </c>
      <c r="G67" s="29" t="str">
        <f>VLOOKUP(F67,Value_type!$A$2:$F$100,4,FALSE)</f>
        <v xml:space="preserve">4=Yes, and the NAP addresses children’s rights specifically; 3=Yes, but the NAP does not address children’s rights specifically; 2=No, but the state has committed to doing one or has started the process; 1=No, not listed a having an action plan or developing one </v>
      </c>
      <c r="H67" s="29" t="str">
        <f>VLOOKUP(F67,Value_type!$A$2:$F$100,5,FALSE)</f>
        <v xml:space="preserve">4=Yes, and the NAP addresses children’s rights specifically; 3=Yes, but the NAP does not address children’s rights specifically; 2=No, but the state has committed to doing one or has started the process; 1=No, not listed a having an action plan or developing one </v>
      </c>
      <c r="I67" s="29">
        <f>VLOOKUP(F67,Value_type!$A$2:$F$100,6,FALSE)</f>
        <v>0</v>
      </c>
      <c r="J67" s="29" t="s">
        <v>237</v>
      </c>
      <c r="K67" s="29" t="s">
        <v>238</v>
      </c>
      <c r="L67">
        <v>66</v>
      </c>
    </row>
    <row r="68" spans="1:12" s="90" customFormat="1" hidden="1">
      <c r="A68" s="87" t="s">
        <v>239</v>
      </c>
      <c r="B68" s="87" t="s">
        <v>118</v>
      </c>
      <c r="C68" s="88" t="s">
        <v>240</v>
      </c>
      <c r="D68" s="88" t="str">
        <f>VLOOKUP(Snapshot!C68,Indicator!$A$2:$G$100,6,FALSE)</f>
        <v>NEW</v>
      </c>
      <c r="E68" s="88" t="str">
        <f>VLOOKUP(Snapshot!C68,Indicator!$A$2:$G$100,7,FALSE)</f>
        <v>Child sexual abuse and exploitation. Government commitment and capacity</v>
      </c>
      <c r="F68" s="88" t="s">
        <v>48</v>
      </c>
      <c r="G68" s="89" t="s">
        <v>60</v>
      </c>
      <c r="H68" s="88" t="str">
        <f>VLOOKUP(F68,Value_type!$A$2:$F$100,5,FALSE)</f>
        <v>Continuous variable</v>
      </c>
      <c r="I68" s="88">
        <f>VLOOKUP(F68,Value_type!$A$2:$F$100,6,FALSE)</f>
        <v>0</v>
      </c>
      <c r="J68" s="88" t="s">
        <v>241</v>
      </c>
      <c r="K68" s="88" t="str">
        <f>VLOOKUP(J68,Source!$A$2:$K$100,3,FALSE)</f>
        <v>Economist Intelligence Unit</v>
      </c>
      <c r="L68" s="90">
        <v>67</v>
      </c>
    </row>
    <row r="69" spans="1:12">
      <c r="A69" s="1" t="s">
        <v>242</v>
      </c>
      <c r="B69" s="1">
        <v>2020</v>
      </c>
      <c r="C69" s="29" t="s">
        <v>243</v>
      </c>
      <c r="D69" s="29" t="str">
        <f>VLOOKUP(Snapshot!C69,Indicator!$A$2:$G$100,6,FALSE)</f>
        <v xml:space="preserve">2.2.2 </v>
      </c>
      <c r="E69" s="29" t="str">
        <f>VLOOKUP(Snapshot!C69,Indicator!$A$2:$G$100,7,FALSE)</f>
        <v>Social insurance coverage</v>
      </c>
      <c r="F69" s="29" t="s">
        <v>48</v>
      </c>
      <c r="G69" s="26" t="s">
        <v>60</v>
      </c>
      <c r="H69" s="29" t="str">
        <f>VLOOKUP(F69,Value_type!$A$2:$F$100,5,FALSE)</f>
        <v>Continuous variable</v>
      </c>
      <c r="I69" s="29">
        <f>VLOOKUP(F69,Value_type!$A$2:$F$100,6,FALSE)</f>
        <v>0</v>
      </c>
      <c r="J69" s="29" t="s">
        <v>244</v>
      </c>
      <c r="K69" s="29" t="str">
        <f>VLOOKUP(J69,Source!$A$2:$K$100,3,FALSE)</f>
        <v>UN SDG</v>
      </c>
      <c r="L69">
        <v>68</v>
      </c>
    </row>
    <row r="70" spans="1:12">
      <c r="A70" s="1" t="s">
        <v>245</v>
      </c>
      <c r="B70" s="1">
        <v>2020</v>
      </c>
      <c r="C70" s="29" t="s">
        <v>246</v>
      </c>
      <c r="D70" s="29" t="str">
        <f>VLOOKUP(Snapshot!C70,Indicator!$A$2:$G$100,6,FALSE)</f>
        <v xml:space="preserve">2.2.3  </v>
      </c>
      <c r="E70" s="29" t="str">
        <f>VLOOKUP(Snapshot!C70,Indicator!$A$2:$G$100,7,FALSE)</f>
        <v>Poorest covered by social insurance</v>
      </c>
      <c r="F70" s="29" t="s">
        <v>48</v>
      </c>
      <c r="G70" s="26" t="s">
        <v>60</v>
      </c>
      <c r="H70" s="29" t="str">
        <f>VLOOKUP(F70,Value_type!$A$2:$F$100,5,FALSE)</f>
        <v>Continuous variable</v>
      </c>
      <c r="I70" s="29">
        <f>VLOOKUP(F70,Value_type!$A$2:$F$100,6,FALSE)</f>
        <v>0</v>
      </c>
      <c r="J70" s="29" t="s">
        <v>247</v>
      </c>
      <c r="K70" s="29" t="str">
        <f>VLOOKUP(J70,Source!$A$2:$K$100,3,FALSE)</f>
        <v>UN SDG</v>
      </c>
      <c r="L70">
        <v>69</v>
      </c>
    </row>
    <row r="71" spans="1:12">
      <c r="A71" s="1" t="s">
        <v>248</v>
      </c>
      <c r="B71" s="1">
        <v>2020</v>
      </c>
      <c r="C71" s="29" t="s">
        <v>249</v>
      </c>
      <c r="D71" s="29" t="str">
        <f>VLOOKUP(Snapshot!C71,Indicator!$A$2:$G$100,6,FALSE)</f>
        <v>NEW</v>
      </c>
      <c r="E71" s="29" t="str">
        <f>VLOOKUP(Snapshot!C71,Indicator!$A$2:$G$100,7,FALSE)</f>
        <v>Coverage of labour market programmes</v>
      </c>
      <c r="F71" s="29" t="s">
        <v>48</v>
      </c>
      <c r="G71" s="26" t="s">
        <v>60</v>
      </c>
      <c r="H71" s="29" t="str">
        <f>VLOOKUP(F71,Value_type!$A$2:$F$100,5,FALSE)</f>
        <v>Continuous variable</v>
      </c>
      <c r="I71" s="29">
        <f>VLOOKUP(F71,Value_type!$A$2:$F$100,6,FALSE)</f>
        <v>0</v>
      </c>
      <c r="J71" s="29" t="s">
        <v>250</v>
      </c>
      <c r="K71" s="29" t="str">
        <f>VLOOKUP(J71,Source!$A$2:$K$100,3,FALSE)</f>
        <v>UN SDG</v>
      </c>
      <c r="L71">
        <v>70</v>
      </c>
    </row>
    <row r="72" spans="1:12">
      <c r="A72" s="1" t="s">
        <v>251</v>
      </c>
      <c r="B72" s="1">
        <v>2020</v>
      </c>
      <c r="C72" s="29" t="s">
        <v>252</v>
      </c>
      <c r="D72" s="29" t="str">
        <f>VLOOKUP(Snapshot!C72,Indicator!$A$2:$G$100,6,FALSE)</f>
        <v>NEW</v>
      </c>
      <c r="E72" s="29" t="str">
        <f>VLOOKUP(Snapshot!C72,Indicator!$A$2:$G$100,7,FALSE)</f>
        <v>Poorest covered by labour market programmes</v>
      </c>
      <c r="F72" s="29" t="s">
        <v>48</v>
      </c>
      <c r="G72" s="26" t="s">
        <v>60</v>
      </c>
      <c r="H72" s="29" t="str">
        <f>VLOOKUP(F72,Value_type!$A$2:$F$100,5,FALSE)</f>
        <v>Continuous variable</v>
      </c>
      <c r="I72" s="29">
        <f>VLOOKUP(F72,Value_type!$A$2:$F$100,6,FALSE)</f>
        <v>0</v>
      </c>
      <c r="J72" s="29" t="s">
        <v>253</v>
      </c>
      <c r="K72" s="29" t="str">
        <f>VLOOKUP(J72,Source!$A$2:$K$100,3,FALSE)</f>
        <v>UN SDG</v>
      </c>
      <c r="L72">
        <v>71</v>
      </c>
    </row>
    <row r="73" spans="1:12">
      <c r="A73" s="1" t="s">
        <v>254</v>
      </c>
      <c r="B73" s="1">
        <v>2020</v>
      </c>
      <c r="C73" s="29" t="s">
        <v>255</v>
      </c>
      <c r="D73" s="29" t="str">
        <f>VLOOKUP(Snapshot!C73,Indicator!$A$2:$G$100,6,FALSE)</f>
        <v>2.2.6</v>
      </c>
      <c r="E73" s="29" t="str">
        <f>VLOOKUP(Snapshot!C73,Indicator!$A$2:$G$100,7,FALSE)</f>
        <v>Child protection services</v>
      </c>
      <c r="F73" s="29" t="s">
        <v>256</v>
      </c>
      <c r="G73" s="29" t="str">
        <f>VLOOKUP(F73,Value_type!$A$2:$F$100,4,FALSE)</f>
        <v>3=Larger scale; 2=Limited; 1=None; 0=No data; 0=Don't Know; 0=Don't know</v>
      </c>
      <c r="H73" s="29" t="str">
        <f>VLOOKUP(F73,Value_type!$A$2:$F$100,5,FALSE)</f>
        <v>3=Larger scale; 2=Limited; 1=None; 0=No data/ Don't Know</v>
      </c>
      <c r="I73" s="29">
        <f>VLOOKUP(F73,Value_type!$A$2:$F$100,6,FALSE)</f>
        <v>0</v>
      </c>
      <c r="J73" s="29" t="s">
        <v>257</v>
      </c>
      <c r="K73" s="29" t="str">
        <f>VLOOKUP(J73,Source!$A$2:$K$100,3,FALSE)</f>
        <v>WHO</v>
      </c>
      <c r="L73">
        <v>72</v>
      </c>
    </row>
    <row r="74" spans="1:12">
      <c r="A74" s="1" t="s">
        <v>258</v>
      </c>
      <c r="B74" s="1">
        <v>2020</v>
      </c>
      <c r="C74" s="29" t="s">
        <v>259</v>
      </c>
      <c r="D74" s="29" t="str">
        <f>VLOOKUP(Snapshot!C74,Indicator!$A$2:$G$100,6,FALSE)</f>
        <v>2.2.7</v>
      </c>
      <c r="E74" s="29" t="str">
        <f>VLOOKUP(Snapshot!C74,Indicator!$A$2:$G$100,7,FALSE)</f>
        <v>Life skills and social development programmes</v>
      </c>
      <c r="F74" s="29" t="s">
        <v>256</v>
      </c>
      <c r="G74" s="29" t="str">
        <f>VLOOKUP(F74,Value_type!$A$2:$F$100,4,FALSE)</f>
        <v>3=Larger scale; 2=Limited; 1=None; 0=No data; 0=Don't Know; 0=Don't know</v>
      </c>
      <c r="H74" s="29" t="str">
        <f>VLOOKUP(F74,Value_type!$A$2:$F$100,5,FALSE)</f>
        <v>3=Larger scale; 2=Limited; 1=None; 0=No data/ Don't Know</v>
      </c>
      <c r="I74" s="29">
        <f>VLOOKUP(F74,Value_type!$A$2:$F$100,6,FALSE)</f>
        <v>0</v>
      </c>
      <c r="J74" s="29" t="s">
        <v>260</v>
      </c>
      <c r="K74" s="29" t="str">
        <f>VLOOKUP(J74,Source!$A$2:$K$100,3,FALSE)</f>
        <v>WHO</v>
      </c>
      <c r="L74">
        <v>73</v>
      </c>
    </row>
    <row r="75" spans="1:12">
      <c r="A75" s="1" t="s">
        <v>261</v>
      </c>
      <c r="B75" s="1">
        <v>2020</v>
      </c>
      <c r="C75" s="29" t="s">
        <v>262</v>
      </c>
      <c r="D75" s="29" t="str">
        <f>VLOOKUP(Snapshot!C75,Indicator!$A$2:$G$100,6,FALSE)</f>
        <v>1.1.1.1</v>
      </c>
      <c r="E75" s="29" t="str">
        <f>VLOOKUP(Snapshot!C75,Indicator!$A$2:$G$100,7,FALSE)</f>
        <v>Framework Convention on Tobacco Control</v>
      </c>
      <c r="F75" s="29" t="s">
        <v>14</v>
      </c>
      <c r="G75" s="29" t="str">
        <f>VLOOKUP(F75,Value_type!$A$2:$F$100,4,FALSE)</f>
        <v>2=Yes [Ratified/signed]; 1=No [Not ratified/signed]; 0=No data/not applicable</v>
      </c>
      <c r="H75" s="29" t="str">
        <f>VLOOKUP(F75,Value_type!$A$2:$F$100,5,FALSE)</f>
        <v>2=Yes [Ratified/signed]; 1=No [Not ratified/signed]; 0=No data/not applicable</v>
      </c>
      <c r="I75" s="29">
        <f>VLOOKUP(F75,Value_type!$A$2:$F$100,6,FALSE)</f>
        <v>0</v>
      </c>
      <c r="J75" s="29" t="s">
        <v>263</v>
      </c>
      <c r="K75" s="29" t="str">
        <f>VLOOKUP(J75,Source!$A$2:$K$100,3,FALSE)</f>
        <v>UN Treaties</v>
      </c>
      <c r="L75">
        <v>74</v>
      </c>
    </row>
    <row r="76" spans="1:12">
      <c r="A76" s="1" t="s">
        <v>264</v>
      </c>
      <c r="B76" s="1">
        <v>2020</v>
      </c>
      <c r="C76" s="29" t="s">
        <v>265</v>
      </c>
      <c r="D76" s="29" t="str">
        <f>VLOOKUP(Snapshot!C76,Indicator!$A$2:$G$100,6,FALSE)</f>
        <v>1.2.1.1.1</v>
      </c>
      <c r="E76" s="29" t="str">
        <f>VLOOKUP(Snapshot!C76,Indicator!$A$2:$G$100,7,FALSE)</f>
        <v>Marketing and advertising self-regulation</v>
      </c>
      <c r="F76" s="29" t="s">
        <v>266</v>
      </c>
      <c r="G76" s="29" t="str">
        <f>VLOOKUP(F76,Value_type!$A$2:$F$100,4,FALSE)</f>
        <v>3=There is an SRO and an industry code of practice.; 2=There is either an SRO or an industry code of practice; 1=No evidence of SRO or an industry code of practice</v>
      </c>
      <c r="H76" s="29" t="str">
        <f>VLOOKUP(F76,Value_type!$A$2:$F$100,5,FALSE)</f>
        <v>3=There is an SRO and an industry code of practice.; 2=There is either an SRO or an industry code of practice; 1=No evidence of SRO or an industry code of practice</v>
      </c>
      <c r="I76" s="29">
        <f>VLOOKUP(F76,Value_type!$A$2:$F$100,6,FALSE)</f>
        <v>0</v>
      </c>
      <c r="J76" s="29" t="s">
        <v>267</v>
      </c>
      <c r="K76" s="29" t="e">
        <f>VLOOKUP(J76,Source!$A$2:$K$100,3,FALSE)</f>
        <v>#N/A</v>
      </c>
      <c r="L76">
        <v>75</v>
      </c>
    </row>
    <row r="77" spans="1:12">
      <c r="A77" s="1" t="s">
        <v>268</v>
      </c>
      <c r="B77" s="1">
        <v>2020</v>
      </c>
      <c r="C77" s="29" t="s">
        <v>269</v>
      </c>
      <c r="D77" s="29" t="str">
        <f>VLOOKUP(Snapshot!C77,Indicator!$A$2:$G$100,6,FALSE)</f>
        <v>1.2.1.2.1</v>
      </c>
      <c r="E77" s="29" t="str">
        <f>VLOOKUP(Snapshot!C77,Indicator!$A$2:$G$100,7,FALSE)</f>
        <v>Regulation on marketing to children</v>
      </c>
      <c r="F77" s="29" t="s">
        <v>270</v>
      </c>
      <c r="G77" s="29" t="str">
        <f>VLOOKUP(F77,Value_type!$A$2:$F$100,4,FALSE)</f>
        <v>3=Yes. There is national legislation regulating marketing and/or advertising to children. Relevant provisions (substantial or complete); 3=Yes.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v>
      </c>
      <c r="H77" s="29" t="str">
        <f>VLOOKUP(F77,Value_type!$A$2:$F$100,5,FALSE)</f>
        <v>3=Yes. There is national legislation regulating marketing and/or advertising to children. Relevant provisions (substantial or complete) OR 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v>
      </c>
      <c r="I77" s="29">
        <f>VLOOKUP(F77,Value_type!$A$2:$F$100,6,FALSE)</f>
        <v>0</v>
      </c>
      <c r="J77" s="29" t="s">
        <v>271</v>
      </c>
      <c r="K77" s="29" t="str">
        <f>VLOOKUP(J77,Source!$A$2:$K$100,3,FALSE)</f>
        <v>DLA Piper</v>
      </c>
      <c r="L77">
        <v>76</v>
      </c>
    </row>
    <row r="78" spans="1:12">
      <c r="A78" s="1" t="s">
        <v>272</v>
      </c>
      <c r="B78" s="1">
        <v>2020</v>
      </c>
      <c r="C78" s="29" t="s">
        <v>273</v>
      </c>
      <c r="D78" s="29" t="str">
        <f>VLOOKUP(Snapshot!C78,Indicator!$A$2:$G$100,6,FALSE)</f>
        <v>1.2.1.3.10</v>
      </c>
      <c r="E78" s="29" t="str">
        <f>VLOOKUP(Snapshot!C78,Indicator!$A$2:$G$100,7,FALSE)</f>
        <v>Policies on marketing foods to children</v>
      </c>
      <c r="F78" s="29" t="s">
        <v>274</v>
      </c>
      <c r="G78" s="29" t="str">
        <f>VLOOKUP(F78,Value_type!$A$2:$F$100,4,FALSE)</f>
        <v>2=Yes; 2=yes; 1=No; 1=no; 0=No data; 0=don't know;0=Don't know; 0=No data received; 0=No response; 0=Unknown; 0=unknown</v>
      </c>
      <c r="H78" s="29" t="str">
        <f>VLOOKUP(F78,Value_type!$A$2:$F$100,5,FALSE)</f>
        <v>2=Yes; 1=No; 0=Don't know/ No data received/ No response/ No data</v>
      </c>
      <c r="I78" s="29">
        <f>VLOOKUP(F78,Value_type!$A$2:$F$100,6,FALSE)</f>
        <v>0</v>
      </c>
      <c r="J78" s="29" t="s">
        <v>275</v>
      </c>
      <c r="K78" s="29" t="str">
        <f>VLOOKUP(J78,Source!$A$2:$K$100,3,FALSE)</f>
        <v>WHO</v>
      </c>
      <c r="L78">
        <v>77</v>
      </c>
    </row>
    <row r="79" spans="1:12">
      <c r="A79" s="1" t="s">
        <v>276</v>
      </c>
      <c r="B79" s="1">
        <v>2020</v>
      </c>
      <c r="C79" s="29" t="s">
        <v>277</v>
      </c>
      <c r="D79" s="29" t="str">
        <f>VLOOKUP(Snapshot!C79,Indicator!$A$2:$G$100,6,FALSE)</f>
        <v>1.2.1.3.1</v>
      </c>
      <c r="E79" s="29" t="str">
        <f>VLOOKUP(Snapshot!C79,Indicator!$A$2:$G$100,7,FALSE)</f>
        <v>Age limits for purchasing tobacco</v>
      </c>
      <c r="F79" s="29" t="s">
        <v>278</v>
      </c>
      <c r="G79" s="29" t="str">
        <f>VLOOKUP(F79,Value_type!$A$2:$F$100,4,FALSE)</f>
        <v>2=25; 2=24; 2=23; 2=22; 2=21;2=20; 2=19;  2=18; 1=17; 1=16; 1=15; 1=14; 0=Report not provided; 0=Answer not provided</v>
      </c>
      <c r="H79" s="29" t="str">
        <f>VLOOKUP(F79,Value_type!$A$2:$F$100,5,FALSE)</f>
        <v>2=18 years or above; 1=below 18 years; 0=No data</v>
      </c>
      <c r="I79" s="29">
        <f>VLOOKUP(F79,Value_type!$A$2:$F$100,6,FALSE)</f>
        <v>0</v>
      </c>
      <c r="J79" s="29" t="s">
        <v>279</v>
      </c>
      <c r="K79" s="29" t="str">
        <f>VLOOKUP(J79,Source!$A$2:$K$100,3,FALSE)</f>
        <v>FCTC</v>
      </c>
      <c r="L79">
        <v>78</v>
      </c>
    </row>
    <row r="80" spans="1:12">
      <c r="A80" s="1" t="s">
        <v>280</v>
      </c>
      <c r="B80" s="1">
        <v>2020</v>
      </c>
      <c r="C80" s="29" t="s">
        <v>281</v>
      </c>
      <c r="D80" s="29" t="str">
        <f>VLOOKUP(Snapshot!C80,Indicator!$A$2:$G$100,6,FALSE)</f>
        <v>1.2.1.3.2</v>
      </c>
      <c r="E80" s="29" t="str">
        <f>VLOOKUP(Snapshot!C80,Indicator!$A$2:$G$100,7,FALSE)</f>
        <v>Ban on tobacco advertising</v>
      </c>
      <c r="F80" s="29" t="s">
        <v>282</v>
      </c>
      <c r="G80" s="29" t="str">
        <f>VLOOKUP(F80,Value_type!$A$2:$F$100,4,FALSE)</f>
        <v>3=5.0;2=4.0;2=3.0;1=2.0;0=1.0</v>
      </c>
      <c r="H80" s="29" t="str">
        <f>VLOOKUP(F80,Value_type!$A$2:$F$100,5,FALSE)</f>
        <v>3=Ban on all forms of direct and indirect advertising; 2=Ban on national TV, radio and print media only OR also on some but not all other forms of direct and/or indirect advertising; 1=Complete absence of ban, or ban that does not cover national TV, radio and print media; 0=No data</v>
      </c>
      <c r="I80" s="29">
        <f>VLOOKUP(F80,Value_type!$A$2:$F$100,6,FALSE)</f>
        <v>0</v>
      </c>
      <c r="J80" s="29" t="s">
        <v>283</v>
      </c>
      <c r="K80" s="29" t="str">
        <f>VLOOKUP(J80,Source!$A$2:$K$100,3,FALSE)</f>
        <v>WHO</v>
      </c>
      <c r="L80">
        <v>79</v>
      </c>
    </row>
    <row r="81" spans="1:12">
      <c r="A81" s="1" t="s">
        <v>284</v>
      </c>
      <c r="B81" s="1">
        <v>2020</v>
      </c>
      <c r="C81" s="29" t="s">
        <v>285</v>
      </c>
      <c r="D81" s="29" t="str">
        <f>VLOOKUP(Snapshot!C81,Indicator!$A$2:$G$100,6,FALSE)</f>
        <v>1.2.1.3.3</v>
      </c>
      <c r="E81" s="29" t="str">
        <f>VLOOKUP(Snapshot!C81,Indicator!$A$2:$G$100,7,FALSE)</f>
        <v>Warning about the dangers of tobacco</v>
      </c>
      <c r="F81" s="29" t="s">
        <v>286</v>
      </c>
      <c r="G81" s="29" t="str">
        <f>VLOOKUP(F81,Value_type!$A$2:$F$100,4,FALSE)</f>
        <v>3=5.0; 3=4.0; 2=3.0; 1=2.0; 0=1.0</v>
      </c>
      <c r="H81" s="29" t="str">
        <f>VLOOKUP(F81,Value_type!$A$2:$F$100,5,FALSE)</f>
        <v>3=Extensive warning (i.e. over 30% including pictures or pictograms and other appropriate characteristics); 2=Limited warning (i.e. &gt;=30% but no pictures or pictograms and/or other appropriate characteristics); 1=No warning or warning covering &lt;30% of pack surface; 0=No data</v>
      </c>
      <c r="I81" s="29">
        <f>VLOOKUP(F81,Value_type!$A$2:$F$100,6,FALSE)</f>
        <v>0</v>
      </c>
      <c r="J81" s="29" t="s">
        <v>287</v>
      </c>
      <c r="K81" s="29" t="str">
        <f>VLOOKUP(J81,Source!$A$2:$K$100,3,FALSE)</f>
        <v>WHO</v>
      </c>
      <c r="L81">
        <v>80</v>
      </c>
    </row>
    <row r="82" spans="1:12">
      <c r="A82" s="1" t="s">
        <v>288</v>
      </c>
      <c r="B82" s="1">
        <v>2020</v>
      </c>
      <c r="C82" s="29" t="s">
        <v>289</v>
      </c>
      <c r="D82" s="29" t="str">
        <f>VLOOKUP(Snapshot!C82,Indicator!$A$2:$G$100,6,FALSE)</f>
        <v>1.2.1.3.5</v>
      </c>
      <c r="E82" s="29" t="str">
        <f>VLOOKUP(Snapshot!C82,Indicator!$A$2:$G$100,7,FALSE)</f>
        <v>On-premise alcohol service age limits</v>
      </c>
      <c r="F82" s="29" t="s">
        <v>290</v>
      </c>
      <c r="G82" s="29" t="str">
        <f>VLOOKUP(F82,Value_type!$A$2:$F$100,4,FALSE)</f>
        <v>3=Total ban; 3= total ban; 3=25;  3=21; 3=20; 3=19; 3=18; 2=17; 2=16; 1=15; 1=14; 1=13; 1=None; 0=No data; 0=subnational; 0=Subnational</v>
      </c>
      <c r="H82" s="29" t="str">
        <f>VLOOKUP(F82,Value_type!$A$2:$F$100,5,FALSE)</f>
        <v>3=Spirits can be obtained from age 18 or above; 2=Spirits can be obtained at age 16 or 17; 1=Spirits can be obtained at age 15 or below, or there aren't any age limitations; 0=No data or limits are at subnational level</v>
      </c>
      <c r="I82" s="29">
        <f>VLOOKUP(F82,Value_type!$A$2:$F$100,6,FALSE)</f>
        <v>0</v>
      </c>
      <c r="J82" s="29" t="s">
        <v>291</v>
      </c>
      <c r="K82" s="29" t="str">
        <f>VLOOKUP(J82,Source!$A$2:$K$100,3,FALSE)</f>
        <v>WHO</v>
      </c>
      <c r="L82">
        <v>81</v>
      </c>
    </row>
    <row r="83" spans="1:12">
      <c r="A83" s="1" t="s">
        <v>292</v>
      </c>
      <c r="B83" s="1">
        <v>2020</v>
      </c>
      <c r="C83" s="29" t="s">
        <v>293</v>
      </c>
      <c r="D83" s="29" t="str">
        <f>VLOOKUP(Snapshot!C83,Indicator!$A$2:$G$100,6,FALSE)</f>
        <v>1.2.1.3.6</v>
      </c>
      <c r="E83" s="29" t="str">
        <f>VLOOKUP(Snapshot!C83,Indicator!$A$2:$G$100,7,FALSE)</f>
        <v>Ban on alcohol advertising on national TV</v>
      </c>
      <c r="F83" s="29" t="s">
        <v>294</v>
      </c>
      <c r="G83" s="29" t="str">
        <f>VLOOKUP(F83,Value_type!$A$2:$F$100,4,FALSE)</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H83" s="29" t="str">
        <f>VLOOKUP(F83,Value_type!$A$2:$F$100,5,FALSE)</f>
        <v>3=Ban; 2=Partial restriction (concerning at least one of the following: time, content, place); 1=No restrictions OR voluntary/self-restricted; 0=No data</v>
      </c>
      <c r="I83" s="29">
        <f>VLOOKUP(F83,Value_type!$A$2:$F$100,6,FALSE)</f>
        <v>0</v>
      </c>
      <c r="J83" s="29" t="s">
        <v>295</v>
      </c>
      <c r="K83" s="29" t="str">
        <f>VLOOKUP(J83,Source!$A$2:$K$100,3,FALSE)</f>
        <v>WHO</v>
      </c>
      <c r="L83">
        <v>82</v>
      </c>
    </row>
    <row r="84" spans="1:12">
      <c r="A84" s="1" t="s">
        <v>296</v>
      </c>
      <c r="B84" s="1">
        <v>2020</v>
      </c>
      <c r="C84" s="29" t="s">
        <v>297</v>
      </c>
      <c r="D84" s="29" t="str">
        <f>VLOOKUP(Snapshot!C84,Indicator!$A$2:$G$100,6,FALSE)</f>
        <v>1.2.1.3.8</v>
      </c>
      <c r="E84" s="29" t="str">
        <f>VLOOKUP(Snapshot!C84,Indicator!$A$2:$G$100,7,FALSE)</f>
        <v>Alcohol health warning labels</v>
      </c>
      <c r="F84" s="29" t="s">
        <v>274</v>
      </c>
      <c r="G84" s="29" t="str">
        <f>VLOOKUP(F84,Value_type!$A$2:$F$100,4,FALSE)</f>
        <v>2=Yes; 2=yes; 1=No; 1=no; 0=No data; 0=don't know;0=Don't know; 0=No data received; 0=No response; 0=Unknown; 0=unknown</v>
      </c>
      <c r="H84" s="29" t="str">
        <f>VLOOKUP(F84,Value_type!$A$2:$F$100,5,FALSE)</f>
        <v>2=Yes; 1=No; 0=Don't know/ No data received/ No response/ No data</v>
      </c>
      <c r="I84" s="29">
        <f>VLOOKUP(F84,Value_type!$A$2:$F$100,6,FALSE)</f>
        <v>0</v>
      </c>
      <c r="J84" s="29" t="s">
        <v>298</v>
      </c>
      <c r="K84" s="29" t="str">
        <f>VLOOKUP(J84,Source!$A$2:$K$100,3,FALSE)</f>
        <v>WHO</v>
      </c>
      <c r="L84">
        <v>83</v>
      </c>
    </row>
    <row r="85" spans="1:12">
      <c r="A85" s="1" t="s">
        <v>299</v>
      </c>
      <c r="B85" s="1">
        <v>2020</v>
      </c>
      <c r="C85" s="29" t="s">
        <v>300</v>
      </c>
      <c r="D85" s="29" t="str">
        <f>VLOOKUP(Snapshot!C85,Indicator!$A$2:$G$100,6,FALSE)</f>
        <v>1.2.1.3.9</v>
      </c>
      <c r="E85" s="29" t="str">
        <f>VLOOKUP(Snapshot!C85,Indicator!$A$2:$G$100,7,FALSE)</f>
        <v>Implementation of the International Code of Marketing of Breast-Milk Substitutes</v>
      </c>
      <c r="F85" s="29" t="s">
        <v>301</v>
      </c>
      <c r="G85" s="29" t="str">
        <f>VLOOKUP(F85,Value_type!$A$2:$F$100,4,FALSE)</f>
        <v>4=Substantially aligned with the Code; 3=Moderately aligned with the Code; 2=Some provisions of the Code included; 1=No legal measures; 0=No data</v>
      </c>
      <c r="H85" s="29" t="str">
        <f>VLOOKUP(F85,Value_type!$A$2:$F$100,5,FALSE)</f>
        <v>4=Substantially aligned with the Code; 3=Moderately aligned with the Code; 2=Some provisions of the Code included; 1=No legal measures; 0=No data</v>
      </c>
      <c r="I85" s="29">
        <f>VLOOKUP(F85,Value_type!$A$2:$F$100,6,FALSE)</f>
        <v>0</v>
      </c>
      <c r="J85" s="29" t="s">
        <v>302</v>
      </c>
      <c r="K85" s="29" t="str">
        <f>VLOOKUP(J85,Source!$A$2:$K$100,3,FALSE)</f>
        <v>WHO &amp; UNICEF</v>
      </c>
      <c r="L85">
        <v>84</v>
      </c>
    </row>
    <row r="86" spans="1:12">
      <c r="A86" s="1" t="s">
        <v>303</v>
      </c>
      <c r="B86" s="1">
        <v>2020</v>
      </c>
      <c r="C86" s="29" t="s">
        <v>304</v>
      </c>
      <c r="D86" s="29" t="str">
        <f>VLOOKUP(Snapshot!C86,Indicator!$A$2:$G$100,6,FALSE)</f>
        <v>3.1.1</v>
      </c>
      <c r="E86" s="29" t="str">
        <f>VLOOKUP(Snapshot!C86,Indicator!$A$2:$G$100,7,FALSE)</f>
        <v>Youth smoking rate</v>
      </c>
      <c r="F86" s="29" t="s">
        <v>48</v>
      </c>
      <c r="G86" s="26" t="s">
        <v>60</v>
      </c>
      <c r="H86" s="29" t="str">
        <f>VLOOKUP(F86,Value_type!$A$2:$F$100,5,FALSE)</f>
        <v>Continuous variable</v>
      </c>
      <c r="I86" s="29">
        <f>VLOOKUP(F86,Value_type!$A$2:$F$100,6,FALSE)</f>
        <v>0</v>
      </c>
      <c r="J86" s="29" t="s">
        <v>305</v>
      </c>
      <c r="K86" s="29" t="str">
        <f>VLOOKUP(J86,Source!$A$2:$K$100,3,FALSE)</f>
        <v>WHO</v>
      </c>
      <c r="L86">
        <v>85</v>
      </c>
    </row>
    <row r="87" spans="1:12">
      <c r="A87" s="1" t="s">
        <v>306</v>
      </c>
      <c r="B87" s="1">
        <v>2020</v>
      </c>
      <c r="C87" s="29" t="s">
        <v>307</v>
      </c>
      <c r="D87" s="29" t="str">
        <f>VLOOKUP(Snapshot!C87,Indicator!$A$2:$G$100,6,FALSE)</f>
        <v>3.1.2</v>
      </c>
      <c r="E87" s="29" t="str">
        <f>VLOOKUP(Snapshot!C87,Indicator!$A$2:$G$100,7,FALSE)</f>
        <v xml:space="preserve">Use of alcohol </v>
      </c>
      <c r="F87" s="29" t="s">
        <v>48</v>
      </c>
      <c r="G87" s="26" t="s">
        <v>60</v>
      </c>
      <c r="H87" s="29" t="str">
        <f>VLOOKUP(F87,Value_type!$A$2:$F$100,5,FALSE)</f>
        <v>Continuous variable</v>
      </c>
      <c r="I87" s="29">
        <f>VLOOKUP(F87,Value_type!$A$2:$F$100,6,FALSE)</f>
        <v>0</v>
      </c>
      <c r="J87" s="29" t="s">
        <v>308</v>
      </c>
      <c r="K87" s="29" t="str">
        <f>VLOOKUP(J87,Source!$A$2:$K$100,3,FALSE)</f>
        <v>WHO</v>
      </c>
      <c r="L87">
        <v>86</v>
      </c>
    </row>
    <row r="88" spans="1:12">
      <c r="A88" s="1" t="s">
        <v>309</v>
      </c>
      <c r="B88" s="1">
        <v>2020</v>
      </c>
      <c r="C88" s="29" t="s">
        <v>310</v>
      </c>
      <c r="D88" s="29" t="str">
        <f>VLOOKUP(Snapshot!C88,Indicator!$A$2:$G$100,6,FALSE)</f>
        <v>3.1.3</v>
      </c>
      <c r="E88" s="29" t="str">
        <f>VLOOKUP(Snapshot!C88,Indicator!$A$2:$G$100,7,FALSE)</f>
        <v>Young children overweight</v>
      </c>
      <c r="F88" s="29" t="s">
        <v>48</v>
      </c>
      <c r="G88" s="26" t="s">
        <v>60</v>
      </c>
      <c r="H88" s="29" t="str">
        <f>VLOOKUP(F88,Value_type!$A$2:$F$100,5,FALSE)</f>
        <v>Continuous variable</v>
      </c>
      <c r="I88" s="29">
        <f>VLOOKUP(F88,Value_type!$A$2:$F$100,6,FALSE)</f>
        <v>0</v>
      </c>
      <c r="J88" s="29" t="s">
        <v>311</v>
      </c>
      <c r="K88" s="29" t="e">
        <f>VLOOKUP(J88,Source!$A$2:$K$100,3,FALSE)</f>
        <v>#N/A</v>
      </c>
      <c r="L88">
        <v>87</v>
      </c>
    </row>
    <row r="89" spans="1:12">
      <c r="A89" s="1" t="s">
        <v>312</v>
      </c>
      <c r="B89" s="1">
        <v>2020</v>
      </c>
      <c r="C89" s="29" t="s">
        <v>313</v>
      </c>
      <c r="D89" s="29" t="str">
        <f>VLOOKUP(Snapshot!C89,Indicator!$A$2:$G$100,6,FALSE)</f>
        <v>3.1.4</v>
      </c>
      <c r="E89" s="29" t="str">
        <f>VLOOKUP(Snapshot!C89,Indicator!$A$2:$G$100,7,FALSE)</f>
        <v>Older children and teenagers overweight</v>
      </c>
      <c r="F89" s="29" t="s">
        <v>48</v>
      </c>
      <c r="G89" s="26" t="s">
        <v>60</v>
      </c>
      <c r="H89" s="29" t="str">
        <f>VLOOKUP(F89,Value_type!$A$2:$F$100,5,FALSE)</f>
        <v>Continuous variable</v>
      </c>
      <c r="I89" s="29">
        <f>VLOOKUP(F89,Value_type!$A$2:$F$100,6,FALSE)</f>
        <v>0</v>
      </c>
      <c r="J89" s="29" t="s">
        <v>314</v>
      </c>
      <c r="K89" s="29" t="str">
        <f>VLOOKUP(J89,Source!$A$2:$K$200,3,FALSE)</f>
        <v>WHO</v>
      </c>
      <c r="L89">
        <v>88</v>
      </c>
    </row>
    <row r="90" spans="1:12">
      <c r="A90" s="1" t="s">
        <v>315</v>
      </c>
      <c r="B90" s="1">
        <v>2020</v>
      </c>
      <c r="C90" s="29" t="s">
        <v>316</v>
      </c>
      <c r="D90" s="29" t="str">
        <f>VLOOKUP(Snapshot!C90,Indicator!$A$2:$G$100,6,FALSE)</f>
        <v>3.1.5</v>
      </c>
      <c r="E90" s="29" t="str">
        <f>VLOOKUP(Snapshot!C90,Indicator!$A$2:$G$100,7,FALSE)</f>
        <v xml:space="preserve">Exclusive breastfeeding	</v>
      </c>
      <c r="F90" s="29" t="s">
        <v>48</v>
      </c>
      <c r="G90" s="26" t="s">
        <v>60</v>
      </c>
      <c r="H90" s="29" t="str">
        <f>VLOOKUP(F90,Value_type!$A$2:$F$100,5,FALSE)</f>
        <v>Continuous variable</v>
      </c>
      <c r="I90" s="29">
        <f>VLOOKUP(F90,Value_type!$A$2:$F$100,6,FALSE)</f>
        <v>0</v>
      </c>
      <c r="J90" s="29" t="s">
        <v>317</v>
      </c>
      <c r="K90" s="29" t="str">
        <f>VLOOKUP(J90,Source!$A$2:$K$200,3,FALSE)</f>
        <v>WHO</v>
      </c>
      <c r="L90">
        <v>89</v>
      </c>
    </row>
    <row r="91" spans="1:12">
      <c r="A91" s="1" t="s">
        <v>318</v>
      </c>
      <c r="B91" s="1">
        <v>2020</v>
      </c>
      <c r="C91" s="29" t="s">
        <v>319</v>
      </c>
      <c r="D91" s="29" t="str">
        <f>VLOOKUP(Snapshot!C91,Indicator!$A$2:$G$100,6,FALSE)</f>
        <v>1.1.2.1</v>
      </c>
      <c r="E91" s="29" t="str">
        <f>VLOOKUP(Snapshot!C91,Indicator!$A$2:$G$100,7,FALSE)</f>
        <v>WHO Constitution</v>
      </c>
      <c r="F91" s="29" t="s">
        <v>14</v>
      </c>
      <c r="G91" s="29" t="str">
        <f>VLOOKUP(F91,Value_type!$A$2:$F$100,4,FALSE)</f>
        <v>2=Yes [Ratified/signed]; 1=No [Not ratified/signed]; 0=No data/not applicable</v>
      </c>
      <c r="H91" s="29" t="str">
        <f>VLOOKUP(F91,Value_type!$A$2:$F$100,5,FALSE)</f>
        <v>2=Yes [Ratified/signed]; 1=No [Not ratified/signed]; 0=No data/not applicable</v>
      </c>
      <c r="I91" s="29">
        <f>VLOOKUP(F91,Value_type!$A$2:$F$100,6,FALSE)</f>
        <v>0</v>
      </c>
      <c r="J91" s="29" t="s">
        <v>320</v>
      </c>
      <c r="K91" s="29" t="str">
        <f>VLOOKUP(J91,Source!$A$2:$K$200,3,FALSE)</f>
        <v>UN Treaties</v>
      </c>
      <c r="L91">
        <v>90</v>
      </c>
    </row>
    <row r="92" spans="1:12">
      <c r="A92" s="1" t="s">
        <v>321</v>
      </c>
      <c r="B92" s="1">
        <v>2020</v>
      </c>
      <c r="C92" s="29" t="s">
        <v>322</v>
      </c>
      <c r="D92" s="29" t="str">
        <f>VLOOKUP(Snapshot!C92,Indicator!$A$2:$G$100,6,FALSE)</f>
        <v>1.1.2.1</v>
      </c>
      <c r="E92" s="29" t="s">
        <v>323</v>
      </c>
      <c r="F92" s="29" t="s">
        <v>324</v>
      </c>
      <c r="G92" s="29" t="str">
        <f>VLOOKUP(F92,Value_type!$A$2:$F$100,4,FALSE)</f>
        <v>3=Legislation; 2=Draft Legislation; 1=No Legislation; 0=No Data</v>
      </c>
      <c r="H92" s="29" t="str">
        <f>VLOOKUP(F92,Value_type!$A$2:$F$100,5,FALSE)</f>
        <v>3=Legislation; 2=Draft Legislation; 1=No Legislation; 0=No Data</v>
      </c>
      <c r="I92" s="29">
        <f>VLOOKUP(F92,Value_type!$A$2:$F$100,6,FALSE)</f>
        <v>0</v>
      </c>
      <c r="J92" s="29" t="s">
        <v>325</v>
      </c>
      <c r="K92" s="29" t="str">
        <f>VLOOKUP(J92,Source!$A$2:$K$200,3,FALSE)</f>
        <v>UNCTAD</v>
      </c>
      <c r="L92">
        <v>91</v>
      </c>
    </row>
    <row r="93" spans="1:12">
      <c r="A93" s="1" t="s">
        <v>326</v>
      </c>
      <c r="B93" s="1">
        <v>2020</v>
      </c>
      <c r="C93" s="29" t="s">
        <v>327</v>
      </c>
      <c r="D93" s="29" t="str">
        <f>VLOOKUP(Snapshot!C93,Indicator!$A$2:$G$100,6,FALSE)</f>
        <v>NEW</v>
      </c>
      <c r="E93" s="29" t="str">
        <f>VLOOKUP(Snapshot!C93,Indicator!$A$2:$G$100,7,FALSE)</f>
        <v>Online consumer protection</v>
      </c>
      <c r="F93" s="29" t="s">
        <v>324</v>
      </c>
      <c r="G93" s="29" t="str">
        <f>VLOOKUP(F93,Value_type!$A$2:$F$100,4,FALSE)</f>
        <v>3=Legislation; 2=Draft Legislation; 1=No Legislation; 0=No Data</v>
      </c>
      <c r="H93" s="29" t="str">
        <f>VLOOKUP(F93,Value_type!$A$2:$F$100,5,FALSE)</f>
        <v>3=Legislation; 2=Draft Legislation; 1=No Legislation; 0=No Data</v>
      </c>
      <c r="I93" s="29">
        <f>VLOOKUP(F93,Value_type!$A$2:$F$100,6,FALSE)</f>
        <v>0</v>
      </c>
      <c r="J93" s="29" t="s">
        <v>328</v>
      </c>
      <c r="K93" s="29" t="str">
        <f>VLOOKUP(J93,Source!$A$2:$K$200,3,FALSE)</f>
        <v>UNCTAD</v>
      </c>
      <c r="L93">
        <v>92</v>
      </c>
    </row>
    <row r="94" spans="1:12">
      <c r="A94" s="1" t="s">
        <v>329</v>
      </c>
      <c r="B94" s="1">
        <v>2020</v>
      </c>
      <c r="C94" s="29" t="s">
        <v>330</v>
      </c>
      <c r="D94" s="29" t="str">
        <f>VLOOKUP(Snapshot!C94,Indicator!$A$2:$G$100,6,FALSE)</f>
        <v>NEW</v>
      </c>
      <c r="E94" s="29" t="str">
        <f>VLOOKUP(Snapshot!C94,Indicator!$A$2:$G$100,7,FALSE)</f>
        <v>National standards body</v>
      </c>
      <c r="F94" s="29" t="s">
        <v>331</v>
      </c>
      <c r="G94" s="29" t="str">
        <f>VLOOKUP(F94,Value_type!$A$2:$F$100,4,FALSE)</f>
        <v>2=Yes, the country has a national standards authority (ISO); 2=Yes, the country has a national standards authority (ISO and IEC); 1=No ISO or IEC national standards authority</v>
      </c>
      <c r="H94" s="29" t="str">
        <f>VLOOKUP(F94,Value_type!$A$2:$F$100,5,FALSE)</f>
        <v>2=Yes, the country has a national standards authority (ISO) OR  the country has both ISO and IEC; 1=No ISO or IEC national standards authority</v>
      </c>
      <c r="I94" s="29">
        <f>VLOOKUP(F94,Value_type!$A$2:$F$100,6,FALSE)</f>
        <v>0</v>
      </c>
      <c r="J94" s="29" t="s">
        <v>332</v>
      </c>
      <c r="K94" s="29" t="e">
        <f>VLOOKUP(J94,Source!$A$2:$K$200,3,FALSE)</f>
        <v>#N/A</v>
      </c>
      <c r="L94">
        <v>93</v>
      </c>
    </row>
    <row r="95" spans="1:12">
      <c r="A95" s="1" t="s">
        <v>333</v>
      </c>
      <c r="B95" s="1">
        <v>2020</v>
      </c>
      <c r="C95" s="29" t="s">
        <v>334</v>
      </c>
      <c r="D95" s="29" t="str">
        <f>VLOOKUP(Snapshot!C95,Indicator!$A$2:$G$100,6,FALSE)</f>
        <v>3.2.1</v>
      </c>
      <c r="E95" s="29" t="str">
        <f>VLOOKUP(Snapshot!C95,Indicator!$A$2:$G$100,7,FALSE)</f>
        <v>Death rates from injuries</v>
      </c>
      <c r="F95" s="29" t="s">
        <v>48</v>
      </c>
      <c r="G95" s="26" t="s">
        <v>60</v>
      </c>
      <c r="H95" s="29" t="str">
        <f>VLOOKUP(F95,Value_type!$A$2:$F$100,5,FALSE)</f>
        <v>Continuous variable</v>
      </c>
      <c r="I95" s="29">
        <f>VLOOKUP(F95,Value_type!$A$2:$F$100,6,FALSE)</f>
        <v>0</v>
      </c>
      <c r="J95" s="29" t="s">
        <v>335</v>
      </c>
      <c r="K95" s="29" t="e">
        <f>VLOOKUP(J95,Source!$A$2:$K$200,3,FALSE)</f>
        <v>#N/A</v>
      </c>
      <c r="L95">
        <v>94</v>
      </c>
    </row>
    <row r="96" spans="1:12">
      <c r="A96" s="1" t="s">
        <v>336</v>
      </c>
      <c r="B96" s="1">
        <v>2020</v>
      </c>
      <c r="C96" s="29" t="s">
        <v>337</v>
      </c>
      <c r="D96" s="29" t="str">
        <f>VLOOKUP(Snapshot!C96,Indicator!$A$2:$G$100,6,FALSE)</f>
        <v>3.2.2</v>
      </c>
      <c r="E96" s="29" t="str">
        <f>VLOOKUP(Snapshot!C96,Indicator!$A$2:$G$100,7,FALSE)</f>
        <v>Mortality rates due to poisoning</v>
      </c>
      <c r="F96" s="29" t="s">
        <v>48</v>
      </c>
      <c r="G96" s="26" t="s">
        <v>60</v>
      </c>
      <c r="H96" s="29" t="str">
        <f>VLOOKUP(F96,Value_type!$A$2:$F$100,5,FALSE)</f>
        <v>Continuous variable</v>
      </c>
      <c r="I96" s="29">
        <f>VLOOKUP(F96,Value_type!$A$2:$F$100,6,FALSE)</f>
        <v>0</v>
      </c>
      <c r="J96" s="29" t="s">
        <v>338</v>
      </c>
      <c r="K96" s="29" t="str">
        <f>VLOOKUP(J96,Source!$A$2:$K$200,3,FALSE)</f>
        <v>WHO</v>
      </c>
      <c r="L96">
        <v>95</v>
      </c>
    </row>
    <row r="97" spans="1:12">
      <c r="A97" s="1" t="s">
        <v>339</v>
      </c>
      <c r="B97" s="1">
        <v>2020</v>
      </c>
      <c r="C97" s="29" t="s">
        <v>340</v>
      </c>
      <c r="D97" s="29" t="str">
        <f>VLOOKUP(Snapshot!C97,Indicator!$A$2:$G$100,6,FALSE)</f>
        <v>1.1.3.1</v>
      </c>
      <c r="E97" s="29" t="str">
        <f>VLOOKUP(Snapshot!C97,Indicator!$A$2:$G$100,7,FALSE)</f>
        <v>Optional Protocol to the CRC on the Sale of Children, Child Prostitution and Child Pornography</v>
      </c>
      <c r="F97" s="29" t="s">
        <v>14</v>
      </c>
      <c r="G97" s="29" t="str">
        <f>VLOOKUP(F97,Value_type!$A$2:$F$100,4,FALSE)</f>
        <v>2=Yes [Ratified/signed]; 1=No [Not ratified/signed]; 0=No data/not applicable</v>
      </c>
      <c r="H97" s="29" t="str">
        <f>VLOOKUP(F97,Value_type!$A$2:$F$100,5,FALSE)</f>
        <v>2=Yes [Ratified/signed]; 1=No [Not ratified/signed]; 0=No data/not applicable</v>
      </c>
      <c r="I97" s="29">
        <f>VLOOKUP(F97,Value_type!$A$2:$F$100,6,FALSE)</f>
        <v>0</v>
      </c>
      <c r="J97" s="29" t="s">
        <v>341</v>
      </c>
      <c r="K97" s="29" t="str">
        <f>VLOOKUP(J97,Source!$A$2:$K$200,3,FALSE)</f>
        <v>UN Treaties</v>
      </c>
      <c r="L97">
        <v>96</v>
      </c>
    </row>
    <row r="98" spans="1:12">
      <c r="A98" s="1" t="s">
        <v>342</v>
      </c>
      <c r="B98" s="1">
        <v>2020</v>
      </c>
      <c r="C98" s="29" t="s">
        <v>343</v>
      </c>
      <c r="D98" s="29" t="str">
        <f>VLOOKUP(Snapshot!C98,Indicator!$A$2:$G$100,6,FALSE)</f>
        <v>1.1.3.2</v>
      </c>
      <c r="E98" s="29" t="str">
        <f>VLOOKUP(Snapshot!C98,Indicator!$A$2:$G$100,7,FALSE)</f>
        <v>We Protect Global Alliance</v>
      </c>
      <c r="F98" s="29" t="s">
        <v>274</v>
      </c>
      <c r="G98" s="29" t="str">
        <f>VLOOKUP(F98,Value_type!$A$2:$F$100,4,FALSE)</f>
        <v>2=Yes; 2=yes; 1=No; 1=no; 0=No data; 0=don't know;0=Don't know; 0=No data received; 0=No response; 0=Unknown; 0=unknown</v>
      </c>
      <c r="H98" s="29" t="str">
        <f>VLOOKUP(F98,Value_type!$A$2:$F$100,5,FALSE)</f>
        <v>2=Yes; 1=No; 0=Don't know/ No data received/ No response/ No data</v>
      </c>
      <c r="I98" s="29">
        <f>VLOOKUP(F98,Value_type!$A$2:$F$100,6,FALSE)</f>
        <v>0</v>
      </c>
      <c r="J98" s="29" t="s">
        <v>344</v>
      </c>
      <c r="K98" s="29" t="str">
        <f>VLOOKUP(J98,Source!$A$2:$K$200,3,FALSE)</f>
        <v>We Protect Global Alliance</v>
      </c>
      <c r="L98">
        <v>97</v>
      </c>
    </row>
    <row r="99" spans="1:12">
      <c r="A99" s="1" t="s">
        <v>345</v>
      </c>
      <c r="B99" s="1">
        <v>2020</v>
      </c>
      <c r="C99" s="29" t="s">
        <v>346</v>
      </c>
      <c r="D99" s="29" t="str">
        <f>VLOOKUP(Snapshot!C99,Indicator!$A$2:$G$100,6,FALSE)</f>
        <v xml:space="preserve">1.2.3.1 </v>
      </c>
      <c r="E99" s="29" t="str">
        <f>VLOOKUP(Snapshot!C99,Indicator!$A$2:$G$100,7,FALSE)</f>
        <v>Legislation prohibiting CSAM</v>
      </c>
      <c r="F99" s="29" t="s">
        <v>347</v>
      </c>
      <c r="G99" s="29" t="str">
        <f>VLOOKUP(F99,Value_type!$A$2:$F$100,4,FALSE)</f>
        <v>3=Yes there is legislation specific to CSAM and it has an adequate CSAM definition; 2=Yes there is legislation specific to CSAM but it does NOT have an adequate CSAM definition;  1=No legislation; 0=No data</v>
      </c>
      <c r="H99" s="29" t="str">
        <f>VLOOKUP(F99,Value_type!$A$2:$F$100,5,FALSE)</f>
        <v>3=Yes there is legislation specific to CSAM and CSAM is defined; 2=There is legislation specific to CSAM but CSAM is not defined;  1=No legislation; 0=No data</v>
      </c>
      <c r="I99" s="29">
        <f>VLOOKUP(F99,Value_type!$A$2:$F$100,6,FALSE)</f>
        <v>0</v>
      </c>
      <c r="J99" s="29" t="s">
        <v>348</v>
      </c>
      <c r="K99" s="29" t="str">
        <f>VLOOKUP(J99,Source!$A$2:$K$200,3,FALSE)</f>
        <v>ICMEC</v>
      </c>
      <c r="L99">
        <v>98</v>
      </c>
    </row>
    <row r="100" spans="1:12">
      <c r="A100" s="1" t="s">
        <v>349</v>
      </c>
      <c r="B100" s="1">
        <v>2020</v>
      </c>
      <c r="C100" s="29" t="s">
        <v>350</v>
      </c>
      <c r="D100" s="29" t="str">
        <f>VLOOKUP(Snapshot!C100,Indicator!$A$2:$G$100,6,FALSE)</f>
        <v>NEW</v>
      </c>
      <c r="E100" s="29" t="str">
        <f>VLOOKUP(Snapshot!C100,Indicator!$A$2:$G$100,7,FALSE)</f>
        <v>Legislation prohibiting technology facilitated CSAM offences</v>
      </c>
      <c r="F100" s="29" t="s">
        <v>274</v>
      </c>
      <c r="G100" s="29" t="str">
        <f>VLOOKUP(F100,Value_type!$A$2:$F$100,4,FALSE)</f>
        <v>2=Yes; 2=yes; 1=No; 1=no; 0=No data; 0=don't know;0=Don't know; 0=No data received; 0=No response; 0=Unknown; 0=unknown</v>
      </c>
      <c r="H100" s="29" t="str">
        <f>VLOOKUP(F100,Value_type!$A$2:$F$100,5,FALSE)</f>
        <v>2=Yes; 1=No; 0=Don't know/ No data received/ No response/ No data</v>
      </c>
      <c r="I100" s="29">
        <f>VLOOKUP(F100,Value_type!$A$2:$F$100,6,FALSE)</f>
        <v>0</v>
      </c>
      <c r="J100" s="29" t="s">
        <v>351</v>
      </c>
      <c r="K100" s="29" t="str">
        <f>VLOOKUP(J100,Source!$A$2:$K$200,3,FALSE)</f>
        <v>ICMEC</v>
      </c>
      <c r="L100">
        <v>99</v>
      </c>
    </row>
    <row r="101" spans="1:12">
      <c r="A101" s="1" t="s">
        <v>352</v>
      </c>
      <c r="B101" s="1">
        <v>2020</v>
      </c>
      <c r="C101" s="29" t="s">
        <v>353</v>
      </c>
      <c r="D101" s="29" t="str">
        <f>VLOOKUP(Snapshot!C101,Indicator!$A$2:$G$200,6,FALSE)</f>
        <v>NEW</v>
      </c>
      <c r="E101" s="29" t="str">
        <f>VLOOKUP(Snapshot!C101,Indicator!$A$2:$G$200,7,FALSE)</f>
        <v>ISP Reporting of CSAM</v>
      </c>
      <c r="F101" s="29" t="s">
        <v>274</v>
      </c>
      <c r="G101" s="29" t="str">
        <f>VLOOKUP(F101,Value_type!$A$2:$F$100,4,FALSE)</f>
        <v>2=Yes; 2=yes; 1=No; 1=no; 0=No data; 0=don't know;0=Don't know; 0=No data received; 0=No response; 0=Unknown; 0=unknown</v>
      </c>
      <c r="H101" s="29" t="str">
        <f>VLOOKUP(F101,Value_type!$A$2:$F$100,5,FALSE)</f>
        <v>2=Yes; 1=No; 0=Don't know/ No data received/ No response/ No data</v>
      </c>
      <c r="I101" s="29">
        <f>VLOOKUP(F101,Value_type!$A$2:$F$100,6,FALSE)</f>
        <v>0</v>
      </c>
      <c r="J101" s="29" t="s">
        <v>354</v>
      </c>
      <c r="K101" s="29" t="str">
        <f>VLOOKUP(J101,Source!$A$2:$K$200,3,FALSE)</f>
        <v>ICMEC</v>
      </c>
      <c r="L101">
        <v>100</v>
      </c>
    </row>
    <row r="102" spans="1:12">
      <c r="A102" s="1" t="s">
        <v>355</v>
      </c>
      <c r="B102" s="1">
        <v>2020</v>
      </c>
      <c r="C102" s="29" t="s">
        <v>356</v>
      </c>
      <c r="D102" s="29" t="str">
        <f>VLOOKUP(Snapshot!C102,Indicator!$A$2:$G$200,6,FALSE)</f>
        <v>NEW</v>
      </c>
      <c r="E102" s="29" t="str">
        <f>VLOOKUP(Snapshot!C102,Indicator!$A$2:$G$200,7,FALSE)</f>
        <v>Child sexual abuse and exploitation. Legal framework</v>
      </c>
      <c r="F102" s="29" t="s">
        <v>48</v>
      </c>
      <c r="G102" s="26" t="s">
        <v>60</v>
      </c>
      <c r="H102" s="29" t="str">
        <f>VLOOKUP(F102,Value_type!$A$2:$F$100,5,FALSE)</f>
        <v>Continuous variable</v>
      </c>
      <c r="I102" s="29">
        <f>VLOOKUP(F102,Value_type!$A$2:$F$100,6,FALSE)</f>
        <v>0</v>
      </c>
      <c r="J102" s="29" t="s">
        <v>357</v>
      </c>
      <c r="K102" s="29" t="str">
        <f>VLOOKUP(J102,Source!$A$2:$K$200,3,FALSE)</f>
        <v>Economist Intelligence Unit</v>
      </c>
      <c r="L102">
        <v>101</v>
      </c>
    </row>
    <row r="103" spans="1:12">
      <c r="A103" s="1" t="s">
        <v>358</v>
      </c>
      <c r="B103" s="1">
        <v>2020</v>
      </c>
      <c r="C103" s="29" t="s">
        <v>359</v>
      </c>
      <c r="D103" s="29" t="str">
        <f>VLOOKUP(Snapshot!C103,Indicator!$A$2:$G$200,6,FALSE)</f>
        <v>NEW</v>
      </c>
      <c r="E103" s="29" t="str">
        <f>VLOOKUP(Snapshot!C103,Indicator!$A$2:$G$200,7,FALSE)</f>
        <v>Online exploitation and abuse</v>
      </c>
      <c r="F103" s="29" t="s">
        <v>324</v>
      </c>
      <c r="G103" s="29" t="str">
        <f>VLOOKUP(F103,Value_type!$A$2:$F$100,4,FALSE)</f>
        <v>3=Legislation; 2=Draft Legislation; 1=No Legislation; 0=No Data</v>
      </c>
      <c r="H103" s="29" t="str">
        <f>VLOOKUP(F103,Value_type!$A$2:$F$100,5,FALSE)</f>
        <v>3=Legislation; 2=Draft Legislation; 1=No Legislation; 0=No Data</v>
      </c>
      <c r="I103" s="29">
        <f>VLOOKUP(F103,Value_type!$A$2:$F$100,6,FALSE)</f>
        <v>0</v>
      </c>
      <c r="J103" s="29" t="s">
        <v>360</v>
      </c>
      <c r="K103" s="29" t="str">
        <f>VLOOKUP(J103,Source!$A$2:$K$200,3,FALSE)</f>
        <v>UNCTAD</v>
      </c>
      <c r="L103">
        <v>102</v>
      </c>
    </row>
    <row r="104" spans="1:12">
      <c r="A104" s="1" t="s">
        <v>361</v>
      </c>
      <c r="B104" s="1">
        <v>2020</v>
      </c>
      <c r="C104" s="29" t="s">
        <v>362</v>
      </c>
      <c r="D104" s="29" t="str">
        <f>VLOOKUP(Snapshot!C104,Indicator!$A$2:$G$200,6,FALSE)</f>
        <v>NEW</v>
      </c>
      <c r="E104" s="29" t="str">
        <f>VLOOKUP(Snapshot!C104,Indicator!$A$2:$G$200,7,FALSE)</f>
        <v>Data protection and privacy</v>
      </c>
      <c r="F104" s="29" t="s">
        <v>324</v>
      </c>
      <c r="G104" s="29" t="str">
        <f>VLOOKUP(F104,Value_type!$A$2:$F$100,4,FALSE)</f>
        <v>3=Legislation; 2=Draft Legislation; 1=No Legislation; 0=No Data</v>
      </c>
      <c r="H104" s="29" t="str">
        <f>VLOOKUP(F104,Value_type!$A$2:$F$100,5,FALSE)</f>
        <v>3=Legislation; 2=Draft Legislation; 1=No Legislation; 0=No Data</v>
      </c>
      <c r="I104" s="29">
        <f>VLOOKUP(F104,Value_type!$A$2:$F$100,6,FALSE)</f>
        <v>0</v>
      </c>
      <c r="J104" s="29" t="s">
        <v>363</v>
      </c>
      <c r="K104" s="29" t="str">
        <f>VLOOKUP(J104,Source!$A$2:$K$200,3,FALSE)</f>
        <v>UNCTAD</v>
      </c>
      <c r="L104">
        <v>103</v>
      </c>
    </row>
    <row r="105" spans="1:12">
      <c r="A105" s="1" t="s">
        <v>364</v>
      </c>
      <c r="B105" s="1">
        <v>2020</v>
      </c>
      <c r="C105" s="29" t="s">
        <v>365</v>
      </c>
      <c r="D105" s="29" t="str">
        <f>VLOOKUP(Snapshot!C105,Indicator!$A$2:$G$200,6,FALSE)</f>
        <v>NEW</v>
      </c>
      <c r="E105" s="29" t="str">
        <f>VLOOKUP(Snapshot!C105,Indicator!$A$2:$G$200,7,FALSE)</f>
        <v>Reports of suspected missing or exploited children</v>
      </c>
      <c r="F105" s="29" t="s">
        <v>366</v>
      </c>
      <c r="G105" s="29" t="str">
        <f>VLOOKUP(F105,Value_type!$A$2:$F$100,4,FALSE)</f>
        <v>6=over 50,000; 5=20,000 - 50,000; 4=10,000 - 20,000; 3=5,000 - 10,000; 2=1,000-5,000; 1 =Less than 1,000; 0=No data</v>
      </c>
      <c r="H105" s="29" t="str">
        <f>VLOOKUP(F105,Value_type!$A$2:$F$100,5,FALSE)</f>
        <v>6=over 50,000; 5=20,000 - 50,000; 4=10,000 - 20,000; 3=5,000 - 10,000; 2=1,000-5,000; 1 =Less than 1,000; 0=No data</v>
      </c>
      <c r="I105" s="29">
        <f>VLOOKUP(F105,Value_type!$A$2:$F$100,6,FALSE)</f>
        <v>0</v>
      </c>
      <c r="J105" s="29" t="s">
        <v>367</v>
      </c>
      <c r="K105" s="29" t="str">
        <f>VLOOKUP(J105,Source!$A$2:$K$200,3,FALSE)</f>
        <v>NCMEC</v>
      </c>
      <c r="L105">
        <v>104</v>
      </c>
    </row>
    <row r="106" spans="1:12">
      <c r="A106" s="1" t="s">
        <v>368</v>
      </c>
      <c r="B106" s="1">
        <v>2020</v>
      </c>
      <c r="C106" s="29" t="s">
        <v>369</v>
      </c>
      <c r="D106" s="29" t="str">
        <f>VLOOKUP(Snapshot!C106,Indicator!$A$2:$G$200,6,FALSE)</f>
        <v>NEW</v>
      </c>
      <c r="E106" s="29" t="str">
        <f>VLOOKUP(Snapshot!C106,Indicator!$A$2:$G$200,7,FALSE)</f>
        <v>Child sexual abuse and exploitation. Environment.</v>
      </c>
      <c r="F106" s="29" t="s">
        <v>48</v>
      </c>
      <c r="G106" s="26" t="s">
        <v>60</v>
      </c>
      <c r="H106" s="29" t="str">
        <f>VLOOKUP(F106,Value_type!$A$2:$F$100,5,FALSE)</f>
        <v>Continuous variable</v>
      </c>
      <c r="I106" s="29">
        <f>VLOOKUP(F106,Value_type!$A$2:$F$100,6,FALSE)</f>
        <v>0</v>
      </c>
      <c r="J106" s="29" t="s">
        <v>370</v>
      </c>
      <c r="K106" s="29" t="str">
        <f>VLOOKUP(J106,Source!$A$2:$K$200,3,FALSE)</f>
        <v>Economist Intelligence Unit</v>
      </c>
      <c r="L106">
        <v>105</v>
      </c>
    </row>
    <row r="107" spans="1:12">
      <c r="A107" s="1" t="s">
        <v>371</v>
      </c>
      <c r="B107" s="1">
        <v>2020</v>
      </c>
      <c r="C107" s="29" t="s">
        <v>372</v>
      </c>
      <c r="D107" s="29" t="str">
        <f>VLOOKUP(Snapshot!C107,Indicator!$A$2:$G$200,6,FALSE)</f>
        <v>NEW</v>
      </c>
      <c r="E107" s="29" t="str">
        <f>VLOOKUP(Snapshot!C107,Indicator!$A$2:$G$200,7,FALSE)</f>
        <v>Prevalence of sexual violence</v>
      </c>
      <c r="F107" s="29" t="s">
        <v>48</v>
      </c>
      <c r="G107" s="26" t="s">
        <v>60</v>
      </c>
      <c r="H107" s="29" t="str">
        <f>VLOOKUP(F107,Value_type!$A$2:$F$100,5,FALSE)</f>
        <v>Continuous variable</v>
      </c>
      <c r="I107" s="29">
        <f>VLOOKUP(F107,Value_type!$A$2:$F$100,6,FALSE)</f>
        <v>0</v>
      </c>
      <c r="J107" s="29" t="s">
        <v>373</v>
      </c>
      <c r="K107" s="29" t="str">
        <f>VLOOKUP(J107,Source!$A$2:$K$200,3,FALSE)</f>
        <v>UN SDG</v>
      </c>
      <c r="L107">
        <v>106</v>
      </c>
    </row>
    <row r="108" spans="1:12">
      <c r="A108" s="1" t="s">
        <v>374</v>
      </c>
      <c r="B108" s="1">
        <v>2020</v>
      </c>
      <c r="C108" s="29" t="s">
        <v>375</v>
      </c>
      <c r="D108" s="29" t="str">
        <f>VLOOKUP(Snapshot!C108,Indicator!$A$2:$G$200,6,FALSE)</f>
        <v>3.3.2</v>
      </c>
      <c r="E108" s="29" t="str">
        <f>VLOOKUP(Snapshot!C108,Indicator!$A$2:$G$200,7,FALSE)</f>
        <v>Frequency of bullying</v>
      </c>
      <c r="F108" s="29" t="s">
        <v>48</v>
      </c>
      <c r="G108" s="26" t="s">
        <v>60</v>
      </c>
      <c r="H108" s="29" t="str">
        <f>VLOOKUP(F108,Value_type!$A$2:$F$100,5,FALSE)</f>
        <v>Continuous variable</v>
      </c>
      <c r="I108" s="29">
        <f>VLOOKUP(F108,Value_type!$A$2:$F$100,6,FALSE)</f>
        <v>0</v>
      </c>
      <c r="J108" s="29" t="s">
        <v>376</v>
      </c>
      <c r="K108" s="29" t="str">
        <f>VLOOKUP(J108,Source!$A$2:$K$200,3,FALSE)</f>
        <v>UNICEF</v>
      </c>
      <c r="L108">
        <v>107</v>
      </c>
    </row>
    <row r="109" spans="1:12" s="90" customFormat="1" hidden="1">
      <c r="A109" s="87" t="s">
        <v>377</v>
      </c>
      <c r="B109" s="87" t="s">
        <v>118</v>
      </c>
      <c r="C109" s="88" t="s">
        <v>378</v>
      </c>
      <c r="D109" s="88" t="str">
        <f>VLOOKUP(Snapshot!C109,Indicator!$A$2:$G$200,6,FALSE)</f>
        <v>3.3.3</v>
      </c>
      <c r="E109" s="88" t="str">
        <f>VLOOKUP(Snapshot!C109,Indicator!$A$2:$G$200,7,FALSE)</f>
        <v>Relative bullying risk</v>
      </c>
      <c r="F109" s="88" t="s">
        <v>48</v>
      </c>
      <c r="G109" s="89" t="s">
        <v>60</v>
      </c>
      <c r="H109" s="88" t="str">
        <f>VLOOKUP(F109,Value_type!$A$2:$F$100,5,FALSE)</f>
        <v>Continuous variable</v>
      </c>
      <c r="I109" s="88">
        <f>VLOOKUP(F109,Value_type!$A$2:$F$100,6,FALSE)</f>
        <v>0</v>
      </c>
      <c r="J109" s="88" t="s">
        <v>379</v>
      </c>
      <c r="K109" s="88" t="str">
        <f>VLOOKUP(J109,Source!$A$2:$K$200,3,FALSE)</f>
        <v>UNICEF</v>
      </c>
      <c r="L109" s="90">
        <v>108</v>
      </c>
    </row>
    <row r="110" spans="1:12">
      <c r="A110" s="1" t="s">
        <v>380</v>
      </c>
      <c r="B110" s="1">
        <v>2020</v>
      </c>
      <c r="C110" s="29" t="s">
        <v>381</v>
      </c>
      <c r="D110" s="29" t="str">
        <f>VLOOKUP(Snapshot!C110,Indicator!$A$2:$G$200,6,FALSE)</f>
        <v>2.1.1</v>
      </c>
      <c r="E110" s="29" t="str">
        <f>VLOOKUP(Snapshot!C110,Indicator!$A$2:$G$200,7,FALSE)</f>
        <v>Enabling environment for child rights fulfilment</v>
      </c>
      <c r="F110" s="29" t="s">
        <v>48</v>
      </c>
      <c r="G110" s="26" t="s">
        <v>60</v>
      </c>
      <c r="H110" s="29" t="str">
        <f>VLOOKUP(F110,Value_type!$A$2:$F$100,5,FALSE)</f>
        <v>Continuous variable</v>
      </c>
      <c r="I110" s="29">
        <f>VLOOKUP(F110,Value_type!$A$2:$F$100,6,FALSE)</f>
        <v>0</v>
      </c>
      <c r="J110" s="29" t="s">
        <v>227</v>
      </c>
      <c r="K110" s="29" t="str">
        <f>VLOOKUP(J110,Source!$A$2:$K$200,3,FALSE)</f>
        <v>Kids Rights Index</v>
      </c>
      <c r="L110">
        <v>109</v>
      </c>
    </row>
    <row r="111" spans="1:12">
      <c r="A111" s="1" t="s">
        <v>382</v>
      </c>
      <c r="B111" s="1">
        <v>2020</v>
      </c>
      <c r="C111" s="29" t="s">
        <v>383</v>
      </c>
      <c r="D111" s="29" t="str">
        <f>VLOOKUP(Snapshot!C111,Indicator!$A$2:$G$200,6,FALSE)</f>
        <v>2.2.1</v>
      </c>
      <c r="E111" s="29" t="str">
        <f>VLOOKUP(Snapshot!C111,Indicator!$A$2:$G$200,7,FALSE)</f>
        <v>Government effectiveness</v>
      </c>
      <c r="F111" s="29" t="s">
        <v>48</v>
      </c>
      <c r="G111" s="26" t="s">
        <v>60</v>
      </c>
      <c r="H111" s="29" t="str">
        <f>VLOOKUP(F111,Value_type!$A$2:$F$100,5,FALSE)</f>
        <v>Continuous variable</v>
      </c>
      <c r="I111" s="29">
        <f>VLOOKUP(F111,Value_type!$A$2:$F$100,6,FALSE)</f>
        <v>0</v>
      </c>
      <c r="J111" s="29" t="s">
        <v>230</v>
      </c>
      <c r="K111" s="29" t="str">
        <f>VLOOKUP(J111,Source!$A$2:$K$200,3,FALSE)</f>
        <v>World Bank</v>
      </c>
      <c r="L111">
        <v>110</v>
      </c>
    </row>
    <row r="112" spans="1:12">
      <c r="A112" s="1" t="s">
        <v>384</v>
      </c>
      <c r="B112" s="1">
        <v>2020</v>
      </c>
      <c r="C112" s="29" t="s">
        <v>385</v>
      </c>
      <c r="D112" s="29" t="str">
        <f>VLOOKUP(Snapshot!C112,Indicator!$A$2:$G$200,6,FALSE)</f>
        <v>2.2.2</v>
      </c>
      <c r="E112" s="29" t="str">
        <f>VLOOKUP(Snapshot!C112,Indicator!$A$2:$G$200,7,FALSE)</f>
        <v>Government corruption</v>
      </c>
      <c r="F112" s="29" t="s">
        <v>48</v>
      </c>
      <c r="G112" s="26" t="s">
        <v>60</v>
      </c>
      <c r="H112" s="29" t="str">
        <f>VLOOKUP(F112,Value_type!$A$2:$F$100,5,FALSE)</f>
        <v>Continuous variable</v>
      </c>
      <c r="I112" s="29">
        <f>VLOOKUP(F112,Value_type!$A$2:$F$100,6,FALSE)</f>
        <v>0</v>
      </c>
      <c r="J112" s="29" t="s">
        <v>233</v>
      </c>
      <c r="K112" s="29" t="str">
        <f>VLOOKUP(J112,Source!$A$2:$K$200,3,FALSE)</f>
        <v>World Bank</v>
      </c>
      <c r="L112">
        <v>111</v>
      </c>
    </row>
    <row r="113" spans="1:12">
      <c r="A113" s="1" t="s">
        <v>386</v>
      </c>
      <c r="B113" s="1">
        <v>2020</v>
      </c>
      <c r="C113" s="29" t="s">
        <v>387</v>
      </c>
      <c r="D113" s="29" t="str">
        <f>VLOOKUP(Snapshot!C113,Indicator!$A$2:$G$200,6,FALSE)</f>
        <v>2.3.1</v>
      </c>
      <c r="E113" s="29" t="str">
        <f>VLOOKUP(Snapshot!C113,Indicator!$A$2:$G$200,7,FALSE)</f>
        <v>Effectiveness of the justice system</v>
      </c>
      <c r="F113" s="29" t="s">
        <v>48</v>
      </c>
      <c r="G113" s="26" t="s">
        <v>60</v>
      </c>
      <c r="H113" s="29" t="str">
        <f>VLOOKUP(F113,Value_type!$A$2:$F$100,5,FALSE)</f>
        <v>Continuous variable</v>
      </c>
      <c r="I113" s="29">
        <f>VLOOKUP(F113,Value_type!$A$2:$F$100,6,FALSE)</f>
        <v>0</v>
      </c>
      <c r="J113" s="29" t="s">
        <v>388</v>
      </c>
      <c r="K113" s="29" t="str">
        <f>VLOOKUP(J113,Source!$A$2:$K$200,3,FALSE)</f>
        <v>CRIN</v>
      </c>
      <c r="L113">
        <v>112</v>
      </c>
    </row>
    <row r="114" spans="1:12" s="90" customFormat="1" hidden="1">
      <c r="A114" s="87" t="s">
        <v>389</v>
      </c>
      <c r="B114" s="87" t="s">
        <v>118</v>
      </c>
      <c r="C114" s="88" t="s">
        <v>390</v>
      </c>
      <c r="D114" s="29" t="str">
        <f>VLOOKUP(Snapshot!C114,Indicator!$A$2:$G$200,6,FALSE)</f>
        <v>NEW</v>
      </c>
      <c r="E114" s="88" t="str">
        <f>VLOOKUP(Snapshot!C114,Indicator!$A$2:$G$200,7,FALSE)</f>
        <v>National Action Plan on Business and Human Rights</v>
      </c>
      <c r="F114" s="88" t="s">
        <v>391</v>
      </c>
      <c r="G114" s="88" t="str">
        <f>VLOOKUP(F114,Value_type!$A$2:$F$100,4,FALSE)</f>
        <v>4=Yes, and the NAP addresses children’s rights specifically; 3=Yes, but the NAP does not address children’s rights specifically; 2=No, but the state has committed to doing one or has started the process; 1=No</v>
      </c>
      <c r="H114" s="88" t="str">
        <f>VLOOKUP(F114,Value_type!$A$2:$F$100,5,FALSE)</f>
        <v>4=Yes, and the NAP addresses children’s rights specifically; 3=Yes, but the NAP does not address children’s rights specifically; 2=No, but the state has committed to doing one or has started the process; 1=No</v>
      </c>
      <c r="I114" s="88">
        <f>VLOOKUP(F114,Value_type!$A$2:$F$100,6,FALSE)</f>
        <v>0</v>
      </c>
      <c r="J114" s="88" t="s">
        <v>392</v>
      </c>
      <c r="K114" s="88" t="e">
        <f>VLOOKUP(J114,Source!$A$2:$K$200,3,FALSE)</f>
        <v>#N/A</v>
      </c>
      <c r="L114" s="90">
        <v>113</v>
      </c>
    </row>
    <row r="115" spans="1:12">
      <c r="A115" s="1" t="s">
        <v>393</v>
      </c>
      <c r="B115" s="1">
        <v>2020</v>
      </c>
      <c r="C115" s="29" t="s">
        <v>394</v>
      </c>
      <c r="D115" s="29" t="str">
        <f>VLOOKUP(Snapshot!C115,Indicator!$A$2:$G$200,6,FALSE)</f>
        <v>NEW</v>
      </c>
      <c r="E115" s="29" t="str">
        <f>VLOOKUP(Snapshot!C115,Indicator!$A$2:$G$200,7,FALSE)</f>
        <v>Child sexual abuse and exploitation. Government commitment and capacity</v>
      </c>
      <c r="F115" s="29" t="s">
        <v>48</v>
      </c>
      <c r="G115" s="29" t="str">
        <f>VLOOKUP(F115,Value_type!$A$2:$F$100,4,FALSE)</f>
        <v>Continuous variable</v>
      </c>
      <c r="H115" s="29" t="str">
        <f>VLOOKUP(F115,Value_type!$A$2:$F$100,5,FALSE)</f>
        <v>Continuous variable</v>
      </c>
      <c r="I115" s="29">
        <f>VLOOKUP(F115,Value_type!$A$2:$F$100,6,FALSE)</f>
        <v>0</v>
      </c>
      <c r="J115" s="29" t="s">
        <v>395</v>
      </c>
      <c r="K115" s="29" t="str">
        <f>VLOOKUP(J115,Source!$A$2:$K$200,3,FALSE)</f>
        <v>Economist Intelligence Unit</v>
      </c>
      <c r="L115">
        <v>114</v>
      </c>
    </row>
    <row r="116" spans="1:12">
      <c r="A116" s="1" t="s">
        <v>396</v>
      </c>
      <c r="B116" s="1">
        <v>2020</v>
      </c>
      <c r="C116" s="29" t="s">
        <v>397</v>
      </c>
      <c r="D116" s="29" t="str">
        <f>VLOOKUP(Snapshot!C116,Indicator!$A$2:$G$200,6,FALSE)</f>
        <v>2.1.1</v>
      </c>
      <c r="E116" s="29" t="str">
        <f>VLOOKUP(Snapshot!C116,Indicator!$A$2:$G$200,7,FALSE)</f>
        <v>Operational policy on tobacco use</v>
      </c>
      <c r="F116" s="29" t="s">
        <v>274</v>
      </c>
      <c r="G116" s="29" t="str">
        <f>VLOOKUP(F116,Value_type!$A$2:$F$100,4,FALSE)</f>
        <v>2=Yes; 2=yes; 1=No; 1=no; 0=No data; 0=don't know;0=Don't know; 0=No data received; 0=No response; 0=Unknown; 0=unknown</v>
      </c>
      <c r="H116" s="29" t="str">
        <f>VLOOKUP(F116,Value_type!$A$2:$F$100,5,FALSE)</f>
        <v>2=Yes; 1=No; 0=Don't know/ No data received/ No response/ No data</v>
      </c>
      <c r="I116" s="29">
        <f>VLOOKUP(F116,Value_type!$A$2:$F$100,6,FALSE)</f>
        <v>0</v>
      </c>
      <c r="J116" s="29" t="s">
        <v>398</v>
      </c>
      <c r="K116" s="29" t="str">
        <f>VLOOKUP(J116,Source!$A$2:$K$200,3,FALSE)</f>
        <v>WHO</v>
      </c>
      <c r="L116">
        <v>115</v>
      </c>
    </row>
    <row r="117" spans="1:12">
      <c r="A117" s="1" t="s">
        <v>399</v>
      </c>
      <c r="B117" s="1">
        <v>2020</v>
      </c>
      <c r="C117" s="29" t="s">
        <v>400</v>
      </c>
      <c r="D117" s="29" t="str">
        <f>VLOOKUP(Snapshot!C117,Indicator!$A$2:$G$200,6,FALSE)</f>
        <v>2.1.3</v>
      </c>
      <c r="E117" s="29" t="str">
        <f>VLOOKUP(Snapshot!C117,Indicator!$A$2:$G$200,7,FALSE)</f>
        <v>Operational policy on alcohol use</v>
      </c>
      <c r="F117" s="29" t="s">
        <v>274</v>
      </c>
      <c r="G117" s="29" t="str">
        <f>VLOOKUP(F117,Value_type!$A$2:$F$100,4,FALSE)</f>
        <v>2=Yes; 2=yes; 1=No; 1=no; 0=No data; 0=don't know;0=Don't know; 0=No data received; 0=No response; 0=Unknown; 0=unknown</v>
      </c>
      <c r="H117" s="29" t="str">
        <f>VLOOKUP(F117,Value_type!$A$2:$F$100,5,FALSE)</f>
        <v>2=Yes; 1=No; 0=Don't know/ No data received/ No response/ No data</v>
      </c>
      <c r="I117" s="29">
        <f>VLOOKUP(F117,Value_type!$A$2:$F$100,6,FALSE)</f>
        <v>0</v>
      </c>
      <c r="J117" s="29" t="s">
        <v>401</v>
      </c>
      <c r="K117" s="29" t="str">
        <f>VLOOKUP(J117,Source!$A$2:$K$200,3,FALSE)</f>
        <v>WHO</v>
      </c>
      <c r="L117">
        <v>116</v>
      </c>
    </row>
    <row r="118" spans="1:12">
      <c r="A118" s="1" t="s">
        <v>402</v>
      </c>
      <c r="B118" s="1">
        <v>2020</v>
      </c>
      <c r="C118" s="29" t="s">
        <v>403</v>
      </c>
      <c r="D118" s="29" t="str">
        <f>VLOOKUP(Snapshot!C118,Indicator!$A$2:$G$200,6,FALSE)</f>
        <v>2.1.5</v>
      </c>
      <c r="E118" s="29" t="str">
        <f>VLOOKUP(Snapshot!C118,Indicator!$A$2:$G$200,7,FALSE)</f>
        <v>Operational policy on unhealthy diets</v>
      </c>
      <c r="F118" s="29" t="s">
        <v>274</v>
      </c>
      <c r="G118" s="29" t="str">
        <f>VLOOKUP(F118,Value_type!$A$2:$F$100,4,FALSE)</f>
        <v>2=Yes; 2=yes; 1=No; 1=no; 0=No data; 0=don't know;0=Don't know; 0=No data received; 0=No response; 0=Unknown; 0=unknown</v>
      </c>
      <c r="H118" s="29" t="str">
        <f>VLOOKUP(F118,Value_type!$A$2:$F$100,5,FALSE)</f>
        <v>2=Yes; 1=No; 0=Don't know/ No data received/ No response/ No data</v>
      </c>
      <c r="I118" s="29">
        <f>VLOOKUP(F118,Value_type!$A$2:$F$100,6,FALSE)</f>
        <v>0</v>
      </c>
      <c r="J118" s="29" t="s">
        <v>404</v>
      </c>
      <c r="K118" s="29" t="str">
        <f>VLOOKUP(J118,Source!$A$2:$K$200,3,FALSE)</f>
        <v>WHO</v>
      </c>
      <c r="L118">
        <v>117</v>
      </c>
    </row>
    <row r="119" spans="1:12">
      <c r="A119" s="1" t="s">
        <v>405</v>
      </c>
      <c r="B119" s="1">
        <v>2020</v>
      </c>
      <c r="C119" s="29" t="s">
        <v>406</v>
      </c>
      <c r="D119" s="29" t="str">
        <f>VLOOKUP(Snapshot!C119,Indicator!$A$2:$G$200,6,FALSE)</f>
        <v>2.1.6</v>
      </c>
      <c r="E119" s="29" t="str">
        <f>VLOOKUP(Snapshot!C119,Indicator!$A$2:$G$200,7,FALSE)</f>
        <v xml:space="preserve">Restrictions on marketing breastmilk substitutes	</v>
      </c>
      <c r="F119" s="29" t="s">
        <v>48</v>
      </c>
      <c r="G119" s="26" t="s">
        <v>60</v>
      </c>
      <c r="H119" s="29" t="str">
        <f>VLOOKUP(F119,Value_type!$A$2:$F$100,5,FALSE)</f>
        <v>Continuous variable</v>
      </c>
      <c r="I119" s="29">
        <f>VLOOKUP(F119,Value_type!$A$2:$F$100,6,FALSE)</f>
        <v>0</v>
      </c>
      <c r="J119" s="29" t="s">
        <v>407</v>
      </c>
      <c r="K119" s="29" t="str">
        <f>VLOOKUP(J119,Source!$A$2:$K$200,3,FALSE)</f>
        <v>WHO &amp; UNICEF</v>
      </c>
      <c r="L119">
        <v>118</v>
      </c>
    </row>
    <row r="120" spans="1:12">
      <c r="A120" s="1" t="s">
        <v>408</v>
      </c>
      <c r="B120" s="1">
        <v>2020</v>
      </c>
      <c r="C120" s="29" t="s">
        <v>409</v>
      </c>
      <c r="D120" s="29" t="str">
        <f>VLOOKUP(Snapshot!C120,Indicator!$A$2:$G$200,6,FALSE)</f>
        <v>2.3.1</v>
      </c>
      <c r="E120" s="29" t="str">
        <f>VLOOKUP(Snapshot!C120,Indicator!$A$2:$G$200,7,FALSE)</f>
        <v>National strategy on child online protection</v>
      </c>
      <c r="F120" s="29" t="s">
        <v>410</v>
      </c>
      <c r="G120" s="29" t="str">
        <f>VLOOKUP(F120,Value_type!$A$2:$F$100,4,FALSE)</f>
        <v>2=Yes, the country has a national strategy or policy on child online protection; 1= No strategy or policy on child online protection; 0=No data</v>
      </c>
      <c r="H120" s="29" t="str">
        <f>VLOOKUP(F120,Value_type!$A$2:$F$100,5,FALSE)</f>
        <v>2=Yes, the country has a national strategy or policy on child online protection; 1= No strategy or policy on child online protection; 0=No data</v>
      </c>
      <c r="I120" s="29">
        <f>VLOOKUP(F120,Value_type!$A$2:$F$100,6,FALSE)</f>
        <v>0</v>
      </c>
      <c r="J120" s="29" t="s">
        <v>411</v>
      </c>
      <c r="K120" s="29" t="str">
        <f>VLOOKUP(J120,Source!$A$2:$K$200,3,FALSE)</f>
        <v>ITU</v>
      </c>
      <c r="L120">
        <v>119</v>
      </c>
    </row>
    <row r="121" spans="1:12">
      <c r="A121" s="1" t="s">
        <v>412</v>
      </c>
      <c r="B121" s="1">
        <v>2020</v>
      </c>
      <c r="C121" s="29" t="s">
        <v>413</v>
      </c>
      <c r="D121" s="29" t="str">
        <f>VLOOKUP(Snapshot!C121,Indicator!$A$2:$G$200,6,FALSE)</f>
        <v xml:space="preserve">2.3.2 </v>
      </c>
      <c r="E121" s="29" t="str">
        <f>VLOOKUP(Snapshot!C121,Indicator!$A$2:$G$200,7,FALSE)</f>
        <v xml:space="preserve">Child helpline	</v>
      </c>
      <c r="F121" s="29" t="s">
        <v>414</v>
      </c>
      <c r="G121" s="29" t="str">
        <f>VLOOKUP(F121,Value_type!$A$2:$F$100,4,FALSE)</f>
        <v>3=Yes the country has a child helpline linked to the Child Helpline Network; 2=The country has a helpline but is not a member of the Child Helpline Network; 1=No child helpline linked to the Child Helpline Network</v>
      </c>
      <c r="H121" s="29" t="str">
        <f>VLOOKUP(F121,Value_type!$A$2:$F$100,5,FALSE)</f>
        <v>3=Yes the country has a child helpline linked to the Child Helpline Network; 2=The country has a helpline but is not a member of the Child Helpline Network; 1=No child helpline linked to the Child Helpline Network</v>
      </c>
      <c r="I121" s="29">
        <f>VLOOKUP(F121,Value_type!$A$2:$F$100,6,FALSE)</f>
        <v>0</v>
      </c>
      <c r="J121" s="29" t="s">
        <v>415</v>
      </c>
      <c r="K121" s="29" t="str">
        <f>VLOOKUP(J121,Source!$A$2:$K$200,3,FALSE)</f>
        <v>Child Helpline</v>
      </c>
      <c r="L121">
        <v>120</v>
      </c>
    </row>
    <row r="122" spans="1:12">
      <c r="A122" s="1" t="s">
        <v>416</v>
      </c>
      <c r="B122" s="1">
        <v>2020</v>
      </c>
      <c r="C122" s="29" t="s">
        <v>417</v>
      </c>
      <c r="D122" s="29" t="str">
        <f>VLOOKUP(Snapshot!C122,Indicator!$A$2:$G$200,6,FALSE)</f>
        <v xml:space="preserve">1.1.1.1  </v>
      </c>
      <c r="E122" s="29" t="str">
        <f>VLOOKUP(Snapshot!C122,Indicator!$A$2:$G$200,7,FALSE)</f>
        <v xml:space="preserve">Convention on Climate Change	</v>
      </c>
      <c r="F122" s="29" t="s">
        <v>14</v>
      </c>
      <c r="G122" s="29" t="str">
        <f>VLOOKUP(F122,Value_type!$A$2:$F$100,4,FALSE)</f>
        <v>2=Yes [Ratified/signed]; 1=No [Not ratified/signed]; 0=No data/not applicable</v>
      </c>
      <c r="H122" s="29" t="str">
        <f>VLOOKUP(F122,Value_type!$A$2:$F$100,5,FALSE)</f>
        <v>2=Yes [Ratified/signed]; 1=No [Not ratified/signed]; 0=No data/not applicable</v>
      </c>
      <c r="I122" s="29">
        <f>VLOOKUP(F122,Value_type!$A$2:$F$100,6,FALSE)</f>
        <v>0</v>
      </c>
      <c r="J122" s="29" t="s">
        <v>418</v>
      </c>
      <c r="K122" s="29" t="str">
        <f>VLOOKUP(J122,Source!$A$2:$K$200,3,FALSE)</f>
        <v>UN Treaties</v>
      </c>
      <c r="L122">
        <v>121</v>
      </c>
    </row>
    <row r="123" spans="1:12">
      <c r="A123" s="1" t="s">
        <v>419</v>
      </c>
      <c r="B123" s="1">
        <v>2020</v>
      </c>
      <c r="C123" s="29" t="s">
        <v>420</v>
      </c>
      <c r="D123" s="29" t="str">
        <f>VLOOKUP(Snapshot!C123,Indicator!$A$2:$G$200,6,FALSE)</f>
        <v>1.1.1.2</v>
      </c>
      <c r="E123" s="29" t="str">
        <f>VLOOKUP(Snapshot!C123,Indicator!$A$2:$G$200,7,FALSE)</f>
        <v xml:space="preserve">Paris Climate Agreement. </v>
      </c>
      <c r="F123" s="29" t="s">
        <v>14</v>
      </c>
      <c r="G123" s="29" t="str">
        <f>VLOOKUP(F123,Value_type!$A$2:$F$100,4,FALSE)</f>
        <v>2=Yes [Ratified/signed]; 1=No [Not ratified/signed]; 0=No data/not applicable</v>
      </c>
      <c r="H123" s="29" t="str">
        <f>VLOOKUP(F123,Value_type!$A$2:$F$100,5,FALSE)</f>
        <v>2=Yes [Ratified/signed]; 1=No [Not ratified/signed]; 0=No data/not applicable</v>
      </c>
      <c r="I123" s="29">
        <f>VLOOKUP(F123,Value_type!$A$2:$F$100,6,FALSE)</f>
        <v>0</v>
      </c>
      <c r="J123" s="29" t="s">
        <v>421</v>
      </c>
      <c r="K123" s="29" t="str">
        <f>VLOOKUP(J123,Source!$A$2:$K$200,3,FALSE)</f>
        <v>UN Treaties</v>
      </c>
      <c r="L123">
        <v>122</v>
      </c>
    </row>
    <row r="124" spans="1:12">
      <c r="A124" s="1" t="s">
        <v>422</v>
      </c>
      <c r="B124" s="1">
        <v>2020</v>
      </c>
      <c r="C124" s="29" t="s">
        <v>423</v>
      </c>
      <c r="D124" s="29" t="str">
        <f>VLOOKUP(Snapshot!C124,Indicator!$A$2:$G$200,6,FALSE)</f>
        <v>1.1.1.3</v>
      </c>
      <c r="E124" s="29" t="str">
        <f>VLOOKUP(Snapshot!C124,Indicator!$A$2:$G$200,7,FALSE)</f>
        <v xml:space="preserve">Basel Convention	</v>
      </c>
      <c r="F124" s="29" t="s">
        <v>14</v>
      </c>
      <c r="G124" s="29" t="str">
        <f>VLOOKUP(F124,Value_type!$A$2:$F$100,4,FALSE)</f>
        <v>2=Yes [Ratified/signed]; 1=No [Not ratified/signed]; 0=No data/not applicable</v>
      </c>
      <c r="H124" s="29" t="str">
        <f>VLOOKUP(F124,Value_type!$A$2:$F$100,5,FALSE)</f>
        <v>2=Yes [Ratified/signed]; 1=No [Not ratified/signed]; 0=No data/not applicable</v>
      </c>
      <c r="I124" s="29">
        <f>VLOOKUP(F124,Value_type!$A$2:$F$100,6,FALSE)</f>
        <v>0</v>
      </c>
      <c r="J124" s="29" t="s">
        <v>424</v>
      </c>
      <c r="K124" s="29" t="str">
        <f>VLOOKUP(J124,Source!$A$2:$K$200,3,FALSE)</f>
        <v>UN Treaties</v>
      </c>
      <c r="L124">
        <v>123</v>
      </c>
    </row>
    <row r="125" spans="1:12">
      <c r="A125" s="1" t="s">
        <v>425</v>
      </c>
      <c r="B125" s="1">
        <v>2020</v>
      </c>
      <c r="C125" s="29" t="s">
        <v>426</v>
      </c>
      <c r="D125" s="29" t="str">
        <f>VLOOKUP(Snapshot!C125,Indicator!$A$2:$G$200,6,FALSE)</f>
        <v>1.1.1.4</v>
      </c>
      <c r="E125" s="29" t="str">
        <f>VLOOKUP(Snapshot!C125,Indicator!$A$2:$G$200,7,FALSE)</f>
        <v xml:space="preserve">Stockholm Convention	</v>
      </c>
      <c r="F125" s="29" t="s">
        <v>14</v>
      </c>
      <c r="G125" s="29" t="str">
        <f>VLOOKUP(F125,Value_type!$A$2:$F$100,4,FALSE)</f>
        <v>2=Yes [Ratified/signed]; 1=No [Not ratified/signed]; 0=No data/not applicable</v>
      </c>
      <c r="H125" s="29" t="str">
        <f>VLOOKUP(F125,Value_type!$A$2:$F$100,5,FALSE)</f>
        <v>2=Yes [Ratified/signed]; 1=No [Not ratified/signed]; 0=No data/not applicable</v>
      </c>
      <c r="I125" s="29">
        <f>VLOOKUP(F125,Value_type!$A$2:$F$100,6,FALSE)</f>
        <v>0</v>
      </c>
      <c r="J125" s="29" t="s">
        <v>427</v>
      </c>
      <c r="K125" s="29" t="str">
        <f>VLOOKUP(J125,Source!$A$2:$K$200,3,FALSE)</f>
        <v>UN Treaties</v>
      </c>
      <c r="L125">
        <v>124</v>
      </c>
    </row>
    <row r="126" spans="1:12">
      <c r="A126" s="1" t="s">
        <v>428</v>
      </c>
      <c r="B126" s="1">
        <v>2020</v>
      </c>
      <c r="C126" s="29" t="s">
        <v>429</v>
      </c>
      <c r="D126" s="29" t="str">
        <f>VLOOKUP(Snapshot!C126,Indicator!$A$2:$G$200,6,FALSE)</f>
        <v>1.1.1.5</v>
      </c>
      <c r="E126" s="29" t="str">
        <f>VLOOKUP(Snapshot!C126,Indicator!$A$2:$G$200,7,FALSE)</f>
        <v xml:space="preserve">Water Convention	</v>
      </c>
      <c r="F126" s="29" t="s">
        <v>14</v>
      </c>
      <c r="G126" s="29" t="str">
        <f>VLOOKUP(F126,Value_type!$A$2:$F$100,4,FALSE)</f>
        <v>2=Yes [Ratified/signed]; 1=No [Not ratified/signed]; 0=No data/not applicable</v>
      </c>
      <c r="H126" s="29" t="str">
        <f>VLOOKUP(F126,Value_type!$A$2:$F$100,5,FALSE)</f>
        <v>2=Yes [Ratified/signed]; 1=No [Not ratified/signed]; 0=No data/not applicable</v>
      </c>
      <c r="I126" s="29">
        <f>VLOOKUP(F126,Value_type!$A$2:$F$100,6,FALSE)</f>
        <v>0</v>
      </c>
      <c r="J126" s="29" t="s">
        <v>430</v>
      </c>
      <c r="K126" s="29" t="str">
        <f>VLOOKUP(J126,Source!$A$2:$K$200,3,FALSE)</f>
        <v>UN Treaties</v>
      </c>
      <c r="L126">
        <v>125</v>
      </c>
    </row>
    <row r="127" spans="1:12" s="90" customFormat="1">
      <c r="A127" s="87" t="s">
        <v>431</v>
      </c>
      <c r="B127" s="87" t="s">
        <v>118</v>
      </c>
      <c r="C127" s="88" t="s">
        <v>432</v>
      </c>
      <c r="D127" s="29" t="str">
        <f>VLOOKUP(Snapshot!C127,Indicator!$A$2:$G$200,6,FALSE)</f>
        <v>NEW</v>
      </c>
      <c r="E127" s="88" t="str">
        <f>VLOOKUP(Snapshot!C127,Indicator!$A$2:$G$200,7,FALSE)</f>
        <v xml:space="preserve">EITI Standard	</v>
      </c>
      <c r="F127" s="88" t="s">
        <v>274</v>
      </c>
      <c r="G127" s="88" t="str">
        <f>VLOOKUP(F127,Value_type!$A$2:$F$100,4,FALSE)</f>
        <v>2=Yes; 2=yes; 1=No; 1=no; 0=No data; 0=don't know;0=Don't know; 0=No data received; 0=No response; 0=Unknown; 0=unknown</v>
      </c>
      <c r="H127" s="88" t="str">
        <f>VLOOKUP(F127,Value_type!$A$2:$F$100,5,FALSE)</f>
        <v>2=Yes; 1=No; 0=Don't know/ No data received/ No response/ No data</v>
      </c>
      <c r="I127" s="88">
        <f>VLOOKUP(F127,Value_type!$A$2:$F$100,6,FALSE)</f>
        <v>0</v>
      </c>
      <c r="J127" s="88" t="s">
        <v>433</v>
      </c>
      <c r="K127" s="88" t="str">
        <f>VLOOKUP(J127,Source!$A$2:$K$200,3,FALSE)</f>
        <v>EITI</v>
      </c>
      <c r="L127" s="90">
        <v>126</v>
      </c>
    </row>
    <row r="128" spans="1:12">
      <c r="A128" s="1" t="s">
        <v>434</v>
      </c>
      <c r="B128" s="1">
        <v>2020</v>
      </c>
      <c r="C128" s="29" t="s">
        <v>435</v>
      </c>
      <c r="D128" s="29" t="str">
        <f>VLOOKUP(Snapshot!C128,Indicator!$A$2:$G$200,6,FALSE)</f>
        <v>1.2.1.1</v>
      </c>
      <c r="E128" s="29" t="str">
        <f>VLOOKUP(Snapshot!C128,Indicator!$A$2:$G$200,7,FALSE)</f>
        <v>Environmental protection</v>
      </c>
      <c r="F128" s="29" t="s">
        <v>436</v>
      </c>
      <c r="G128" s="29" t="str">
        <f>VLOOKUP(F128,Value_type!$A$2:$F$100,4,FALSE)</f>
        <v>2=Yes; 1=No</v>
      </c>
      <c r="H128" s="29" t="str">
        <f>VLOOKUP(F128,Value_type!$A$2:$F$100,5,FALSE)</f>
        <v>2=Yes, country has national environmental framework; 1=No framework reported</v>
      </c>
      <c r="I128" s="29">
        <f>VLOOKUP(F128,Value_type!$A$2:$F$100,6,FALSE)</f>
        <v>0</v>
      </c>
      <c r="J128" s="29" t="s">
        <v>437</v>
      </c>
      <c r="K128" s="29" t="str">
        <f>VLOOKUP(J128,Source!$A$2:$K$200,3,FALSE)</f>
        <v>UNEP</v>
      </c>
      <c r="L128">
        <v>127</v>
      </c>
    </row>
    <row r="129" spans="1:12">
      <c r="A129" s="1" t="s">
        <v>438</v>
      </c>
      <c r="B129" s="1">
        <v>2020</v>
      </c>
      <c r="C129" s="29" t="s">
        <v>439</v>
      </c>
      <c r="D129" s="29" t="str">
        <f>VLOOKUP(Snapshot!C129,Indicator!$A$2:$G$200,6,FALSE)</f>
        <v>NEW</v>
      </c>
      <c r="E129" s="29" t="str">
        <f>VLOOKUP(Snapshot!C129,Indicator!$A$2:$G$200,7,FALSE)</f>
        <v xml:space="preserve">Pollutant register	</v>
      </c>
      <c r="F129" s="29" t="s">
        <v>440</v>
      </c>
      <c r="G129" s="29" t="str">
        <f>VLOOKUP(F129,Value_type!$A$2:$F$100,4,FALSE)</f>
        <v>3=Yes, there is a national legal instrument specifically providing for pollutant release and transfer registers; 2=There is a pollutant release and transfer register, but there is no specific national legal instrument; 1=No</v>
      </c>
      <c r="H129" s="29" t="str">
        <f>VLOOKUP(F129,Value_type!$A$2:$F$100,5,FALSE)</f>
        <v>3=Yes, there is a national legal instrument specifically providing for pollutant release and transfer registers; 2=There is a pollutant release and transfer register, but there is no specific national legal instrument; 1=No law reported</v>
      </c>
      <c r="I129" s="29">
        <f>VLOOKUP(F129,Value_type!$A$2:$F$100,6,FALSE)</f>
        <v>0</v>
      </c>
      <c r="J129" s="29" t="s">
        <v>441</v>
      </c>
      <c r="K129" s="29" t="str">
        <f>VLOOKUP(J129,Source!$A$2:$K$200,3,FALSE)</f>
        <v>UNEP</v>
      </c>
      <c r="L129">
        <v>128</v>
      </c>
    </row>
    <row r="130" spans="1:12">
      <c r="A130" s="1" t="s">
        <v>442</v>
      </c>
      <c r="B130" s="1">
        <v>2020</v>
      </c>
      <c r="C130" s="29" t="s">
        <v>443</v>
      </c>
      <c r="D130" s="29" t="str">
        <f>VLOOKUP(Snapshot!C130,Indicator!$A$2:$G$200,6,FALSE)</f>
        <v>NEW</v>
      </c>
      <c r="E130" s="29" t="str">
        <f>VLOOKUP(Snapshot!C130,Indicator!$A$2:$G$200,7,FALSE)</f>
        <v>Environmental impact assessment</v>
      </c>
      <c r="F130" s="29" t="s">
        <v>444</v>
      </c>
      <c r="G130" s="29" t="str">
        <f>VLOOKUP(F130,Value_type!$A$2:$F$100,4,FALSE)</f>
        <v>2=Yes, the country has a stand-alone legal instrument for environmental impact assessments ; 2=Yes, the country has environmental impact assessment provisions in other legal instruments ; 2=Countries with stand-alone legal instruments for environmental impact assessments ; 1=No</v>
      </c>
      <c r="H130" s="29" t="str">
        <f>VLOOKUP(F130,Value_type!$A$2:$F$100,5,FALSE)</f>
        <v>2=Yes, the country has a stand-alone legal instrument for environmental impact assessments OR Yes, the country has environmental impact assessment provisions in other legal instruments OR Countries with stand-alone legal instruments for environmental impact assessments ; 1=No law reported</v>
      </c>
      <c r="I130" s="29">
        <f>VLOOKUP(F130,Value_type!$A$2:$F$100,6,FALSE)</f>
        <v>0</v>
      </c>
      <c r="J130" s="29" t="s">
        <v>445</v>
      </c>
      <c r="K130" s="29" t="str">
        <f>VLOOKUP(J130,Source!$A$2:$K$200,3,FALSE)</f>
        <v>UNEP</v>
      </c>
      <c r="L130">
        <v>129</v>
      </c>
    </row>
    <row r="131" spans="1:12">
      <c r="A131" s="1" t="s">
        <v>446</v>
      </c>
      <c r="B131" s="1">
        <v>2020</v>
      </c>
      <c r="C131" s="29" t="s">
        <v>447</v>
      </c>
      <c r="D131" s="29" t="str">
        <f>VLOOKUP(Snapshot!C131,Indicator!$A$2:$G$200,6,FALSE)</f>
        <v>1.2.1.2</v>
      </c>
      <c r="E131" s="29" t="str">
        <f>VLOOKUP(Snapshot!C131,Indicator!$A$2:$G$200,7,FALSE)</f>
        <v xml:space="preserve">Access to information	</v>
      </c>
      <c r="F131" s="29" t="s">
        <v>448</v>
      </c>
      <c r="G131" s="29" t="str">
        <f>VLOOKUP(F131,Value_type!$A$2:$F$100,4,FALSE)</f>
        <v>3=Yes, the country has a constitutional right and other legal provisions for access to information; 2=Yes, the country has legal provisions for access to information; 2=Yes, the country has a constitutional right of access to information; 1=No</v>
      </c>
      <c r="H131" s="29" t="str">
        <f>VLOOKUP(F131,Value_type!$A$2:$F$100,5,FALSE)</f>
        <v>3=Yes, the country has a constitutional right and other legal provisions for access to information; 2=Yes, the country has legal provisions for access to information OR Yes, the country has a constitutional right of access to information; 1=No laws reported</v>
      </c>
      <c r="I131" s="29">
        <f>VLOOKUP(F131,Value_type!$A$2:$F$100,6,FALSE)</f>
        <v>0</v>
      </c>
      <c r="J131" s="29" t="s">
        <v>449</v>
      </c>
      <c r="K131" s="29" t="str">
        <f>VLOOKUP(J131,Source!$A$2:$K$200,3,FALSE)</f>
        <v>UNEP</v>
      </c>
      <c r="L131">
        <v>130</v>
      </c>
    </row>
    <row r="132" spans="1:12">
      <c r="A132" s="1" t="s">
        <v>450</v>
      </c>
      <c r="B132" s="1">
        <v>2020</v>
      </c>
      <c r="C132" s="29" t="s">
        <v>451</v>
      </c>
      <c r="D132" s="29" t="str">
        <f>VLOOKUP(Snapshot!C132,Indicator!$A$2:$G$200,6,FALSE)</f>
        <v>1.2.1.3</v>
      </c>
      <c r="E132" s="29" t="str">
        <f>VLOOKUP(Snapshot!C132,Indicator!$A$2:$G$200,7,FALSE)</f>
        <v xml:space="preserve">Participation	</v>
      </c>
      <c r="F132" s="29" t="s">
        <v>452</v>
      </c>
      <c r="G132" s="29" t="str">
        <f>VLOOKUP(F132,Value_type!$A$2:$F$100,4,FALSE)</f>
        <v>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 3=Countries with provisions in national administrative framework laws broadly providing for public participation AND Countries with provisions in national environmental framework laws broadly guaranteeing public participation ; 3=Countries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2=Countries with constitutional provisions on public participation ; 2=Countries with provisions in national administrative framework laws broadly providing for public participation ; 1=No</v>
      </c>
      <c r="H132" s="29" t="str">
        <f>VLOOKUP(F132,Value_type!$A$2:$F$100,5,FALSE)</f>
        <v>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OR Countries with provisions in national administrative framework laws broadly providing for public participation AND Countries with provisions in national environmental framework laws broadly guaranteeing public participation OR  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OR Countries with constitutional provisions on public participation OR Countries with provisions in national environmental framework laws broadly guaranteeing public participation ; 1=No</v>
      </c>
      <c r="I132" s="29">
        <f>VLOOKUP(F132,Value_type!$A$2:$F$100,6,FALSE)</f>
        <v>0</v>
      </c>
      <c r="J132" s="29" t="s">
        <v>453</v>
      </c>
      <c r="K132" s="29" t="str">
        <f>VLOOKUP(J132,Source!$A$2:$K$200,3,FALSE)</f>
        <v>UNEP</v>
      </c>
      <c r="L132">
        <v>131</v>
      </c>
    </row>
    <row r="133" spans="1:12">
      <c r="A133" s="1" t="s">
        <v>454</v>
      </c>
      <c r="B133" s="1">
        <v>2020</v>
      </c>
      <c r="C133" s="29" t="s">
        <v>455</v>
      </c>
      <c r="D133" s="29" t="str">
        <f>VLOOKUP(Snapshot!C133,Indicator!$A$2:$G$200,6,FALSE)</f>
        <v>1.2.1.4</v>
      </c>
      <c r="E133" s="29" t="str">
        <f>VLOOKUP(Snapshot!C133,Indicator!$A$2:$G$200,7,FALSE)</f>
        <v>Right to enforcement and compensation</v>
      </c>
      <c r="F133" s="29" t="s">
        <v>456</v>
      </c>
      <c r="G133" s="29" t="str">
        <f>VLOOKUP(F133,Value_type!$A$2:$F$100,4,FALSE)</f>
        <v>3=Countries that have provisions allowing for citizen suits in both their constitutions and their environmental framework laws:; 2=Countries that have provisions in their environmental framework laws allowing for citizen suits; 2=Countries that have provisions in their environmental framework laws allowing for citizen suits; 2=Countries that have constitutional provisions allowing for citizen suits:; 1=No</v>
      </c>
      <c r="H133" s="29" t="str">
        <f>VLOOKUP(F133,Value_type!$A$2:$F$100,5,FALSE)</f>
        <v>3=Countries that have provisions allowing for citizen suits in both their constitutions and their environmental framework laws; 2=Countries that have provisions in their environmental framework laws allowing for citizen suits OR Countries that have provisions in their environmental framework laws allowing for citizen suits; 1=No</v>
      </c>
      <c r="I133" s="29">
        <f>VLOOKUP(F133,Value_type!$A$2:$F$100,6,FALSE)</f>
        <v>0</v>
      </c>
      <c r="J133" s="29" t="s">
        <v>457</v>
      </c>
      <c r="K133" s="29" t="str">
        <f>VLOOKUP(J133,Source!$A$2:$K$200,3,FALSE)</f>
        <v>UNEP</v>
      </c>
      <c r="L133">
        <v>132</v>
      </c>
    </row>
    <row r="134" spans="1:12">
      <c r="A134" s="1" t="s">
        <v>458</v>
      </c>
      <c r="B134" s="1">
        <v>2020</v>
      </c>
      <c r="C134" s="29" t="s">
        <v>459</v>
      </c>
      <c r="D134" s="29" t="str">
        <f>VLOOKUP(Snapshot!C134,Indicator!$A$2:$G$200,6,FALSE)</f>
        <v>NEW</v>
      </c>
      <c r="E134" s="29" t="str">
        <f>VLOOKUP(Snapshot!C134,Indicator!$A$2:$G$200,7,FALSE)</f>
        <v xml:space="preserve">Climate change contributions	</v>
      </c>
      <c r="F134" s="29" t="s">
        <v>460</v>
      </c>
      <c r="G134" s="29" t="str">
        <f>VLOOKUP(F134,Value_type!$A$2:$F$100,4,FALSE)</f>
        <v>3=2020 NDC (Updated First NDC); 3=2020 NDC (Second NDC); 2=Only First NDC; 1=Only INDC; 1=No Document Submitted</v>
      </c>
      <c r="H134" s="29" t="str">
        <f>VLOOKUP(F134,Value_type!$A$2:$F$100,5,FALSE)</f>
        <v>3=Yes, it has updated its NDC or submitted a new NDC in the 5 year cycle starting in 2020, 2=Yes it has submitted a first NDC, 1=No it has not submitted an NCD and/or is not a signatory to the paris agreement and/or it has only submitted an INDC, 0=No data</v>
      </c>
      <c r="I134" s="29">
        <f>VLOOKUP(F134,Value_type!$A$2:$F$100,6,FALSE)</f>
        <v>0</v>
      </c>
      <c r="J134" s="29" t="s">
        <v>461</v>
      </c>
      <c r="K134" s="29" t="str">
        <f>VLOOKUP(J134,Source!$A$2:$K$200,3,FALSE)</f>
        <v>Climate Watch</v>
      </c>
      <c r="L134">
        <v>133</v>
      </c>
    </row>
    <row r="135" spans="1:12">
      <c r="A135" s="1" t="s">
        <v>462</v>
      </c>
      <c r="B135" s="1">
        <v>2020</v>
      </c>
      <c r="C135" s="29" t="s">
        <v>463</v>
      </c>
      <c r="D135" s="29" t="str">
        <f>VLOOKUP(Snapshot!C135,Indicator!$A$2:$G$200,6,FALSE)</f>
        <v>NEW</v>
      </c>
      <c r="E135" s="29" t="str">
        <f>VLOOKUP(Snapshot!C135,Indicator!$A$2:$G$200,7,FALSE)</f>
        <v xml:space="preserve">Compliance with EITI standard	</v>
      </c>
      <c r="F135" s="29" t="s">
        <v>464</v>
      </c>
      <c r="G135" s="29" t="str">
        <f>VLOOKUP(F135,Value_type!$A$2:$F$100,4,FALSE)</f>
        <v>4=https://eiti.org/api/v2.0/country_status/satisfactory-progress; 3=https://eiti.org/api/v2.0/country_status/meaningful-progress; 2=https://eiti.org/api/v2.0/country_status/to-be-assessed; 1=https://eiti.org/api/v2.0/country_status/suspended-inadequate-progress; 1=https://eiti.org/api/v2.0/country_status/suspended-political-instability; 0=https://eiti.org/api/v2.0/country_status/other</v>
      </c>
      <c r="H135" s="29" t="str">
        <f>VLOOKUP(F135,Value_type!$A$2:$F$100,5,FALSE)</f>
        <v>4=Satisfactory progress; 3=Meaningful progress; 2=To be assessed; 1=Suspended inadequate progress/ suspended political instability; 0=Not a member/ other / no data</v>
      </c>
      <c r="I135" s="29">
        <f>VLOOKUP(F135,Value_type!$A$2:$F$100,6,FALSE)</f>
        <v>0</v>
      </c>
      <c r="J135" s="29" t="s">
        <v>465</v>
      </c>
      <c r="K135" s="29" t="str">
        <f>VLOOKUP(J135,Source!$A$2:$K$200,3,FALSE)</f>
        <v>EITI</v>
      </c>
      <c r="L135">
        <v>134</v>
      </c>
    </row>
    <row r="136" spans="1:12">
      <c r="A136" s="1" t="s">
        <v>466</v>
      </c>
      <c r="B136" s="1">
        <v>2020</v>
      </c>
      <c r="C136" s="29" t="s">
        <v>467</v>
      </c>
      <c r="D136" s="29" t="str">
        <f>VLOOKUP(Snapshot!C136,Indicator!$A$2:$G$200,6,FALSE)</f>
        <v>NEW</v>
      </c>
      <c r="E136" s="29" t="str">
        <f>VLOOKUP(Snapshot!C136,Indicator!$A$2:$G$200,7,FALSE)</f>
        <v xml:space="preserve">Resource governance extractives mining	</v>
      </c>
      <c r="F136" s="29" t="s">
        <v>48</v>
      </c>
      <c r="G136" s="26" t="s">
        <v>60</v>
      </c>
      <c r="H136" s="29" t="str">
        <f>VLOOKUP(F136,Value_type!$A$2:$F$100,5,FALSE)</f>
        <v>Continuous variable</v>
      </c>
      <c r="I136" s="29">
        <f>VLOOKUP(F136,Value_type!$A$2:$F$100,6,FALSE)</f>
        <v>0</v>
      </c>
      <c r="J136" s="29" t="s">
        <v>468</v>
      </c>
      <c r="K136" s="29" t="str">
        <f>VLOOKUP(J136,Source!$A$2:$K$200,3,FALSE)</f>
        <v>National Resource Governance Institute,</v>
      </c>
      <c r="L136">
        <v>135</v>
      </c>
    </row>
    <row r="137" spans="1:12">
      <c r="A137" s="1" t="s">
        <v>469</v>
      </c>
      <c r="B137" s="1">
        <v>2020</v>
      </c>
      <c r="C137" s="29" t="s">
        <v>470</v>
      </c>
      <c r="D137" s="29" t="str">
        <f>VLOOKUP(Snapshot!C137,Indicator!$A$2:$G$200,6,FALSE)</f>
        <v>NEW</v>
      </c>
      <c r="E137" s="29" t="str">
        <f>VLOOKUP(Snapshot!C137,Indicator!$A$2:$G$200,7,FALSE)</f>
        <v>Resource governance extractives oil and gas</v>
      </c>
      <c r="F137" s="29" t="s">
        <v>48</v>
      </c>
      <c r="G137" s="26" t="s">
        <v>60</v>
      </c>
      <c r="H137" s="29" t="str">
        <f>VLOOKUP(F137,Value_type!$A$2:$F$100,5,FALSE)</f>
        <v>Continuous variable</v>
      </c>
      <c r="I137" s="29">
        <f>VLOOKUP(F137,Value_type!$A$2:$F$100,6,FALSE)</f>
        <v>0</v>
      </c>
      <c r="J137" s="29" t="s">
        <v>471</v>
      </c>
      <c r="K137" s="29" t="str">
        <f>VLOOKUP(J137,Source!$A$2:$K$200,3,FALSE)</f>
        <v>National Resource Governance Institute,</v>
      </c>
      <c r="L137">
        <v>136</v>
      </c>
    </row>
    <row r="138" spans="1:12">
      <c r="A138" s="1" t="s">
        <v>472</v>
      </c>
      <c r="B138" s="1">
        <v>2020</v>
      </c>
      <c r="C138" s="29" t="s">
        <v>473</v>
      </c>
      <c r="D138" s="29" t="str">
        <f>VLOOKUP(Snapshot!C138,Indicator!$A$2:$G$200,6,FALSE)</f>
        <v>3.1.1</v>
      </c>
      <c r="E138" s="29" t="str">
        <f>VLOOKUP(Snapshot!C138,Indicator!$A$2:$G$200,7,FALSE)</f>
        <v xml:space="preserve">Child deaths linked to air pollution </v>
      </c>
      <c r="F138" s="29" t="s">
        <v>48</v>
      </c>
      <c r="G138" s="26" t="s">
        <v>60</v>
      </c>
      <c r="H138" s="29" t="str">
        <f>VLOOKUP(F138,Value_type!$A$2:$F$100,5,FALSE)</f>
        <v>Continuous variable</v>
      </c>
      <c r="I138" s="29">
        <f>VLOOKUP(F138,Value_type!$A$2:$F$100,6,FALSE)</f>
        <v>0</v>
      </c>
      <c r="J138" s="29" t="s">
        <v>474</v>
      </c>
      <c r="K138" s="29" t="str">
        <f>VLOOKUP(J138,Source!$A$2:$K$200,3,FALSE)</f>
        <v>WHO/ UN POP</v>
      </c>
      <c r="L138">
        <v>137</v>
      </c>
    </row>
    <row r="139" spans="1:12">
      <c r="A139" s="1" t="s">
        <v>475</v>
      </c>
      <c r="B139" s="1">
        <v>2020</v>
      </c>
      <c r="C139" s="29" t="s">
        <v>476</v>
      </c>
      <c r="D139" s="29" t="str">
        <f>VLOOKUP(Snapshot!C139,Indicator!$A$2:$G$200,6,FALSE)</f>
        <v>NEW</v>
      </c>
      <c r="E139" s="29" t="str">
        <f>VLOOKUP(Snapshot!C139,Indicator!$A$2:$G$200,7,FALSE)</f>
        <v>Exposure to air pollution</v>
      </c>
      <c r="F139" s="29" t="s">
        <v>48</v>
      </c>
      <c r="G139" s="26" t="s">
        <v>60</v>
      </c>
      <c r="H139" s="29" t="str">
        <f>VLOOKUP(F139,Value_type!$A$2:$F$100,5,FALSE)</f>
        <v>Continuous variable</v>
      </c>
      <c r="I139" s="29">
        <f>VLOOKUP(F139,Value_type!$A$2:$F$100,6,FALSE)</f>
        <v>0</v>
      </c>
      <c r="J139" s="29" t="s">
        <v>477</v>
      </c>
      <c r="K139" s="29" t="str">
        <f>VLOOKUP(J139,Source!$A$2:$K$200,3,FALSE)</f>
        <v>WHO</v>
      </c>
      <c r="L139">
        <v>138</v>
      </c>
    </row>
    <row r="140" spans="1:12">
      <c r="A140" s="1" t="s">
        <v>478</v>
      </c>
      <c r="B140" s="1">
        <v>2020</v>
      </c>
      <c r="C140" s="29" t="s">
        <v>479</v>
      </c>
      <c r="D140" s="29" t="str">
        <f>VLOOKUP(Snapshot!C140,Indicator!$A$2:$G$200,6,FALSE)</f>
        <v>NEW</v>
      </c>
      <c r="E140" s="29" t="str">
        <f>VLOOKUP(Snapshot!C140,Indicator!$A$2:$G$200,7,FALSE)</f>
        <v xml:space="preserve">Greenhouse gas emissions	</v>
      </c>
      <c r="F140" s="29" t="s">
        <v>48</v>
      </c>
      <c r="G140" s="26" t="s">
        <v>60</v>
      </c>
      <c r="H140" s="29" t="str">
        <f>VLOOKUP(F140,Value_type!$A$2:$F$100,5,FALSE)</f>
        <v>Continuous variable</v>
      </c>
      <c r="I140" s="29">
        <f>VLOOKUP(F140,Value_type!$A$2:$F$100,6,FALSE)</f>
        <v>0</v>
      </c>
      <c r="J140" s="29" t="s">
        <v>480</v>
      </c>
      <c r="K140" s="29" t="str">
        <f>VLOOKUP(J140,Source!$A$2:$K$200,3,FALSE)</f>
        <v>Climate Watch</v>
      </c>
      <c r="L140">
        <v>139</v>
      </c>
    </row>
    <row r="141" spans="1:12">
      <c r="A141" s="1" t="s">
        <v>481</v>
      </c>
      <c r="B141" s="1">
        <v>2020</v>
      </c>
      <c r="C141" s="29" t="s">
        <v>482</v>
      </c>
      <c r="D141" s="29" t="str">
        <f>VLOOKUP(Snapshot!C141,Indicator!$A$2:$G$200,6,FALSE)</f>
        <v>3.1.2</v>
      </c>
      <c r="E141" s="29" t="str">
        <f>VLOOKUP(Snapshot!C141,Indicator!$A$2:$G$200,7,FALSE)</f>
        <v xml:space="preserve">Deaths linked to poor WASH	</v>
      </c>
      <c r="F141" s="29" t="s">
        <v>48</v>
      </c>
      <c r="G141" s="26" t="s">
        <v>60</v>
      </c>
      <c r="H141" s="29" t="str">
        <f>VLOOKUP(F141,Value_type!$A$2:$F$100,5,FALSE)</f>
        <v>Continuous variable</v>
      </c>
      <c r="I141" s="29">
        <f>VLOOKUP(F141,Value_type!$A$2:$F$100,6,FALSE)</f>
        <v>0</v>
      </c>
      <c r="J141" s="29" t="s">
        <v>483</v>
      </c>
      <c r="K141" s="29" t="str">
        <f>VLOOKUP(J141,Source!$A$2:$K$200,3,FALSE)</f>
        <v>UN SDG</v>
      </c>
      <c r="L141">
        <v>140</v>
      </c>
    </row>
    <row r="142" spans="1:12">
      <c r="A142" s="1" t="s">
        <v>484</v>
      </c>
      <c r="B142" s="1">
        <v>2020</v>
      </c>
      <c r="C142" s="29" t="s">
        <v>485</v>
      </c>
      <c r="D142" s="29" t="str">
        <f>VLOOKUP(Snapshot!C142,Indicator!$A$2:$G$200,6,FALSE)</f>
        <v>NEW</v>
      </c>
      <c r="E142" s="29" t="str">
        <f>VLOOKUP(Snapshot!C142,Indicator!$A$2:$G$200,7,FALSE)</f>
        <v>Land affected by desertification, drought and floods</v>
      </c>
      <c r="F142" s="29" t="s">
        <v>48</v>
      </c>
      <c r="G142" s="26" t="s">
        <v>60</v>
      </c>
      <c r="H142" s="29" t="str">
        <f>VLOOKUP(F142,Value_type!$A$2:$F$100,5,FALSE)</f>
        <v>Continuous variable</v>
      </c>
      <c r="I142" s="29">
        <f>VLOOKUP(F142,Value_type!$A$2:$F$100,6,FALSE)</f>
        <v>0</v>
      </c>
      <c r="J142" s="29" t="s">
        <v>486</v>
      </c>
      <c r="K142" s="29" t="str">
        <f>VLOOKUP(J142,Source!$A$2:$K$200,3,FALSE)</f>
        <v>UN SDG</v>
      </c>
      <c r="L142">
        <v>141</v>
      </c>
    </row>
    <row r="143" spans="1:12">
      <c r="A143" s="1" t="s">
        <v>487</v>
      </c>
      <c r="B143" s="1">
        <v>2020</v>
      </c>
      <c r="C143" s="29" t="s">
        <v>488</v>
      </c>
      <c r="D143" s="29" t="str">
        <f>VLOOKUP(Snapshot!C143,Indicator!$A$2:$G$200,6,FALSE)</f>
        <v>1.1.2.1</v>
      </c>
      <c r="E143" s="29" t="str">
        <f>VLOOKUP(Snapshot!C143,Indicator!$A$2:$G$200,7,FALSE)</f>
        <v xml:space="preserve">Covenant on Social, Economic and Cultural Rights	</v>
      </c>
      <c r="F143" s="29" t="s">
        <v>14</v>
      </c>
      <c r="G143" s="29" t="str">
        <f>VLOOKUP(F143,Value_type!$A$2:$F$100,4,FALSE)</f>
        <v>2=Yes [Ratified/signed]; 1=No [Not ratified/signed]; 0=No data/not applicable</v>
      </c>
      <c r="H143" s="29" t="str">
        <f>VLOOKUP(F143,Value_type!$A$2:$F$100,5,FALSE)</f>
        <v>2=Yes [Ratified/signed]; 1=No [Not ratified/signed]; 0=No data/not applicable</v>
      </c>
      <c r="I143" s="29">
        <f>VLOOKUP(F143,Value_type!$A$2:$F$100,6,FALSE)</f>
        <v>0</v>
      </c>
      <c r="J143" s="29" t="s">
        <v>489</v>
      </c>
      <c r="K143" s="29" t="str">
        <f>VLOOKUP(J143,Source!$A$2:$K$200,3,FALSE)</f>
        <v>UN Treaties</v>
      </c>
      <c r="L143">
        <v>142</v>
      </c>
    </row>
    <row r="144" spans="1:12">
      <c r="A144" s="1" t="s">
        <v>490</v>
      </c>
      <c r="B144" s="1">
        <v>2020</v>
      </c>
      <c r="C144" s="29" t="s">
        <v>491</v>
      </c>
      <c r="D144" s="29" t="str">
        <f>VLOOKUP(Snapshot!C144,Indicator!$A$2:$G$200,6,FALSE)</f>
        <v>1.1.2.2</v>
      </c>
      <c r="E144" s="29" t="str">
        <f>VLOOKUP(Snapshot!C144,Indicator!$A$2:$G$200,7,FALSE)</f>
        <v xml:space="preserve">Convention on the Rights of Indigenous Peoples	</v>
      </c>
      <c r="F144" s="29" t="s">
        <v>14</v>
      </c>
      <c r="G144" s="29" t="str">
        <f>VLOOKUP(F144,Value_type!$A$2:$F$100,4,FALSE)</f>
        <v>2=Yes [Ratified/signed]; 1=No [Not ratified/signed]; 0=No data/not applicable</v>
      </c>
      <c r="H144" s="29" t="str">
        <f>VLOOKUP(F144,Value_type!$A$2:$F$100,5,FALSE)</f>
        <v>2=Yes [Ratified/signed]; 1=No [Not ratified/signed]; 0=No data/not applicable</v>
      </c>
      <c r="I144" s="29">
        <f>VLOOKUP(F144,Value_type!$A$2:$F$100,6,FALSE)</f>
        <v>0</v>
      </c>
      <c r="J144" s="29" t="s">
        <v>492</v>
      </c>
      <c r="K144" s="29" t="str">
        <f>VLOOKUP(J144,Source!$A$2:$K$200,3,FALSE)</f>
        <v>ILO NORMLEX</v>
      </c>
      <c r="L144">
        <v>143</v>
      </c>
    </row>
    <row r="145" spans="1:12">
      <c r="A145" s="1" t="s">
        <v>493</v>
      </c>
      <c r="B145" s="1">
        <v>2020</v>
      </c>
      <c r="C145" s="29" t="s">
        <v>494</v>
      </c>
      <c r="D145" s="29" t="str">
        <f>VLOOKUP(Snapshot!C145,Indicator!$A$2:$G$200,6,FALSE)</f>
        <v>1.1.2.3</v>
      </c>
      <c r="E145" s="29" t="str">
        <f>VLOOKUP(Snapshot!C145,Indicator!$A$2:$G$200,7,FALSE)</f>
        <v xml:space="preserve">Declaration on Rights of Indigenous Peoples	</v>
      </c>
      <c r="F145" s="29" t="s">
        <v>495</v>
      </c>
      <c r="G145" s="29" t="str">
        <f>VLOOKUP(F145,Value_type!$A$2:$F$100,4,FALSE)</f>
        <v>2=Yes; 1=No; 1=Abstention</v>
      </c>
      <c r="H145" s="29" t="str">
        <f>VLOOKUP(F145,Value_type!$A$2:$F$100,5,FALSE)</f>
        <v xml:space="preserve">2=Yes; 1=No OR Abstained </v>
      </c>
      <c r="I145" s="29">
        <f>VLOOKUP(F145,Value_type!$A$2:$F$100,6,FALSE)</f>
        <v>0</v>
      </c>
      <c r="J145" s="29" t="s">
        <v>496</v>
      </c>
      <c r="K145" s="29" t="str">
        <f>VLOOKUP(J145,Source!$A$2:$K$200,3,FALSE)</f>
        <v>UN</v>
      </c>
      <c r="L145">
        <v>144</v>
      </c>
    </row>
    <row r="146" spans="1:12">
      <c r="A146" s="1" t="s">
        <v>497</v>
      </c>
      <c r="B146" s="1">
        <v>2020</v>
      </c>
      <c r="C146" s="29" t="s">
        <v>498</v>
      </c>
      <c r="D146" s="29" t="str">
        <f>VLOOKUP(Snapshot!C146,Indicator!$A$2:$G$200,6,FALSE)</f>
        <v>1.2.2.1</v>
      </c>
      <c r="E146" s="29" t="str">
        <f>VLOOKUP(Snapshot!C146,Indicator!$A$2:$G$200,7,FALSE)</f>
        <v xml:space="preserve">Indigenous land tenure	</v>
      </c>
      <c r="F146" s="29" t="s">
        <v>499</v>
      </c>
      <c r="G146" s="29" t="str">
        <f>VLOOKUP(F146,Value_type!$A$2:$F$100,4,FALSE)</f>
        <v>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v>
      </c>
      <c r="H146" s="29" t="str">
        <f>VLOOKUP(F146,Value_type!$A$2:$F$100,5,FALSE)</f>
        <v>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v>
      </c>
      <c r="I146" s="29">
        <f>VLOOKUP(F146,Value_type!$A$2:$F$100,6,FALSE)</f>
        <v>0</v>
      </c>
      <c r="J146" s="29" t="s">
        <v>500</v>
      </c>
      <c r="K146" s="29" t="str">
        <f>VLOOKUP(J146,Source!$A$2:$K$200,3,FALSE)</f>
        <v>UNEP</v>
      </c>
      <c r="L146">
        <v>145</v>
      </c>
    </row>
    <row r="147" spans="1:12">
      <c r="A147" s="1" t="s">
        <v>501</v>
      </c>
      <c r="B147" s="1">
        <v>2020</v>
      </c>
      <c r="C147" s="29" t="s">
        <v>502</v>
      </c>
      <c r="D147" s="29" t="str">
        <f>VLOOKUP(Snapshot!C147,Indicator!$A$2:$G$200,6,FALSE)</f>
        <v>NEW</v>
      </c>
      <c r="E147" s="29" t="str">
        <f>VLOOKUP(Snapshot!C147,Indicator!$A$2:$G$200,7,FALSE)</f>
        <v xml:space="preserve">Community land tenure	</v>
      </c>
      <c r="F147" s="29" t="s">
        <v>499</v>
      </c>
      <c r="G147" s="29" t="str">
        <f>VLOOKUP(F147,Value_type!$A$2:$F$100,4,FALSE)</f>
        <v>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v>
      </c>
      <c r="H147" s="29" t="str">
        <f>VLOOKUP(F147,Value_type!$A$2:$F$100,5,FALSE)</f>
        <v>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v>
      </c>
      <c r="I147" s="29">
        <f>VLOOKUP(F147,Value_type!$A$2:$F$100,6,FALSE)</f>
        <v>0</v>
      </c>
      <c r="J147" s="29" t="s">
        <v>503</v>
      </c>
      <c r="K147" s="29" t="e">
        <f>VLOOKUP(J147,Source!$A$2:$K$200,3,FALSE)</f>
        <v>#N/A</v>
      </c>
      <c r="L147">
        <v>146</v>
      </c>
    </row>
    <row r="148" spans="1:12">
      <c r="A148" s="1" t="s">
        <v>504</v>
      </c>
      <c r="B148" s="1">
        <v>2020</v>
      </c>
      <c r="C148" s="29" t="s">
        <v>505</v>
      </c>
      <c r="D148" s="29" t="str">
        <f>VLOOKUP(Snapshot!C148,Indicator!$A$2:$G$200,6,FALSE)</f>
        <v>NEW</v>
      </c>
      <c r="E148" s="29" t="str">
        <f>VLOOKUP(Snapshot!C148,Indicator!$A$2:$G$200,7,FALSE)</f>
        <v xml:space="preserve">Quality of land administration	</v>
      </c>
      <c r="F148" s="29" t="s">
        <v>48</v>
      </c>
      <c r="G148" s="26" t="s">
        <v>60</v>
      </c>
      <c r="H148" s="29" t="str">
        <f>VLOOKUP(F148,Value_type!$A$2:$F$100,5,FALSE)</f>
        <v>Continuous variable</v>
      </c>
      <c r="I148" s="29">
        <f>VLOOKUP(F148,Value_type!$A$2:$F$100,6,FALSE)</f>
        <v>0</v>
      </c>
      <c r="J148" s="29" t="s">
        <v>506</v>
      </c>
      <c r="K148" s="29" t="str">
        <f>VLOOKUP(J148,Source!$A$2:$K$200,3,FALSE)</f>
        <v>World Bank</v>
      </c>
      <c r="L148">
        <v>147</v>
      </c>
    </row>
    <row r="149" spans="1:12">
      <c r="A149" s="1" t="s">
        <v>507</v>
      </c>
      <c r="B149" s="1">
        <v>2020</v>
      </c>
      <c r="C149" s="29" t="s">
        <v>508</v>
      </c>
      <c r="D149" s="29" t="str">
        <f>VLOOKUP(Snapshot!C149,Indicator!$A$2:$G$200,6,FALSE)</f>
        <v>3.2.1</v>
      </c>
      <c r="E149" s="29" t="str">
        <f>VLOOKUP(Snapshot!C149,Indicator!$A$2:$G$200,7,FALSE)</f>
        <v>Proportion of indigenous and community lands formally recognised</v>
      </c>
      <c r="F149" s="29" t="s">
        <v>48</v>
      </c>
      <c r="G149" s="26" t="s">
        <v>60</v>
      </c>
      <c r="H149" s="29" t="str">
        <f>VLOOKUP(F149,Value_type!$A$2:$F$100,5,FALSE)</f>
        <v>Continuous variable</v>
      </c>
      <c r="I149" s="29">
        <f>VLOOKUP(F149,Value_type!$A$2:$F$100,6,FALSE)</f>
        <v>0</v>
      </c>
      <c r="J149" s="29" t="s">
        <v>509</v>
      </c>
      <c r="K149" s="29" t="str">
        <f>VLOOKUP(J149,Source!$A$2:$K$200,3,FALSE)</f>
        <v>Landmark</v>
      </c>
      <c r="L149">
        <v>148</v>
      </c>
    </row>
    <row r="150" spans="1:12">
      <c r="A150" s="1" t="s">
        <v>510</v>
      </c>
      <c r="B150" s="1">
        <v>2020</v>
      </c>
      <c r="C150" s="29" t="s">
        <v>511</v>
      </c>
      <c r="D150" s="29" t="str">
        <f>VLOOKUP(Snapshot!C150,Indicator!$A$2:$G$200,6,FALSE)</f>
        <v>1.1.3.1</v>
      </c>
      <c r="E150" s="29" t="str">
        <f>VLOOKUP(Snapshot!C150,Indicator!$A$2:$G$200,7,FALSE)</f>
        <v xml:space="preserve">Geneva Convention	</v>
      </c>
      <c r="F150" s="29" t="s">
        <v>14</v>
      </c>
      <c r="G150" s="29" t="str">
        <f>VLOOKUP(F150,Value_type!$A$2:$F$100,4,FALSE)</f>
        <v>2=Yes [Ratified/signed]; 1=No [Not ratified/signed]; 0=No data/not applicable</v>
      </c>
      <c r="H150" s="29" t="str">
        <f>VLOOKUP(F150,Value_type!$A$2:$F$100,5,FALSE)</f>
        <v>2=Yes [Ratified/signed]; 1=No [Not ratified/signed]; 0=No data/not applicable</v>
      </c>
      <c r="I150" s="29">
        <f>VLOOKUP(F150,Value_type!$A$2:$F$100,6,FALSE)</f>
        <v>0</v>
      </c>
      <c r="J150" s="29" t="s">
        <v>512</v>
      </c>
      <c r="K150" s="29" t="str">
        <f>VLOOKUP(J150,Source!$A$2:$K$200,3,FALSE)</f>
        <v>ICRC</v>
      </c>
      <c r="L150">
        <v>149</v>
      </c>
    </row>
    <row r="151" spans="1:12">
      <c r="A151" s="1" t="s">
        <v>513</v>
      </c>
      <c r="B151" s="1">
        <v>2020</v>
      </c>
      <c r="C151" s="29" t="s">
        <v>514</v>
      </c>
      <c r="D151" s="29" t="str">
        <f>VLOOKUP(Snapshot!C151,Indicator!$A$2:$G$200,6,FALSE)</f>
        <v>1.1.3.2</v>
      </c>
      <c r="E151" s="29" t="str">
        <f>VLOOKUP(Snapshot!C151,Indicator!$A$2:$G$200,7,FALSE)</f>
        <v xml:space="preserve">Protection of Victims of International Armed Conflicts (Geneva Convention Protocol I)	</v>
      </c>
      <c r="F151" s="29" t="s">
        <v>14</v>
      </c>
      <c r="G151" s="29" t="str">
        <f>VLOOKUP(F151,Value_type!$A$2:$F$100,4,FALSE)</f>
        <v>2=Yes [Ratified/signed]; 1=No [Not ratified/signed]; 0=No data/not applicable</v>
      </c>
      <c r="H151" s="29" t="str">
        <f>VLOOKUP(F151,Value_type!$A$2:$F$100,5,FALSE)</f>
        <v>2=Yes [Ratified/signed]; 1=No [Not ratified/signed]; 0=No data/not applicable</v>
      </c>
      <c r="I151" s="29">
        <f>VLOOKUP(F151,Value_type!$A$2:$F$100,6,FALSE)</f>
        <v>0</v>
      </c>
      <c r="J151" s="29" t="s">
        <v>515</v>
      </c>
      <c r="K151" s="29" t="str">
        <f>VLOOKUP(J151,Source!$A$2:$K$200,3,FALSE)</f>
        <v>ICRC</v>
      </c>
      <c r="L151">
        <v>150</v>
      </c>
    </row>
    <row r="152" spans="1:12">
      <c r="A152" s="1" t="s">
        <v>516</v>
      </c>
      <c r="B152" s="1">
        <v>2020</v>
      </c>
      <c r="C152" s="29" t="s">
        <v>517</v>
      </c>
      <c r="D152" s="29" t="str">
        <f>VLOOKUP(Snapshot!C152,Indicator!$A$2:$G$200,6,FALSE)</f>
        <v>1.1.3.3</v>
      </c>
      <c r="E152" s="29" t="str">
        <f>VLOOKUP(Snapshot!C152,Indicator!$A$2:$G$200,7,FALSE)</f>
        <v xml:space="preserve">Protection of Victims of Non-International Armed Conflicts(Geneva Convention Protocol II)	</v>
      </c>
      <c r="F152" s="29" t="s">
        <v>14</v>
      </c>
      <c r="G152" s="29" t="str">
        <f>VLOOKUP(F152,Value_type!$A$2:$F$100,4,FALSE)</f>
        <v>2=Yes [Ratified/signed]; 1=No [Not ratified/signed]; 0=No data/not applicable</v>
      </c>
      <c r="H152" s="29" t="str">
        <f>VLOOKUP(F152,Value_type!$A$2:$F$100,5,FALSE)</f>
        <v>2=Yes [Ratified/signed]; 1=No [Not ratified/signed]; 0=No data/not applicable</v>
      </c>
      <c r="I152" s="29">
        <f>VLOOKUP(F152,Value_type!$A$2:$F$100,6,FALSE)</f>
        <v>0</v>
      </c>
      <c r="J152" s="29" t="s">
        <v>518</v>
      </c>
      <c r="K152" s="29" t="str">
        <f>VLOOKUP(J152,Source!$A$2:$K$200,3,FALSE)</f>
        <v>ICRC</v>
      </c>
      <c r="L152">
        <v>151</v>
      </c>
    </row>
    <row r="153" spans="1:12">
      <c r="A153" s="1" t="s">
        <v>519</v>
      </c>
      <c r="B153" s="1">
        <v>2020</v>
      </c>
      <c r="C153" s="29" t="s">
        <v>520</v>
      </c>
      <c r="D153" s="29" t="str">
        <f>VLOOKUP(Snapshot!C153,Indicator!$A$2:$G$200,6,FALSE)</f>
        <v>NEW</v>
      </c>
      <c r="E153" s="29" t="str">
        <f>VLOOKUP(Snapshot!C153,Indicator!$A$2:$G$200,7,FALSE)</f>
        <v>Convention Against the Recruitment, Use, Financing and Training of Mercenaries</v>
      </c>
      <c r="F153" s="29" t="s">
        <v>14</v>
      </c>
      <c r="G153" s="29" t="str">
        <f>VLOOKUP(F153,Value_type!$A$2:$F$100,4,FALSE)</f>
        <v>2=Yes [Ratified/signed]; 1=No [Not ratified/signed]; 0=No data/not applicable</v>
      </c>
      <c r="H153" s="29" t="str">
        <f>VLOOKUP(F153,Value_type!$A$2:$F$100,5,FALSE)</f>
        <v>2=Yes [Ratified/signed]; 1=No [Not ratified/signed]; 0=No data/not applicable</v>
      </c>
      <c r="I153" s="29">
        <f>VLOOKUP(F153,Value_type!$A$2:$F$100,6,FALSE)</f>
        <v>0</v>
      </c>
      <c r="J153" s="29" t="s">
        <v>521</v>
      </c>
      <c r="K153" s="29" t="str">
        <f>VLOOKUP(J153,Source!$A$2:$K$200,3,FALSE)</f>
        <v>UN Treaties</v>
      </c>
      <c r="L153">
        <v>152</v>
      </c>
    </row>
    <row r="154" spans="1:12">
      <c r="A154" s="1" t="s">
        <v>522</v>
      </c>
      <c r="B154" s="1">
        <v>2020</v>
      </c>
      <c r="C154" s="29" t="s">
        <v>523</v>
      </c>
      <c r="D154" s="29" t="str">
        <f>VLOOKUP(Snapshot!C154,Indicator!$A$2:$G$200,6,FALSE)</f>
        <v>NEW</v>
      </c>
      <c r="E154" s="29" t="str">
        <f>VLOOKUP(Snapshot!C154,Indicator!$A$2:$G$200,7,FALSE)</f>
        <v xml:space="preserve">Montreaux Document	</v>
      </c>
      <c r="F154" s="29" t="s">
        <v>524</v>
      </c>
      <c r="G154" s="29" t="str">
        <f>VLOOKUP(F154,Value_type!$A$2:$F$100,4,FALSE)</f>
        <v>2=Yes, a participant state; 2=Yes, founding participant; 1=Not a participant state</v>
      </c>
      <c r="H154" s="29" t="str">
        <f>VLOOKUP(F154,Value_type!$A$2:$F$100,5,FALSE)</f>
        <v>2=Yes, a participant state OR Yes, founding participant; 1=Not a participant state</v>
      </c>
      <c r="I154" s="29">
        <f>VLOOKUP(F154,Value_type!$A$2:$F$100,6,FALSE)</f>
        <v>0</v>
      </c>
      <c r="J154" s="29" t="s">
        <v>525</v>
      </c>
      <c r="K154" s="29" t="str">
        <f>VLOOKUP(J154,Source!$A$2:$K$200,3,FALSE)</f>
        <v>Swiss Federal Dept F.Affairs</v>
      </c>
      <c r="L154">
        <v>153</v>
      </c>
    </row>
    <row r="155" spans="1:12">
      <c r="A155" s="1" t="s">
        <v>526</v>
      </c>
      <c r="B155" s="1">
        <v>2020</v>
      </c>
      <c r="C155" s="29" t="s">
        <v>527</v>
      </c>
      <c r="D155" s="29" t="str">
        <f>VLOOKUP(Snapshot!C155,Indicator!$A$2:$G$200,6,FALSE)</f>
        <v>1.1.3.4</v>
      </c>
      <c r="E155" s="29" t="str">
        <f>VLOOKUP(Snapshot!C155,Indicator!$A$2:$G$200,7,FALSE)</f>
        <v xml:space="preserve">CRC Optional Protocol on Children in Armed Conflict	</v>
      </c>
      <c r="F155" s="29" t="s">
        <v>14</v>
      </c>
      <c r="G155" s="29" t="str">
        <f>VLOOKUP(F155,Value_type!$A$2:$F$100,4,FALSE)</f>
        <v>2=Yes [Ratified/signed]; 1=No [Not ratified/signed]; 0=No data/not applicable</v>
      </c>
      <c r="H155" s="29" t="str">
        <f>VLOOKUP(F155,Value_type!$A$2:$F$100,5,FALSE)</f>
        <v>2=Yes [Ratified/signed]; 1=No [Not ratified/signed]; 0=No data/not applicable</v>
      </c>
      <c r="I155" s="29">
        <f>VLOOKUP(F155,Value_type!$A$2:$F$100,6,FALSE)</f>
        <v>0</v>
      </c>
      <c r="J155" s="29" t="s">
        <v>528</v>
      </c>
      <c r="K155" s="29" t="str">
        <f>VLOOKUP(J155,Source!$A$2:$K$200,3,FALSE)</f>
        <v>UN Treaties</v>
      </c>
      <c r="L155">
        <v>154</v>
      </c>
    </row>
    <row r="156" spans="1:12">
      <c r="A156" s="1" t="s">
        <v>529</v>
      </c>
      <c r="B156" s="1">
        <v>2020</v>
      </c>
      <c r="C156" s="29" t="s">
        <v>530</v>
      </c>
      <c r="D156" s="29" t="str">
        <f>VLOOKUP(Snapshot!C156,Indicator!$A$2:$G$200,6,FALSE)</f>
        <v>1.1.3.5</v>
      </c>
      <c r="E156" s="29" t="str">
        <f>VLOOKUP(Snapshot!C156,Indicator!$A$2:$G$200,7,FALSE)</f>
        <v>Worst Forms of Child Labour Convention</v>
      </c>
      <c r="F156" s="29" t="s">
        <v>14</v>
      </c>
      <c r="G156" s="29" t="str">
        <f>VLOOKUP(F156,Value_type!$A$2:$F$100,4,FALSE)</f>
        <v>2=Yes [Ratified/signed]; 1=No [Not ratified/signed]; 0=No data/not applicable</v>
      </c>
      <c r="H156" s="29" t="str">
        <f>VLOOKUP(F156,Value_type!$A$2:$F$100,5,FALSE)</f>
        <v>2=Yes [Ratified/signed]; 1=No [Not ratified/signed]; 0=No data/not applicable</v>
      </c>
      <c r="I156" s="29">
        <f>VLOOKUP(F156,Value_type!$A$2:$F$100,6,FALSE)</f>
        <v>0</v>
      </c>
      <c r="J156" s="29" t="s">
        <v>531</v>
      </c>
      <c r="K156" s="29" t="str">
        <f>VLOOKUP(J156,Source!$A$2:$K$200,3,FALSE)</f>
        <v>ILO NORMLEX</v>
      </c>
      <c r="L156">
        <v>155</v>
      </c>
    </row>
    <row r="157" spans="1:12">
      <c r="A157" s="1" t="s">
        <v>532</v>
      </c>
      <c r="B157" s="1">
        <v>2020</v>
      </c>
      <c r="C157" s="29" t="s">
        <v>533</v>
      </c>
      <c r="D157" s="29" t="str">
        <f>VLOOKUP(Snapshot!C157,Indicator!$A$2:$G$200,6,FALSE)</f>
        <v>1.2.3.1</v>
      </c>
      <c r="E157" s="29" t="str">
        <f>VLOOKUP(Snapshot!C157,Indicator!$A$2:$G$200,7,FALSE)</f>
        <v>Unlawful recruitment of children prohibited</v>
      </c>
      <c r="F157" s="29" t="s">
        <v>274</v>
      </c>
      <c r="G157" s="29" t="str">
        <f>VLOOKUP(F157,Value_type!$A$2:$F$100,4,FALSE)</f>
        <v>2=Yes; 2=yes; 1=No; 1=no; 0=No data; 0=don't know;0=Don't know; 0=No data received; 0=No response; 0=Unknown; 0=unknown</v>
      </c>
      <c r="H157" s="29" t="str">
        <f>VLOOKUP(F157,Value_type!$A$2:$F$100,5,FALSE)</f>
        <v>2=Yes; 1=No; 0=Don't know/ No data received/ No response/ No data</v>
      </c>
      <c r="I157" s="29">
        <f>VLOOKUP(F157,Value_type!$A$2:$F$100,6,FALSE)</f>
        <v>0</v>
      </c>
      <c r="J157" s="29" t="s">
        <v>534</v>
      </c>
      <c r="K157" s="29" t="str">
        <f>VLOOKUP(J157,Source!$A$2:$K$200,3,FALSE)</f>
        <v>Child Soldiers Index</v>
      </c>
      <c r="L157">
        <v>156</v>
      </c>
    </row>
    <row r="158" spans="1:12">
      <c r="A158" s="1" t="s">
        <v>535</v>
      </c>
      <c r="B158" s="1">
        <v>2020</v>
      </c>
      <c r="C158" s="29" t="s">
        <v>536</v>
      </c>
      <c r="D158" s="29" t="str">
        <f>VLOOKUP(Snapshot!C158,Indicator!$A$2:$G$200,6,FALSE)</f>
        <v>NEW</v>
      </c>
      <c r="E158" s="29" t="str">
        <f>VLOOKUP(Snapshot!C158,Indicator!$A$2:$G$200,7,FALSE)</f>
        <v>Use of children in hostilities prohibited</v>
      </c>
      <c r="F158" s="29" t="s">
        <v>274</v>
      </c>
      <c r="G158" s="29" t="str">
        <f>VLOOKUP(F158,Value_type!$A$2:$F$100,4,FALSE)</f>
        <v>2=Yes; 2=yes; 1=No; 1=no; 0=No data; 0=don't know;0=Don't know; 0=No data received; 0=No response; 0=Unknown; 0=unknown</v>
      </c>
      <c r="H158" s="29" t="str">
        <f>VLOOKUP(F158,Value_type!$A$2:$F$100,5,FALSE)</f>
        <v>2=Yes; 1=No; 0=Don't know/ No data received/ No response/ No data</v>
      </c>
      <c r="I158" s="29">
        <f>VLOOKUP(F158,Value_type!$A$2:$F$100,6,FALSE)</f>
        <v>0</v>
      </c>
      <c r="J158" s="29" t="s">
        <v>537</v>
      </c>
      <c r="K158" s="29" t="str">
        <f>VLOOKUP(J158,Source!$A$2:$K$200,3,FALSE)</f>
        <v>Child Soldiers Index</v>
      </c>
      <c r="L158">
        <v>157</v>
      </c>
    </row>
    <row r="159" spans="1:12">
      <c r="A159" s="1" t="s">
        <v>538</v>
      </c>
      <c r="B159" s="1">
        <v>2020</v>
      </c>
      <c r="C159" s="29" t="s">
        <v>539</v>
      </c>
      <c r="D159" s="29" t="str">
        <f>VLOOKUP(Snapshot!C159,Indicator!$A$2:$G$200,6,FALSE)</f>
        <v>1.2.3.2</v>
      </c>
      <c r="E159" s="29" t="str">
        <f>VLOOKUP(Snapshot!C159,Indicator!$A$2:$G$200,7,FALSE)</f>
        <v xml:space="preserve">Regulation of private military and security companies	</v>
      </c>
      <c r="F159" s="29" t="s">
        <v>540</v>
      </c>
      <c r="G159" s="29" t="str">
        <f>VLOOKUP(F159,Value_type!$A$2:$F$100,4,FALSE)</f>
        <v>2=Yes, the country has endorsed both the Vancouver Principles and the Paris Commitments; 2=Yes, the country has endorsed the Paris Commitments and Principles; 2=Yes, the country has endorsed the Vancouver Principles ; 1=The country has not endorsed either the Vancouver Principles or the Paris Commitments</v>
      </c>
      <c r="H159" s="29" t="str">
        <f>VLOOKUP(F159,Value_type!$A$2:$F$100,5,FALSE)</f>
        <v>2=Yes, the country has endorsed both the Vancouver Principles and the Paris Commitments OR Yes, the country has endorsed the Paris Commitments and Principles OR Yes, the country has endorsed the Vancouver Principles ; 1=The country has not endorsed either the Vancouver Principles or the Paris Commitments</v>
      </c>
      <c r="I159" s="29">
        <f>VLOOKUP(F159,Value_type!$A$2:$F$100,6,FALSE)</f>
        <v>0</v>
      </c>
      <c r="J159" s="29" t="s">
        <v>541</v>
      </c>
      <c r="K159" s="29" t="e">
        <f>VLOOKUP(J159,Source!$A$2:$K$200,3,FALSE)</f>
        <v>#N/A</v>
      </c>
      <c r="L159">
        <v>158</v>
      </c>
    </row>
    <row r="160" spans="1:12">
      <c r="A160" s="1" t="s">
        <v>542</v>
      </c>
      <c r="B160" s="1">
        <v>2020</v>
      </c>
      <c r="C160" s="29" t="s">
        <v>543</v>
      </c>
      <c r="D160" s="29" t="str">
        <f>VLOOKUP(Snapshot!C160,Indicator!$A$2:$G$200,6,FALSE)</f>
        <v>1.2.3.3.</v>
      </c>
      <c r="E160" s="29" t="str">
        <f>VLOOKUP(Snapshot!C160,Indicator!$A$2:$G$200,7,FALSE)</f>
        <v xml:space="preserve">Voluntary Principles on Security and Human Rights	</v>
      </c>
      <c r="F160" s="29" t="s">
        <v>274</v>
      </c>
      <c r="G160" s="29" t="str">
        <f>VLOOKUP(F160,Value_type!$A$2:$F$100,4,FALSE)</f>
        <v>2=Yes; 2=yes; 1=No; 1=no; 0=No data; 0=don't know;0=Don't know; 0=No data received; 0=No response; 0=Unknown; 0=unknown</v>
      </c>
      <c r="H160" s="29" t="str">
        <f>VLOOKUP(F160,Value_type!$A$2:$F$100,5,FALSE)</f>
        <v>2=Yes; 1=No; 0=Don't know/ No data received/ No response/ No data</v>
      </c>
      <c r="I160" s="29">
        <f>VLOOKUP(F160,Value_type!$A$2:$F$100,6,FALSE)</f>
        <v>0</v>
      </c>
      <c r="J160" s="29" t="s">
        <v>544</v>
      </c>
      <c r="K160" s="29" t="str">
        <f>VLOOKUP(J160,Source!$A$2:$K$200,3,FALSE)</f>
        <v>VPSHR</v>
      </c>
      <c r="L160">
        <v>159</v>
      </c>
    </row>
    <row r="161" spans="1:12">
      <c r="A161" s="1" t="s">
        <v>545</v>
      </c>
      <c r="B161" s="1">
        <v>2020</v>
      </c>
      <c r="C161" s="29" t="s">
        <v>546</v>
      </c>
      <c r="D161" s="29" t="str">
        <f>VLOOKUP(Snapshot!C161,Indicator!$A$2:$G$200,6,FALSE)</f>
        <v xml:space="preserve">3.3.1 </v>
      </c>
      <c r="E161" s="29" t="str">
        <f>VLOOKUP(Snapshot!C161,Indicator!$A$2:$G$200,7,FALSE)</f>
        <v>Recruitment and use of children in hostilities</v>
      </c>
      <c r="F161" s="29" t="s">
        <v>547</v>
      </c>
      <c r="G161" s="29" t="str">
        <f>VLOOKUP(F161,Value_type!$A$2:$F$100,4,FALSE)</f>
        <v xml:space="preserve">2=No reported use of children; 1=Yes, reports of use by state armed forces AND non-state armed groups ; 1=Yes, reports of use by non-state armed groups; 0=No data </v>
      </c>
      <c r="H161" s="29" t="str">
        <f>VLOOKUP(F161,Value_type!$A$2:$F$100,5,FALSE)</f>
        <v>2=No reported use of children; 1=Yes, reports of use by non-state armed forces OR Yes, reports of use by state armed forces and by non-state armed forces; 0=No data</v>
      </c>
      <c r="I161" s="29">
        <f>VLOOKUP(F161,Value_type!$A$2:$F$100,6,FALSE)</f>
        <v>0</v>
      </c>
      <c r="J161" s="29" t="s">
        <v>548</v>
      </c>
      <c r="K161" s="29" t="str">
        <f>VLOOKUP(J161,Source!$A$2:$K$200,3,FALSE)</f>
        <v>Child Soldiers Index</v>
      </c>
      <c r="L161">
        <v>160</v>
      </c>
    </row>
    <row r="162" spans="1:12">
      <c r="A162" s="1" t="s">
        <v>549</v>
      </c>
      <c r="B162" s="1">
        <v>2020</v>
      </c>
      <c r="C162" s="29" t="s">
        <v>550</v>
      </c>
      <c r="D162" s="29" t="str">
        <f>VLOOKUP(Snapshot!C162,Indicator!$A$2:$G$200,6,FALSE)</f>
        <v>3.3.3</v>
      </c>
      <c r="E162" s="29" t="str">
        <f>VLOOKUP(Snapshot!C162,Indicator!$A$2:$G$200,7,FALSE)</f>
        <v>Number of people internally displaced by conflict and violence</v>
      </c>
      <c r="F162" s="29" t="s">
        <v>48</v>
      </c>
      <c r="G162" s="26" t="s">
        <v>60</v>
      </c>
      <c r="H162" s="29" t="str">
        <f>VLOOKUP(F162,Value_type!$A$2:$F$100,5,FALSE)</f>
        <v>Continuous variable</v>
      </c>
      <c r="I162" s="29">
        <f>VLOOKUP(F162,Value_type!$A$2:$F$100,6,FALSE)</f>
        <v>0</v>
      </c>
      <c r="J162" s="29" t="s">
        <v>551</v>
      </c>
      <c r="K162" s="29" t="str">
        <f>VLOOKUP(J162,Source!$A$2:$K$200,3,FALSE)</f>
        <v>Internal Displacement Monitoring Centre</v>
      </c>
      <c r="L162">
        <v>161</v>
      </c>
    </row>
    <row r="163" spans="1:12">
      <c r="A163" s="1" t="s">
        <v>552</v>
      </c>
      <c r="B163" s="1">
        <v>2020</v>
      </c>
      <c r="C163" s="29" t="s">
        <v>553</v>
      </c>
      <c r="D163" s="29" t="str">
        <f>VLOOKUP(Snapshot!C163,Indicator!$A$2:$G$200,6,FALSE)</f>
        <v>3.3.4</v>
      </c>
      <c r="E163" s="29" t="str">
        <f>VLOOKUP(Snapshot!C163,Indicator!$A$2:$G$200,7,FALSE)</f>
        <v>New displacements of people by conflict and violence</v>
      </c>
      <c r="F163" s="29" t="s">
        <v>48</v>
      </c>
      <c r="G163" s="26" t="s">
        <v>60</v>
      </c>
      <c r="H163" s="29" t="str">
        <f>VLOOKUP(F163,Value_type!$A$2:$F$100,5,FALSE)</f>
        <v>Continuous variable</v>
      </c>
      <c r="I163" s="29">
        <f>VLOOKUP(F163,Value_type!$A$2:$F$100,6,FALSE)</f>
        <v>0</v>
      </c>
      <c r="J163" s="29" t="s">
        <v>554</v>
      </c>
      <c r="K163" s="29" t="str">
        <f>VLOOKUP(J163,Source!$A$2:$K$200,3,FALSE)</f>
        <v>Internal Displacement Monitoring Centre</v>
      </c>
      <c r="L163">
        <v>162</v>
      </c>
    </row>
    <row r="164" spans="1:12">
      <c r="A164" s="1" t="s">
        <v>555</v>
      </c>
      <c r="B164" s="1">
        <v>2020</v>
      </c>
      <c r="C164" s="29" t="s">
        <v>556</v>
      </c>
      <c r="D164" s="29" t="str">
        <f>VLOOKUP(Snapshot!C164,Indicator!$A$2:$G$200,6,FALSE)</f>
        <v>1.1.4.1</v>
      </c>
      <c r="E164" s="29" t="str">
        <f>VLOOKUP(Snapshot!C164,Indicator!$A$2:$G$200,7,FALSE)</f>
        <v xml:space="preserve">Telecommunication Resources for Disaster Mitigation	</v>
      </c>
      <c r="F164" s="29" t="s">
        <v>14</v>
      </c>
      <c r="G164" s="29" t="str">
        <f>VLOOKUP(F164,Value_type!$A$2:$F$100,4,FALSE)</f>
        <v>2=Yes [Ratified/signed]; 1=No [Not ratified/signed]; 0=No data/not applicable</v>
      </c>
      <c r="H164" s="29" t="str">
        <f>VLOOKUP(F164,Value_type!$A$2:$F$100,5,FALSE)</f>
        <v>2=Yes [Ratified/signed]; 1=No [Not ratified/signed]; 0=No data/not applicable</v>
      </c>
      <c r="I164" s="29">
        <f>VLOOKUP(F164,Value_type!$A$2:$F$100,6,FALSE)</f>
        <v>0</v>
      </c>
      <c r="J164" s="29" t="s">
        <v>557</v>
      </c>
      <c r="K164" s="29" t="str">
        <f>VLOOKUP(J164,Source!$A$2:$K$200,3,FALSE)</f>
        <v>UN Treaties</v>
      </c>
      <c r="L164">
        <v>163</v>
      </c>
    </row>
    <row r="165" spans="1:12">
      <c r="A165" s="1" t="s">
        <v>558</v>
      </c>
      <c r="B165" s="1">
        <v>2020</v>
      </c>
      <c r="C165" s="29" t="s">
        <v>559</v>
      </c>
      <c r="D165" s="29" t="str">
        <f>VLOOKUP(Snapshot!C165,Indicator!$A$2:$G$200,6,FALSE)</f>
        <v xml:space="preserve">1.2.4.1 </v>
      </c>
      <c r="E165" s="29" t="str">
        <f>VLOOKUP(Snapshot!C165,Indicator!$A$2:$G$200,7,FALSE)</f>
        <v>National disaster risk reduction strategies</v>
      </c>
      <c r="F165" s="29" t="s">
        <v>48</v>
      </c>
      <c r="G165" s="26" t="s">
        <v>60</v>
      </c>
      <c r="H165" s="29" t="str">
        <f>VLOOKUP(F165,Value_type!$A$2:$F$100,5,FALSE)</f>
        <v>Continuous variable</v>
      </c>
      <c r="I165" s="29">
        <f>VLOOKUP(F165,Value_type!$A$2:$F$100,6,FALSE)</f>
        <v>0</v>
      </c>
      <c r="J165" s="29" t="s">
        <v>560</v>
      </c>
      <c r="K165" s="29" t="str">
        <f>VLOOKUP(J165,Source!$A$2:$K$200,3,FALSE)</f>
        <v>UN SDG</v>
      </c>
      <c r="L165">
        <v>164</v>
      </c>
    </row>
    <row r="166" spans="1:12">
      <c r="A166" s="1" t="s">
        <v>561</v>
      </c>
      <c r="B166" s="1">
        <v>2020</v>
      </c>
      <c r="C166" s="29" t="s">
        <v>562</v>
      </c>
      <c r="D166" s="29" t="str">
        <f>VLOOKUP(Snapshot!C166,Indicator!$A$2:$G$200,6,FALSE)</f>
        <v xml:space="preserve">3.4.1 </v>
      </c>
      <c r="E166" s="29" t="str">
        <f>VLOOKUP(Snapshot!C166,Indicator!$A$2:$G$200,7,FALSE)</f>
        <v xml:space="preserve">Deaths associated with disasters	</v>
      </c>
      <c r="F166" s="29" t="s">
        <v>48</v>
      </c>
      <c r="G166" s="26" t="s">
        <v>60</v>
      </c>
      <c r="H166" s="29" t="str">
        <f>VLOOKUP(F166,Value_type!$A$2:$F$100,5,FALSE)</f>
        <v>Continuous variable</v>
      </c>
      <c r="I166" s="29">
        <f>VLOOKUP(F166,Value_type!$A$2:$F$100,6,FALSE)</f>
        <v>0</v>
      </c>
      <c r="J166" s="29" t="s">
        <v>563</v>
      </c>
      <c r="K166" s="29" t="str">
        <f>VLOOKUP(J166,Source!$A$2:$K$200,3,FALSE)</f>
        <v>UN SDG</v>
      </c>
      <c r="L166">
        <v>165</v>
      </c>
    </row>
    <row r="167" spans="1:12">
      <c r="A167" s="1" t="s">
        <v>564</v>
      </c>
      <c r="B167" s="1">
        <v>2020</v>
      </c>
      <c r="C167" s="29" t="s">
        <v>565</v>
      </c>
      <c r="D167" s="29" t="str">
        <f>VLOOKUP(Snapshot!C167,Indicator!$A$2:$G$200,6,FALSE)</f>
        <v>NEW</v>
      </c>
      <c r="E167" s="29" t="str">
        <f>VLOOKUP(Snapshot!C167,Indicator!$A$2:$G$200,7,FALSE)</f>
        <v xml:space="preserve">Damaged livelihoods associated with disasters	</v>
      </c>
      <c r="F167" s="29" t="s">
        <v>48</v>
      </c>
      <c r="G167" s="26" t="s">
        <v>60</v>
      </c>
      <c r="H167" s="29" t="str">
        <f>VLOOKUP(F167,Value_type!$A$2:$F$100,5,FALSE)</f>
        <v>Continuous variable</v>
      </c>
      <c r="I167" s="29">
        <f>VLOOKUP(F167,Value_type!$A$2:$F$100,6,FALSE)</f>
        <v>0</v>
      </c>
      <c r="J167" s="29" t="s">
        <v>566</v>
      </c>
      <c r="K167" s="29" t="str">
        <f>VLOOKUP(J167,Source!$A$2:$K$200,3,FALSE)</f>
        <v>UN SDG/ UN POP</v>
      </c>
      <c r="L167">
        <v>166</v>
      </c>
    </row>
    <row r="168" spans="1:12">
      <c r="A168" s="1" t="s">
        <v>567</v>
      </c>
      <c r="B168" s="1">
        <v>2020</v>
      </c>
      <c r="C168" s="29" t="s">
        <v>568</v>
      </c>
      <c r="D168" s="29" t="str">
        <f>VLOOKUP(Snapshot!C168,Indicator!$A$2:$G$200,6,FALSE)</f>
        <v>NEW</v>
      </c>
      <c r="E168" s="29" t="str">
        <f>VLOOKUP(Snapshot!C168,Indicator!$A$2:$G$200,7,FALSE)</f>
        <v xml:space="preserve">Disruption to education services	</v>
      </c>
      <c r="F168" s="29" t="s">
        <v>48</v>
      </c>
      <c r="G168" s="26" t="s">
        <v>60</v>
      </c>
      <c r="H168" s="29" t="str">
        <f>VLOOKUP(F168,Value_type!$A$2:$F$100,5,FALSE)</f>
        <v>Continuous variable</v>
      </c>
      <c r="I168" s="29">
        <f>VLOOKUP(F168,Value_type!$A$2:$F$100,6,FALSE)</f>
        <v>0</v>
      </c>
      <c r="J168" s="29" t="s">
        <v>569</v>
      </c>
      <c r="K168" s="29" t="str">
        <f>VLOOKUP(J168,Source!$A$2:$K$200,3,FALSE)</f>
        <v>UN SDG/ UN POP</v>
      </c>
      <c r="L168">
        <v>167</v>
      </c>
    </row>
    <row r="169" spans="1:12">
      <c r="A169" s="1" t="s">
        <v>570</v>
      </c>
      <c r="B169" s="1">
        <v>2020</v>
      </c>
      <c r="C169" s="29" t="s">
        <v>571</v>
      </c>
      <c r="D169" s="29" t="str">
        <f>VLOOKUP(Snapshot!C169,Indicator!$A$2:$G$200,6,FALSE)</f>
        <v>NEW</v>
      </c>
      <c r="E169" s="29" t="str">
        <f>VLOOKUP(Snapshot!C169,Indicator!$A$2:$G$200,7,FALSE)</f>
        <v xml:space="preserve">Disruption to health services	</v>
      </c>
      <c r="F169" s="29" t="s">
        <v>48</v>
      </c>
      <c r="G169" s="26" t="s">
        <v>60</v>
      </c>
      <c r="H169" s="29" t="str">
        <f>VLOOKUP(F169,Value_type!$A$2:$F$100,5,FALSE)</f>
        <v>Continuous variable</v>
      </c>
      <c r="I169" s="29">
        <f>VLOOKUP(F169,Value_type!$A$2:$F$100,6,FALSE)</f>
        <v>0</v>
      </c>
      <c r="J169" s="29" t="s">
        <v>572</v>
      </c>
      <c r="K169" s="29" t="str">
        <f>VLOOKUP(J169,Source!$A$2:$K$200,3,FALSE)</f>
        <v>UN SDG/ UN POP</v>
      </c>
      <c r="L169">
        <v>168</v>
      </c>
    </row>
    <row r="170" spans="1:12">
      <c r="A170" s="1" t="s">
        <v>573</v>
      </c>
      <c r="B170" s="1">
        <v>2020</v>
      </c>
      <c r="C170" s="29" t="s">
        <v>574</v>
      </c>
      <c r="D170" s="29" t="str">
        <f>VLOOKUP(Snapshot!C170,Indicator!$A$2:$G$200,6,FALSE)</f>
        <v>NEW</v>
      </c>
      <c r="E170" s="29" t="str">
        <f>VLOOKUP(Snapshot!C170,Indicator!$A$2:$G$200,7,FALSE)</f>
        <v xml:space="preserve">Disruption to basic services	</v>
      </c>
      <c r="F170" s="29" t="s">
        <v>48</v>
      </c>
      <c r="G170" s="26" t="s">
        <v>60</v>
      </c>
      <c r="H170" s="29" t="str">
        <f>VLOOKUP(F170,Value_type!$A$2:$F$100,5,FALSE)</f>
        <v>Continuous variable</v>
      </c>
      <c r="I170" s="29">
        <f>VLOOKUP(F170,Value_type!$A$2:$F$100,6,FALSE)</f>
        <v>0</v>
      </c>
      <c r="J170" s="29" t="s">
        <v>575</v>
      </c>
      <c r="K170" s="29" t="str">
        <f>VLOOKUP(J170,Source!$A$2:$K$200,3,FALSE)</f>
        <v>UN SDG/ UN POP</v>
      </c>
      <c r="L170">
        <v>169</v>
      </c>
    </row>
    <row r="171" spans="1:12">
      <c r="A171" s="1" t="s">
        <v>576</v>
      </c>
      <c r="B171" s="1">
        <v>2020</v>
      </c>
      <c r="C171" s="29" t="s">
        <v>577</v>
      </c>
      <c r="D171" s="29" t="str">
        <f>VLOOKUP(Snapshot!C171,Indicator!$A$2:$G$200,6,FALSE)</f>
        <v xml:space="preserve">3.4.2 </v>
      </c>
      <c r="E171" s="29" t="str">
        <f>VLOOKUP(Snapshot!C171,Indicator!$A$2:$G$200,7,FALSE)</f>
        <v>New displacements of people by natural disasters</v>
      </c>
      <c r="F171" s="29" t="s">
        <v>48</v>
      </c>
      <c r="G171" s="26" t="s">
        <v>60</v>
      </c>
      <c r="H171" s="29" t="str">
        <f>VLOOKUP(F171,Value_type!$A$2:$F$100,5,FALSE)</f>
        <v>Continuous variable</v>
      </c>
      <c r="I171" s="29">
        <f>VLOOKUP(F171,Value_type!$A$2:$F$100,6,FALSE)</f>
        <v>0</v>
      </c>
      <c r="J171" s="29" t="s">
        <v>578</v>
      </c>
      <c r="K171" s="29" t="str">
        <f>VLOOKUP(J171,Source!$A$2:$K$200,3,FALSE)</f>
        <v>Internal Displacement Monitoring Centre</v>
      </c>
      <c r="L171">
        <v>170</v>
      </c>
    </row>
    <row r="172" spans="1:12">
      <c r="A172" s="1" t="s">
        <v>579</v>
      </c>
      <c r="B172" s="1">
        <v>2020</v>
      </c>
      <c r="C172" s="29" t="s">
        <v>580</v>
      </c>
      <c r="D172" s="29" t="str">
        <f>VLOOKUP(Snapshot!C172,Indicator!$A$2:$G$200,6,FALSE)</f>
        <v xml:space="preserve">3.4.3 </v>
      </c>
      <c r="E172" s="29" t="str">
        <f>VLOOKUP(Snapshot!C172,Indicator!$A$2:$G$200,7,FALSE)</f>
        <v>Risk of humanitarian crises and disasters</v>
      </c>
      <c r="F172" s="29" t="s">
        <v>48</v>
      </c>
      <c r="G172" s="26" t="s">
        <v>60</v>
      </c>
      <c r="H172" s="29" t="str">
        <f>VLOOKUP(F172,Value_type!$A$2:$F$100,5,FALSE)</f>
        <v>Continuous variable</v>
      </c>
      <c r="I172" s="29">
        <f>VLOOKUP(F172,Value_type!$A$2:$F$100,6,FALSE)</f>
        <v>0</v>
      </c>
      <c r="J172" s="29" t="s">
        <v>581</v>
      </c>
      <c r="K172" s="29" t="str">
        <f>VLOOKUP(J172,Source!$A$2:$K$200,3,FALSE)</f>
        <v>INFORM index</v>
      </c>
      <c r="L172">
        <v>171</v>
      </c>
    </row>
    <row r="173" spans="1:12">
      <c r="A173" s="1" t="s">
        <v>582</v>
      </c>
      <c r="B173" s="1">
        <v>2020</v>
      </c>
      <c r="C173" s="29" t="s">
        <v>583</v>
      </c>
      <c r="D173" s="29" t="str">
        <f>VLOOKUP(Snapshot!C173,Indicator!$A$2:$G$200,6,FALSE)</f>
        <v>1.1.5.1</v>
      </c>
      <c r="E173" s="29" t="str">
        <f>VLOOKUP(Snapshot!C173,Indicator!$A$2:$G$200,7,FALSE)</f>
        <v xml:space="preserve">Convention on the Rights of the Child (CRC)	</v>
      </c>
      <c r="F173" s="29" t="s">
        <v>14</v>
      </c>
      <c r="G173" s="29" t="str">
        <f>VLOOKUP(F173,Value_type!$A$2:$F$100,4,FALSE)</f>
        <v>2=Yes [Ratified/signed]; 1=No [Not ratified/signed]; 0=No data/not applicable</v>
      </c>
      <c r="H173" s="29" t="str">
        <f>VLOOKUP(F173,Value_type!$A$2:$F$100,5,FALSE)</f>
        <v>2=Yes [Ratified/signed]; 1=No [Not ratified/signed]; 0=No data/not applicable</v>
      </c>
      <c r="I173" s="29">
        <f>VLOOKUP(F173,Value_type!$A$2:$F$100,6,FALSE)</f>
        <v>0</v>
      </c>
      <c r="J173" s="29" t="s">
        <v>584</v>
      </c>
      <c r="K173" s="29" t="str">
        <f>VLOOKUP(J173,Source!$A$2:$K$200,3,FALSE)</f>
        <v>UN Treaties</v>
      </c>
      <c r="L173">
        <v>172</v>
      </c>
    </row>
    <row r="174" spans="1:12">
      <c r="A174" s="1" t="s">
        <v>585</v>
      </c>
      <c r="B174" s="1">
        <v>2020</v>
      </c>
      <c r="C174" s="29" t="s">
        <v>586</v>
      </c>
      <c r="D174" s="29" t="str">
        <f>VLOOKUP(Snapshot!C174,Indicator!$A$2:$G$200,6,FALSE)</f>
        <v>1.1.5.2</v>
      </c>
      <c r="E174" s="29" t="str">
        <f>VLOOKUP(Snapshot!C174,Indicator!$A$2:$G$200,7,FALSE)</f>
        <v xml:space="preserve">CRC Optional Protocol on Communications Procedure	</v>
      </c>
      <c r="F174" s="29" t="s">
        <v>14</v>
      </c>
      <c r="G174" s="29" t="str">
        <f>VLOOKUP(F174,Value_type!$A$2:$F$100,4,FALSE)</f>
        <v>2=Yes [Ratified/signed]; 1=No [Not ratified/signed]; 0=No data/not applicable</v>
      </c>
      <c r="H174" s="29" t="str">
        <f>VLOOKUP(F174,Value_type!$A$2:$F$100,5,FALSE)</f>
        <v>2=Yes [Ratified/signed]; 1=No [Not ratified/signed]; 0=No data/not applicable</v>
      </c>
      <c r="I174" s="29">
        <f>VLOOKUP(F174,Value_type!$A$2:$F$100,6,FALSE)</f>
        <v>0</v>
      </c>
      <c r="J174" s="29" t="s">
        <v>587</v>
      </c>
      <c r="K174" s="29" t="str">
        <f>VLOOKUP(J174,Source!$A$2:$K$200,3,FALSE)</f>
        <v>UN Treaties</v>
      </c>
      <c r="L174">
        <v>173</v>
      </c>
    </row>
    <row r="175" spans="1:12">
      <c r="A175" s="1" t="s">
        <v>588</v>
      </c>
      <c r="B175" s="1">
        <v>2020</v>
      </c>
      <c r="C175" s="29" t="s">
        <v>589</v>
      </c>
      <c r="D175" s="29" t="str">
        <f>VLOOKUP(Snapshot!C175,Indicator!$A$2:$G$200,6,FALSE)</f>
        <v>1.2.5.1</v>
      </c>
      <c r="E175" s="29" t="str">
        <f>VLOOKUP(Snapshot!C175,Indicator!$A$2:$G$200,7,FALSE)</f>
        <v xml:space="preserve">Legal status of CRC	</v>
      </c>
      <c r="F175" s="29" t="s">
        <v>48</v>
      </c>
      <c r="G175" s="26" t="s">
        <v>60</v>
      </c>
      <c r="H175" s="29" t="str">
        <f>VLOOKUP(F175,Value_type!$A$2:$F$100,5,FALSE)</f>
        <v>Continuous variable</v>
      </c>
      <c r="I175" s="29">
        <f>VLOOKUP(F175,Value_type!$A$2:$F$100,6,FALSE)</f>
        <v>0</v>
      </c>
      <c r="J175" s="29" t="s">
        <v>590</v>
      </c>
      <c r="K175" s="29" t="str">
        <f>VLOOKUP(J175,Source!$A$2:$K$200,3,FALSE)</f>
        <v>CRIN</v>
      </c>
      <c r="L175">
        <v>174</v>
      </c>
    </row>
    <row r="176" spans="1:12">
      <c r="A176" s="1" t="s">
        <v>591</v>
      </c>
      <c r="B176" s="1">
        <v>2020</v>
      </c>
      <c r="C176" s="29" t="s">
        <v>592</v>
      </c>
      <c r="D176" s="29" t="str">
        <f>VLOOKUP(Snapshot!C176,Indicator!$A$2:$G$200,6,FALSE)</f>
        <v>3.5.1</v>
      </c>
      <c r="E176" s="29" t="str">
        <f>VLOOKUP(Snapshot!C176,Indicator!$A$2:$G$200,7,FALSE)</f>
        <v xml:space="preserve">Right to education fulfilment	</v>
      </c>
      <c r="F176" s="29" t="s">
        <v>48</v>
      </c>
      <c r="G176" s="26" t="s">
        <v>60</v>
      </c>
      <c r="H176" s="29" t="str">
        <f>VLOOKUP(F176,Value_type!$A$2:$F$100,5,FALSE)</f>
        <v>Continuous variable</v>
      </c>
      <c r="I176" s="29">
        <f>VLOOKUP(F176,Value_type!$A$2:$F$100,6,FALSE)</f>
        <v>0</v>
      </c>
      <c r="J176" s="29" t="s">
        <v>593</v>
      </c>
      <c r="K176" s="29" t="str">
        <f>VLOOKUP(J176,Source!$A$2:$K$200,3,FALSE)</f>
        <v>Kids Rights Index</v>
      </c>
      <c r="L176">
        <v>175</v>
      </c>
    </row>
    <row r="177" spans="1:12">
      <c r="A177" s="1" t="s">
        <v>594</v>
      </c>
      <c r="B177" s="1">
        <v>2020</v>
      </c>
      <c r="C177" s="29" t="s">
        <v>595</v>
      </c>
      <c r="D177" s="29" t="str">
        <f>VLOOKUP(Snapshot!C177,Indicator!$A$2:$G$200,6,FALSE)</f>
        <v>3.6.1</v>
      </c>
      <c r="E177" s="29" t="str">
        <f>VLOOKUP(Snapshot!C177,Indicator!$A$2:$G$200,7,FALSE)</f>
        <v xml:space="preserve">Right to health fulfilment	</v>
      </c>
      <c r="F177" s="29" t="s">
        <v>48</v>
      </c>
      <c r="G177" s="26" t="s">
        <v>60</v>
      </c>
      <c r="H177" s="29" t="str">
        <f>VLOOKUP(F177,Value_type!$A$2:$F$100,5,FALSE)</f>
        <v>Continuous variable</v>
      </c>
      <c r="I177" s="29">
        <f>VLOOKUP(F177,Value_type!$A$2:$F$100,6,FALSE)</f>
        <v>0</v>
      </c>
      <c r="J177" s="29" t="s">
        <v>596</v>
      </c>
      <c r="K177" s="29" t="str">
        <f>VLOOKUP(J177,Source!$A$2:$K$200,3,FALSE)</f>
        <v>Kids Rights Index</v>
      </c>
      <c r="L177">
        <v>176</v>
      </c>
    </row>
    <row r="178" spans="1:12">
      <c r="A178" s="1" t="s">
        <v>597</v>
      </c>
      <c r="B178" s="1">
        <v>2020</v>
      </c>
      <c r="C178" s="29" t="s">
        <v>598</v>
      </c>
      <c r="D178" s="29" t="str">
        <f>VLOOKUP(Snapshot!C178,Indicator!$A$2:$G$200,6,FALSE)</f>
        <v>3.7.1</v>
      </c>
      <c r="E178" s="29" t="str">
        <f>VLOOKUP(Snapshot!C178,Indicator!$A$2:$G$200,7,FALSE)</f>
        <v xml:space="preserve">Right to protection fulfilment	</v>
      </c>
      <c r="F178" s="29" t="s">
        <v>48</v>
      </c>
      <c r="G178" s="26" t="s">
        <v>60</v>
      </c>
      <c r="H178" s="29" t="str">
        <f>VLOOKUP(F178,Value_type!$A$2:$F$100,5,FALSE)</f>
        <v>Continuous variable</v>
      </c>
      <c r="I178" s="29">
        <f>VLOOKUP(F178,Value_type!$A$2:$F$100,6,FALSE)</f>
        <v>0</v>
      </c>
      <c r="J178" s="29" t="s">
        <v>599</v>
      </c>
      <c r="K178" s="29" t="str">
        <f>VLOOKUP(J178,Source!$A$2:$K$200,3,FALSE)</f>
        <v>Kids Rights Index</v>
      </c>
      <c r="L178">
        <v>177</v>
      </c>
    </row>
    <row r="179" spans="1:12">
      <c r="A179" s="1" t="s">
        <v>600</v>
      </c>
      <c r="B179" s="1">
        <v>2020</v>
      </c>
      <c r="C179" s="29" t="s">
        <v>601</v>
      </c>
      <c r="D179" s="29" t="str">
        <f>VLOOKUP(Snapshot!C179,Indicator!$A$2:$G$200,6,FALSE)</f>
        <v>NEW</v>
      </c>
      <c r="E179" s="29" t="str">
        <f>VLOOKUP(Snapshot!C179,Indicator!$A$2:$G$200,7,FALSE)</f>
        <v xml:space="preserve">Right to life fulfilment	</v>
      </c>
      <c r="F179" s="29" t="s">
        <v>48</v>
      </c>
      <c r="G179" s="26" t="s">
        <v>60</v>
      </c>
      <c r="H179" s="29" t="str">
        <f>VLOOKUP(F179,Value_type!$A$2:$F$100,5,FALSE)</f>
        <v>Continuous variable</v>
      </c>
      <c r="I179" s="29">
        <f>VLOOKUP(F179,Value_type!$A$2:$F$100,6,FALSE)</f>
        <v>0</v>
      </c>
      <c r="J179" s="29" t="s">
        <v>602</v>
      </c>
      <c r="K179" s="29" t="str">
        <f>VLOOKUP(J179,Source!$A$2:$K$200,3,FALSE)</f>
        <v>Kids Rights Index</v>
      </c>
      <c r="L179">
        <v>178</v>
      </c>
    </row>
    <row r="180" spans="1:12">
      <c r="A180" s="1" t="s">
        <v>603</v>
      </c>
      <c r="B180" s="1">
        <v>2020</v>
      </c>
      <c r="C180" s="29" t="s">
        <v>604</v>
      </c>
      <c r="D180" s="29" t="str">
        <f>VLOOKUP(Snapshot!C180,Indicator!$A$2:$G$200,6,FALSE)</f>
        <v>2.1.1</v>
      </c>
      <c r="E180" s="29" t="str">
        <f>VLOOKUP(Snapshot!C180,Indicator!$A$2:$G$200,7,FALSE)</f>
        <v>Enabling environment for child rights fulfilment</v>
      </c>
      <c r="F180" s="29" t="s">
        <v>48</v>
      </c>
      <c r="G180" s="26" t="s">
        <v>60</v>
      </c>
      <c r="H180" s="29" t="str">
        <f>VLOOKUP(F180,Value_type!$A$2:$F$100,5,FALSE)</f>
        <v>Continuous variable</v>
      </c>
      <c r="I180" s="29">
        <f>VLOOKUP(F180,Value_type!$A$2:$F$100,6,FALSE)</f>
        <v>0</v>
      </c>
      <c r="J180" s="29" t="s">
        <v>227</v>
      </c>
      <c r="K180" s="29" t="str">
        <f>VLOOKUP(J180,Source!$A$2:$K$200,3,FALSE)</f>
        <v>Kids Rights Index</v>
      </c>
      <c r="L180">
        <v>179</v>
      </c>
    </row>
    <row r="181" spans="1:12">
      <c r="A181" s="1" t="s">
        <v>605</v>
      </c>
      <c r="B181" s="1">
        <v>2020</v>
      </c>
      <c r="C181" s="29" t="s">
        <v>606</v>
      </c>
      <c r="D181" s="29" t="str">
        <f>VLOOKUP(Snapshot!C181,Indicator!$A$2:$G$200,6,FALSE)</f>
        <v>2.2.1</v>
      </c>
      <c r="E181" s="29" t="str">
        <f>VLOOKUP(Snapshot!C181,Indicator!$A$2:$G$200,7,FALSE)</f>
        <v>Government effectiveness</v>
      </c>
      <c r="F181" s="29" t="s">
        <v>48</v>
      </c>
      <c r="G181" s="26" t="s">
        <v>60</v>
      </c>
      <c r="H181" s="29" t="str">
        <f>VLOOKUP(F181,Value_type!$A$2:$F$100,5,FALSE)</f>
        <v>Continuous variable</v>
      </c>
      <c r="I181" s="29">
        <f>VLOOKUP(F181,Value_type!$A$2:$F$100,6,FALSE)</f>
        <v>0</v>
      </c>
      <c r="J181" s="29" t="s">
        <v>230</v>
      </c>
      <c r="K181" s="29" t="str">
        <f>VLOOKUP(J181,Source!$A$2:$K$200,3,FALSE)</f>
        <v>World Bank</v>
      </c>
      <c r="L181">
        <v>180</v>
      </c>
    </row>
    <row r="182" spans="1:12">
      <c r="A182" s="1" t="s">
        <v>607</v>
      </c>
      <c r="B182" s="1">
        <v>2020</v>
      </c>
      <c r="C182" s="29" t="s">
        <v>608</v>
      </c>
      <c r="D182" s="29" t="str">
        <f>VLOOKUP(Snapshot!C182,Indicator!$A$2:$G$200,6,FALSE)</f>
        <v>2.2.2</v>
      </c>
      <c r="E182" s="29" t="str">
        <f>VLOOKUP(Snapshot!C182,Indicator!$A$2:$G$200,7,FALSE)</f>
        <v>Government corruption</v>
      </c>
      <c r="F182" s="29" t="s">
        <v>48</v>
      </c>
      <c r="G182" s="26" t="s">
        <v>60</v>
      </c>
      <c r="H182" s="29" t="str">
        <f>VLOOKUP(F182,Value_type!$A$2:$F$100,5,FALSE)</f>
        <v>Continuous variable</v>
      </c>
      <c r="I182" s="29">
        <f>VLOOKUP(F182,Value_type!$A$2:$F$100,6,FALSE)</f>
        <v>0</v>
      </c>
      <c r="J182" s="29" t="s">
        <v>233</v>
      </c>
      <c r="K182" s="29" t="str">
        <f>VLOOKUP(J182,Source!$A$2:$K$200,3,FALSE)</f>
        <v>World Bank</v>
      </c>
      <c r="L182">
        <v>181</v>
      </c>
    </row>
    <row r="183" spans="1:12" s="90" customFormat="1" hidden="1">
      <c r="A183" s="87" t="s">
        <v>609</v>
      </c>
      <c r="B183" s="87" t="s">
        <v>118</v>
      </c>
      <c r="C183" s="88" t="s">
        <v>610</v>
      </c>
      <c r="D183" s="88" t="str">
        <f>VLOOKUP(Snapshot!C183,Indicator!$A$2:$G$200,6,FALSE)</f>
        <v>2.3.1</v>
      </c>
      <c r="E183" s="88" t="str">
        <f>VLOOKUP(Snapshot!C183,Indicator!$A$2:$G$200,7,FALSE)</f>
        <v>Effectiveness of the justice system</v>
      </c>
      <c r="F183" s="88" t="s">
        <v>48</v>
      </c>
      <c r="G183" s="89" t="s">
        <v>60</v>
      </c>
      <c r="H183" s="88" t="str">
        <f>VLOOKUP(F183,Value_type!$A$2:$F$100,5,FALSE)</f>
        <v>Continuous variable</v>
      </c>
      <c r="I183" s="88">
        <f>VLOOKUP(F183,Value_type!$A$2:$F$100,6,FALSE)</f>
        <v>0</v>
      </c>
      <c r="J183" s="88" t="s">
        <v>388</v>
      </c>
      <c r="K183" s="88" t="str">
        <f>VLOOKUP(J183,Source!$A$2:$K$200,3,FALSE)</f>
        <v>CRIN</v>
      </c>
      <c r="L183" s="90">
        <v>182</v>
      </c>
    </row>
    <row r="184" spans="1:12" s="90" customFormat="1" hidden="1">
      <c r="A184" s="87" t="s">
        <v>611</v>
      </c>
      <c r="B184" s="87" t="s">
        <v>118</v>
      </c>
      <c r="C184" s="88" t="s">
        <v>612</v>
      </c>
      <c r="D184" s="29" t="str">
        <f>VLOOKUP(Snapshot!C184,Indicator!$A$2:$G$200,6,FALSE)</f>
        <v>NEW</v>
      </c>
      <c r="E184" s="88" t="str">
        <f>VLOOKUP(Snapshot!C184,Indicator!$A$2:$G$200,7,FALSE)</f>
        <v>National Action Plan on Business and Human Rights</v>
      </c>
      <c r="F184" s="88" t="s">
        <v>391</v>
      </c>
      <c r="G184" s="88" t="str">
        <f>VLOOKUP(F184,Value_type!$A$2:$F$100,4,FALSE)</f>
        <v>4=Yes, and the NAP addresses children’s rights specifically; 3=Yes, but the NAP does not address children’s rights specifically; 2=No, but the state has committed to doing one or has started the process; 1=No</v>
      </c>
      <c r="H184" s="88" t="str">
        <f>VLOOKUP(F184,Value_type!$A$2:$F$100,5,FALSE)</f>
        <v>4=Yes, and the NAP addresses children’s rights specifically; 3=Yes, but the NAP does not address children’s rights specifically; 2=No, but the state has committed to doing one or has started the process; 1=No</v>
      </c>
      <c r="I184" s="88">
        <f>VLOOKUP(F184,Value_type!$A$2:$F$100,6,FALSE)</f>
        <v>0</v>
      </c>
      <c r="J184" s="88" t="s">
        <v>392</v>
      </c>
      <c r="K184" s="88" t="e">
        <f>VLOOKUP(J184,Source!$A$2:$K$200,3,FALSE)</f>
        <v>#N/A</v>
      </c>
      <c r="L184" s="90">
        <v>183</v>
      </c>
    </row>
    <row r="185" spans="1:12">
      <c r="A185" s="1" t="s">
        <v>613</v>
      </c>
      <c r="B185" s="1">
        <v>2020</v>
      </c>
      <c r="C185" s="29" t="s">
        <v>614</v>
      </c>
      <c r="D185" s="29" t="str">
        <f>VLOOKUP(Snapshot!C185,Indicator!$A$2:$G$200,6,FALSE)</f>
        <v>2.1.3</v>
      </c>
      <c r="E185" s="29" t="str">
        <f>VLOOKUP(Snapshot!C185,Indicator!$A$2:$G$200,7,FALSE)</f>
        <v xml:space="preserve">Education spending	</v>
      </c>
      <c r="F185" s="29" t="s">
        <v>48</v>
      </c>
      <c r="G185" s="26" t="s">
        <v>60</v>
      </c>
      <c r="H185" s="29" t="str">
        <f>VLOOKUP(F185,Value_type!$A$2:$F$100,5,FALSE)</f>
        <v>Continuous variable</v>
      </c>
      <c r="I185" s="29">
        <f>VLOOKUP(F185,Value_type!$A$2:$F$100,6,FALSE)</f>
        <v>0</v>
      </c>
      <c r="J185" s="29" t="s">
        <v>615</v>
      </c>
      <c r="K185" s="29" t="str">
        <f>VLOOKUP(J185,Source!$A$2:$K$200,3,FALSE)</f>
        <v>UN SDG</v>
      </c>
      <c r="L185">
        <v>184</v>
      </c>
    </row>
    <row r="186" spans="1:12">
      <c r="A186" s="1" t="s">
        <v>616</v>
      </c>
      <c r="B186" s="1">
        <v>2020</v>
      </c>
      <c r="C186" s="29" t="s">
        <v>617</v>
      </c>
      <c r="D186" s="29" t="str">
        <f>VLOOKUP(Snapshot!C186,Indicator!$A$2:$G$200,6,FALSE)</f>
        <v>2.1.4</v>
      </c>
      <c r="E186" s="29" t="str">
        <f>VLOOKUP(Snapshot!C186,Indicator!$A$2:$G$200,7,FALSE)</f>
        <v xml:space="preserve">Health expenditure	</v>
      </c>
      <c r="F186" s="29" t="s">
        <v>48</v>
      </c>
      <c r="G186" s="26" t="s">
        <v>60</v>
      </c>
      <c r="H186" s="29" t="str">
        <f>VLOOKUP(F186,Value_type!$A$2:$F$100,5,FALSE)</f>
        <v>Continuous variable</v>
      </c>
      <c r="I186" s="29">
        <f>VLOOKUP(F186,Value_type!$A$2:$F$100,6,FALSE)</f>
        <v>0</v>
      </c>
      <c r="J186" s="29" t="s">
        <v>618</v>
      </c>
      <c r="K186" s="29" t="str">
        <f>VLOOKUP(J186,Source!$A$2:$K$266,3,FALSE)</f>
        <v>WHO</v>
      </c>
      <c r="L186">
        <v>185</v>
      </c>
    </row>
    <row r="187" spans="1:12">
      <c r="A187" s="1" t="s">
        <v>619</v>
      </c>
      <c r="B187" s="1">
        <v>2020</v>
      </c>
      <c r="C187" s="29" t="s">
        <v>620</v>
      </c>
      <c r="D187" s="29" t="str">
        <f>VLOOKUP(Snapshot!C187,Indicator!$A$2:$G$200,6,FALSE)</f>
        <v>2.1.5</v>
      </c>
      <c r="E187" s="29" t="str">
        <f>VLOOKUP(Snapshot!C187,Indicator!$A$2:$G$200,7,FALSE)</f>
        <v xml:space="preserve">Child protection services	</v>
      </c>
      <c r="F187" s="29" t="s">
        <v>256</v>
      </c>
      <c r="G187" s="29" t="str">
        <f>VLOOKUP(F187,Value_type!$A$2:$F$100,4,FALSE)</f>
        <v>3=Larger scale; 2=Limited; 1=None; 0=No data; 0=Don't Know; 0=Don't know</v>
      </c>
      <c r="H187" s="29" t="str">
        <f>VLOOKUP(F187,Value_type!$A$2:$F$100,5,FALSE)</f>
        <v>3=Larger scale; 2=Limited; 1=None; 0=No data/ Don't Know</v>
      </c>
      <c r="I187" s="29">
        <f>VLOOKUP(F187,Value_type!$A$2:$F$100,6,FALSE)</f>
        <v>0</v>
      </c>
      <c r="J187" s="29" t="s">
        <v>257</v>
      </c>
      <c r="K187" s="29" t="str">
        <f>VLOOKUP(J187,Source!$A$2:$K$266,3,FALSE)</f>
        <v>WHO</v>
      </c>
      <c r="L187">
        <v>186</v>
      </c>
    </row>
    <row r="188" spans="1:12">
      <c r="A188" s="1" t="s">
        <v>621</v>
      </c>
      <c r="B188" s="1">
        <v>2020</v>
      </c>
      <c r="C188" s="29" t="s">
        <v>622</v>
      </c>
      <c r="D188" s="29" t="str">
        <f>VLOOKUP(Snapshot!C188,Indicator!$A$2:$G$200,6,FALSE)</f>
        <v>2.2.7</v>
      </c>
      <c r="E188" s="29" t="str">
        <f>VLOOKUP(Snapshot!C188,Indicator!$A$2:$G$200,7,FALSE)</f>
        <v xml:space="preserve">Life skills and social development programmes 	</v>
      </c>
      <c r="F188" s="29" t="s">
        <v>623</v>
      </c>
      <c r="G188" s="29" t="str">
        <f>VLOOKUP(F188,Value_type!$A$2:$F$100,4,FALSE)</f>
        <v>3=Larger scale; 2=Limited; 1=None; 0=No data; 0=Don't know</v>
      </c>
      <c r="H188" s="29" t="str">
        <f>VLOOKUP(F188,Value_type!$A$2:$F$100,5,FALSE)</f>
        <v>3=Larger scale; 2=Limited; 1=None; 0=No data/ Don't know</v>
      </c>
      <c r="I188" s="29">
        <f>VLOOKUP(F188,Value_type!$A$2:$F$100,6,FALSE)</f>
        <v>0</v>
      </c>
      <c r="J188" s="29" t="s">
        <v>260</v>
      </c>
      <c r="K188" s="29" t="str">
        <f>VLOOKUP(J188,Source!$A$2:$K$266,3,FALSE)</f>
        <v>WHO</v>
      </c>
      <c r="L188">
        <v>187</v>
      </c>
    </row>
    <row r="189" spans="1:12" s="90" customFormat="1" hidden="1">
      <c r="A189" s="87" t="s">
        <v>624</v>
      </c>
      <c r="B189" s="87" t="s">
        <v>118</v>
      </c>
      <c r="C189" s="88" t="s">
        <v>625</v>
      </c>
      <c r="D189" s="88" t="str">
        <f>VLOOKUP(Snapshot!C189,Indicator!$A$2:$G$200,6,FALSE)</f>
        <v>2.1.7</v>
      </c>
      <c r="E189" s="88" t="str">
        <f>VLOOKUP(Snapshot!C189,Indicator!$A$2:$G$200,7,FALSE)</f>
        <v xml:space="preserve">Social protection coverage	</v>
      </c>
      <c r="F189" s="88" t="s">
        <v>48</v>
      </c>
      <c r="G189" s="88" t="str">
        <f>VLOOKUP(F189,Value_type!$A$2:$F$100,4,FALSE)</f>
        <v>Continuous variable</v>
      </c>
      <c r="H189" s="88" t="str">
        <f>VLOOKUP(F189,Value_type!$A$2:$F$100,5,FALSE)</f>
        <v>Continuous variable</v>
      </c>
      <c r="I189" s="88">
        <f>VLOOKUP(F189,Value_type!$A$2:$F$100,6,FALSE)</f>
        <v>0</v>
      </c>
      <c r="J189" s="88" t="s">
        <v>626</v>
      </c>
      <c r="K189" s="88" t="str">
        <f>VLOOKUP(J189,Source!$A$2:$K$266,3,FALSE)</f>
        <v>UN SDG</v>
      </c>
      <c r="L189" s="90">
        <v>188</v>
      </c>
    </row>
    <row r="190" spans="1:12" s="90" customFormat="1" hidden="1">
      <c r="A190" s="87" t="s">
        <v>627</v>
      </c>
      <c r="B190" s="87" t="s">
        <v>118</v>
      </c>
      <c r="C190" s="88" t="s">
        <v>628</v>
      </c>
      <c r="D190" s="88" t="str">
        <f>VLOOKUP(Snapshot!C190,Indicator!$A$2:$G$200,6,FALSE)</f>
        <v>2.3.1</v>
      </c>
      <c r="E190" s="88" t="str">
        <f>VLOOKUP(Snapshot!C190,Indicator!$A$2:$G$200,7,FALSE)</f>
        <v>Effectiveness of the justice system</v>
      </c>
      <c r="F190" s="88" t="s">
        <v>48</v>
      </c>
      <c r="G190" s="88" t="str">
        <f>VLOOKUP(F190,Value_type!$A$2:$F$100,4,FALSE)</f>
        <v>Continuous variable</v>
      </c>
      <c r="H190" s="88" t="str">
        <f>VLOOKUP(F190,Value_type!$A$2:$F$100,5,FALSE)</f>
        <v>Continuous variable</v>
      </c>
      <c r="I190" s="88">
        <f>VLOOKUP(F190,Value_type!$A$2:$F$100,6,FALSE)</f>
        <v>0</v>
      </c>
      <c r="J190" s="88" t="s">
        <v>388</v>
      </c>
      <c r="K190" s="88" t="str">
        <f>VLOOKUP(J190,Source!$A$2:$K$200,3,FALSE)</f>
        <v>CRIN</v>
      </c>
      <c r="L190" s="90">
        <v>189</v>
      </c>
    </row>
    <row r="191" spans="1:12">
      <c r="A191" s="1" t="s">
        <v>629</v>
      </c>
      <c r="B191" s="1">
        <v>2020</v>
      </c>
      <c r="C191" s="29" t="s">
        <v>630</v>
      </c>
      <c r="D191" s="29" t="str">
        <f>VLOOKUP(Snapshot!C191,Indicator!$A$2:$G$200,6,FALSE)</f>
        <v>NEW</v>
      </c>
      <c r="E191" s="29" t="str">
        <f>VLOOKUP(Snapshot!C191,Indicator!$A$2:$G$200,7,FALSE)</f>
        <v>Hours of Work Convention</v>
      </c>
      <c r="F191" s="29" t="s">
        <v>14</v>
      </c>
      <c r="G191" s="29" t="str">
        <f>VLOOKUP(F191,Value_type!$A$2:$F$100,4,FALSE)</f>
        <v>2=Yes [Ratified/signed]; 1=No [Not ratified/signed]; 0=No data/not applicable</v>
      </c>
      <c r="H191" s="29" t="str">
        <f>VLOOKUP(F191,Value_type!$A$2:$F$100,5,FALSE)</f>
        <v>2=Yes [Ratified/signed]; 1=No [Not ratified/signed]; 0=No data/not applicable</v>
      </c>
      <c r="I191" s="29">
        <f>VLOOKUP(F191,Value_type!$A$2:$F$100,6,FALSE)</f>
        <v>0</v>
      </c>
      <c r="J191" s="29" t="s">
        <v>631</v>
      </c>
      <c r="K191" s="29" t="str">
        <f>VLOOKUP(J191,Source!$A$2:$K$200,3,FALSE)</f>
        <v>ILO NORMLEX</v>
      </c>
      <c r="L191">
        <v>190</v>
      </c>
    </row>
    <row r="192" spans="1:12">
      <c r="A192" s="1" t="s">
        <v>632</v>
      </c>
      <c r="B192" s="1">
        <v>2020</v>
      </c>
      <c r="C192" s="29" t="s">
        <v>633</v>
      </c>
      <c r="D192" s="29" t="str">
        <f>VLOOKUP(Snapshot!C192,Indicator!$A$2:$G$200,6,FALSE)</f>
        <v>NEW</v>
      </c>
      <c r="E192" s="29" t="str">
        <f>VLOOKUP(Snapshot!C192,Indicator!$A$2:$G$200,7,FALSE)</f>
        <v>Convention No. 183 Maternity Protection</v>
      </c>
      <c r="F192" s="29" t="s">
        <v>14</v>
      </c>
      <c r="G192" s="29" t="str">
        <f>VLOOKUP(F192,Value_type!$A$2:$F$100,4,FALSE)</f>
        <v>2=Yes [Ratified/signed]; 1=No [Not ratified/signed]; 0=No data/not applicable</v>
      </c>
      <c r="H192" s="29" t="str">
        <f>VLOOKUP(F192,Value_type!$A$2:$F$100,5,FALSE)</f>
        <v>2=Yes [Ratified/signed]; 1=No [Not ratified/signed]; 0=No data/not applicable</v>
      </c>
      <c r="I192" s="29">
        <f>VLOOKUP(F192,Value_type!$A$2:$F$100,6,FALSE)</f>
        <v>0</v>
      </c>
      <c r="J192" s="29" t="s">
        <v>634</v>
      </c>
      <c r="K192" s="29" t="str">
        <f>VLOOKUP(J192,Source!$A$2:$K$200,3,FALSE)</f>
        <v>ILO NORMLEX</v>
      </c>
      <c r="L192">
        <v>191</v>
      </c>
    </row>
    <row r="193" spans="1:12">
      <c r="A193" s="1" t="s">
        <v>635</v>
      </c>
      <c r="B193" s="1">
        <v>2020</v>
      </c>
      <c r="C193" s="29" t="s">
        <v>636</v>
      </c>
      <c r="D193" s="29"/>
      <c r="E193" s="29" t="str">
        <f>VLOOKUP(Snapshot!C193,Indicator!$A$2:$G$200,7,FALSE)</f>
        <v>Age limits off-premise alcohol sale</v>
      </c>
      <c r="F193" s="29" t="s">
        <v>290</v>
      </c>
      <c r="G193" s="29" t="str">
        <f>VLOOKUP(F193,Value_type!$A$2:$F$100,4,FALSE)</f>
        <v>3=Total ban; 3= total ban; 3=25;  3=21; 3=20; 3=19; 3=18; 2=17; 2=16; 1=15; 1=14; 1=13; 1=None; 0=No data; 0=subnational; 0=Subnational</v>
      </c>
      <c r="H193" s="29" t="str">
        <f>VLOOKUP(F193,Value_type!$A$2:$F$100,5,FALSE)</f>
        <v>3=Spirits can be obtained from age 18 or above; 2=Spirits can be obtained at age 16 or 17; 1=Spirits can be obtained at age 15 or below, or there aren't any age limitations; 0=No data or limits are at subnational level</v>
      </c>
      <c r="I193" s="29">
        <f>VLOOKUP(F193,Value_type!$A$2:$F$100,6,FALSE)</f>
        <v>0</v>
      </c>
      <c r="J193" s="29" t="s">
        <v>637</v>
      </c>
      <c r="K193" s="29" t="e">
        <f>VLOOKUP(J193,Source!$A$2:$K$200,3,FALSE)</f>
        <v>#N/A</v>
      </c>
      <c r="L193">
        <v>192</v>
      </c>
    </row>
    <row r="194" spans="1:12">
      <c r="A194" s="1" t="s">
        <v>638</v>
      </c>
      <c r="B194" s="1">
        <v>2020</v>
      </c>
      <c r="C194" s="29" t="s">
        <v>639</v>
      </c>
      <c r="D194" s="29"/>
      <c r="E194" s="29" t="str">
        <f>VLOOKUP(Snapshot!C194,Indicator!$A$2:$G$200,7,FALSE)</f>
        <v>Out-of-school adolescents (primary school)</v>
      </c>
      <c r="F194" s="29" t="s">
        <v>48</v>
      </c>
      <c r="G194" s="29" t="str">
        <f>VLOOKUP(F194,Value_type!$A$2:$F$100,4,FALSE)</f>
        <v>Continuous variable</v>
      </c>
      <c r="H194" s="29" t="str">
        <f>VLOOKUP(F194,Value_type!$A$2:$F$100,5,FALSE)</f>
        <v>Continuous variable</v>
      </c>
      <c r="I194" s="29">
        <f>VLOOKUP(F194,Value_type!$A$2:$F$100,6,FALSE)</f>
        <v>0</v>
      </c>
      <c r="J194" s="29" t="s">
        <v>640</v>
      </c>
      <c r="K194" s="29" t="e">
        <f>VLOOKUP(J194,Source!$A$2:$K$200,3,FALSE)</f>
        <v>#N/A</v>
      </c>
      <c r="L194">
        <v>193</v>
      </c>
    </row>
    <row r="195" spans="1:12">
      <c r="A195" s="1" t="s">
        <v>641</v>
      </c>
      <c r="B195" s="1">
        <v>2020</v>
      </c>
      <c r="C195" s="29" t="s">
        <v>642</v>
      </c>
      <c r="D195" s="29" t="s">
        <v>643</v>
      </c>
      <c r="E195" s="29" t="str">
        <f>VLOOKUP(Snapshot!C195,Indicator!$A$2:$G$200,7,FALSE)</f>
        <v>Ban on alcohol advertising on national radio</v>
      </c>
      <c r="F195" s="29" t="s">
        <v>294</v>
      </c>
      <c r="G195" s="29" t="str">
        <f>VLOOKUP(F195,Value_type!$A$2:$F$100,4,FALSE)</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H195" s="29" t="str">
        <f>VLOOKUP(F195,Value_type!$A$2:$F$100,5,FALSE)</f>
        <v>3=Ban; 2=Partial restriction (concerning at least one of the following: time, content, place); 1=No restrictions OR voluntary/self-restricted; 0=No data</v>
      </c>
      <c r="I195" s="29">
        <f>VLOOKUP(F195,Value_type!$A$2:$F$100,6,FALSE)</f>
        <v>0</v>
      </c>
      <c r="J195" s="29" t="s">
        <v>644</v>
      </c>
      <c r="K195" s="29" t="e">
        <f>VLOOKUP(J195,Source!$A$2:$K$200,3,FALSE)</f>
        <v>#N/A</v>
      </c>
      <c r="L195">
        <v>194</v>
      </c>
    </row>
    <row r="196" spans="1:12">
      <c r="A196" s="1" t="s">
        <v>645</v>
      </c>
      <c r="B196" s="1">
        <v>2020</v>
      </c>
      <c r="C196" s="29" t="s">
        <v>646</v>
      </c>
      <c r="D196" s="29" t="s">
        <v>643</v>
      </c>
      <c r="E196" s="29" t="str">
        <f>VLOOKUP(Snapshot!C196,Indicator!$A$2:$G$200,7,FALSE)</f>
        <v>Ban on alcohol advertising on print media</v>
      </c>
      <c r="F196" s="29" t="s">
        <v>294</v>
      </c>
      <c r="G196" s="29" t="str">
        <f>VLOOKUP(F196,Value_type!$A$2:$F$100,4,FALSE)</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H196" s="29" t="str">
        <f>VLOOKUP(F196,Value_type!$A$2:$F$100,5,FALSE)</f>
        <v>3=Ban; 2=Partial restriction (concerning at least one of the following: time, content, place); 1=No restrictions OR voluntary/self-restricted; 0=No data</v>
      </c>
      <c r="I196" s="29">
        <f>VLOOKUP(F196,Value_type!$A$2:$F$100,6,FALSE)</f>
        <v>0</v>
      </c>
      <c r="J196" s="29" t="s">
        <v>647</v>
      </c>
      <c r="K196" s="29" t="e">
        <f>VLOOKUP(J196,Source!$A$2:$K$200,3,FALSE)</f>
        <v>#N/A</v>
      </c>
      <c r="L196">
        <v>195</v>
      </c>
    </row>
    <row r="197" spans="1:12">
      <c r="A197" s="1" t="s">
        <v>648</v>
      </c>
      <c r="B197" s="1">
        <v>2020</v>
      </c>
      <c r="C197" s="29" t="s">
        <v>649</v>
      </c>
      <c r="D197" s="29" t="s">
        <v>643</v>
      </c>
      <c r="E197" s="29" t="str">
        <f>VLOOKUP(Snapshot!C197,Indicator!$A$2:$G$200,7,FALSE)</f>
        <v>Collective bargaining coverage</v>
      </c>
      <c r="F197" s="29" t="s">
        <v>48</v>
      </c>
      <c r="G197" s="29" t="str">
        <f>VLOOKUP(F197,Value_type!$A$2:$F$100,4,FALSE)</f>
        <v>Continuous variable</v>
      </c>
      <c r="H197" s="29" t="str">
        <f>VLOOKUP(F197,Value_type!$A$2:$F$100,5,FALSE)</f>
        <v>Continuous variable</v>
      </c>
      <c r="I197" s="29">
        <f>VLOOKUP(F197,Value_type!$A$2:$F$100,6,FALSE)</f>
        <v>0</v>
      </c>
      <c r="J197" s="29" t="s">
        <v>650</v>
      </c>
      <c r="K197" s="29" t="e">
        <f>VLOOKUP(J197,Source!$A$2:$K$200,3,FALSE)</f>
        <v>#N/A</v>
      </c>
      <c r="L197">
        <v>196</v>
      </c>
    </row>
    <row r="198" spans="1:12">
      <c r="A198" s="1" t="s">
        <v>651</v>
      </c>
      <c r="B198" s="1" t="s">
        <v>118</v>
      </c>
      <c r="C198" s="29" t="s">
        <v>652</v>
      </c>
      <c r="D198" s="29"/>
      <c r="E198" s="29" t="str">
        <f>VLOOKUP(Snapshot!C198,Indicator!$A$2:$G$200,7,FALSE)</f>
        <v>Pre-primary education spending</v>
      </c>
      <c r="F198" s="29" t="s">
        <v>48</v>
      </c>
      <c r="G198" s="29" t="str">
        <f>VLOOKUP(F198,Value_type!$A$2:$F$100,4,FALSE)</f>
        <v>Continuous variable</v>
      </c>
      <c r="H198" s="29" t="str">
        <f>VLOOKUP(F198,Value_type!$A$2:$F$100,5,FALSE)</f>
        <v>Continuous variable</v>
      </c>
      <c r="I198" s="29">
        <f>VLOOKUP(F198,Value_type!$A$2:$F$100,6,FALSE)</f>
        <v>0</v>
      </c>
      <c r="J198" s="29" t="s">
        <v>653</v>
      </c>
      <c r="K198" s="29" t="e">
        <f>VLOOKUP(J198,Source!$A$2:$K$200,3,FALSE)</f>
        <v>#N/A</v>
      </c>
      <c r="L198">
        <v>197</v>
      </c>
    </row>
    <row r="199" spans="1:12">
      <c r="A199" s="1" t="s">
        <v>654</v>
      </c>
      <c r="B199" s="1">
        <v>2020</v>
      </c>
      <c r="C199" s="29" t="s">
        <v>655</v>
      </c>
      <c r="D199" s="29"/>
      <c r="E199" s="29" t="str">
        <f>VLOOKUP(Snapshot!C199,Indicator!$A$2:$G$200,7,FALSE)</f>
        <v xml:space="preserve">Exclusive breastfeeding	</v>
      </c>
      <c r="F199" s="29" t="s">
        <v>48</v>
      </c>
      <c r="G199" s="29" t="str">
        <f>VLOOKUP(F199,Value_type!$A$2:$F$100,4,FALSE)</f>
        <v>Continuous variable</v>
      </c>
      <c r="H199" s="29" t="str">
        <f>VLOOKUP(F199,Value_type!$A$2:$F$100,5,FALSE)</f>
        <v>Continuous variable</v>
      </c>
      <c r="I199" s="29">
        <f>VLOOKUP(F199,Value_type!$A$2:$F$100,6,FALSE)</f>
        <v>0</v>
      </c>
      <c r="J199" s="29" t="s">
        <v>317</v>
      </c>
      <c r="K199" s="29" t="str">
        <f>VLOOKUP(J199,Source!$A$2:$K$200,3,FALSE)</f>
        <v>WHO</v>
      </c>
      <c r="L199">
        <v>198</v>
      </c>
    </row>
    <row r="200" spans="1:12">
      <c r="A200" s="1" t="s">
        <v>656</v>
      </c>
      <c r="B200" s="1">
        <v>2020</v>
      </c>
      <c r="C200" s="29" t="s">
        <v>657</v>
      </c>
      <c r="D200" s="29" t="s">
        <v>643</v>
      </c>
      <c r="E200" s="29" t="str">
        <f>VLOOKUP(Snapshot!C200,Indicator!$A$2:$G$200,7,FALSE)</f>
        <v xml:space="preserve">Women in informal employment </v>
      </c>
      <c r="F200" s="29" t="s">
        <v>48</v>
      </c>
      <c r="G200" s="29" t="str">
        <f>VLOOKUP(F200,Value_type!$A$2:$F$100,4,FALSE)</f>
        <v>Continuous variable</v>
      </c>
      <c r="H200" s="29" t="str">
        <f>VLOOKUP(F200,Value_type!$A$2:$F$100,5,FALSE)</f>
        <v>Continuous variable</v>
      </c>
      <c r="I200" s="29">
        <f>VLOOKUP(F200,Value_type!$A$2:$F$100,6,FALSE)</f>
        <v>0</v>
      </c>
      <c r="J200" s="29" t="s">
        <v>70</v>
      </c>
      <c r="K200" s="29" t="str">
        <f>VLOOKUP(J200,Source!$A$2:$K$200,3,FALSE)</f>
        <v>UN SDG</v>
      </c>
      <c r="L200">
        <v>199</v>
      </c>
    </row>
    <row r="201" spans="1:12">
      <c r="A201" s="1" t="s">
        <v>658</v>
      </c>
      <c r="B201" s="1">
        <v>2020</v>
      </c>
      <c r="C201" s="29" t="s">
        <v>659</v>
      </c>
      <c r="D201" s="29" t="s">
        <v>643</v>
      </c>
      <c r="E201" s="29" t="e">
        <f>VLOOKUP(Snapshot!C201,Indicator!$A$2:$G$200,7,FALSE)</f>
        <v>#N/A</v>
      </c>
      <c r="F201" s="29" t="s">
        <v>217</v>
      </c>
      <c r="G201" s="29" t="str">
        <f>VLOOKUP(F201,Value_type!$A$2:$F$100,4,FALSE)</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H201" s="29" t="str">
        <f>VLOOKUP(F201,Value_type!$A$2:$F$100,5,FALSE)</f>
        <v>5=90 to 100%; 4=66 to 89%; 3=33 to 65%; 2=10 to 32%; 1=0 to 9%; 0=No data</v>
      </c>
      <c r="I201" s="29">
        <f>VLOOKUP(F201,Value_type!$A$2:$F$100,6,FALSE)</f>
        <v>0</v>
      </c>
      <c r="J201" s="29" t="s">
        <v>660</v>
      </c>
      <c r="K201" s="29" t="e">
        <f>VLOOKUP(J201,Source!$A$2:$K$200,3,FALSE)</f>
        <v>#N/A</v>
      </c>
      <c r="L201">
        <v>200</v>
      </c>
    </row>
    <row r="202" spans="1:12">
      <c r="A202" s="1" t="s">
        <v>661</v>
      </c>
      <c r="B202" s="1">
        <v>2020</v>
      </c>
      <c r="C202" s="29" t="s">
        <v>662</v>
      </c>
      <c r="D202" s="29" t="s">
        <v>643</v>
      </c>
      <c r="E202" s="29" t="e">
        <f>VLOOKUP(Snapshot!C202,Indicator!$A$2:$G$200,7,FALSE)</f>
        <v>#N/A</v>
      </c>
      <c r="F202" s="29" t="s">
        <v>48</v>
      </c>
      <c r="G202" s="29" t="str">
        <f>VLOOKUP(F202,Value_type!$A$2:$F$100,4,FALSE)</f>
        <v>Continuous variable</v>
      </c>
      <c r="H202" s="29" t="str">
        <f>VLOOKUP(F202,Value_type!$A$2:$F$100,5,FALSE)</f>
        <v>Continuous variable</v>
      </c>
      <c r="I202" s="29">
        <f>VLOOKUP(F202,Value_type!$A$2:$F$100,6,FALSE)</f>
        <v>0</v>
      </c>
      <c r="J202" s="29" t="s">
        <v>663</v>
      </c>
      <c r="K202" s="29" t="e">
        <f>VLOOKUP(J202,Source!$A$2:$K$200,3,FALSE)</f>
        <v>#N/A</v>
      </c>
      <c r="L202">
        <v>201</v>
      </c>
    </row>
    <row r="203" spans="1:12">
      <c r="A203" s="1" t="s">
        <v>664</v>
      </c>
      <c r="B203" s="1">
        <v>2020</v>
      </c>
      <c r="C203" s="29" t="s">
        <v>665</v>
      </c>
      <c r="D203" s="29" t="s">
        <v>643</v>
      </c>
      <c r="E203" t="s">
        <v>666</v>
      </c>
      <c r="F203" t="s">
        <v>48</v>
      </c>
      <c r="G203" t="str">
        <f>VLOOKUP(F203,Value_type!$A$2:$F$100,4,FALSE)</f>
        <v>Continuous variable</v>
      </c>
      <c r="H203" s="29" t="str">
        <f>VLOOKUP(F203,Value_type!$A$2:$F$100,5,FALSE)</f>
        <v>Continuous variable</v>
      </c>
      <c r="I203" s="29">
        <f>VLOOKUP(F203,Value_type!$A$2:$F$100,6,FALSE)</f>
        <v>0</v>
      </c>
      <c r="J203" s="29" t="s">
        <v>667</v>
      </c>
      <c r="K203" s="29" t="e">
        <f>VLOOKUP(J203,Source!$A$2:$K$200,3,FALSE)</f>
        <v>#N/A</v>
      </c>
      <c r="L203">
        <v>202</v>
      </c>
    </row>
    <row r="204" spans="1:12">
      <c r="A204" s="1" t="s">
        <v>668</v>
      </c>
      <c r="B204" s="1">
        <v>2020</v>
      </c>
      <c r="C204" s="29" t="s">
        <v>669</v>
      </c>
      <c r="D204" s="29" t="s">
        <v>643</v>
      </c>
      <c r="E204" s="29" t="s">
        <v>670</v>
      </c>
      <c r="F204" t="s">
        <v>671</v>
      </c>
      <c r="G204" t="str">
        <f>VLOOKUP(F204,Value_type!$A$2:$F$100,4,FALSE)</f>
        <v xml:space="preserve">2=Yes, the country has a consumer protection authority listed; 2=Yes the country has a consumer protection law enforcement authority which is a member of ICPEN; 1=No consumer protection authority listed </v>
      </c>
      <c r="H204" s="29" t="str">
        <f>VLOOKUP(F204,Value_type!$A$2:$F$100,5,FALSE)</f>
        <v xml:space="preserve">2=Yes, the country has a consumer protection authority listed OR Yes, the country has a consumer protection law enforcement authority which is a member of ICPEN; 1=No consumer protection authority listed </v>
      </c>
      <c r="I204" s="29">
        <f>VLOOKUP(F204,Value_type!$A$2:$F$100,6,FALSE)</f>
        <v>0</v>
      </c>
      <c r="J204" s="29" t="s">
        <v>672</v>
      </c>
      <c r="K204" s="29" t="e">
        <f>VLOOKUP(J204,Source!$A$2:$K$200,3,FALSE)</f>
        <v>#N/A</v>
      </c>
      <c r="L204">
        <v>203</v>
      </c>
    </row>
    <row r="205" spans="1:12" s="90" customFormat="1" hidden="1">
      <c r="A205" s="87" t="s">
        <v>673</v>
      </c>
      <c r="B205" s="87" t="s">
        <v>118</v>
      </c>
      <c r="C205" s="88" t="s">
        <v>674</v>
      </c>
      <c r="D205" s="88" t="s">
        <v>643</v>
      </c>
      <c r="E205" s="90" t="s">
        <v>675</v>
      </c>
      <c r="F205" s="87" t="s">
        <v>676</v>
      </c>
      <c r="G205" s="90" t="str">
        <f>VLOOKUP(F205,Value_type!$A$2:$F$100,4,FALSE)</f>
        <v>2=1;  1=''; 1=np.nan; 1=None; 1=NaN</v>
      </c>
      <c r="H205" s="88" t="str">
        <f>VLOOKUP(F205,Value_type!$A$2:$F$100,5,FALSE)</f>
        <v>2=Yes; 1=No</v>
      </c>
      <c r="I205" s="88">
        <f>VLOOKUP(F205,Value_type!$A$2:$F$100,6,FALSE)</f>
        <v>1</v>
      </c>
      <c r="J205" s="88" t="s">
        <v>677</v>
      </c>
      <c r="K205" s="88" t="e">
        <f>VLOOKUP(J205,Source!$A$2:$K$200,3,FALSE)</f>
        <v>#N/A</v>
      </c>
      <c r="L205" s="90">
        <v>204</v>
      </c>
    </row>
    <row r="206" spans="1:12">
      <c r="A206" s="1" t="s">
        <v>678</v>
      </c>
      <c r="B206" s="1">
        <v>2020</v>
      </c>
      <c r="C206" s="29" t="s">
        <v>679</v>
      </c>
      <c r="D206" s="29" t="s">
        <v>643</v>
      </c>
      <c r="E206" t="s">
        <v>680</v>
      </c>
      <c r="F206" t="s">
        <v>48</v>
      </c>
      <c r="G206" t="str">
        <f>VLOOKUP(F206,Value_type!$A$2:$F$100,4,FALSE)</f>
        <v>Continuous variable</v>
      </c>
      <c r="H206" s="29" t="str">
        <f>VLOOKUP(F206,Value_type!$A$2:$F$100,5,FALSE)</f>
        <v>Continuous variable</v>
      </c>
      <c r="I206" s="29">
        <f>VLOOKUP(F206,Value_type!$A$2:$F$100,6,FALSE)</f>
        <v>0</v>
      </c>
      <c r="J206" s="29" t="s">
        <v>681</v>
      </c>
      <c r="K206" s="29" t="e">
        <f>VLOOKUP(J206,Source!$A$2:$K$200,3,FALSE)</f>
        <v>#N/A</v>
      </c>
      <c r="L206">
        <v>205</v>
      </c>
    </row>
    <row r="207" spans="1:12">
      <c r="A207" s="1" t="s">
        <v>682</v>
      </c>
      <c r="B207" s="1">
        <v>2020</v>
      </c>
      <c r="C207" s="29" t="s">
        <v>683</v>
      </c>
      <c r="D207" t="s">
        <v>643</v>
      </c>
      <c r="E207" t="s">
        <v>684</v>
      </c>
      <c r="F207" s="1" t="s">
        <v>676</v>
      </c>
      <c r="G207" t="str">
        <f>VLOOKUP(F207,Value_type!$A$2:$F$100,4,FALSE)</f>
        <v>2=1;  1=''; 1=np.nan; 1=None; 1=NaN</v>
      </c>
      <c r="H207" s="29" t="str">
        <f>VLOOKUP(F207,Value_type!$A$2:$F$100,5,FALSE)</f>
        <v>2=Yes; 1=No</v>
      </c>
      <c r="I207" s="29">
        <f>VLOOKUP(F207,Value_type!$A$2:$F$100,6,FALSE)</f>
        <v>1</v>
      </c>
      <c r="J207" s="29" t="s">
        <v>685</v>
      </c>
      <c r="K207" s="29" t="e">
        <f>VLOOKUP(J207,Source!$A$2:$K$200,3,FALSE)</f>
        <v>#N/A</v>
      </c>
      <c r="L207">
        <v>206</v>
      </c>
    </row>
    <row r="208" spans="1:12">
      <c r="A208" s="1" t="s">
        <v>686</v>
      </c>
      <c r="B208" s="1">
        <v>2020</v>
      </c>
      <c r="C208" s="29" t="s">
        <v>687</v>
      </c>
      <c r="D208" s="29" t="s">
        <v>643</v>
      </c>
      <c r="E208" t="s">
        <v>688</v>
      </c>
      <c r="F208" s="29" t="s">
        <v>48</v>
      </c>
      <c r="G208" t="str">
        <f>VLOOKUP(F208,Value_type!$A$2:$F$100,4,FALSE)</f>
        <v>Continuous variable</v>
      </c>
      <c r="H208" s="29" t="str">
        <f>VLOOKUP(F208,Value_type!$A$2:$F$100,5,FALSE)</f>
        <v>Continuous variable</v>
      </c>
      <c r="I208" s="29">
        <f>VLOOKUP(F208,Value_type!$A$2:$F$100,6,FALSE)</f>
        <v>0</v>
      </c>
      <c r="J208" s="29" t="s">
        <v>689</v>
      </c>
      <c r="K208" s="29" t="e">
        <f>VLOOKUP(J208,Source!$A$2:$K$200,3,FALSE)</f>
        <v>#N/A</v>
      </c>
      <c r="L208">
        <v>207</v>
      </c>
    </row>
    <row r="209" spans="1:12">
      <c r="A209" s="1" t="s">
        <v>690</v>
      </c>
      <c r="B209" s="1">
        <v>2020</v>
      </c>
      <c r="C209" s="29" t="s">
        <v>691</v>
      </c>
      <c r="D209" s="29" t="s">
        <v>643</v>
      </c>
      <c r="E209" t="s">
        <v>692</v>
      </c>
      <c r="F209" s="29" t="s">
        <v>48</v>
      </c>
      <c r="G209" t="str">
        <f>VLOOKUP(F209,Value_type!$A$2:$F$100,4,FALSE)</f>
        <v>Continuous variable</v>
      </c>
      <c r="H209" s="29" t="str">
        <f>VLOOKUP(F209,Value_type!$A$2:$F$100,5,FALSE)</f>
        <v>Continuous variable</v>
      </c>
      <c r="I209" s="29">
        <f>VLOOKUP(F209,Value_type!$A$2:$F$100,6,FALSE)</f>
        <v>0</v>
      </c>
      <c r="J209" s="29" t="s">
        <v>693</v>
      </c>
      <c r="K209" s="29" t="e">
        <f>VLOOKUP(J209,Source!$A$2:$K$200,3,FALSE)</f>
        <v>#N/A</v>
      </c>
      <c r="L209">
        <v>208</v>
      </c>
    </row>
    <row r="210" spans="1:12">
      <c r="A210" s="1" t="s">
        <v>694</v>
      </c>
      <c r="B210" s="1">
        <v>2020</v>
      </c>
      <c r="C210" s="29" t="s">
        <v>695</v>
      </c>
      <c r="D210" s="29" t="s">
        <v>643</v>
      </c>
      <c r="E210" t="s">
        <v>696</v>
      </c>
      <c r="F210" s="29" t="s">
        <v>48</v>
      </c>
      <c r="G210" t="str">
        <f>VLOOKUP(F210,Value_type!$A$2:$F$100,4,FALSE)</f>
        <v>Continuous variable</v>
      </c>
      <c r="H210" s="29" t="str">
        <f>VLOOKUP(F210,Value_type!$A$2:$F$100,5,FALSE)</f>
        <v>Continuous variable</v>
      </c>
      <c r="I210" s="29">
        <f>VLOOKUP(F210,Value_type!$A$2:$F$100,6,FALSE)</f>
        <v>0</v>
      </c>
      <c r="J210" s="29" t="s">
        <v>697</v>
      </c>
      <c r="K210" s="29" t="e">
        <f>VLOOKUP(J210,Source!$A$2:$K$200,3,FALSE)</f>
        <v>#N/A</v>
      </c>
      <c r="L210">
        <v>209</v>
      </c>
    </row>
    <row r="211" spans="1:12">
      <c r="A211" s="1" t="s">
        <v>698</v>
      </c>
      <c r="B211" s="1">
        <v>2020</v>
      </c>
      <c r="C211" s="29" t="s">
        <v>699</v>
      </c>
      <c r="D211" s="29" t="s">
        <v>643</v>
      </c>
      <c r="E211" t="s">
        <v>700</v>
      </c>
      <c r="F211" s="29" t="s">
        <v>48</v>
      </c>
      <c r="G211" t="str">
        <f>VLOOKUP(F211,Value_type!$A$2:$F$100,4,FALSE)</f>
        <v>Continuous variable</v>
      </c>
      <c r="H211" s="29" t="str">
        <f>VLOOKUP(F211,Value_type!$A$2:$F$100,5,FALSE)</f>
        <v>Continuous variable</v>
      </c>
      <c r="I211" s="29">
        <f>VLOOKUP(F211,Value_type!$A$2:$F$100,6,FALSE)</f>
        <v>0</v>
      </c>
      <c r="J211" s="29" t="s">
        <v>701</v>
      </c>
      <c r="K211" s="29" t="e">
        <f>VLOOKUP(J211,Source!$A$2:$K$200,3,FALSE)</f>
        <v>#N/A</v>
      </c>
      <c r="L211">
        <v>210</v>
      </c>
    </row>
    <row r="212" spans="1:12">
      <c r="A212" s="1" t="s">
        <v>702</v>
      </c>
      <c r="B212" s="1">
        <v>2020</v>
      </c>
      <c r="C212" s="29" t="s">
        <v>703</v>
      </c>
      <c r="D212" s="29" t="s">
        <v>643</v>
      </c>
      <c r="E212" s="84" t="s">
        <v>704</v>
      </c>
      <c r="F212" s="29" t="s">
        <v>48</v>
      </c>
      <c r="G212" t="str">
        <f>VLOOKUP(F212,Value_type!$A$2:$F$100,4,FALSE)</f>
        <v>Continuous variable</v>
      </c>
      <c r="H212" s="29" t="str">
        <f>VLOOKUP(F212,Value_type!$A$2:$F$100,5,FALSE)</f>
        <v>Continuous variable</v>
      </c>
      <c r="I212" s="29">
        <f>VLOOKUP(F212,Value_type!$A$2:$F$100,6,FALSE)</f>
        <v>0</v>
      </c>
      <c r="J212" s="29" t="s">
        <v>705</v>
      </c>
      <c r="K212" s="29" t="e">
        <f>VLOOKUP(J212,Source!$A$2:$K$200,3,FALSE)</f>
        <v>#N/A</v>
      </c>
      <c r="L212">
        <v>211</v>
      </c>
    </row>
    <row r="213" spans="1:12">
      <c r="A213" s="1" t="s">
        <v>706</v>
      </c>
      <c r="B213" s="1">
        <v>2020</v>
      </c>
      <c r="C213" s="29" t="s">
        <v>707</v>
      </c>
      <c r="D213" s="29" t="s">
        <v>643</v>
      </c>
      <c r="E213" t="s">
        <v>708</v>
      </c>
      <c r="F213" s="29" t="s">
        <v>48</v>
      </c>
      <c r="G213" t="str">
        <f>VLOOKUP(F213,Value_type!$A$2:$F$100,4,FALSE)</f>
        <v>Continuous variable</v>
      </c>
      <c r="H213" s="29" t="str">
        <f>VLOOKUP(F213,Value_type!$A$2:$F$100,5,FALSE)</f>
        <v>Continuous variable</v>
      </c>
      <c r="I213" s="29">
        <f>VLOOKUP(F213,Value_type!$A$2:$F$100,6,FALSE)</f>
        <v>0</v>
      </c>
      <c r="J213" s="29" t="s">
        <v>709</v>
      </c>
      <c r="K213" s="29" t="e">
        <f>VLOOKUP(J213,Source!$A$2:$K$200,3,FALSE)</f>
        <v>#N/A</v>
      </c>
      <c r="L213">
        <v>212</v>
      </c>
    </row>
    <row r="214" spans="1:12">
      <c r="A214" s="1" t="s">
        <v>710</v>
      </c>
      <c r="B214" s="1">
        <v>2020</v>
      </c>
      <c r="C214" s="29" t="s">
        <v>711</v>
      </c>
      <c r="D214" s="29" t="s">
        <v>643</v>
      </c>
      <c r="E214" t="s">
        <v>712</v>
      </c>
      <c r="F214" s="29" t="s">
        <v>48</v>
      </c>
      <c r="G214" t="str">
        <f>VLOOKUP(F214,Value_type!$A$2:$F$100,4,FALSE)</f>
        <v>Continuous variable</v>
      </c>
      <c r="H214" s="29" t="str">
        <f>VLOOKUP(F214,Value_type!$A$2:$F$100,5,FALSE)</f>
        <v>Continuous variable</v>
      </c>
      <c r="I214" s="29">
        <f>VLOOKUP(F214,Value_type!$A$2:$F$100,6,FALSE)</f>
        <v>0</v>
      </c>
      <c r="J214" s="29" t="s">
        <v>713</v>
      </c>
      <c r="K214" s="29" t="e">
        <f>VLOOKUP(J214,Source!$A$2:$K$200,3,FALSE)</f>
        <v>#N/A</v>
      </c>
      <c r="L214">
        <v>213</v>
      </c>
    </row>
    <row r="215" spans="1:12">
      <c r="A215" s="1" t="s">
        <v>714</v>
      </c>
      <c r="B215" s="1">
        <v>2020</v>
      </c>
      <c r="C215" s="29" t="s">
        <v>715</v>
      </c>
      <c r="D215" s="29" t="s">
        <v>643</v>
      </c>
      <c r="E215" s="84" t="s">
        <v>716</v>
      </c>
      <c r="F215" s="29" t="s">
        <v>48</v>
      </c>
      <c r="G215" t="str">
        <f>VLOOKUP(F215,Value_type!$A$2:$F$100,4,FALSE)</f>
        <v>Continuous variable</v>
      </c>
      <c r="H215" s="29" t="str">
        <f>VLOOKUP(F215,Value_type!$A$2:$F$100,5,FALSE)</f>
        <v>Continuous variable</v>
      </c>
      <c r="I215" s="29">
        <f>VLOOKUP(F215,Value_type!$A$2:$F$100,6,FALSE)</f>
        <v>0</v>
      </c>
      <c r="J215" s="29" t="s">
        <v>717</v>
      </c>
      <c r="K215" s="29" t="e">
        <f>VLOOKUP(J215,Source!$A$2:$K$200,3,FALSE)</f>
        <v>#N/A</v>
      </c>
      <c r="L215">
        <v>214</v>
      </c>
    </row>
    <row r="216" spans="1:12">
      <c r="A216" s="1" t="s">
        <v>718</v>
      </c>
      <c r="B216" s="1">
        <v>2020</v>
      </c>
      <c r="C216" s="29" t="s">
        <v>719</v>
      </c>
      <c r="D216" s="29" t="s">
        <v>643</v>
      </c>
      <c r="E216" t="s">
        <v>720</v>
      </c>
      <c r="F216" t="s">
        <v>274</v>
      </c>
      <c r="G216" t="str">
        <f>VLOOKUP(F216,Value_type!$A$2:$F$100,4,FALSE)</f>
        <v>2=Yes; 2=yes; 1=No; 1=no; 0=No data; 0=don't know;0=Don't know; 0=No data received; 0=No response; 0=Unknown; 0=unknown</v>
      </c>
      <c r="H216" s="29" t="str">
        <f>VLOOKUP(F216,Value_type!$A$2:$F$100,5,FALSE)</f>
        <v>2=Yes; 1=No; 0=Don't know/ No data received/ No response/ No data</v>
      </c>
      <c r="I216" s="29">
        <f>VLOOKUP(F216,Value_type!$A$2:$F$100,6,FALSE)</f>
        <v>0</v>
      </c>
      <c r="J216" s="29" t="s">
        <v>721</v>
      </c>
      <c r="K216" s="29" t="e">
        <f>VLOOKUP(J216,Source!$A$2:$K$200,3,FALSE)</f>
        <v>#N/A</v>
      </c>
      <c r="L216">
        <v>215</v>
      </c>
    </row>
    <row r="217" spans="1:12">
      <c r="A217" s="1" t="s">
        <v>722</v>
      </c>
      <c r="B217" s="1">
        <v>2020</v>
      </c>
      <c r="C217" s="29" t="s">
        <v>723</v>
      </c>
      <c r="D217" s="29" t="s">
        <v>643</v>
      </c>
      <c r="E217" s="29" t="e">
        <f>VLOOKUP(Snapshot!C217,Indicator!$A$2:$G$200,7,FALSE)</f>
        <v>#N/A</v>
      </c>
      <c r="F217" s="29" t="s">
        <v>48</v>
      </c>
      <c r="G217" t="str">
        <f>VLOOKUP(F217,Value_type!$A$2:$F$100,4,FALSE)</f>
        <v>Continuous variable</v>
      </c>
      <c r="H217" s="29" t="str">
        <f>VLOOKUP(F217,Value_type!$A$2:$F$100,5,FALSE)</f>
        <v>Continuous variable</v>
      </c>
      <c r="I217" s="29">
        <f>VLOOKUP(F217,Value_type!$A$2:$F$100,6,FALSE)</f>
        <v>0</v>
      </c>
      <c r="J217" s="29" t="s">
        <v>724</v>
      </c>
      <c r="K217" s="29" t="e">
        <f>VLOOKUP(J217,Source!$A$2:$K$200,3,FALSE)</f>
        <v>#N/A</v>
      </c>
      <c r="L217">
        <v>216</v>
      </c>
    </row>
    <row r="218" spans="1:12">
      <c r="A218" s="1" t="s">
        <v>725</v>
      </c>
      <c r="B218" s="1">
        <v>2020</v>
      </c>
      <c r="C218" s="29" t="s">
        <v>726</v>
      </c>
      <c r="D218" s="29" t="s">
        <v>643</v>
      </c>
      <c r="E218" s="29" t="e">
        <f>VLOOKUP(Snapshot!C218,Indicator!$A$2:$G$200,7,FALSE)</f>
        <v>#N/A</v>
      </c>
      <c r="F218" s="29" t="s">
        <v>48</v>
      </c>
      <c r="G218" t="str">
        <f>VLOOKUP(F218,Value_type!$A$2:$F$100,4,FALSE)</f>
        <v>Continuous variable</v>
      </c>
      <c r="H218" s="29" t="str">
        <f>VLOOKUP(F218,Value_type!$A$2:$F$100,5,FALSE)</f>
        <v>Continuous variable</v>
      </c>
      <c r="I218" s="29">
        <f>VLOOKUP(F218,Value_type!$A$2:$F$100,6,FALSE)</f>
        <v>0</v>
      </c>
      <c r="J218" s="29" t="s">
        <v>727</v>
      </c>
      <c r="K218" s="29" t="e">
        <f>VLOOKUP(J218,Source!$A$2:$K$200,3,FALSE)</f>
        <v>#N/A</v>
      </c>
      <c r="L218">
        <v>217</v>
      </c>
    </row>
    <row r="219" spans="1:12">
      <c r="A219" s="1" t="s">
        <v>728</v>
      </c>
      <c r="B219" s="1">
        <v>2020</v>
      </c>
      <c r="C219" s="29" t="s">
        <v>729</v>
      </c>
      <c r="D219" s="29" t="s">
        <v>643</v>
      </c>
      <c r="E219" s="29" t="e">
        <f>VLOOKUP(Snapshot!C219,Indicator!$A$2:$G$200,7,FALSE)</f>
        <v>#N/A</v>
      </c>
      <c r="F219" s="29" t="s">
        <v>730</v>
      </c>
      <c r="G219" t="str">
        <f>VLOOKUP(F219,Value_type!$A$2:$F$100,4,FALSE)</f>
        <v>4=5.0; 3=4.0; 2=3.0; 1=1.0</v>
      </c>
      <c r="H219" s="29" t="str">
        <f>VLOOKUP(F219,Value_type!$A$2:$F$100,5,FALSE)</f>
        <v>4 =37 - 48 hours; 3=25 - 36hours; 2=24 hours; 1=No day of rest; 0=No data</v>
      </c>
      <c r="I219" s="29">
        <f>VLOOKUP(F219,Value_type!$A$2:$F$100,6,FALSE)</f>
        <v>0</v>
      </c>
      <c r="J219" s="29" t="s">
        <v>731</v>
      </c>
      <c r="K219" s="29" t="e">
        <f>VLOOKUP(J219,Source!$A$2:$K$200,3,FALSE)</f>
        <v>#N/A</v>
      </c>
      <c r="L219">
        <v>218</v>
      </c>
    </row>
    <row r="220" spans="1:12">
      <c r="A220" s="1" t="s">
        <v>732</v>
      </c>
      <c r="B220" s="1">
        <v>2020</v>
      </c>
      <c r="C220" s="29" t="s">
        <v>733</v>
      </c>
      <c r="D220" s="29" t="s">
        <v>643</v>
      </c>
      <c r="E220" s="29" t="e">
        <f>VLOOKUP(Snapshot!C220,Indicator!$A$2:$G$200,7,FALSE)</f>
        <v>#N/A</v>
      </c>
      <c r="F220" s="29" t="s">
        <v>734</v>
      </c>
      <c r="G220" t="str">
        <f>VLOOKUP(F220,Value_type!$A$2:$F$100,4,FALSE)</f>
        <v>5=5.0; 4=4.0; 3=3.0; 2=2.0; 1=1.0</v>
      </c>
      <c r="H220" s="29" t="str">
        <f>VLOOKUP(F220,Value_type!$A$2:$F$100,5,FALSE)</f>
        <v>5=126% - 150%; 4 =105% - 125%; 3=Set externally; 2=Only for certain employees; 1=No premium; 0=No data</v>
      </c>
      <c r="I220" s="29">
        <f>VLOOKUP(F220,Value_type!$A$2:$F$100,6,FALSE)</f>
        <v>0</v>
      </c>
      <c r="J220" s="29" t="s">
        <v>735</v>
      </c>
      <c r="K220" s="29" t="e">
        <f>VLOOKUP(J220,Source!$A$2:$K$200,3,FALSE)</f>
        <v>#N/A</v>
      </c>
      <c r="L220">
        <v>219</v>
      </c>
    </row>
    <row r="221" spans="1:12">
      <c r="A221" s="1" t="s">
        <v>2535</v>
      </c>
      <c r="B221" s="1">
        <v>2020</v>
      </c>
      <c r="C221" s="29" t="s">
        <v>2536</v>
      </c>
      <c r="E221" s="29" t="e">
        <f>VLOOKUP(Snapshot!C221,Indicator!$A$2:$G$200,7,FALSE)</f>
        <v>#N/A</v>
      </c>
      <c r="F221" s="29" t="s">
        <v>48</v>
      </c>
      <c r="G221" t="str">
        <f>VLOOKUP(F221,Value_type!$A$2:$F$100,4,FALSE)</f>
        <v>Continuous variable</v>
      </c>
      <c r="H221" s="29" t="str">
        <f>VLOOKUP(F221,Value_type!$A$2:$F$100,5,FALSE)</f>
        <v>Continuous variable</v>
      </c>
      <c r="I221" s="29">
        <f>VLOOKUP(F221,Value_type!$A$2:$F$100,6,FALSE)</f>
        <v>0</v>
      </c>
      <c r="J221" s="29" t="s">
        <v>2531</v>
      </c>
      <c r="K221" s="29" t="e">
        <f>VLOOKUP(J221,Source!$A$2:$K$200,3,FALSE)</f>
        <v>#N/A</v>
      </c>
    </row>
  </sheetData>
  <autoFilter ref="A1:O220" xr:uid="{E7EEC7D7-3C3D-4865-B877-4BBF2D3CEEC8}">
    <filterColumn colId="1">
      <filters>
        <filter val="2020"/>
      </filters>
    </filterColumn>
  </autoFilter>
  <phoneticPr fontId="8"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99D07128-9A28-4C84-8AFE-82C81607FDC1}">
          <x14:formula1>
            <xm:f>Indicator!$A$2:$A$100</xm:f>
          </x14:formula1>
          <xm:sqref>C2:C205</xm:sqref>
        </x14:dataValidation>
        <x14:dataValidation type="list" allowBlank="1" showInputMessage="1" showErrorMessage="1" xr:uid="{153404CE-AA89-4BFB-8C24-00F70ECD2FA3}">
          <x14:formula1>
            <xm:f>Value_type!$A$2:$A$100</xm:f>
          </x14:formula1>
          <xm:sqref>F2:F190 F208:F215 F217</xm:sqref>
        </x14:dataValidation>
        <x14:dataValidation type="list" allowBlank="1" showInputMessage="1" showErrorMessage="1" xr:uid="{E52C816A-B866-4BBC-9010-57E99D158CE1}">
          <x14:formula1>
            <xm:f>Value_type!$A$2:$A$46</xm:f>
          </x14:formula1>
          <xm:sqref>F206 F191:F203</xm:sqref>
        </x14:dataValidation>
        <x14:dataValidation type="list" allowBlank="1" showInputMessage="1" showErrorMessage="1" xr:uid="{EC61703B-30AE-4BAB-B6A4-90FC0C2EDE40}">
          <x14:formula1>
            <xm:f>Source!$A$2:$A$245</xm:f>
          </x14:formula1>
          <xm:sqref>J2:J221</xm:sqref>
        </x14:dataValidation>
        <x14:dataValidation type="list" allowBlank="1" showInputMessage="1" showErrorMessage="1" xr:uid="{A7862BBC-4425-4299-9135-F4C238698C38}">
          <x14:formula1>
            <xm:f>Value_type!$A$2:$A$70</xm:f>
          </x14:formula1>
          <xm:sqref>F204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F2D8-425D-4981-91C6-0C0F7897BB9C}">
  <sheetPr codeName="Sheet10"/>
  <dimension ref="A1:C5"/>
  <sheetViews>
    <sheetView workbookViewId="0">
      <selection activeCell="C5" sqref="C2:C5"/>
    </sheetView>
  </sheetViews>
  <sheetFormatPr defaultRowHeight="14.4"/>
  <cols>
    <col min="2" max="2" width="14.33203125" customWidth="1"/>
  </cols>
  <sheetData>
    <row r="1" spans="1:3" s="7" customFormat="1">
      <c r="A1" s="7" t="s">
        <v>2485</v>
      </c>
      <c r="B1" s="7" t="s">
        <v>2486</v>
      </c>
      <c r="C1" s="7" t="s">
        <v>2487</v>
      </c>
    </row>
    <row r="2" spans="1:3">
      <c r="A2" t="s">
        <v>2488</v>
      </c>
      <c r="B2" t="s">
        <v>1612</v>
      </c>
      <c r="C2" t="s">
        <v>1617</v>
      </c>
    </row>
    <row r="3" spans="1:3">
      <c r="A3" t="s">
        <v>2489</v>
      </c>
      <c r="B3" t="s">
        <v>1502</v>
      </c>
      <c r="C3" t="s">
        <v>1508</v>
      </c>
    </row>
    <row r="4" spans="1:3">
      <c r="A4" t="s">
        <v>2490</v>
      </c>
      <c r="B4" t="s">
        <v>1623</v>
      </c>
      <c r="C4" t="s">
        <v>1617</v>
      </c>
    </row>
    <row r="5" spans="1:3">
      <c r="A5" t="s">
        <v>2491</v>
      </c>
      <c r="B5" t="s">
        <v>1718</v>
      </c>
      <c r="C5" t="s">
        <v>1617</v>
      </c>
    </row>
  </sheetData>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3358EA-30FB-4E05-9510-DD9FEBEF83C7}">
          <x14:formula1>
            <xm:f>Input_Lists!$I$2:$I$12</xm:f>
          </x14:formula1>
          <xm:sqref>B2:B12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38AE-0E4F-4E31-BA66-1B9EBC2B309F}">
  <sheetPr codeName="Sheet11"/>
  <dimension ref="A1:O7"/>
  <sheetViews>
    <sheetView topLeftCell="E1" workbookViewId="0">
      <selection activeCell="N1" sqref="N1"/>
    </sheetView>
  </sheetViews>
  <sheetFormatPr defaultRowHeight="14.4"/>
  <cols>
    <col min="1" max="1" width="2.6640625" bestFit="1" customWidth="1"/>
    <col min="3" max="3" width="27.6640625" bestFit="1" customWidth="1"/>
    <col min="4" max="4" width="28.5546875" bestFit="1" customWidth="1"/>
    <col min="5" max="5" width="34.33203125" bestFit="1" customWidth="1"/>
    <col min="6" max="6" width="16" customWidth="1"/>
    <col min="7" max="7" width="40.33203125" bestFit="1" customWidth="1"/>
    <col min="8" max="8" width="89.5546875" customWidth="1"/>
    <col min="9" max="9" width="18.33203125" customWidth="1"/>
    <col min="10" max="10" width="15.33203125" bestFit="1" customWidth="1"/>
    <col min="11" max="11" width="12.5546875" customWidth="1"/>
    <col min="12" max="12" width="10.6640625" bestFit="1" customWidth="1"/>
    <col min="13" max="13" width="15.5546875" customWidth="1"/>
    <col min="14" max="14" width="18" customWidth="1"/>
    <col min="16" max="16" width="15.6640625" customWidth="1"/>
  </cols>
  <sheetData>
    <row r="1" spans="1:15" ht="27.75" customHeight="1">
      <c r="A1" s="9" t="s">
        <v>2470</v>
      </c>
      <c r="B1" s="10" t="s">
        <v>2492</v>
      </c>
      <c r="C1" s="10" t="s">
        <v>2493</v>
      </c>
      <c r="D1" s="10" t="s">
        <v>2494</v>
      </c>
      <c r="E1" s="10" t="s">
        <v>2495</v>
      </c>
      <c r="F1" s="10" t="s">
        <v>2496</v>
      </c>
      <c r="G1" s="10" t="s">
        <v>2497</v>
      </c>
      <c r="H1" s="10" t="s">
        <v>2471</v>
      </c>
      <c r="I1" s="10" t="s">
        <v>2473</v>
      </c>
      <c r="J1" s="10" t="s">
        <v>2474</v>
      </c>
      <c r="K1" s="11" t="s">
        <v>2472</v>
      </c>
      <c r="L1" s="12" t="s">
        <v>2498</v>
      </c>
      <c r="M1" s="13" t="s">
        <v>2499</v>
      </c>
      <c r="N1" s="19" t="s">
        <v>2500</v>
      </c>
    </row>
    <row r="2" spans="1:15">
      <c r="A2" s="16">
        <v>1</v>
      </c>
      <c r="B2" s="16" t="s">
        <v>755</v>
      </c>
      <c r="C2" s="16" t="s">
        <v>2501</v>
      </c>
      <c r="D2" s="16" t="s">
        <v>2502</v>
      </c>
      <c r="E2" s="16" t="s">
        <v>2503</v>
      </c>
      <c r="F2" s="16" t="s">
        <v>1069</v>
      </c>
      <c r="G2" s="16" t="s">
        <v>883</v>
      </c>
      <c r="H2" s="16" t="s">
        <v>884</v>
      </c>
      <c r="I2" s="16" t="s">
        <v>763</v>
      </c>
      <c r="J2" s="16"/>
      <c r="K2" s="16" t="s">
        <v>2504</v>
      </c>
      <c r="L2" s="16">
        <f>IF(OR(I2="Updated",I2="Created"), 1, 0)</f>
        <v>1</v>
      </c>
      <c r="M2" s="16" t="s">
        <v>794</v>
      </c>
      <c r="N2" s="1" t="s">
        <v>2505</v>
      </c>
    </row>
    <row r="3" spans="1:15">
      <c r="A3" s="16">
        <v>2</v>
      </c>
      <c r="B3" s="16" t="s">
        <v>755</v>
      </c>
      <c r="C3" s="16" t="s">
        <v>2501</v>
      </c>
      <c r="D3" s="16" t="s">
        <v>2506</v>
      </c>
      <c r="E3" s="16" t="s">
        <v>2507</v>
      </c>
      <c r="F3" s="16" t="s">
        <v>2508</v>
      </c>
      <c r="G3" s="16" t="s">
        <v>920</v>
      </c>
      <c r="H3" s="16" t="s">
        <v>2509</v>
      </c>
      <c r="I3" s="16" t="s">
        <v>793</v>
      </c>
      <c r="J3" s="16" t="s">
        <v>2510</v>
      </c>
      <c r="K3" s="16" t="s">
        <v>2511</v>
      </c>
      <c r="L3" s="16">
        <f>IF(OR(I3="Updated",I3="Created"), 1, 0)</f>
        <v>1</v>
      </c>
      <c r="M3" s="16" t="s">
        <v>804</v>
      </c>
      <c r="N3" s="1" t="s">
        <v>2505</v>
      </c>
      <c r="O3" s="1"/>
    </row>
    <row r="4" spans="1:15">
      <c r="A4" s="16">
        <v>3</v>
      </c>
      <c r="B4" s="16" t="s">
        <v>755</v>
      </c>
      <c r="C4" s="16" t="s">
        <v>2501</v>
      </c>
      <c r="D4" s="16" t="s">
        <v>2502</v>
      </c>
      <c r="E4" s="16" t="s">
        <v>2512</v>
      </c>
      <c r="F4" s="16" t="s">
        <v>759</v>
      </c>
      <c r="G4" s="16" t="s">
        <v>2513</v>
      </c>
      <c r="H4" s="16" t="s">
        <v>2514</v>
      </c>
      <c r="I4" s="16" t="s">
        <v>763</v>
      </c>
      <c r="J4" s="16"/>
      <c r="K4" s="16" t="s">
        <v>2504</v>
      </c>
      <c r="L4" s="16">
        <f>IF(OR(I4="Updated",I4="Created"), 1, 0)</f>
        <v>1</v>
      </c>
      <c r="M4" s="16" t="s">
        <v>764</v>
      </c>
      <c r="N4" s="1" t="s">
        <v>2505</v>
      </c>
      <c r="O4" s="1"/>
    </row>
    <row r="5" spans="1:15">
      <c r="A5" s="16">
        <v>4</v>
      </c>
      <c r="B5" s="16" t="s">
        <v>755</v>
      </c>
      <c r="C5" s="16" t="s">
        <v>2501</v>
      </c>
      <c r="D5" s="16" t="s">
        <v>2502</v>
      </c>
      <c r="E5" s="16" t="s">
        <v>2515</v>
      </c>
      <c r="F5" s="16" t="s">
        <v>2516</v>
      </c>
      <c r="G5" s="16" t="s">
        <v>2517</v>
      </c>
      <c r="H5" s="16" t="s">
        <v>2518</v>
      </c>
      <c r="I5" s="16" t="s">
        <v>892</v>
      </c>
      <c r="J5" s="16"/>
      <c r="K5" s="16" t="s">
        <v>2504</v>
      </c>
      <c r="L5" s="16">
        <f>IF(OR(I5="Updated",I5="Created"), 1, 0)</f>
        <v>0</v>
      </c>
      <c r="M5" s="16" t="s">
        <v>804</v>
      </c>
      <c r="N5" s="1" t="s">
        <v>2505</v>
      </c>
    </row>
    <row r="6" spans="1:15">
      <c r="A6" s="1">
        <v>5</v>
      </c>
      <c r="B6" s="1" t="s">
        <v>755</v>
      </c>
      <c r="C6" s="1" t="s">
        <v>2501</v>
      </c>
      <c r="D6" s="1" t="s">
        <v>2506</v>
      </c>
      <c r="E6" s="1" t="s">
        <v>2519</v>
      </c>
      <c r="F6" s="16" t="s">
        <v>2520</v>
      </c>
      <c r="G6" s="1" t="s">
        <v>2521</v>
      </c>
      <c r="H6" s="1" t="s">
        <v>2522</v>
      </c>
      <c r="I6" s="1" t="s">
        <v>763</v>
      </c>
      <c r="J6" s="1"/>
      <c r="K6" s="1" t="s">
        <v>2511</v>
      </c>
      <c r="L6" s="16">
        <v>0</v>
      </c>
      <c r="M6" s="1" t="s">
        <v>794</v>
      </c>
      <c r="N6" s="1"/>
    </row>
    <row r="7" spans="1:15">
      <c r="A7" s="1">
        <v>6</v>
      </c>
      <c r="B7" s="1" t="s">
        <v>755</v>
      </c>
      <c r="C7" s="1" t="s">
        <v>2501</v>
      </c>
      <c r="D7" s="1" t="s">
        <v>2506</v>
      </c>
      <c r="E7" s="1" t="s">
        <v>2519</v>
      </c>
      <c r="F7" s="16" t="s">
        <v>2520</v>
      </c>
      <c r="G7" s="1" t="s">
        <v>2521</v>
      </c>
      <c r="H7" s="1" t="s">
        <v>1138</v>
      </c>
      <c r="I7" s="1" t="s">
        <v>793</v>
      </c>
      <c r="J7" s="1" t="s">
        <v>1138</v>
      </c>
      <c r="K7" s="1" t="s">
        <v>2504</v>
      </c>
      <c r="L7" s="16">
        <f>IF(OR(I7="Updated",I7="Created"), 1, 0)</f>
        <v>1</v>
      </c>
      <c r="M7" s="1" t="s">
        <v>794</v>
      </c>
      <c r="N7" s="1">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28E91955-5E41-47FF-8E26-6E1FD3F937DE}">
          <x14:formula1>
            <xm:f>Input_Lists!$A$2:$A$3</xm:f>
          </x14:formula1>
          <xm:sqref>B2:B4</xm:sqref>
        </x14:dataValidation>
        <x14:dataValidation type="list" allowBlank="1" showInputMessage="1" showErrorMessage="1" xr:uid="{9C285863-B4A2-4E3C-867E-4BF75BE8EF84}">
          <x14:formula1>
            <xm:f>Input_Lists!$B$2:$B$4</xm:f>
          </x14:formula1>
          <xm:sqref>C2:C1048576</xm:sqref>
        </x14:dataValidation>
        <x14:dataValidation type="list" allowBlank="1" showInputMessage="1" showErrorMessage="1" xr:uid="{27602A60-75D4-47CF-A60B-DE38B1838B95}">
          <x14:formula1>
            <xm:f>Input_Lists!$E$2:$E$4</xm:f>
          </x14:formula1>
          <xm:sqref>I2:I1048576</xm:sqref>
        </x14:dataValidation>
        <x14:dataValidation type="list" allowBlank="1" showInputMessage="1" showErrorMessage="1" xr:uid="{DC415B73-C6C3-4C80-A097-6AAD7E2324B0}">
          <x14:formula1>
            <xm:f>Input_Lists!$G$2:$G$4</xm:f>
          </x14:formula1>
          <xm:sqref>M2:M1048576</xm:sqref>
        </x14:dataValidation>
        <x14:dataValidation type="list" allowBlank="1" showInputMessage="1" showErrorMessage="1" xr:uid="{2CB0F996-B425-4FE7-9DCE-7CB7A50DD18B}">
          <x14:formula1>
            <xm:f>Input_Lists!$D$2:$D$3</xm:f>
          </x14:formula1>
          <xm:sqref>D2:D1048576</xm:sqref>
        </x14:dataValidation>
        <x14:dataValidation type="list" allowBlank="1" showInputMessage="1" showErrorMessage="1" xr:uid="{039A5B8D-3DE8-4AAB-89E0-456286140910}">
          <x14:formula1>
            <xm:f>Input_Lists!$C$13:$C$15</xm:f>
          </x14:formula1>
          <xm:sqref>E2:E1048576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1EB0-1449-49F0-84AF-38FED3692993}">
  <sheetPr codeName="Sheet12"/>
  <dimension ref="A1:H7"/>
  <sheetViews>
    <sheetView workbookViewId="0">
      <selection activeCell="K14" sqref="K14"/>
    </sheetView>
  </sheetViews>
  <sheetFormatPr defaultRowHeight="14.4"/>
  <cols>
    <col min="1" max="1" width="2.6640625" bestFit="1" customWidth="1"/>
    <col min="3" max="3" width="103.44140625" bestFit="1" customWidth="1"/>
    <col min="4" max="4" width="15.33203125" customWidth="1"/>
    <col min="5" max="5" width="21.5546875" customWidth="1"/>
    <col min="6" max="6" width="15.44140625" bestFit="1" customWidth="1"/>
    <col min="7" max="7" width="10.6640625" bestFit="1" customWidth="1"/>
    <col min="8" max="8" width="15.33203125" customWidth="1"/>
  </cols>
  <sheetData>
    <row r="1" spans="1:8" ht="30.75" customHeight="1" thickBot="1">
      <c r="A1" s="9" t="s">
        <v>2470</v>
      </c>
      <c r="B1" s="10" t="s">
        <v>2523</v>
      </c>
      <c r="C1" s="10" t="s">
        <v>2524</v>
      </c>
      <c r="D1" s="11" t="s">
        <v>2473</v>
      </c>
      <c r="E1" s="13" t="s">
        <v>2474</v>
      </c>
      <c r="F1" s="17" t="s">
        <v>2472</v>
      </c>
      <c r="G1" s="12" t="s">
        <v>2475</v>
      </c>
      <c r="H1" s="18" t="s">
        <v>2525</v>
      </c>
    </row>
    <row r="2" spans="1:8">
      <c r="A2" s="1">
        <v>0</v>
      </c>
      <c r="B2" s="1" t="s">
        <v>2526</v>
      </c>
      <c r="C2" s="1" t="s">
        <v>2527</v>
      </c>
      <c r="D2" s="1"/>
      <c r="E2" s="1"/>
      <c r="F2" s="1"/>
      <c r="G2" s="1"/>
    </row>
    <row r="3" spans="1:8">
      <c r="A3" s="1">
        <v>1</v>
      </c>
      <c r="B3" s="1" t="s">
        <v>1468</v>
      </c>
      <c r="C3" s="6" t="s">
        <v>1549</v>
      </c>
      <c r="D3" s="8" t="s">
        <v>793</v>
      </c>
      <c r="E3" s="1"/>
      <c r="F3" s="1">
        <v>2018</v>
      </c>
      <c r="G3" s="1">
        <v>1</v>
      </c>
      <c r="H3" t="s">
        <v>2505</v>
      </c>
    </row>
    <row r="4" spans="1:8">
      <c r="A4" s="1">
        <v>2</v>
      </c>
      <c r="B4" s="1" t="s">
        <v>1468</v>
      </c>
      <c r="C4" s="6" t="s">
        <v>1552</v>
      </c>
      <c r="D4" s="8" t="s">
        <v>763</v>
      </c>
      <c r="E4" s="1"/>
      <c r="F4" s="1">
        <v>2020</v>
      </c>
      <c r="G4" s="1">
        <v>1</v>
      </c>
      <c r="H4" t="s">
        <v>2505</v>
      </c>
    </row>
    <row r="5" spans="1:8">
      <c r="A5" s="1">
        <v>3</v>
      </c>
      <c r="B5" s="1" t="s">
        <v>1468</v>
      </c>
      <c r="C5" s="6" t="s">
        <v>1372</v>
      </c>
      <c r="D5" s="8" t="s">
        <v>763</v>
      </c>
      <c r="E5" s="1"/>
      <c r="F5" s="1">
        <v>2020</v>
      </c>
      <c r="G5" s="1">
        <v>1</v>
      </c>
      <c r="H5" t="s">
        <v>2505</v>
      </c>
    </row>
    <row r="6" spans="1:8">
      <c r="A6" s="1">
        <v>4</v>
      </c>
      <c r="B6" s="1" t="s">
        <v>1468</v>
      </c>
      <c r="C6" s="6" t="s">
        <v>2528</v>
      </c>
      <c r="D6" s="1" t="s">
        <v>763</v>
      </c>
      <c r="E6" s="1"/>
      <c r="F6" s="1">
        <v>2018</v>
      </c>
      <c r="G6" s="1"/>
      <c r="H6" t="s">
        <v>2505</v>
      </c>
    </row>
    <row r="7" spans="1:8">
      <c r="A7" s="1">
        <v>5</v>
      </c>
      <c r="B7" s="1" t="s">
        <v>1432</v>
      </c>
      <c r="C7" s="1" t="s">
        <v>2529</v>
      </c>
      <c r="D7" s="1" t="s">
        <v>793</v>
      </c>
      <c r="E7" s="1" t="s">
        <v>2530</v>
      </c>
      <c r="F7" s="1">
        <v>2020</v>
      </c>
      <c r="G7" s="1">
        <v>1</v>
      </c>
      <c r="H7">
        <v>4</v>
      </c>
    </row>
  </sheetData>
  <hyperlinks>
    <hyperlink ref="C3" r:id="rId1" xr:uid="{2430EF87-6881-4BAA-AA1D-42BE1DA85827}"/>
    <hyperlink ref="C4" r:id="rId2" xr:uid="{838211C2-A205-4CC7-825B-4D4D5904BFB2}"/>
    <hyperlink ref="C5" r:id="rId3" xr:uid="{0DB73385-90CF-4DF8-856F-F467943F9710}"/>
    <hyperlink ref="C6" r:id="rId4" xr:uid="{E9417C14-1C7C-427C-A315-94478086ECD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475E2C3-ADCD-4745-B593-D4441F58B06C}">
          <x14:formula1>
            <xm:f>Input_Lists!$F$2:$F$5</xm:f>
          </x14:formula1>
          <xm:sqref>F3:F5</xm:sqref>
        </x14:dataValidation>
        <x14:dataValidation type="list" allowBlank="1" showInputMessage="1" showErrorMessage="1" xr:uid="{9915FD7E-52ED-4703-938F-4EA812C451A3}">
          <x14:formula1>
            <xm:f>Input_Lists!$I$2:$I$6</xm:f>
          </x14:formula1>
          <xm:sqref>B3:B5</xm:sqref>
        </x14:dataValidation>
        <x14:dataValidation type="list" allowBlank="1" showInputMessage="1" showErrorMessage="1" xr:uid="{3755283C-7093-420C-964E-55F642AD7E4E}">
          <x14:formula1>
            <xm:f>Input_Lists!$E$2:$E$4</xm:f>
          </x14:formula1>
          <xm:sqref>D3:D5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602F-A6E5-44D0-9D0A-02881BA44155}">
  <sheetPr codeName="Sheet4" filterMode="1"/>
  <dimension ref="A1:V226"/>
  <sheetViews>
    <sheetView tabSelected="1" topLeftCell="A64" zoomScale="85" zoomScaleNormal="85" workbookViewId="0">
      <pane xSplit="1" topLeftCell="Q1" activePane="topRight" state="frozen"/>
      <selection pane="topRight" activeCell="S74" sqref="S74"/>
    </sheetView>
  </sheetViews>
  <sheetFormatPr defaultRowHeight="14.4"/>
  <cols>
    <col min="1" max="1" width="10.88671875" customWidth="1"/>
    <col min="2" max="2" width="8.88671875" style="29" customWidth="1"/>
    <col min="3" max="3" width="14.44140625" customWidth="1"/>
    <col min="4" max="4" width="19.88671875" customWidth="1"/>
    <col min="5" max="5" width="26.44140625" style="29" customWidth="1"/>
    <col min="6" max="6" width="10.33203125" style="1" customWidth="1"/>
    <col min="7" max="7" width="50.44140625" style="29" customWidth="1"/>
    <col min="8" max="8" width="100.44140625" style="29" customWidth="1"/>
    <col min="9" max="9" width="61.5546875" style="29" customWidth="1"/>
    <col min="10" max="10" width="12.5546875" style="1" customWidth="1"/>
    <col min="11" max="11" width="15.33203125" customWidth="1"/>
    <col min="12" max="12" width="12.5546875" style="1" customWidth="1"/>
    <col min="13" max="13" width="10.6640625" style="29" customWidth="1"/>
    <col min="14" max="14" width="21.33203125" style="1" customWidth="1"/>
    <col min="15" max="15" width="8.6640625" customWidth="1"/>
    <col min="16" max="16" width="12.88671875" customWidth="1"/>
    <col min="17" max="17" width="24.6640625" customWidth="1"/>
    <col min="18" max="18" width="84" customWidth="1"/>
    <col min="19" max="19" width="36.5546875" customWidth="1"/>
    <col min="20" max="20" width="15.33203125" bestFit="1" customWidth="1"/>
    <col min="21" max="21" width="20.33203125" customWidth="1"/>
    <col min="22" max="22" width="19.33203125" customWidth="1"/>
  </cols>
  <sheetData>
    <row r="1" spans="1:22" ht="27.6" customHeight="1" thickBot="1">
      <c r="A1" s="63" t="s">
        <v>2</v>
      </c>
      <c r="B1" s="10" t="s">
        <v>736</v>
      </c>
      <c r="C1" s="10" t="s">
        <v>737</v>
      </c>
      <c r="D1" s="10" t="s">
        <v>738</v>
      </c>
      <c r="E1" s="10" t="s">
        <v>739</v>
      </c>
      <c r="F1" s="10" t="s">
        <v>3</v>
      </c>
      <c r="G1" s="64" t="s">
        <v>4</v>
      </c>
      <c r="H1" s="10" t="s">
        <v>740</v>
      </c>
      <c r="I1" s="10" t="s">
        <v>741</v>
      </c>
      <c r="J1" s="64" t="s">
        <v>742</v>
      </c>
      <c r="K1" s="10" t="s">
        <v>743</v>
      </c>
      <c r="L1" s="11" t="s">
        <v>744</v>
      </c>
      <c r="M1" s="30" t="s">
        <v>745</v>
      </c>
      <c r="N1" s="23" t="s">
        <v>746</v>
      </c>
      <c r="O1" s="20" t="s">
        <v>747</v>
      </c>
      <c r="P1" s="21" t="s">
        <v>748</v>
      </c>
      <c r="Q1" s="71" t="s">
        <v>749</v>
      </c>
      <c r="R1" s="71" t="s">
        <v>750</v>
      </c>
      <c r="S1" s="71" t="s">
        <v>751</v>
      </c>
      <c r="T1" s="105" t="s">
        <v>752</v>
      </c>
      <c r="U1" s="105" t="s">
        <v>753</v>
      </c>
      <c r="V1" s="78" t="s">
        <v>754</v>
      </c>
    </row>
    <row r="2" spans="1:22">
      <c r="A2" s="16" t="s">
        <v>13</v>
      </c>
      <c r="B2" s="29" t="s">
        <v>755</v>
      </c>
      <c r="C2" s="31" t="s">
        <v>756</v>
      </c>
      <c r="D2" s="31" t="s">
        <v>757</v>
      </c>
      <c r="E2" s="31" t="s">
        <v>758</v>
      </c>
      <c r="F2" s="31" t="s">
        <v>759</v>
      </c>
      <c r="G2" s="31" t="s">
        <v>760</v>
      </c>
      <c r="H2" s="31" t="s">
        <v>761</v>
      </c>
      <c r="I2" s="31" t="s">
        <v>762</v>
      </c>
      <c r="J2" s="15" t="s">
        <v>763</v>
      </c>
      <c r="K2" s="31"/>
      <c r="L2">
        <v>2018</v>
      </c>
      <c r="M2">
        <v>1</v>
      </c>
      <c r="N2" t="s">
        <v>764</v>
      </c>
      <c r="O2">
        <v>2018</v>
      </c>
      <c r="T2" t="str">
        <f>_xlfn.XLOOKUP(A2,Snapshot!C2:C199,Snapshot!J2:J199)</f>
        <v>S-1</v>
      </c>
      <c r="U2" t="str">
        <f>_xlfn.XLOOKUP(A2,Snapshot!C2:C199,Snapshot!G2:G199,0)</f>
        <v>2=Yes [Ratified/signed]; 1=No [Not ratified/signed]; 0=No data/not applicable</v>
      </c>
      <c r="V2">
        <v>1</v>
      </c>
    </row>
    <row r="3" spans="1:22">
      <c r="A3" s="16" t="s">
        <v>17</v>
      </c>
      <c r="B3" s="29" t="s">
        <v>755</v>
      </c>
      <c r="C3" s="31" t="s">
        <v>756</v>
      </c>
      <c r="D3" s="31" t="s">
        <v>757</v>
      </c>
      <c r="E3" s="31" t="s">
        <v>758</v>
      </c>
      <c r="F3" s="31" t="s">
        <v>765</v>
      </c>
      <c r="G3" s="31" t="s">
        <v>766</v>
      </c>
      <c r="H3" s="31" t="s">
        <v>767</v>
      </c>
      <c r="I3" s="31" t="s">
        <v>768</v>
      </c>
      <c r="J3" s="15" t="s">
        <v>763</v>
      </c>
      <c r="K3" s="31"/>
      <c r="L3">
        <v>2018</v>
      </c>
      <c r="M3">
        <v>1</v>
      </c>
      <c r="N3" t="s">
        <v>764</v>
      </c>
      <c r="O3">
        <v>2018</v>
      </c>
      <c r="T3" t="str">
        <f>_xlfn.XLOOKUP(A3,Snapshot!C3:C200,Snapshot!J3:J200)</f>
        <v>S-2</v>
      </c>
      <c r="U3" t="str">
        <f>_xlfn.XLOOKUP(A3,Snapshot!C3:C200,Snapshot!G3:G200,0)</f>
        <v>2=Yes [Ratified/signed]; 1=No [Not ratified/signed]; 0=No data/not applicable</v>
      </c>
      <c r="V3">
        <v>2</v>
      </c>
    </row>
    <row r="4" spans="1:22">
      <c r="A4" s="16" t="s">
        <v>20</v>
      </c>
      <c r="B4" s="29" t="s">
        <v>755</v>
      </c>
      <c r="C4" s="31" t="s">
        <v>756</v>
      </c>
      <c r="D4" s="31" t="s">
        <v>757</v>
      </c>
      <c r="E4" s="31" t="s">
        <v>758</v>
      </c>
      <c r="F4" s="31" t="s">
        <v>769</v>
      </c>
      <c r="G4" s="31" t="s">
        <v>770</v>
      </c>
      <c r="H4" s="31" t="s">
        <v>771</v>
      </c>
      <c r="I4" s="31" t="s">
        <v>772</v>
      </c>
      <c r="J4" s="15" t="s">
        <v>763</v>
      </c>
      <c r="K4" s="31"/>
      <c r="L4">
        <v>2018</v>
      </c>
      <c r="M4">
        <v>1</v>
      </c>
      <c r="N4" t="s">
        <v>764</v>
      </c>
      <c r="O4">
        <v>2018</v>
      </c>
      <c r="T4" t="str">
        <f>_xlfn.XLOOKUP(A4,Snapshot!C4:C201,Snapshot!J4:J201)</f>
        <v>S-3</v>
      </c>
      <c r="U4" t="str">
        <f>_xlfn.XLOOKUP(A4,Snapshot!C4:C201,Snapshot!G4:G201,0)</f>
        <v>2=Yes [Ratified/signed]; 1=No [Not ratified/signed]; 0=No data/not applicable</v>
      </c>
      <c r="V4">
        <v>3</v>
      </c>
    </row>
    <row r="5" spans="1:22">
      <c r="A5" s="16" t="s">
        <v>23</v>
      </c>
      <c r="B5" s="31" t="s">
        <v>755</v>
      </c>
      <c r="C5" s="31" t="s">
        <v>756</v>
      </c>
      <c r="D5" s="31" t="s">
        <v>757</v>
      </c>
      <c r="E5" s="31" t="s">
        <v>758</v>
      </c>
      <c r="F5" s="31" t="s">
        <v>773</v>
      </c>
      <c r="G5" s="31" t="s">
        <v>774</v>
      </c>
      <c r="H5" s="31" t="s">
        <v>775</v>
      </c>
      <c r="I5" s="31" t="s">
        <v>776</v>
      </c>
      <c r="J5" s="15" t="s">
        <v>763</v>
      </c>
      <c r="K5" s="31"/>
      <c r="L5">
        <v>2018</v>
      </c>
      <c r="M5">
        <v>1</v>
      </c>
      <c r="N5" t="s">
        <v>764</v>
      </c>
      <c r="O5">
        <v>2018</v>
      </c>
      <c r="T5" t="str">
        <f>_xlfn.XLOOKUP(A5,Snapshot!C5:C202,Snapshot!J5:J202)</f>
        <v>S-4</v>
      </c>
      <c r="U5" t="str">
        <f>_xlfn.XLOOKUP(A5,Snapshot!C5:C202,Snapshot!G5:G202,0)</f>
        <v>2=Yes [Ratified/signed]; 1=No [Not ratified/signed]; 0=No data/not applicable</v>
      </c>
      <c r="V5">
        <v>4</v>
      </c>
    </row>
    <row r="6" spans="1:22" ht="15.6">
      <c r="A6" s="16" t="s">
        <v>26</v>
      </c>
      <c r="B6" s="31" t="s">
        <v>755</v>
      </c>
      <c r="C6" s="31" t="s">
        <v>756</v>
      </c>
      <c r="D6" s="31" t="s">
        <v>757</v>
      </c>
      <c r="E6" s="31" t="s">
        <v>758</v>
      </c>
      <c r="F6" s="31" t="s">
        <v>777</v>
      </c>
      <c r="G6" s="31" t="s">
        <v>778</v>
      </c>
      <c r="H6" s="31" t="s">
        <v>779</v>
      </c>
      <c r="I6" s="106" t="s">
        <v>780</v>
      </c>
      <c r="J6" s="15" t="s">
        <v>763</v>
      </c>
      <c r="K6" s="31"/>
      <c r="L6">
        <v>2018</v>
      </c>
      <c r="M6">
        <v>1</v>
      </c>
      <c r="N6" t="s">
        <v>764</v>
      </c>
      <c r="O6">
        <v>2018</v>
      </c>
      <c r="T6" t="str">
        <f>_xlfn.XLOOKUP(A6,Snapshot!C6:C203,Snapshot!J6:J203)</f>
        <v>S-5</v>
      </c>
      <c r="U6" t="str">
        <f>_xlfn.XLOOKUP(A6,Snapshot!C6:C203,Snapshot!G6:G203,0)</f>
        <v>2=Yes [Ratified/signed]; 1=No [Not ratified/signed]; 0=No data/not applicable</v>
      </c>
      <c r="V6">
        <v>5</v>
      </c>
    </row>
    <row r="7" spans="1:22" ht="15.6">
      <c r="A7" s="16" t="s">
        <v>29</v>
      </c>
      <c r="B7" s="31" t="s">
        <v>755</v>
      </c>
      <c r="C7" s="29" t="s">
        <v>756</v>
      </c>
      <c r="D7" s="29" t="s">
        <v>757</v>
      </c>
      <c r="E7" s="29" t="s">
        <v>758</v>
      </c>
      <c r="F7" s="31" t="s">
        <v>781</v>
      </c>
      <c r="G7" s="29" t="s">
        <v>782</v>
      </c>
      <c r="H7" s="29" t="s">
        <v>783</v>
      </c>
      <c r="I7" s="106" t="s">
        <v>784</v>
      </c>
      <c r="J7" s="26" t="s">
        <v>763</v>
      </c>
      <c r="K7" s="29"/>
      <c r="L7">
        <v>2018</v>
      </c>
      <c r="M7">
        <v>1</v>
      </c>
      <c r="N7" t="s">
        <v>764</v>
      </c>
      <c r="O7">
        <v>2018</v>
      </c>
      <c r="T7" t="str">
        <f>_xlfn.XLOOKUP(A7,Snapshot!C7:C204,Snapshot!J7:J204)</f>
        <v>S-6</v>
      </c>
      <c r="U7" t="str">
        <f>_xlfn.XLOOKUP(A7,Snapshot!C7:C204,Snapshot!G7:G204,0)</f>
        <v>2=Yes [Ratified/signed]; 1=No [Not ratified/signed]; 0=No data/not applicable</v>
      </c>
      <c r="V7">
        <v>6</v>
      </c>
    </row>
    <row r="8" spans="1:22">
      <c r="A8" s="16" t="s">
        <v>32</v>
      </c>
      <c r="B8" s="31" t="s">
        <v>755</v>
      </c>
      <c r="C8" s="29" t="s">
        <v>756</v>
      </c>
      <c r="D8" s="29" t="s">
        <v>757</v>
      </c>
      <c r="E8" s="29" t="s">
        <v>758</v>
      </c>
      <c r="F8" s="31" t="s">
        <v>785</v>
      </c>
      <c r="G8" s="29" t="s">
        <v>786</v>
      </c>
      <c r="H8" s="29" t="s">
        <v>787</v>
      </c>
      <c r="I8" s="29" t="s">
        <v>788</v>
      </c>
      <c r="J8" s="26" t="s">
        <v>763</v>
      </c>
      <c r="K8" s="29"/>
      <c r="L8">
        <v>2018</v>
      </c>
      <c r="M8">
        <v>1</v>
      </c>
      <c r="N8" t="s">
        <v>764</v>
      </c>
      <c r="O8">
        <v>2018</v>
      </c>
      <c r="T8" t="str">
        <f>_xlfn.XLOOKUP(A8,Snapshot!C8:C205,Snapshot!J8:J205)</f>
        <v>S-7</v>
      </c>
      <c r="U8" t="str">
        <f>_xlfn.XLOOKUP(A8,Snapshot!C8:C205,Snapshot!G8:G205,0)</f>
        <v>2=Yes [Ratified/signed]; 1=No [Not ratified/signed]; 0=No data/not applicable</v>
      </c>
      <c r="V8">
        <v>7</v>
      </c>
    </row>
    <row r="9" spans="1:22">
      <c r="A9" s="16" t="s">
        <v>35</v>
      </c>
      <c r="B9" s="31" t="s">
        <v>755</v>
      </c>
      <c r="C9" s="29" t="s">
        <v>756</v>
      </c>
      <c r="D9" s="29" t="s">
        <v>757</v>
      </c>
      <c r="E9" s="31" t="s">
        <v>789</v>
      </c>
      <c r="F9" s="31" t="s">
        <v>790</v>
      </c>
      <c r="G9" s="31" t="s">
        <v>791</v>
      </c>
      <c r="H9" s="31" t="s">
        <v>792</v>
      </c>
      <c r="I9" s="31"/>
      <c r="J9" s="15" t="s">
        <v>793</v>
      </c>
      <c r="K9" s="29"/>
      <c r="L9">
        <v>2020</v>
      </c>
      <c r="M9">
        <v>1</v>
      </c>
      <c r="N9" t="s">
        <v>794</v>
      </c>
      <c r="T9" t="str">
        <f>_xlfn.XLOOKUP(A9,Snapshot!C9:C206,Snapshot!J9:J206)</f>
        <v>S-8</v>
      </c>
      <c r="U9" t="str">
        <f>_xlfn.XLOOKUP(A9,Snapshot!C9:C206,Snapshot!G9:G206,0)</f>
        <v>4=5.0; 4=4.0; 3=3.0; 2=2.0; 1=1.0</v>
      </c>
      <c r="V9">
        <v>8</v>
      </c>
    </row>
    <row r="10" spans="1:22">
      <c r="A10" s="16" t="s">
        <v>39</v>
      </c>
      <c r="B10" s="31" t="s">
        <v>755</v>
      </c>
      <c r="C10" s="29" t="s">
        <v>756</v>
      </c>
      <c r="D10" s="29" t="s">
        <v>757</v>
      </c>
      <c r="E10" s="31" t="s">
        <v>789</v>
      </c>
      <c r="F10" s="31" t="s">
        <v>795</v>
      </c>
      <c r="G10" s="31" t="s">
        <v>796</v>
      </c>
      <c r="H10" s="31" t="s">
        <v>797</v>
      </c>
      <c r="I10" s="31"/>
      <c r="J10" s="15" t="s">
        <v>793</v>
      </c>
      <c r="K10" s="29"/>
      <c r="L10">
        <v>2020</v>
      </c>
      <c r="M10">
        <v>1</v>
      </c>
      <c r="N10" t="s">
        <v>794</v>
      </c>
      <c r="T10" t="str">
        <f>_xlfn.XLOOKUP(A10,Snapshot!C10:C207,Snapshot!J10:J207)</f>
        <v>S-9</v>
      </c>
      <c r="U10" t="str">
        <f>_xlfn.XLOOKUP(A10,Snapshot!C10:C207,Snapshot!G10:G207,0)</f>
        <v>3 =5.0; 3=4.0; 3=3.0; 2=2.0; 1=1.0</v>
      </c>
      <c r="V10">
        <v>9</v>
      </c>
    </row>
    <row r="11" spans="1:22">
      <c r="A11" s="16" t="s">
        <v>43</v>
      </c>
      <c r="B11" s="31" t="s">
        <v>755</v>
      </c>
      <c r="C11" s="29" t="s">
        <v>756</v>
      </c>
      <c r="D11" s="29" t="s">
        <v>757</v>
      </c>
      <c r="E11" s="31" t="s">
        <v>789</v>
      </c>
      <c r="F11" s="31" t="s">
        <v>798</v>
      </c>
      <c r="G11" s="31" t="s">
        <v>799</v>
      </c>
      <c r="H11" s="31" t="s">
        <v>800</v>
      </c>
      <c r="I11" s="31"/>
      <c r="J11" s="15" t="s">
        <v>793</v>
      </c>
      <c r="K11" s="29"/>
      <c r="L11">
        <v>2020</v>
      </c>
      <c r="M11">
        <v>1</v>
      </c>
      <c r="N11" t="s">
        <v>794</v>
      </c>
      <c r="T11" t="str">
        <f>_xlfn.XLOOKUP(A11,Snapshot!C11:C208,Snapshot!J11:J208)</f>
        <v>S-10</v>
      </c>
      <c r="U11" t="str">
        <f>_xlfn.XLOOKUP(A11,Snapshot!C11:C208,Snapshot!G11:G208,0)</f>
        <v>2=5.0; 1= 1.0</v>
      </c>
      <c r="V11">
        <v>10</v>
      </c>
    </row>
    <row r="12" spans="1:22">
      <c r="A12" s="16" t="s">
        <v>47</v>
      </c>
      <c r="B12" s="31" t="s">
        <v>755</v>
      </c>
      <c r="C12" s="29" t="s">
        <v>756</v>
      </c>
      <c r="D12" s="29" t="s">
        <v>757</v>
      </c>
      <c r="E12" s="31" t="s">
        <v>789</v>
      </c>
      <c r="F12" s="29" t="s">
        <v>801</v>
      </c>
      <c r="G12" s="29" t="s">
        <v>802</v>
      </c>
      <c r="H12" s="29" t="s">
        <v>803</v>
      </c>
      <c r="J12" s="26" t="s">
        <v>793</v>
      </c>
      <c r="K12" s="29"/>
      <c r="L12">
        <v>2020</v>
      </c>
      <c r="M12">
        <v>1</v>
      </c>
      <c r="N12" t="s">
        <v>804</v>
      </c>
      <c r="Q12" t="s">
        <v>805</v>
      </c>
      <c r="S12" t="s">
        <v>806</v>
      </c>
      <c r="T12" t="str">
        <f>_xlfn.XLOOKUP(A12,Snapshot!C12:C209,Snapshot!J12:J209)</f>
        <v>S-11</v>
      </c>
      <c r="U12" t="str">
        <f>_xlfn.XLOOKUP(A12,Snapshot!C12:C209,Snapshot!G12:G209,0)</f>
        <v>Continuous variable</v>
      </c>
      <c r="V12">
        <v>11</v>
      </c>
    </row>
    <row r="13" spans="1:22">
      <c r="A13" s="16" t="s">
        <v>51</v>
      </c>
      <c r="B13" s="31" t="s">
        <v>755</v>
      </c>
      <c r="C13" s="29" t="s">
        <v>756</v>
      </c>
      <c r="D13" s="29" t="s">
        <v>757</v>
      </c>
      <c r="E13" s="31" t="s">
        <v>789</v>
      </c>
      <c r="F13" s="29" t="s">
        <v>807</v>
      </c>
      <c r="G13" s="29" t="s">
        <v>808</v>
      </c>
      <c r="H13" s="29" t="s">
        <v>809</v>
      </c>
      <c r="J13" s="26" t="s">
        <v>793</v>
      </c>
      <c r="K13" s="29"/>
      <c r="L13">
        <v>2020</v>
      </c>
      <c r="M13">
        <v>1</v>
      </c>
      <c r="N13" t="s">
        <v>794</v>
      </c>
      <c r="T13" t="str">
        <f>_xlfn.XLOOKUP(A13,Snapshot!C13:C210,Snapshot!J13:J210)</f>
        <v>S-12</v>
      </c>
      <c r="U13" t="str">
        <f>_xlfn.XLOOKUP(A13,Snapshot!C13:C210,Snapshot!G13:G210,0)</f>
        <v>3=Yes, covers all forms of trafficking indicated in the UN Trafficking in Persons Protocol; 2=Partially covers forms of trafficking indicated in the UN Trafficking in Persons Protocol.; 1=Does not cover forms of trafficking indicated in the UN Trafficking in Person Protocol; 0=No data</v>
      </c>
      <c r="V13">
        <v>12</v>
      </c>
    </row>
    <row r="14" spans="1:22">
      <c r="A14" s="16" t="s">
        <v>55</v>
      </c>
      <c r="B14" s="31" t="s">
        <v>755</v>
      </c>
      <c r="C14" s="29" t="s">
        <v>756</v>
      </c>
      <c r="D14" s="29" t="s">
        <v>757</v>
      </c>
      <c r="E14" s="31" t="s">
        <v>789</v>
      </c>
      <c r="F14" s="29" t="s">
        <v>810</v>
      </c>
      <c r="G14" s="29" t="s">
        <v>811</v>
      </c>
      <c r="H14" s="29" t="s">
        <v>812</v>
      </c>
      <c r="J14" s="26" t="s">
        <v>793</v>
      </c>
      <c r="K14" s="29"/>
      <c r="L14">
        <v>2020</v>
      </c>
      <c r="M14">
        <v>1</v>
      </c>
      <c r="N14" t="s">
        <v>794</v>
      </c>
      <c r="T14" t="str">
        <f>_xlfn.XLOOKUP(A14,Snapshot!C14:C211,Snapshot!J14:J211)</f>
        <v>S-13</v>
      </c>
      <c r="U14" t="str">
        <f>_xlfn.XLOOKUP(A14,Snapshot!C14:C211,Snapshot!G14:G211,0)</f>
        <v>4=18.0; 3=17.0; 3=16.0; 2=15.0; 2=14.0; 1=0.0</v>
      </c>
      <c r="V14">
        <v>13</v>
      </c>
    </row>
    <row r="15" spans="1:22">
      <c r="A15" s="16" t="s">
        <v>59</v>
      </c>
      <c r="B15" s="29" t="s">
        <v>755</v>
      </c>
      <c r="C15" s="29" t="s">
        <v>756</v>
      </c>
      <c r="D15" s="29" t="s">
        <v>757</v>
      </c>
      <c r="E15" s="29" t="s">
        <v>813</v>
      </c>
      <c r="F15" s="29" t="s">
        <v>814</v>
      </c>
      <c r="G15" s="29" t="s">
        <v>815</v>
      </c>
      <c r="H15" s="29" t="s">
        <v>816</v>
      </c>
      <c r="J15" s="26" t="s">
        <v>763</v>
      </c>
      <c r="K15" s="29"/>
      <c r="L15">
        <v>2018</v>
      </c>
      <c r="M15">
        <v>1</v>
      </c>
      <c r="N15" t="s">
        <v>794</v>
      </c>
      <c r="O15">
        <v>2018</v>
      </c>
      <c r="Q15" t="s">
        <v>817</v>
      </c>
      <c r="R15" t="s">
        <v>818</v>
      </c>
      <c r="S15" t="s">
        <v>819</v>
      </c>
      <c r="T15" t="str">
        <f>_xlfn.XLOOKUP(A15,Snapshot!C15:C212,Snapshot!J15:J212)</f>
        <v>S-24</v>
      </c>
      <c r="U15" t="str">
        <f>_xlfn.XLOOKUP(A15,Snapshot!C15:C212,Snapshot!G15:G212,0)</f>
        <v>Continuous variable</v>
      </c>
      <c r="V15">
        <v>14</v>
      </c>
    </row>
    <row r="16" spans="1:22">
      <c r="A16" s="16" t="s">
        <v>63</v>
      </c>
      <c r="B16" s="29" t="s">
        <v>755</v>
      </c>
      <c r="C16" s="29" t="s">
        <v>756</v>
      </c>
      <c r="D16" s="29" t="s">
        <v>757</v>
      </c>
      <c r="E16" s="29" t="s">
        <v>813</v>
      </c>
      <c r="F16" s="29" t="s">
        <v>820</v>
      </c>
      <c r="G16" s="29" t="s">
        <v>821</v>
      </c>
      <c r="H16" s="29" t="s">
        <v>822</v>
      </c>
      <c r="J16" s="26" t="s">
        <v>763</v>
      </c>
      <c r="K16" s="29"/>
      <c r="L16">
        <v>2018</v>
      </c>
      <c r="M16">
        <v>1</v>
      </c>
      <c r="N16" t="s">
        <v>794</v>
      </c>
      <c r="O16">
        <v>2018</v>
      </c>
      <c r="Q16" t="s">
        <v>817</v>
      </c>
      <c r="R16" t="s">
        <v>2541</v>
      </c>
      <c r="S16" t="s">
        <v>819</v>
      </c>
      <c r="T16" t="str">
        <f>_xlfn.XLOOKUP(A16,Snapshot!C16:C213,Snapshot!J16:J213)</f>
        <v>S-55</v>
      </c>
      <c r="U16" t="str">
        <f>_xlfn.XLOOKUP(A16,Snapshot!C16:C213,Snapshot!G16:G213,0)</f>
        <v>Continuous variable</v>
      </c>
      <c r="V16">
        <v>15</v>
      </c>
    </row>
    <row r="17" spans="1:22">
      <c r="A17" s="16" t="s">
        <v>66</v>
      </c>
      <c r="B17" s="29" t="s">
        <v>755</v>
      </c>
      <c r="C17" s="29" t="s">
        <v>756</v>
      </c>
      <c r="D17" s="29" t="s">
        <v>757</v>
      </c>
      <c r="E17" s="29" t="s">
        <v>813</v>
      </c>
      <c r="F17" s="29" t="s">
        <v>823</v>
      </c>
      <c r="G17" s="29" t="s">
        <v>824</v>
      </c>
      <c r="H17" s="29" t="s">
        <v>825</v>
      </c>
      <c r="J17" s="26" t="s">
        <v>763</v>
      </c>
      <c r="K17" s="29"/>
      <c r="L17">
        <v>2018</v>
      </c>
      <c r="M17">
        <v>1</v>
      </c>
      <c r="N17" t="s">
        <v>794</v>
      </c>
      <c r="O17">
        <v>2018</v>
      </c>
      <c r="Q17" t="s">
        <v>817</v>
      </c>
      <c r="R17" t="s">
        <v>2542</v>
      </c>
      <c r="S17" t="s">
        <v>819</v>
      </c>
      <c r="T17" t="str">
        <f>_xlfn.XLOOKUP(A17,Snapshot!C17:C214,Snapshot!J17:J214)</f>
        <v>S-56</v>
      </c>
      <c r="U17" t="str">
        <f>_xlfn.XLOOKUP(A17,Snapshot!C17:C214,Snapshot!G17:G214,0)</f>
        <v>Continuous variable</v>
      </c>
      <c r="V17">
        <v>16</v>
      </c>
    </row>
    <row r="18" spans="1:22">
      <c r="A18" s="16" t="s">
        <v>69</v>
      </c>
      <c r="B18" s="29" t="s">
        <v>755</v>
      </c>
      <c r="C18" s="29" t="s">
        <v>756</v>
      </c>
      <c r="D18" s="29" t="s">
        <v>826</v>
      </c>
      <c r="E18" s="29" t="s">
        <v>827</v>
      </c>
      <c r="F18" s="29" t="s">
        <v>828</v>
      </c>
      <c r="G18" s="29" t="s">
        <v>829</v>
      </c>
      <c r="H18" s="29" t="s">
        <v>830</v>
      </c>
      <c r="J18" s="26" t="s">
        <v>763</v>
      </c>
      <c r="K18" s="29"/>
      <c r="L18">
        <v>2018</v>
      </c>
      <c r="M18">
        <v>1</v>
      </c>
      <c r="N18" t="s">
        <v>794</v>
      </c>
      <c r="O18">
        <v>2018</v>
      </c>
      <c r="Q18" t="s">
        <v>817</v>
      </c>
      <c r="R18" t="s">
        <v>831</v>
      </c>
      <c r="S18" t="s">
        <v>819</v>
      </c>
      <c r="T18" t="str">
        <f>_xlfn.XLOOKUP(A18,Snapshot!C18:C215,Snapshot!J18:J215)</f>
        <v>S-23</v>
      </c>
      <c r="U18" t="str">
        <f>_xlfn.XLOOKUP(A18,Snapshot!C18:C215,Snapshot!G18:G215,0)</f>
        <v>Continuous variable</v>
      </c>
      <c r="V18">
        <v>17</v>
      </c>
    </row>
    <row r="19" spans="1:22">
      <c r="A19" s="16" t="s">
        <v>72</v>
      </c>
      <c r="B19" s="29" t="s">
        <v>755</v>
      </c>
      <c r="C19" s="29" t="s">
        <v>756</v>
      </c>
      <c r="D19" s="29" t="s">
        <v>757</v>
      </c>
      <c r="E19" s="29" t="s">
        <v>813</v>
      </c>
      <c r="F19" s="29" t="s">
        <v>832</v>
      </c>
      <c r="G19" s="29" t="s">
        <v>833</v>
      </c>
      <c r="H19" s="29" t="s">
        <v>834</v>
      </c>
      <c r="J19" s="26" t="s">
        <v>763</v>
      </c>
      <c r="K19" s="29"/>
      <c r="L19">
        <v>2018</v>
      </c>
      <c r="M19">
        <v>1</v>
      </c>
      <c r="N19" t="s">
        <v>794</v>
      </c>
      <c r="Q19" t="s">
        <v>817</v>
      </c>
      <c r="S19" t="s">
        <v>806</v>
      </c>
      <c r="T19" t="str">
        <f>_xlfn.XLOOKUP(A19,Snapshot!C19:C216,Snapshot!J19:J216)</f>
        <v>S-60</v>
      </c>
      <c r="U19" t="str">
        <f>_xlfn.XLOOKUP(A19,Snapshot!C19:C216,Snapshot!G19:G216,0)</f>
        <v>Continuous variable</v>
      </c>
      <c r="V19">
        <v>18</v>
      </c>
    </row>
    <row r="20" spans="1:22">
      <c r="A20" s="16" t="s">
        <v>75</v>
      </c>
      <c r="B20" s="29" t="s">
        <v>755</v>
      </c>
      <c r="C20" s="29" t="s">
        <v>756</v>
      </c>
      <c r="D20" s="29" t="s">
        <v>757</v>
      </c>
      <c r="E20" s="29" t="s">
        <v>813</v>
      </c>
      <c r="F20" s="29" t="s">
        <v>835</v>
      </c>
      <c r="G20" s="29" t="s">
        <v>836</v>
      </c>
      <c r="H20" s="29" t="s">
        <v>837</v>
      </c>
      <c r="J20" s="26" t="s">
        <v>763</v>
      </c>
      <c r="K20" s="29"/>
      <c r="L20">
        <v>2018</v>
      </c>
      <c r="M20">
        <v>1</v>
      </c>
      <c r="N20" t="s">
        <v>794</v>
      </c>
      <c r="Q20" t="s">
        <v>817</v>
      </c>
      <c r="R20" t="s">
        <v>838</v>
      </c>
      <c r="S20" t="s">
        <v>839</v>
      </c>
      <c r="T20" t="str">
        <f>_xlfn.XLOOKUP(A20,Snapshot!C20:C217,Snapshot!J20:J217)</f>
        <v>S-61</v>
      </c>
      <c r="U20" t="str">
        <f>_xlfn.XLOOKUP(A20,Snapshot!C20:C217,Snapshot!G20:G217,0)</f>
        <v>Continuous variable</v>
      </c>
      <c r="V20">
        <v>19</v>
      </c>
    </row>
    <row r="21" spans="1:22">
      <c r="A21" s="16" t="s">
        <v>78</v>
      </c>
      <c r="B21" s="29" t="s">
        <v>755</v>
      </c>
      <c r="C21" s="29" t="s">
        <v>756</v>
      </c>
      <c r="D21" s="29" t="s">
        <v>757</v>
      </c>
      <c r="E21" s="29" t="s">
        <v>827</v>
      </c>
      <c r="F21" s="29" t="s">
        <v>840</v>
      </c>
      <c r="G21" s="29" t="s">
        <v>841</v>
      </c>
      <c r="H21" s="29" t="s">
        <v>842</v>
      </c>
      <c r="J21" s="26" t="s">
        <v>763</v>
      </c>
      <c r="K21" s="29"/>
      <c r="L21">
        <v>2018</v>
      </c>
      <c r="M21">
        <v>1</v>
      </c>
      <c r="N21" t="s">
        <v>794</v>
      </c>
      <c r="O21">
        <v>2018</v>
      </c>
      <c r="Q21" t="s">
        <v>817</v>
      </c>
      <c r="S21" t="s">
        <v>819</v>
      </c>
      <c r="T21" t="str">
        <f>_xlfn.XLOOKUP(A21,Snapshot!C21:C218,Snapshot!J21:J218)</f>
        <v>S-62</v>
      </c>
      <c r="U21" t="str">
        <f>_xlfn.XLOOKUP(A21,Snapshot!C21:C218,Snapshot!G21:G218,0)</f>
        <v>Continuous variable</v>
      </c>
      <c r="V21">
        <v>20</v>
      </c>
    </row>
    <row r="22" spans="1:22">
      <c r="A22" s="16" t="s">
        <v>81</v>
      </c>
      <c r="B22" s="29" t="s">
        <v>755</v>
      </c>
      <c r="C22" s="29" t="s">
        <v>756</v>
      </c>
      <c r="D22" s="29" t="s">
        <v>757</v>
      </c>
      <c r="E22" s="29" t="s">
        <v>813</v>
      </c>
      <c r="F22" s="29" t="s">
        <v>843</v>
      </c>
      <c r="G22" s="29" t="s">
        <v>844</v>
      </c>
      <c r="H22" s="29" t="s">
        <v>845</v>
      </c>
      <c r="J22" s="26" t="s">
        <v>763</v>
      </c>
      <c r="K22" s="29"/>
      <c r="L22">
        <v>2018</v>
      </c>
      <c r="M22">
        <v>1</v>
      </c>
      <c r="N22" t="s">
        <v>794</v>
      </c>
      <c r="O22">
        <v>2018</v>
      </c>
      <c r="Q22" t="s">
        <v>817</v>
      </c>
      <c r="S22" s="34" t="s">
        <v>819</v>
      </c>
      <c r="T22" t="str">
        <f>_xlfn.XLOOKUP(A22,Snapshot!C22:C219,Snapshot!J22:J219)</f>
        <v>S-21</v>
      </c>
      <c r="U22" t="str">
        <f>_xlfn.XLOOKUP(A22,Snapshot!C22:C219,Snapshot!G22:G219,0)</f>
        <v>Continuous variable</v>
      </c>
      <c r="V22">
        <v>21</v>
      </c>
    </row>
    <row r="23" spans="1:22">
      <c r="A23" s="16" t="s">
        <v>84</v>
      </c>
      <c r="B23" s="29" t="s">
        <v>755</v>
      </c>
      <c r="C23" s="29" t="s">
        <v>756</v>
      </c>
      <c r="D23" s="29" t="s">
        <v>826</v>
      </c>
      <c r="E23" s="29" t="s">
        <v>758</v>
      </c>
      <c r="F23" s="29" t="s">
        <v>846</v>
      </c>
      <c r="G23" s="28" t="s">
        <v>847</v>
      </c>
      <c r="H23" s="29" t="s">
        <v>848</v>
      </c>
      <c r="I23" s="29" t="s">
        <v>849</v>
      </c>
      <c r="J23" s="26" t="s">
        <v>763</v>
      </c>
      <c r="K23" s="29"/>
      <c r="L23">
        <v>2018</v>
      </c>
      <c r="M23">
        <v>1</v>
      </c>
      <c r="N23" t="s">
        <v>794</v>
      </c>
      <c r="O23">
        <v>2018</v>
      </c>
      <c r="T23" t="str">
        <f>_xlfn.XLOOKUP(A23,Snapshot!C23:C220,Snapshot!J23:J220)</f>
        <v>S-25</v>
      </c>
      <c r="U23" t="str">
        <f>_xlfn.XLOOKUP(A23,Snapshot!C23:C220,Snapshot!G23:G220,0)</f>
        <v>2=Yes [Ratified/signed]; 1=No [Not ratified/signed]; 0=No data/not applicable</v>
      </c>
      <c r="V23">
        <v>22</v>
      </c>
    </row>
    <row r="24" spans="1:22" ht="14.4" customHeight="1">
      <c r="A24" s="16" t="s">
        <v>87</v>
      </c>
      <c r="B24" s="29" t="s">
        <v>755</v>
      </c>
      <c r="C24" s="29" t="s">
        <v>756</v>
      </c>
      <c r="D24" s="29" t="s">
        <v>826</v>
      </c>
      <c r="E24" s="29" t="s">
        <v>758</v>
      </c>
      <c r="F24" s="29" t="s">
        <v>850</v>
      </c>
      <c r="G24" s="29" t="s">
        <v>851</v>
      </c>
      <c r="H24" s="28" t="s">
        <v>852</v>
      </c>
      <c r="I24" s="106" t="s">
        <v>853</v>
      </c>
      <c r="J24" s="26" t="s">
        <v>793</v>
      </c>
      <c r="K24" s="29"/>
      <c r="L24">
        <v>2020</v>
      </c>
      <c r="M24">
        <v>1</v>
      </c>
      <c r="N24" t="s">
        <v>794</v>
      </c>
      <c r="O24">
        <v>2018</v>
      </c>
      <c r="T24" t="str">
        <f>_xlfn.XLOOKUP(A24,Snapshot!C24:C221,Snapshot!J24:J221)</f>
        <v>S-26</v>
      </c>
      <c r="U24" t="str">
        <f>_xlfn.XLOOKUP(A24,Snapshot!C24:C221,Snapshot!G24:G221,0)</f>
        <v>2=Yes [Ratified/signed]; 1=No [Not ratified/signed]; 0=No data/not applicable</v>
      </c>
      <c r="V24">
        <v>23</v>
      </c>
    </row>
    <row r="25" spans="1:22" ht="16.95" customHeight="1">
      <c r="A25" s="16" t="s">
        <v>90</v>
      </c>
      <c r="B25" s="29" t="s">
        <v>755</v>
      </c>
      <c r="C25" s="29" t="s">
        <v>756</v>
      </c>
      <c r="D25" s="29" t="s">
        <v>826</v>
      </c>
      <c r="E25" s="29" t="s">
        <v>758</v>
      </c>
      <c r="F25" s="29" t="s">
        <v>854</v>
      </c>
      <c r="G25" s="29" t="s">
        <v>855</v>
      </c>
      <c r="H25" s="29" t="s">
        <v>856</v>
      </c>
      <c r="I25" s="102" t="s">
        <v>857</v>
      </c>
      <c r="J25" s="26" t="s">
        <v>763</v>
      </c>
      <c r="K25" s="29"/>
      <c r="L25">
        <v>2018</v>
      </c>
      <c r="M25">
        <v>1</v>
      </c>
      <c r="N25" t="s">
        <v>794</v>
      </c>
      <c r="O25">
        <v>2018</v>
      </c>
      <c r="T25" t="str">
        <f>_xlfn.XLOOKUP(A25,Snapshot!C25:C222,Snapshot!J25:J222)</f>
        <v>S-28</v>
      </c>
      <c r="U25" t="str">
        <f>_xlfn.XLOOKUP(A25,Snapshot!C25:C222,Snapshot!G25:G222,0)</f>
        <v>2=Yes [Ratified/signed]; 1=No [Not ratified/signed]; 0=No data/not applicable</v>
      </c>
      <c r="V25">
        <v>24</v>
      </c>
    </row>
    <row r="26" spans="1:22">
      <c r="A26" s="16" t="s">
        <v>93</v>
      </c>
      <c r="B26" s="29" t="s">
        <v>755</v>
      </c>
      <c r="C26" s="29" t="s">
        <v>756</v>
      </c>
      <c r="D26" s="29" t="s">
        <v>826</v>
      </c>
      <c r="E26" s="29" t="s">
        <v>758</v>
      </c>
      <c r="F26" s="29" t="s">
        <v>858</v>
      </c>
      <c r="G26" s="29" t="s">
        <v>859</v>
      </c>
      <c r="H26" s="29" t="s">
        <v>860</v>
      </c>
      <c r="I26" s="29" t="s">
        <v>861</v>
      </c>
      <c r="J26" s="26" t="s">
        <v>763</v>
      </c>
      <c r="K26" s="29"/>
      <c r="L26">
        <v>2018</v>
      </c>
      <c r="M26">
        <v>1</v>
      </c>
      <c r="N26" t="s">
        <v>794</v>
      </c>
      <c r="O26">
        <v>2018</v>
      </c>
      <c r="T26" t="str">
        <f>_xlfn.XLOOKUP(A26,Snapshot!C26:C223,Snapshot!J26:J223)</f>
        <v>S-29</v>
      </c>
      <c r="U26" t="str">
        <f>_xlfn.XLOOKUP(A26,Snapshot!C26:C223,Snapshot!G26:G223,0)</f>
        <v>2=Yes [Ratified/signed]; 1=No [Not ratified/signed]; 0=No data/not applicable</v>
      </c>
      <c r="V26">
        <v>25</v>
      </c>
    </row>
    <row r="27" spans="1:22">
      <c r="A27" s="16" t="s">
        <v>96</v>
      </c>
      <c r="B27" s="29" t="s">
        <v>755</v>
      </c>
      <c r="C27" s="29" t="s">
        <v>756</v>
      </c>
      <c r="D27" s="29" t="s">
        <v>826</v>
      </c>
      <c r="E27" s="29" t="s">
        <v>758</v>
      </c>
      <c r="F27" s="29" t="s">
        <v>862</v>
      </c>
      <c r="G27" s="29" t="s">
        <v>863</v>
      </c>
      <c r="H27" s="29" t="s">
        <v>864</v>
      </c>
      <c r="I27" s="29" t="s">
        <v>865</v>
      </c>
      <c r="J27" s="26" t="s">
        <v>763</v>
      </c>
      <c r="K27" s="29"/>
      <c r="L27">
        <v>2018</v>
      </c>
      <c r="M27">
        <v>1</v>
      </c>
      <c r="N27" t="s">
        <v>794</v>
      </c>
      <c r="O27">
        <v>2018</v>
      </c>
      <c r="T27" t="str">
        <f>_xlfn.XLOOKUP(A27,Snapshot!C27:C224,Snapshot!J27:J224)</f>
        <v>S-30</v>
      </c>
      <c r="U27" t="str">
        <f>_xlfn.XLOOKUP(A27,Snapshot!C27:C224,Snapshot!G27:G224,0)</f>
        <v>2=Yes [Ratified/signed]; 1=No [Not ratified/signed]; 0=No data/not applicable</v>
      </c>
      <c r="V27">
        <v>26</v>
      </c>
    </row>
    <row r="28" spans="1:22" ht="17.399999999999999" customHeight="1">
      <c r="A28" s="16" t="s">
        <v>99</v>
      </c>
      <c r="B28" s="29" t="s">
        <v>755</v>
      </c>
      <c r="C28" s="29" t="s">
        <v>756</v>
      </c>
      <c r="D28" s="29" t="s">
        <v>826</v>
      </c>
      <c r="E28" s="29" t="s">
        <v>758</v>
      </c>
      <c r="F28" s="29" t="s">
        <v>866</v>
      </c>
      <c r="G28" s="29" t="s">
        <v>867</v>
      </c>
      <c r="H28" s="102" t="s">
        <v>868</v>
      </c>
      <c r="I28" s="108" t="s">
        <v>869</v>
      </c>
      <c r="J28" s="26" t="s">
        <v>763</v>
      </c>
      <c r="K28" s="29"/>
      <c r="L28">
        <v>2018</v>
      </c>
      <c r="M28">
        <v>1</v>
      </c>
      <c r="N28" t="s">
        <v>794</v>
      </c>
      <c r="O28">
        <v>2018</v>
      </c>
      <c r="T28" t="str">
        <f>_xlfn.XLOOKUP(A28,Snapshot!C28:C225,Snapshot!J28:J225)</f>
        <v>S-31</v>
      </c>
      <c r="U28" t="str">
        <f>_xlfn.XLOOKUP(A28,Snapshot!C28:C225,Snapshot!G28:G225,0)</f>
        <v>2=Yes [Ratified/signed]; 1=No [Not ratified/signed]; 0=No data/not applicable</v>
      </c>
      <c r="V28">
        <v>27</v>
      </c>
    </row>
    <row r="29" spans="1:22" ht="15.6" customHeight="1">
      <c r="A29" s="16" t="s">
        <v>102</v>
      </c>
      <c r="B29" s="29" t="s">
        <v>755</v>
      </c>
      <c r="C29" s="29" t="s">
        <v>756</v>
      </c>
      <c r="D29" s="29" t="s">
        <v>826</v>
      </c>
      <c r="E29" s="29" t="s">
        <v>758</v>
      </c>
      <c r="F29" s="29" t="s">
        <v>870</v>
      </c>
      <c r="G29" s="29" t="s">
        <v>871</v>
      </c>
      <c r="H29" s="28" t="s">
        <v>872</v>
      </c>
      <c r="I29" s="108" t="s">
        <v>873</v>
      </c>
      <c r="J29" s="26" t="s">
        <v>763</v>
      </c>
      <c r="K29" s="29"/>
      <c r="L29">
        <v>2018</v>
      </c>
      <c r="M29">
        <v>1</v>
      </c>
      <c r="N29" t="s">
        <v>794</v>
      </c>
      <c r="O29">
        <v>2018</v>
      </c>
      <c r="T29" t="str">
        <f>_xlfn.XLOOKUP(A29,Snapshot!C29:C226,Snapshot!J29:J226)</f>
        <v>S-32</v>
      </c>
      <c r="U29" t="str">
        <f>_xlfn.XLOOKUP(A29,Snapshot!C29:C226,Snapshot!G29:G226,0)</f>
        <v>2=Yes [Ratified/signed]; 1=No [Not ratified/signed]; 0=No data/not applicable</v>
      </c>
      <c r="V29">
        <v>28</v>
      </c>
    </row>
    <row r="30" spans="1:22" ht="17.399999999999999" customHeight="1">
      <c r="A30" s="16" t="s">
        <v>105</v>
      </c>
      <c r="B30" s="29" t="s">
        <v>755</v>
      </c>
      <c r="C30" s="29" t="s">
        <v>756</v>
      </c>
      <c r="D30" s="29" t="s">
        <v>826</v>
      </c>
      <c r="E30" s="29" t="s">
        <v>758</v>
      </c>
      <c r="F30" s="29" t="s">
        <v>874</v>
      </c>
      <c r="G30" s="29" t="s">
        <v>875</v>
      </c>
      <c r="H30" s="28" t="s">
        <v>876</v>
      </c>
      <c r="I30" s="108" t="s">
        <v>877</v>
      </c>
      <c r="J30" s="26" t="s">
        <v>763</v>
      </c>
      <c r="K30" s="29"/>
      <c r="L30">
        <v>2018</v>
      </c>
      <c r="M30">
        <v>1</v>
      </c>
      <c r="N30" t="s">
        <v>794</v>
      </c>
      <c r="O30">
        <v>2018</v>
      </c>
      <c r="T30" t="str">
        <f>_xlfn.XLOOKUP(A30,Snapshot!C30:C227,Snapshot!J30:J227)</f>
        <v>S-33</v>
      </c>
      <c r="U30" t="str">
        <f>_xlfn.XLOOKUP(A30,Snapshot!C30:C227,Snapshot!G30:G227,0)</f>
        <v>2=Yes [Ratified/signed]; 1=No [Not ratified/signed]; 0=No data/not applicable</v>
      </c>
      <c r="V30">
        <v>29</v>
      </c>
    </row>
    <row r="31" spans="1:22" ht="13.95" customHeight="1">
      <c r="A31" s="16" t="s">
        <v>108</v>
      </c>
      <c r="B31" s="29" t="s">
        <v>755</v>
      </c>
      <c r="C31" s="29" t="s">
        <v>756</v>
      </c>
      <c r="D31" s="29" t="s">
        <v>826</v>
      </c>
      <c r="E31" s="29" t="s">
        <v>758</v>
      </c>
      <c r="F31" s="29" t="s">
        <v>878</v>
      </c>
      <c r="G31" s="29" t="s">
        <v>879</v>
      </c>
      <c r="H31" s="28" t="s">
        <v>880</v>
      </c>
      <c r="I31" s="108" t="s">
        <v>881</v>
      </c>
      <c r="J31" s="26" t="s">
        <v>763</v>
      </c>
      <c r="K31" s="29"/>
      <c r="L31">
        <v>2018</v>
      </c>
      <c r="M31">
        <v>1</v>
      </c>
      <c r="N31" t="s">
        <v>794</v>
      </c>
      <c r="O31">
        <v>2018</v>
      </c>
      <c r="T31" t="str">
        <f>_xlfn.XLOOKUP(A31,Snapshot!C31:C228,Snapshot!J31:J228)</f>
        <v>S-34</v>
      </c>
      <c r="U31" t="str">
        <f>_xlfn.XLOOKUP(A31,Snapshot!C31:C228,Snapshot!G31:G228,0)</f>
        <v>2=Yes [Ratified/signed]; 1=No [Not ratified/signed]; 0=No data/not applicable</v>
      </c>
      <c r="V31">
        <v>30</v>
      </c>
    </row>
    <row r="32" spans="1:22" ht="16.2" customHeight="1">
      <c r="A32" s="16" t="s">
        <v>111</v>
      </c>
      <c r="B32" s="29" t="s">
        <v>755</v>
      </c>
      <c r="C32" s="29" t="s">
        <v>756</v>
      </c>
      <c r="D32" s="29" t="s">
        <v>826</v>
      </c>
      <c r="E32" s="29" t="s">
        <v>758</v>
      </c>
      <c r="F32" s="29" t="s">
        <v>882</v>
      </c>
      <c r="G32" s="29" t="s">
        <v>883</v>
      </c>
      <c r="H32" s="28" t="s">
        <v>884</v>
      </c>
      <c r="I32" s="28" t="s">
        <v>885</v>
      </c>
      <c r="J32" s="26" t="s">
        <v>763</v>
      </c>
      <c r="K32" s="29"/>
      <c r="L32">
        <v>2018</v>
      </c>
      <c r="M32">
        <v>1</v>
      </c>
      <c r="N32" t="s">
        <v>794</v>
      </c>
      <c r="O32">
        <v>2018</v>
      </c>
      <c r="T32" t="str">
        <f>_xlfn.XLOOKUP(A32,Snapshot!C32:C229,Snapshot!J32:J229)</f>
        <v>S-35</v>
      </c>
      <c r="U32" t="str">
        <f>_xlfn.XLOOKUP(A32,Snapshot!C32:C229,Snapshot!G32:G229,0)</f>
        <v>2=Yes [Ratified/signed]; 1=No [Not ratified/signed]; 0=No data/not applicable</v>
      </c>
      <c r="V32">
        <v>31</v>
      </c>
    </row>
    <row r="33" spans="1:22" ht="13.2" customHeight="1">
      <c r="A33" s="16" t="s">
        <v>114</v>
      </c>
      <c r="B33" s="29" t="s">
        <v>755</v>
      </c>
      <c r="C33" s="29" t="s">
        <v>756</v>
      </c>
      <c r="D33" s="29" t="s">
        <v>826</v>
      </c>
      <c r="E33" s="29" t="s">
        <v>789</v>
      </c>
      <c r="F33" s="29" t="s">
        <v>886</v>
      </c>
      <c r="G33" s="28" t="s">
        <v>887</v>
      </c>
      <c r="H33" s="29" t="s">
        <v>888</v>
      </c>
      <c r="J33" s="26" t="s">
        <v>793</v>
      </c>
      <c r="K33" s="29"/>
      <c r="L33">
        <v>2020</v>
      </c>
      <c r="M33">
        <v>1</v>
      </c>
      <c r="N33" t="s">
        <v>804</v>
      </c>
      <c r="T33" t="str">
        <f>_xlfn.XLOOKUP(A33,Snapshot!C33:C230,Snapshot!J33:J230)</f>
        <v>S-36</v>
      </c>
      <c r="U33" t="str">
        <f>_xlfn.XLOOKUP(A33,Snapshot!C33:C230,Snapshot!G33:G230,0)</f>
        <v>3=5.0; 2=3.0; 1=1.0</v>
      </c>
      <c r="V33">
        <v>32</v>
      </c>
    </row>
    <row r="34" spans="1:22" ht="16.2" hidden="1" customHeight="1">
      <c r="A34" s="16" t="s">
        <v>119</v>
      </c>
      <c r="B34" s="29" t="s">
        <v>755</v>
      </c>
      <c r="C34" s="29" t="s">
        <v>756</v>
      </c>
      <c r="D34" s="29" t="s">
        <v>826</v>
      </c>
      <c r="E34" s="29" t="s">
        <v>789</v>
      </c>
      <c r="F34" s="29" t="s">
        <v>889</v>
      </c>
      <c r="G34" s="28" t="s">
        <v>890</v>
      </c>
      <c r="H34" s="29" t="s">
        <v>891</v>
      </c>
      <c r="J34" s="29" t="s">
        <v>892</v>
      </c>
      <c r="K34" s="29"/>
      <c r="L34" s="29">
        <v>2020</v>
      </c>
      <c r="M34" s="29">
        <v>1</v>
      </c>
      <c r="N34" s="29" t="s">
        <v>804</v>
      </c>
      <c r="O34" s="29"/>
      <c r="T34" t="str">
        <f>_xlfn.XLOOKUP(A34,Snapshot!C34:C231,Snapshot!J34:J231)</f>
        <v>S-37</v>
      </c>
      <c r="V34">
        <v>33</v>
      </c>
    </row>
    <row r="35" spans="1:22" hidden="1">
      <c r="A35" s="16" t="s">
        <v>123</v>
      </c>
      <c r="B35" s="29" t="s">
        <v>755</v>
      </c>
      <c r="C35" s="29" t="s">
        <v>756</v>
      </c>
      <c r="D35" s="29" t="s">
        <v>826</v>
      </c>
      <c r="E35" s="29" t="s">
        <v>789</v>
      </c>
      <c r="F35" s="29" t="s">
        <v>893</v>
      </c>
      <c r="G35" s="28" t="s">
        <v>894</v>
      </c>
      <c r="H35" s="29" t="s">
        <v>895</v>
      </c>
      <c r="J35" s="29" t="s">
        <v>892</v>
      </c>
      <c r="K35" s="29"/>
      <c r="L35" s="29">
        <v>2020</v>
      </c>
      <c r="M35" s="29">
        <v>1</v>
      </c>
      <c r="N35" s="29" t="s">
        <v>804</v>
      </c>
      <c r="O35" s="29"/>
      <c r="T35" t="str">
        <f>_xlfn.XLOOKUP(A35,Snapshot!C35:C232,Snapshot!J35:J232)</f>
        <v>S-38</v>
      </c>
      <c r="V35">
        <v>34</v>
      </c>
    </row>
    <row r="36" spans="1:22" hidden="1">
      <c r="A36" s="16" t="s">
        <v>127</v>
      </c>
      <c r="B36" s="29" t="s">
        <v>755</v>
      </c>
      <c r="C36" s="29" t="s">
        <v>756</v>
      </c>
      <c r="D36" s="29" t="s">
        <v>826</v>
      </c>
      <c r="E36" s="29" t="s">
        <v>789</v>
      </c>
      <c r="F36" s="29" t="s">
        <v>643</v>
      </c>
      <c r="G36" s="28" t="s">
        <v>896</v>
      </c>
      <c r="H36" s="29" t="s">
        <v>897</v>
      </c>
      <c r="J36" s="29" t="s">
        <v>892</v>
      </c>
      <c r="K36" s="29"/>
      <c r="L36" s="29">
        <v>2020</v>
      </c>
      <c r="M36" s="29">
        <v>1</v>
      </c>
      <c r="N36" s="29" t="s">
        <v>804</v>
      </c>
      <c r="O36" s="29"/>
      <c r="T36" t="str">
        <f>_xlfn.XLOOKUP(A36,Snapshot!C36:C233,Snapshot!J36:J233)</f>
        <v>S-39</v>
      </c>
      <c r="V36">
        <v>35</v>
      </c>
    </row>
    <row r="37" spans="1:22">
      <c r="A37" s="16" t="s">
        <v>130</v>
      </c>
      <c r="B37" s="29" t="s">
        <v>755</v>
      </c>
      <c r="C37" s="29" t="s">
        <v>756</v>
      </c>
      <c r="D37" s="29" t="s">
        <v>826</v>
      </c>
      <c r="E37" s="29" t="s">
        <v>789</v>
      </c>
      <c r="F37" s="29" t="s">
        <v>643</v>
      </c>
      <c r="G37" s="29" t="s">
        <v>898</v>
      </c>
      <c r="H37" s="29" t="s">
        <v>899</v>
      </c>
      <c r="J37" s="26" t="s">
        <v>763</v>
      </c>
      <c r="K37" s="29"/>
      <c r="L37">
        <v>2020</v>
      </c>
      <c r="M37">
        <v>1</v>
      </c>
      <c r="N37" t="s">
        <v>804</v>
      </c>
      <c r="T37" t="str">
        <f>_xlfn.XLOOKUP(A37,Snapshot!C37:C234,Snapshot!J37:J234)</f>
        <v>S-40</v>
      </c>
      <c r="U37" t="str">
        <f>_xlfn.XLOOKUP(A37,Snapshot!C37:C234,Snapshot!G37:G234,0)</f>
        <v>5=5.0; 4=4.0; 3=3.0; 2=2.0; 1=1.0</v>
      </c>
      <c r="V37">
        <v>36</v>
      </c>
    </row>
    <row r="38" spans="1:22">
      <c r="A38" s="16" t="s">
        <v>134</v>
      </c>
      <c r="B38" s="29" t="s">
        <v>755</v>
      </c>
      <c r="C38" s="29" t="s">
        <v>756</v>
      </c>
      <c r="D38" s="29" t="s">
        <v>826</v>
      </c>
      <c r="E38" s="29" t="s">
        <v>789</v>
      </c>
      <c r="F38" s="29" t="s">
        <v>643</v>
      </c>
      <c r="G38" s="29" t="s">
        <v>900</v>
      </c>
      <c r="H38" s="29" t="s">
        <v>901</v>
      </c>
      <c r="J38" s="26" t="s">
        <v>763</v>
      </c>
      <c r="K38" s="29"/>
      <c r="L38">
        <v>2020</v>
      </c>
      <c r="M38">
        <v>1</v>
      </c>
      <c r="N38" t="s">
        <v>804</v>
      </c>
      <c r="T38" t="str">
        <f>_xlfn.XLOOKUP(A38,Snapshot!C38:C235,Snapshot!J38:J235)</f>
        <v>S-41</v>
      </c>
      <c r="U38" t="str">
        <f>_xlfn.XLOOKUP(A38,Snapshot!C38:C235,Snapshot!G38:G235,0)</f>
        <v>5=5.0; 4=4.0; 3=3.0; 2=2.0; 1=1.0</v>
      </c>
      <c r="V38">
        <v>37</v>
      </c>
    </row>
    <row r="39" spans="1:22">
      <c r="A39" s="16" t="s">
        <v>138</v>
      </c>
      <c r="B39" s="29" t="s">
        <v>755</v>
      </c>
      <c r="C39" s="29" t="s">
        <v>756</v>
      </c>
      <c r="D39" s="29" t="s">
        <v>826</v>
      </c>
      <c r="E39" s="29" t="s">
        <v>789</v>
      </c>
      <c r="F39" s="29" t="s">
        <v>643</v>
      </c>
      <c r="G39" s="29" t="s">
        <v>902</v>
      </c>
      <c r="H39" s="29" t="s">
        <v>903</v>
      </c>
      <c r="J39" s="26" t="s">
        <v>763</v>
      </c>
      <c r="K39" s="29"/>
      <c r="L39">
        <v>2020</v>
      </c>
      <c r="M39">
        <v>1</v>
      </c>
      <c r="N39" t="s">
        <v>804</v>
      </c>
      <c r="T39" t="str">
        <f>_xlfn.XLOOKUP(A39,Snapshot!C39:C236,Snapshot!J39:J236)</f>
        <v>S-42</v>
      </c>
      <c r="U39" t="str">
        <f>_xlfn.XLOOKUP(A39,Snapshot!C39:C236,Snapshot!G39:G236,0)</f>
        <v>2=5.0; 2=4.0; 1=1.0</v>
      </c>
      <c r="V39">
        <v>38</v>
      </c>
    </row>
    <row r="40" spans="1:22">
      <c r="A40" s="16" t="s">
        <v>142</v>
      </c>
      <c r="B40" s="29" t="s">
        <v>755</v>
      </c>
      <c r="C40" s="29" t="s">
        <v>756</v>
      </c>
      <c r="D40" s="29" t="s">
        <v>826</v>
      </c>
      <c r="E40" s="29" t="s">
        <v>789</v>
      </c>
      <c r="F40" s="29" t="s">
        <v>643</v>
      </c>
      <c r="G40" s="29" t="s">
        <v>904</v>
      </c>
      <c r="H40" s="29" t="s">
        <v>905</v>
      </c>
      <c r="J40" s="26" t="s">
        <v>763</v>
      </c>
      <c r="K40" s="29"/>
      <c r="L40">
        <v>2020</v>
      </c>
      <c r="M40">
        <v>1</v>
      </c>
      <c r="N40" t="s">
        <v>804</v>
      </c>
      <c r="T40" t="str">
        <f>_xlfn.XLOOKUP(A40,Snapshot!C40:C237,Snapshot!J40:J237)</f>
        <v>S-43</v>
      </c>
      <c r="U40" t="str">
        <f>_xlfn.XLOOKUP(A40,Snapshot!C40:C237,Snapshot!G40:G237,0)</f>
        <v>4=5.0; 3=4.0; 2=3.0;2=2.0;1=1.0</v>
      </c>
      <c r="V40">
        <v>39</v>
      </c>
    </row>
    <row r="41" spans="1:22">
      <c r="A41" s="16" t="s">
        <v>146</v>
      </c>
      <c r="B41" s="29" t="s">
        <v>755</v>
      </c>
      <c r="C41" s="29" t="s">
        <v>756</v>
      </c>
      <c r="D41" s="29" t="s">
        <v>826</v>
      </c>
      <c r="E41" s="29" t="s">
        <v>789</v>
      </c>
      <c r="F41" s="29" t="s">
        <v>643</v>
      </c>
      <c r="G41" s="29" t="s">
        <v>906</v>
      </c>
      <c r="H41" s="29" t="s">
        <v>907</v>
      </c>
      <c r="J41" s="26" t="s">
        <v>763</v>
      </c>
      <c r="K41" s="29"/>
      <c r="L41">
        <v>2020</v>
      </c>
      <c r="M41">
        <v>1</v>
      </c>
      <c r="N41" t="s">
        <v>804</v>
      </c>
      <c r="T41" t="str">
        <f>_xlfn.XLOOKUP(A41,Snapshot!C41:C238,Snapshot!J41:J238)</f>
        <v>S-44</v>
      </c>
      <c r="U41" t="str">
        <f>_xlfn.XLOOKUP(A41,Snapshot!C41:C238,Snapshot!G41:G238,0)</f>
        <v>3=5.0; 2=3.0; 1=1.0</v>
      </c>
      <c r="V41">
        <v>40</v>
      </c>
    </row>
    <row r="42" spans="1:22">
      <c r="A42" s="16" t="s">
        <v>150</v>
      </c>
      <c r="B42" s="29" t="s">
        <v>755</v>
      </c>
      <c r="C42" s="29" t="s">
        <v>756</v>
      </c>
      <c r="D42" s="29" t="s">
        <v>908</v>
      </c>
      <c r="E42" s="29" t="s">
        <v>789</v>
      </c>
      <c r="F42" s="29" t="s">
        <v>643</v>
      </c>
      <c r="G42" s="29" t="s">
        <v>909</v>
      </c>
      <c r="H42" s="29" t="s">
        <v>910</v>
      </c>
      <c r="J42" s="26" t="s">
        <v>763</v>
      </c>
      <c r="K42" s="29"/>
      <c r="L42">
        <v>2020</v>
      </c>
      <c r="M42">
        <v>1</v>
      </c>
      <c r="N42" t="s">
        <v>804</v>
      </c>
      <c r="T42" t="str">
        <f>_xlfn.XLOOKUP(A42,Snapshot!C42:C239,Snapshot!J42:J239)</f>
        <v>S-45</v>
      </c>
      <c r="U42" t="str">
        <f>_xlfn.XLOOKUP(A42,Snapshot!C42:C239,Snapshot!G42:G239,0)</f>
        <v>3=5.0; 3=4.0; 2=3.0; 1=1.0</v>
      </c>
      <c r="V42">
        <v>41</v>
      </c>
    </row>
    <row r="43" spans="1:22">
      <c r="A43" s="16" t="s">
        <v>154</v>
      </c>
      <c r="B43" s="29" t="s">
        <v>755</v>
      </c>
      <c r="C43" s="29" t="s">
        <v>756</v>
      </c>
      <c r="D43" s="29" t="s">
        <v>826</v>
      </c>
      <c r="E43" s="29" t="s">
        <v>789</v>
      </c>
      <c r="F43" s="29" t="s">
        <v>643</v>
      </c>
      <c r="G43" s="29" t="s">
        <v>911</v>
      </c>
      <c r="H43" s="29" t="s">
        <v>912</v>
      </c>
      <c r="J43" s="26" t="s">
        <v>763</v>
      </c>
      <c r="K43" s="29"/>
      <c r="L43">
        <v>2020</v>
      </c>
      <c r="M43">
        <v>1</v>
      </c>
      <c r="N43" t="s">
        <v>804</v>
      </c>
      <c r="Q43" t="s">
        <v>817</v>
      </c>
      <c r="S43" t="s">
        <v>806</v>
      </c>
      <c r="T43" t="str">
        <f>_xlfn.XLOOKUP(A43,Snapshot!C43:C240,Snapshot!J43:J240)</f>
        <v>S-46</v>
      </c>
      <c r="U43" t="str">
        <f>_xlfn.XLOOKUP(A43,Snapshot!C43:C240,Snapshot!G43:G240,0)</f>
        <v>Continuous variable</v>
      </c>
      <c r="V43">
        <v>42</v>
      </c>
    </row>
    <row r="44" spans="1:22">
      <c r="A44" s="16" t="s">
        <v>157</v>
      </c>
      <c r="B44" s="29" t="s">
        <v>755</v>
      </c>
      <c r="C44" s="29" t="s">
        <v>756</v>
      </c>
      <c r="D44" s="29" t="s">
        <v>826</v>
      </c>
      <c r="E44" s="29" t="s">
        <v>813</v>
      </c>
      <c r="F44" s="29" t="s">
        <v>913</v>
      </c>
      <c r="G44" s="29" t="s">
        <v>914</v>
      </c>
      <c r="H44" s="29" t="s">
        <v>915</v>
      </c>
      <c r="J44" s="26" t="s">
        <v>892</v>
      </c>
      <c r="K44" s="29"/>
      <c r="L44">
        <v>2020</v>
      </c>
      <c r="M44">
        <v>1</v>
      </c>
      <c r="N44" t="s">
        <v>804</v>
      </c>
      <c r="Q44" t="s">
        <v>805</v>
      </c>
      <c r="R44" t="s">
        <v>916</v>
      </c>
      <c r="S44" s="34"/>
      <c r="T44" t="str">
        <f>_xlfn.XLOOKUP(A44,Snapshot!C44:C241,Snapshot!J44:J241)</f>
        <v>S-203</v>
      </c>
      <c r="U44" t="str">
        <f>_xlfn.XLOOKUP(A44,Snapshot!C44:C241,Snapshot!G44:G241,0)</f>
        <v>Continuous variable</v>
      </c>
      <c r="V44">
        <v>43</v>
      </c>
    </row>
    <row r="45" spans="1:22">
      <c r="A45" s="16" t="s">
        <v>160</v>
      </c>
      <c r="B45" s="29" t="s">
        <v>755</v>
      </c>
      <c r="C45" s="29" t="s">
        <v>756</v>
      </c>
      <c r="D45" s="29" t="s">
        <v>826</v>
      </c>
      <c r="E45" s="29" t="s">
        <v>813</v>
      </c>
      <c r="F45" s="29" t="s">
        <v>643</v>
      </c>
      <c r="G45" s="29" t="s">
        <v>917</v>
      </c>
      <c r="H45" s="29" t="s">
        <v>918</v>
      </c>
      <c r="J45" s="26" t="s">
        <v>763</v>
      </c>
      <c r="K45" s="29"/>
      <c r="L45">
        <v>2020</v>
      </c>
      <c r="M45">
        <v>1</v>
      </c>
      <c r="N45" t="s">
        <v>804</v>
      </c>
      <c r="Q45" t="s">
        <v>817</v>
      </c>
      <c r="R45" t="s">
        <v>919</v>
      </c>
      <c r="S45" t="s">
        <v>819</v>
      </c>
      <c r="T45" t="str">
        <f>_xlfn.XLOOKUP(A45,Snapshot!C45:C242,Snapshot!J45:J242)</f>
        <v>S-204</v>
      </c>
      <c r="U45" t="str">
        <f>_xlfn.XLOOKUP(A45,Snapshot!C45:C242,Snapshot!G45:G242,0)</f>
        <v>Continuous variable</v>
      </c>
      <c r="V45">
        <v>44</v>
      </c>
    </row>
    <row r="46" spans="1:22">
      <c r="A46" s="16" t="s">
        <v>163</v>
      </c>
      <c r="B46" s="29" t="s">
        <v>755</v>
      </c>
      <c r="C46" s="29" t="s">
        <v>756</v>
      </c>
      <c r="D46" s="29" t="s">
        <v>826</v>
      </c>
      <c r="E46" s="29" t="s">
        <v>813</v>
      </c>
      <c r="F46" s="29" t="s">
        <v>643</v>
      </c>
      <c r="G46" s="29" t="s">
        <v>920</v>
      </c>
      <c r="H46" s="29" t="s">
        <v>921</v>
      </c>
      <c r="J46" s="26" t="s">
        <v>763</v>
      </c>
      <c r="K46" s="29"/>
      <c r="L46">
        <v>2020</v>
      </c>
      <c r="M46">
        <v>1</v>
      </c>
      <c r="N46" t="s">
        <v>804</v>
      </c>
      <c r="T46" t="str">
        <f>_xlfn.XLOOKUP(A46,Snapshot!C46:C243,Snapshot!J46:J243)</f>
        <v>S-49</v>
      </c>
      <c r="U46" t="str">
        <f>_xlfn.XLOOKUP(A46,Snapshot!C46:C243,Snapshot!G46:G243,0)</f>
        <v>6=999.0; 5=5.0; 4=4.0; 3=3.0; 2=2.0; 1=1.0</v>
      </c>
      <c r="V46">
        <v>45</v>
      </c>
    </row>
    <row r="47" spans="1:22">
      <c r="A47" s="16" t="s">
        <v>167</v>
      </c>
      <c r="B47" s="29" t="s">
        <v>755</v>
      </c>
      <c r="C47" s="29" t="s">
        <v>756</v>
      </c>
      <c r="D47" s="29" t="s">
        <v>826</v>
      </c>
      <c r="E47" s="29" t="s">
        <v>813</v>
      </c>
      <c r="F47" s="29" t="s">
        <v>643</v>
      </c>
      <c r="G47" s="29" t="s">
        <v>922</v>
      </c>
      <c r="H47" s="29" t="s">
        <v>923</v>
      </c>
      <c r="J47" s="26" t="s">
        <v>763</v>
      </c>
      <c r="K47" s="29"/>
      <c r="L47">
        <v>2020</v>
      </c>
      <c r="M47">
        <v>1</v>
      </c>
      <c r="N47" t="s">
        <v>804</v>
      </c>
      <c r="Q47" t="s">
        <v>817</v>
      </c>
      <c r="R47" t="s">
        <v>924</v>
      </c>
      <c r="S47" t="s">
        <v>819</v>
      </c>
      <c r="T47" t="str">
        <f>_xlfn.XLOOKUP(A47,Snapshot!C47:C244,Snapshot!J47:J244)</f>
        <v>S-50</v>
      </c>
      <c r="U47" t="str">
        <f>_xlfn.XLOOKUP(A47,Snapshot!C47:C244,Snapshot!G47:G244,0)</f>
        <v>Continuous variable</v>
      </c>
      <c r="V47">
        <v>46</v>
      </c>
    </row>
    <row r="48" spans="1:22">
      <c r="A48" s="16" t="s">
        <v>170</v>
      </c>
      <c r="B48" s="29" t="s">
        <v>755</v>
      </c>
      <c r="C48" s="29" t="s">
        <v>756</v>
      </c>
      <c r="D48" s="29" t="s">
        <v>826</v>
      </c>
      <c r="E48" s="29" t="s">
        <v>813</v>
      </c>
      <c r="F48" s="29" t="s">
        <v>925</v>
      </c>
      <c r="G48" s="29" t="s">
        <v>926</v>
      </c>
      <c r="H48" s="29" t="s">
        <v>927</v>
      </c>
      <c r="J48" s="26" t="s">
        <v>763</v>
      </c>
      <c r="K48" s="29"/>
      <c r="L48">
        <v>2018</v>
      </c>
      <c r="M48">
        <v>1</v>
      </c>
      <c r="N48" t="s">
        <v>804</v>
      </c>
      <c r="O48">
        <v>2018</v>
      </c>
      <c r="Q48" t="s">
        <v>817</v>
      </c>
      <c r="R48" t="s">
        <v>818</v>
      </c>
      <c r="S48" t="s">
        <v>928</v>
      </c>
      <c r="T48" t="str">
        <f>_xlfn.XLOOKUP(A48,Snapshot!C48:C245,Snapshot!J48:J245)</f>
        <v>S-51</v>
      </c>
      <c r="U48" t="str">
        <f>_xlfn.XLOOKUP(A48,Snapshot!C48:C245,Snapshot!G48:G245,0)</f>
        <v>Continuous variable</v>
      </c>
      <c r="V48">
        <v>47</v>
      </c>
    </row>
    <row r="49" spans="1:22">
      <c r="A49" s="16" t="s">
        <v>173</v>
      </c>
      <c r="B49" s="29" t="s">
        <v>755</v>
      </c>
      <c r="C49" s="29" t="s">
        <v>756</v>
      </c>
      <c r="D49" s="29" t="s">
        <v>908</v>
      </c>
      <c r="E49" s="29" t="s">
        <v>813</v>
      </c>
      <c r="F49" s="29" t="s">
        <v>929</v>
      </c>
      <c r="G49" s="29" t="s">
        <v>930</v>
      </c>
      <c r="H49" s="29" t="s">
        <v>931</v>
      </c>
      <c r="J49" s="26" t="s">
        <v>793</v>
      </c>
      <c r="K49" s="29"/>
      <c r="L49">
        <v>2020</v>
      </c>
      <c r="M49">
        <v>1</v>
      </c>
      <c r="N49" t="s">
        <v>804</v>
      </c>
      <c r="Q49" t="s">
        <v>805</v>
      </c>
      <c r="R49" t="s">
        <v>932</v>
      </c>
      <c r="S49" s="34" t="s">
        <v>819</v>
      </c>
      <c r="T49" t="str">
        <f>_xlfn.XLOOKUP(A49,Snapshot!C49:C246,Snapshot!J49:J246)</f>
        <v>S-52</v>
      </c>
      <c r="U49" t="str">
        <f>_xlfn.XLOOKUP(A49,Snapshot!C49:C246,Snapshot!G49:G246,0)</f>
        <v>Continuous variable</v>
      </c>
      <c r="V49">
        <v>48</v>
      </c>
    </row>
    <row r="50" spans="1:22">
      <c r="A50" s="16" t="s">
        <v>176</v>
      </c>
      <c r="B50" s="29" t="s">
        <v>755</v>
      </c>
      <c r="C50" s="29" t="s">
        <v>756</v>
      </c>
      <c r="D50" s="29" t="s">
        <v>826</v>
      </c>
      <c r="E50" s="29" t="s">
        <v>813</v>
      </c>
      <c r="F50" s="29" t="s">
        <v>643</v>
      </c>
      <c r="G50" s="29" t="s">
        <v>933</v>
      </c>
      <c r="H50" s="29" t="s">
        <v>934</v>
      </c>
      <c r="J50" s="26" t="s">
        <v>763</v>
      </c>
      <c r="K50" s="29"/>
      <c r="L50">
        <v>2020</v>
      </c>
      <c r="M50">
        <v>1</v>
      </c>
      <c r="N50" t="s">
        <v>804</v>
      </c>
      <c r="Q50" t="s">
        <v>805</v>
      </c>
      <c r="R50" t="s">
        <v>935</v>
      </c>
      <c r="S50" t="s">
        <v>819</v>
      </c>
      <c r="T50" t="str">
        <f>_xlfn.XLOOKUP(A50,Snapshot!C50:C247,Snapshot!J50:J247)</f>
        <v>S-53</v>
      </c>
      <c r="U50" t="str">
        <f>_xlfn.XLOOKUP(A50,Snapshot!C50:C247,Snapshot!G50:G247,0)</f>
        <v>Continuous variable</v>
      </c>
      <c r="V50">
        <v>49</v>
      </c>
    </row>
    <row r="51" spans="1:22">
      <c r="A51" s="16" t="s">
        <v>179</v>
      </c>
      <c r="B51" s="29" t="s">
        <v>755</v>
      </c>
      <c r="C51" s="29" t="s">
        <v>756</v>
      </c>
      <c r="D51" s="29" t="s">
        <v>826</v>
      </c>
      <c r="E51" s="29" t="s">
        <v>827</v>
      </c>
      <c r="F51" s="29" t="s">
        <v>643</v>
      </c>
      <c r="G51" s="29" t="s">
        <v>936</v>
      </c>
      <c r="H51" s="29" t="s">
        <v>937</v>
      </c>
      <c r="J51" s="26" t="s">
        <v>763</v>
      </c>
      <c r="K51" s="29"/>
      <c r="L51">
        <v>2020</v>
      </c>
      <c r="M51">
        <v>1</v>
      </c>
      <c r="N51" t="s">
        <v>804</v>
      </c>
      <c r="Q51" t="s">
        <v>817</v>
      </c>
      <c r="S51" t="s">
        <v>806</v>
      </c>
      <c r="T51" t="str">
        <f>_xlfn.XLOOKUP(A51,Snapshot!C51:C248,Snapshot!J51:J248)</f>
        <v>S-54</v>
      </c>
      <c r="U51" t="str">
        <f>_xlfn.XLOOKUP(A51,Snapshot!C51:C248,Snapshot!G51:G248,0)</f>
        <v>Continuous variable</v>
      </c>
      <c r="V51">
        <v>50</v>
      </c>
    </row>
    <row r="52" spans="1:22">
      <c r="A52" s="16" t="s">
        <v>182</v>
      </c>
      <c r="B52" s="29" t="s">
        <v>755</v>
      </c>
      <c r="C52" s="29" t="s">
        <v>756</v>
      </c>
      <c r="D52" s="29" t="s">
        <v>826</v>
      </c>
      <c r="E52" s="29" t="s">
        <v>813</v>
      </c>
      <c r="F52" s="29" t="s">
        <v>643</v>
      </c>
      <c r="G52" s="29" t="s">
        <v>911</v>
      </c>
      <c r="H52" s="29" t="s">
        <v>938</v>
      </c>
      <c r="J52" s="26" t="s">
        <v>763</v>
      </c>
      <c r="K52" s="29"/>
      <c r="L52">
        <v>2020</v>
      </c>
      <c r="M52">
        <v>1</v>
      </c>
      <c r="N52" t="s">
        <v>804</v>
      </c>
      <c r="Q52" t="s">
        <v>805</v>
      </c>
      <c r="S52" t="s">
        <v>819</v>
      </c>
      <c r="T52" t="str">
        <f>_xlfn.XLOOKUP(A52,Snapshot!C52:C249,Snapshot!J52:J249)</f>
        <v>S-205</v>
      </c>
      <c r="U52" t="str">
        <f>_xlfn.XLOOKUP(A52,Snapshot!C52:C249,Snapshot!G52:G249,0)</f>
        <v>Continuous variable</v>
      </c>
      <c r="V52">
        <v>51</v>
      </c>
    </row>
    <row r="53" spans="1:22">
      <c r="A53" s="16" t="s">
        <v>185</v>
      </c>
      <c r="B53" s="29" t="s">
        <v>755</v>
      </c>
      <c r="C53" s="29" t="s">
        <v>756</v>
      </c>
      <c r="D53" s="29" t="s">
        <v>908</v>
      </c>
      <c r="E53" s="29" t="s">
        <v>758</v>
      </c>
      <c r="F53" s="29" t="s">
        <v>939</v>
      </c>
      <c r="G53" s="29" t="s">
        <v>940</v>
      </c>
      <c r="H53" s="29" t="s">
        <v>941</v>
      </c>
      <c r="I53" s="29" t="s">
        <v>942</v>
      </c>
      <c r="J53" s="26" t="s">
        <v>763</v>
      </c>
      <c r="K53" s="29"/>
      <c r="L53">
        <v>2018</v>
      </c>
      <c r="M53">
        <v>1</v>
      </c>
      <c r="N53" t="s">
        <v>764</v>
      </c>
      <c r="O53">
        <v>2018</v>
      </c>
      <c r="T53" t="str">
        <f>_xlfn.XLOOKUP(A53,Snapshot!C53:C250,Snapshot!J53:J250)</f>
        <v>S-58</v>
      </c>
      <c r="U53" t="str">
        <f>_xlfn.XLOOKUP(A53,Snapshot!C53:C250,Snapshot!G53:G250,0)</f>
        <v>2=Yes [Ratified/signed]; 1=No [Not ratified/signed]; 0=No data/not applicable</v>
      </c>
      <c r="V53">
        <v>52</v>
      </c>
    </row>
    <row r="54" spans="1:22">
      <c r="A54" s="16" t="s">
        <v>189</v>
      </c>
      <c r="B54" s="29" t="s">
        <v>755</v>
      </c>
      <c r="C54" s="29" t="s">
        <v>756</v>
      </c>
      <c r="D54" s="29" t="s">
        <v>908</v>
      </c>
      <c r="E54" s="29" t="s">
        <v>758</v>
      </c>
      <c r="F54" s="29" t="s">
        <v>943</v>
      </c>
      <c r="G54" s="29" t="s">
        <v>944</v>
      </c>
      <c r="H54" s="29" t="s">
        <v>945</v>
      </c>
      <c r="I54" s="29" t="s">
        <v>946</v>
      </c>
      <c r="J54" s="26" t="s">
        <v>763</v>
      </c>
      <c r="K54" s="29"/>
      <c r="L54">
        <v>2018</v>
      </c>
      <c r="M54">
        <v>1</v>
      </c>
      <c r="N54" t="s">
        <v>764</v>
      </c>
      <c r="O54">
        <v>2018</v>
      </c>
      <c r="T54" t="str">
        <f>_xlfn.XLOOKUP(A54,Snapshot!C54:C251,Snapshot!J54:J251)</f>
        <v>S-59</v>
      </c>
      <c r="U54" t="str">
        <f>_xlfn.XLOOKUP(A54,Snapshot!C54:C251,Snapshot!G54:G251,0)</f>
        <v>2=Yes [Ratified/signed]; 1=No [Not ratified/signed]; 0=No data/not applicable</v>
      </c>
      <c r="V54">
        <v>53</v>
      </c>
    </row>
    <row r="55" spans="1:22">
      <c r="A55" s="16" t="s">
        <v>192</v>
      </c>
      <c r="B55" s="29" t="s">
        <v>755</v>
      </c>
      <c r="C55" s="29" t="s">
        <v>756</v>
      </c>
      <c r="D55" s="29" t="s">
        <v>908</v>
      </c>
      <c r="E55" s="29" t="s">
        <v>789</v>
      </c>
      <c r="F55" s="29" t="s">
        <v>947</v>
      </c>
      <c r="G55" s="29" t="s">
        <v>948</v>
      </c>
      <c r="H55" s="29" t="s">
        <v>949</v>
      </c>
      <c r="J55" s="26" t="s">
        <v>793</v>
      </c>
      <c r="K55" s="29"/>
      <c r="L55">
        <v>2020</v>
      </c>
      <c r="M55">
        <v>1</v>
      </c>
      <c r="N55" t="s">
        <v>804</v>
      </c>
      <c r="T55" t="str">
        <f>_xlfn.XLOOKUP(A55,Snapshot!C55:C252,Snapshot!J55:J252)</f>
        <v>S-63</v>
      </c>
      <c r="U55" t="str">
        <f>_xlfn.XLOOKUP(A55,Snapshot!C55:C252,Snapshot!G55:G252,0)</f>
        <v>3=5.0; 2=3.0;1=2.0; 1=1.0</v>
      </c>
      <c r="V55">
        <v>54</v>
      </c>
    </row>
    <row r="56" spans="1:22">
      <c r="A56" s="16" t="s">
        <v>196</v>
      </c>
      <c r="B56" s="29" t="s">
        <v>755</v>
      </c>
      <c r="C56" s="29" t="s">
        <v>756</v>
      </c>
      <c r="D56" s="29" t="s">
        <v>908</v>
      </c>
      <c r="E56" s="29" t="s">
        <v>789</v>
      </c>
      <c r="F56" s="29" t="s">
        <v>950</v>
      </c>
      <c r="G56" s="29" t="s">
        <v>951</v>
      </c>
      <c r="H56" s="29" t="s">
        <v>952</v>
      </c>
      <c r="J56" s="26" t="s">
        <v>793</v>
      </c>
      <c r="K56" s="29"/>
      <c r="L56">
        <v>2020</v>
      </c>
      <c r="M56">
        <v>1</v>
      </c>
      <c r="N56" t="s">
        <v>804</v>
      </c>
      <c r="T56" t="str">
        <f>_xlfn.XLOOKUP(A56,Snapshot!C56:C253,Snapshot!J56:J253)</f>
        <v>S-64</v>
      </c>
      <c r="U56" t="str">
        <f>_xlfn.XLOOKUP(A56,Snapshot!C56:C253,Snapshot!G56:G253,0)</f>
        <v>3=5.0; 2=3.0;1=2.0; 1=1.0</v>
      </c>
      <c r="V56">
        <v>55</v>
      </c>
    </row>
    <row r="57" spans="1:22">
      <c r="A57" s="16" t="s">
        <v>200</v>
      </c>
      <c r="B57" s="29" t="s">
        <v>755</v>
      </c>
      <c r="C57" s="29" t="s">
        <v>756</v>
      </c>
      <c r="D57" s="29" t="s">
        <v>908</v>
      </c>
      <c r="E57" s="29" t="s">
        <v>789</v>
      </c>
      <c r="F57" s="29" t="s">
        <v>953</v>
      </c>
      <c r="G57" s="29" t="s">
        <v>954</v>
      </c>
      <c r="H57" s="29" t="s">
        <v>955</v>
      </c>
      <c r="J57" s="26" t="s">
        <v>793</v>
      </c>
      <c r="K57" s="29"/>
      <c r="L57">
        <v>2020</v>
      </c>
      <c r="M57">
        <v>1</v>
      </c>
      <c r="N57" t="s">
        <v>804</v>
      </c>
      <c r="T57" t="str">
        <f>_xlfn.XLOOKUP(A57,Snapshot!C57:C254,Snapshot!J57:J254)</f>
        <v>S-65</v>
      </c>
      <c r="U57" t="str">
        <f>_xlfn.XLOOKUP(A57,Snapshot!C57:C254,Snapshot!G57:G254,0)</f>
        <v>5=5.0; 4=4.0; 3=3.0; 2=2.0; 1=1.0</v>
      </c>
      <c r="V57">
        <v>56</v>
      </c>
    </row>
    <row r="58" spans="1:22">
      <c r="A58" s="16" t="s">
        <v>204</v>
      </c>
      <c r="B58" s="29" t="s">
        <v>755</v>
      </c>
      <c r="C58" s="29" t="s">
        <v>756</v>
      </c>
      <c r="D58" s="29" t="s">
        <v>908</v>
      </c>
      <c r="E58" s="29" t="s">
        <v>789</v>
      </c>
      <c r="F58" s="29" t="s">
        <v>956</v>
      </c>
      <c r="G58" s="28" t="s">
        <v>957</v>
      </c>
      <c r="H58" s="29" t="s">
        <v>958</v>
      </c>
      <c r="J58" s="26" t="s">
        <v>793</v>
      </c>
      <c r="K58" s="29"/>
      <c r="L58">
        <v>2020</v>
      </c>
      <c r="M58">
        <v>1</v>
      </c>
      <c r="N58" t="s">
        <v>804</v>
      </c>
      <c r="T58" t="str">
        <f>_xlfn.XLOOKUP(A58,Snapshot!C58:C255,Snapshot!J58:J255)</f>
        <v>S-66</v>
      </c>
      <c r="U58" t="str">
        <f>_xlfn.XLOOKUP(A58,Snapshot!C58:C255,Snapshot!G58:G255,0)</f>
        <v>5=5.0; 4=4.0; 3=3.0; 2=2.0; 1=1.0</v>
      </c>
      <c r="V58">
        <v>57</v>
      </c>
    </row>
    <row r="59" spans="1:22">
      <c r="A59" s="16" t="s">
        <v>208</v>
      </c>
      <c r="B59" s="29" t="s">
        <v>755</v>
      </c>
      <c r="C59" s="29" t="s">
        <v>756</v>
      </c>
      <c r="D59" s="29" t="s">
        <v>908</v>
      </c>
      <c r="E59" s="29" t="s">
        <v>789</v>
      </c>
      <c r="F59" s="29" t="s">
        <v>959</v>
      </c>
      <c r="G59" s="29" t="s">
        <v>960</v>
      </c>
      <c r="H59" s="29" t="s">
        <v>961</v>
      </c>
      <c r="J59" s="26" t="s">
        <v>793</v>
      </c>
      <c r="K59" s="29"/>
      <c r="L59">
        <v>2020</v>
      </c>
      <c r="M59">
        <v>1</v>
      </c>
      <c r="N59" t="s">
        <v>804</v>
      </c>
      <c r="T59" t="str">
        <f>_xlfn.XLOOKUP(A59,Snapshot!C59:C256,Snapshot!J59:J256)</f>
        <v>S-67</v>
      </c>
      <c r="U59" t="str">
        <f>_xlfn.XLOOKUP(A59,Snapshot!C59:C256,Snapshot!G59:G256,0)</f>
        <v>4=5.0; 3=3.0; 2=2.0; 1=1.0</v>
      </c>
      <c r="V59">
        <v>58</v>
      </c>
    </row>
    <row r="60" spans="1:22">
      <c r="A60" s="16" t="s">
        <v>212</v>
      </c>
      <c r="B60" s="29" t="s">
        <v>755</v>
      </c>
      <c r="C60" s="29" t="s">
        <v>756</v>
      </c>
      <c r="D60" s="29" t="s">
        <v>908</v>
      </c>
      <c r="E60" s="29" t="s">
        <v>789</v>
      </c>
      <c r="F60" s="29" t="s">
        <v>643</v>
      </c>
      <c r="G60" s="29" t="s">
        <v>962</v>
      </c>
      <c r="H60" s="29" t="s">
        <v>963</v>
      </c>
      <c r="J60" s="26" t="s">
        <v>763</v>
      </c>
      <c r="K60" s="29"/>
      <c r="L60">
        <v>2020</v>
      </c>
      <c r="M60">
        <v>1</v>
      </c>
      <c r="N60" t="s">
        <v>804</v>
      </c>
      <c r="T60" t="str">
        <f>_xlfn.XLOOKUP(A60,Snapshot!C60:C257,Snapshot!J60:J257)</f>
        <v>S-68</v>
      </c>
      <c r="U60" t="str">
        <f>_xlfn.XLOOKUP(A60,Snapshot!C60:C257,Snapshot!G60:G257,0)</f>
        <v>4=5.0; 3=4.0; 2=2.0; 1=1.0</v>
      </c>
      <c r="V60">
        <v>59</v>
      </c>
    </row>
    <row r="61" spans="1:22">
      <c r="A61" s="16" t="s">
        <v>216</v>
      </c>
      <c r="B61" s="29" t="s">
        <v>755</v>
      </c>
      <c r="C61" s="29" t="s">
        <v>756</v>
      </c>
      <c r="D61" s="29" t="s">
        <v>908</v>
      </c>
      <c r="E61" s="29" t="s">
        <v>813</v>
      </c>
      <c r="F61" s="29" t="s">
        <v>964</v>
      </c>
      <c r="G61" s="29" t="s">
        <v>965</v>
      </c>
      <c r="H61" s="29" t="s">
        <v>966</v>
      </c>
      <c r="J61" s="26" t="s">
        <v>793</v>
      </c>
      <c r="K61" s="29"/>
      <c r="L61">
        <v>2020</v>
      </c>
      <c r="M61">
        <v>1</v>
      </c>
      <c r="N61" t="s">
        <v>804</v>
      </c>
      <c r="T61" t="str">
        <f>_xlfn.XLOOKUP(A61,Snapshot!C61:C258,Snapshot!J61:J258)</f>
        <v>S-69</v>
      </c>
      <c r="U61" t="str">
        <f>_xlfn.XLOOKUP(A61,Snapshot!C61:C258,Snapshot!G61:G258,0)</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V61">
        <v>60</v>
      </c>
    </row>
    <row r="62" spans="1:22">
      <c r="A62" s="16" t="s">
        <v>220</v>
      </c>
      <c r="B62" s="29" t="s">
        <v>755</v>
      </c>
      <c r="C62" s="29" t="s">
        <v>756</v>
      </c>
      <c r="D62" s="29" t="s">
        <v>908</v>
      </c>
      <c r="E62" s="29" t="s">
        <v>813</v>
      </c>
      <c r="F62" s="29" t="s">
        <v>643</v>
      </c>
      <c r="G62" s="29" t="s">
        <v>967</v>
      </c>
      <c r="H62" s="29" t="s">
        <v>968</v>
      </c>
      <c r="J62" s="26" t="s">
        <v>763</v>
      </c>
      <c r="K62" s="29"/>
      <c r="L62">
        <v>2020</v>
      </c>
      <c r="M62">
        <v>1</v>
      </c>
      <c r="N62" t="s">
        <v>804</v>
      </c>
      <c r="T62" t="str">
        <f>_xlfn.XLOOKUP(A62,Snapshot!C62:C259,Snapshot!J62:J259)</f>
        <v>S-70</v>
      </c>
      <c r="U62" t="str">
        <f>_xlfn.XLOOKUP(A62,Snapshot!C62:C259,Snapshot!G62:G259,0)</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V62">
        <v>61</v>
      </c>
    </row>
    <row r="63" spans="1:22">
      <c r="A63" s="16" t="s">
        <v>223</v>
      </c>
      <c r="B63" s="29" t="s">
        <v>755</v>
      </c>
      <c r="C63" s="29" t="s">
        <v>756</v>
      </c>
      <c r="D63" s="29" t="s">
        <v>908</v>
      </c>
      <c r="E63" s="29" t="s">
        <v>813</v>
      </c>
      <c r="F63" s="29" t="s">
        <v>643</v>
      </c>
      <c r="G63" s="29" t="s">
        <v>969</v>
      </c>
      <c r="H63" s="29" t="s">
        <v>970</v>
      </c>
      <c r="J63" s="26" t="s">
        <v>763</v>
      </c>
      <c r="K63" s="29"/>
      <c r="L63">
        <v>2020</v>
      </c>
      <c r="M63">
        <v>1</v>
      </c>
      <c r="N63" t="s">
        <v>804</v>
      </c>
      <c r="Q63" t="s">
        <v>805</v>
      </c>
      <c r="R63" t="s">
        <v>971</v>
      </c>
      <c r="S63" t="s">
        <v>819</v>
      </c>
      <c r="T63" t="str">
        <f>_xlfn.XLOOKUP(A63,Snapshot!C63:C260,Snapshot!J63:J260)</f>
        <v>S-71</v>
      </c>
      <c r="U63" t="str">
        <f>_xlfn.XLOOKUP(A63,Snapshot!C63:C260,Snapshot!G63:G260,0)</f>
        <v>Continuous variable</v>
      </c>
      <c r="V63">
        <v>62</v>
      </c>
    </row>
    <row r="64" spans="1:22">
      <c r="A64" s="16" t="s">
        <v>226</v>
      </c>
      <c r="B64" s="29" t="s">
        <v>755</v>
      </c>
      <c r="C64" s="29" t="s">
        <v>756</v>
      </c>
      <c r="D64" s="29" t="s">
        <v>908</v>
      </c>
      <c r="E64" t="s">
        <v>827</v>
      </c>
      <c r="F64" t="s">
        <v>643</v>
      </c>
      <c r="G64" t="s">
        <v>972</v>
      </c>
      <c r="H64" s="29" t="s">
        <v>973</v>
      </c>
      <c r="J64" s="26" t="s">
        <v>763</v>
      </c>
      <c r="K64" s="29"/>
      <c r="L64">
        <v>2020</v>
      </c>
      <c r="M64">
        <v>1</v>
      </c>
      <c r="N64" t="s">
        <v>804</v>
      </c>
      <c r="Q64" t="s">
        <v>805</v>
      </c>
      <c r="S64" t="s">
        <v>806</v>
      </c>
      <c r="T64" t="str">
        <f>_xlfn.XLOOKUP(A64,Snapshot!C64:C261,Snapshot!J64:J261)</f>
        <v>S-128</v>
      </c>
      <c r="U64" t="str">
        <f>_xlfn.XLOOKUP(A64,Snapshot!C64:C261,Snapshot!G64:G261,0)</f>
        <v>Continuous variable</v>
      </c>
      <c r="V64">
        <v>63</v>
      </c>
    </row>
    <row r="65" spans="1:22">
      <c r="A65" s="16" t="s">
        <v>229</v>
      </c>
      <c r="B65" s="29" t="s">
        <v>755</v>
      </c>
      <c r="C65" s="29" t="s">
        <v>756</v>
      </c>
      <c r="D65" s="29" t="s">
        <v>908</v>
      </c>
      <c r="E65" t="s">
        <v>827</v>
      </c>
      <c r="F65" t="s">
        <v>974</v>
      </c>
      <c r="G65" t="s">
        <v>975</v>
      </c>
      <c r="H65" s="29" t="s">
        <v>976</v>
      </c>
      <c r="J65" s="26" t="s">
        <v>763</v>
      </c>
      <c r="K65" s="29"/>
      <c r="L65">
        <v>2020</v>
      </c>
      <c r="M65">
        <v>1</v>
      </c>
      <c r="N65" t="s">
        <v>804</v>
      </c>
      <c r="Q65" t="s">
        <v>805</v>
      </c>
      <c r="S65" t="s">
        <v>806</v>
      </c>
      <c r="T65" t="str">
        <f>_xlfn.XLOOKUP(A65,Snapshot!C65:C262,Snapshot!J65:J262)</f>
        <v>S-129</v>
      </c>
      <c r="U65" t="str">
        <f>_xlfn.XLOOKUP(A65,Snapshot!C65:C262,Snapshot!G65:G262,0)</f>
        <v>Continuous variable</v>
      </c>
      <c r="V65">
        <v>64</v>
      </c>
    </row>
    <row r="66" spans="1:22">
      <c r="A66" s="16" t="s">
        <v>232</v>
      </c>
      <c r="B66" s="29" t="s">
        <v>755</v>
      </c>
      <c r="C66" s="29" t="s">
        <v>756</v>
      </c>
      <c r="D66" s="29" t="s">
        <v>757</v>
      </c>
      <c r="E66" t="s">
        <v>827</v>
      </c>
      <c r="F66" t="s">
        <v>977</v>
      </c>
      <c r="G66" t="s">
        <v>978</v>
      </c>
      <c r="H66" s="29" t="s">
        <v>979</v>
      </c>
      <c r="J66" s="26" t="s">
        <v>763</v>
      </c>
      <c r="K66" s="29"/>
      <c r="L66">
        <v>2020</v>
      </c>
      <c r="M66">
        <v>1</v>
      </c>
      <c r="N66" t="s">
        <v>804</v>
      </c>
      <c r="Q66" t="s">
        <v>805</v>
      </c>
      <c r="S66" t="s">
        <v>806</v>
      </c>
      <c r="T66" t="str">
        <f>_xlfn.XLOOKUP(A66,Snapshot!C66:C263,Snapshot!J66:J263)</f>
        <v>S-130</v>
      </c>
      <c r="U66" t="str">
        <f>_xlfn.XLOOKUP(A66,Snapshot!C66:C263,Snapshot!G66:G263,0)</f>
        <v>Continuous variable</v>
      </c>
      <c r="V66">
        <v>65</v>
      </c>
    </row>
    <row r="67" spans="1:22">
      <c r="A67" s="16" t="s">
        <v>235</v>
      </c>
      <c r="B67" s="29" t="s">
        <v>755</v>
      </c>
      <c r="C67" s="29" t="s">
        <v>756</v>
      </c>
      <c r="D67" s="29" t="s">
        <v>826</v>
      </c>
      <c r="E67" t="s">
        <v>827</v>
      </c>
      <c r="F67" t="s">
        <v>643</v>
      </c>
      <c r="G67" t="s">
        <v>980</v>
      </c>
      <c r="H67" s="29" t="s">
        <v>980</v>
      </c>
      <c r="J67" s="26" t="s">
        <v>763</v>
      </c>
      <c r="K67" s="29"/>
      <c r="L67">
        <v>2020</v>
      </c>
      <c r="M67">
        <v>1</v>
      </c>
      <c r="N67" t="s">
        <v>764</v>
      </c>
      <c r="T67" t="str">
        <f>_xlfn.XLOOKUP(A67,Snapshot!C67:C264,Snapshot!J67:J264)</f>
        <v>S-234</v>
      </c>
      <c r="U67" t="str">
        <f>_xlfn.XLOOKUP(A67,Snapshot!C67:C264,Snapshot!G67:G264,0)</f>
        <v xml:space="preserve">4=Yes, and the NAP addresses children’s rights specifically; 3=Yes, but the NAP does not address children’s rights specifically; 2=No, but the state has committed to doing one or has started the process; 1=No, not listed a having an action plan or developing one </v>
      </c>
      <c r="V67">
        <v>66</v>
      </c>
    </row>
    <row r="68" spans="1:22" hidden="1">
      <c r="A68" s="16" t="s">
        <v>240</v>
      </c>
      <c r="B68" s="29" t="s">
        <v>755</v>
      </c>
      <c r="C68" s="29" t="s">
        <v>756</v>
      </c>
      <c r="D68" s="29" t="s">
        <v>757</v>
      </c>
      <c r="E68" t="s">
        <v>827</v>
      </c>
      <c r="F68" t="s">
        <v>643</v>
      </c>
      <c r="G68" s="29" t="s">
        <v>981</v>
      </c>
      <c r="H68" s="29" t="s">
        <v>982</v>
      </c>
      <c r="J68" s="29" t="s">
        <v>892</v>
      </c>
      <c r="K68" s="29"/>
      <c r="L68" s="29">
        <v>2020</v>
      </c>
      <c r="M68" s="29">
        <v>1</v>
      </c>
      <c r="N68" s="29" t="s">
        <v>804</v>
      </c>
      <c r="O68" s="29"/>
      <c r="Q68" t="s">
        <v>805</v>
      </c>
      <c r="T68" t="str">
        <f>_xlfn.XLOOKUP(A68,Snapshot!C68:C265,Snapshot!J68:J265)</f>
        <v>S-77</v>
      </c>
      <c r="V68">
        <v>67</v>
      </c>
    </row>
    <row r="69" spans="1:22">
      <c r="A69" s="16" t="s">
        <v>243</v>
      </c>
      <c r="B69" s="29" t="s">
        <v>755</v>
      </c>
      <c r="C69" s="29" t="s">
        <v>756</v>
      </c>
      <c r="D69" s="29" t="s">
        <v>908</v>
      </c>
      <c r="E69" s="29" t="s">
        <v>827</v>
      </c>
      <c r="F69" s="29" t="s">
        <v>983</v>
      </c>
      <c r="G69" s="29" t="s">
        <v>984</v>
      </c>
      <c r="H69" s="29" t="s">
        <v>985</v>
      </c>
      <c r="J69" s="26" t="s">
        <v>793</v>
      </c>
      <c r="K69" s="29"/>
      <c r="L69">
        <v>2020</v>
      </c>
      <c r="M69">
        <v>1</v>
      </c>
      <c r="N69" t="s">
        <v>804</v>
      </c>
      <c r="Q69" t="s">
        <v>805</v>
      </c>
      <c r="R69" t="s">
        <v>986</v>
      </c>
      <c r="S69" t="s">
        <v>819</v>
      </c>
      <c r="T69" t="str">
        <f>_xlfn.XLOOKUP(A69,Snapshot!C69:C266,Snapshot!J69:J266)</f>
        <v>S-78</v>
      </c>
      <c r="U69" t="str">
        <f>_xlfn.XLOOKUP(A69,Snapshot!C69:C266,Snapshot!G69:G266,0)</f>
        <v>Continuous variable</v>
      </c>
      <c r="V69">
        <v>68</v>
      </c>
    </row>
    <row r="70" spans="1:22">
      <c r="A70" s="16" t="s">
        <v>246</v>
      </c>
      <c r="B70" s="29" t="s">
        <v>755</v>
      </c>
      <c r="C70" s="29" t="s">
        <v>756</v>
      </c>
      <c r="D70" s="29" t="s">
        <v>908</v>
      </c>
      <c r="E70" s="29" t="s">
        <v>827</v>
      </c>
      <c r="F70" s="29" t="s">
        <v>987</v>
      </c>
      <c r="G70" s="29" t="s">
        <v>988</v>
      </c>
      <c r="H70" s="29" t="s">
        <v>989</v>
      </c>
      <c r="J70" s="26" t="s">
        <v>763</v>
      </c>
      <c r="K70" s="29"/>
      <c r="L70">
        <v>2018</v>
      </c>
      <c r="M70">
        <v>1</v>
      </c>
      <c r="N70" t="s">
        <v>804</v>
      </c>
      <c r="Q70" t="s">
        <v>805</v>
      </c>
      <c r="R70" t="s">
        <v>990</v>
      </c>
      <c r="S70" t="s">
        <v>819</v>
      </c>
      <c r="T70" t="str">
        <f>_xlfn.XLOOKUP(A70,Snapshot!C70:C267,Snapshot!J70:J267)</f>
        <v>S-79</v>
      </c>
      <c r="U70" t="str">
        <f>_xlfn.XLOOKUP(A70,Snapshot!C70:C267,Snapshot!G70:G267,0)</f>
        <v>Continuous variable</v>
      </c>
      <c r="V70">
        <v>69</v>
      </c>
    </row>
    <row r="71" spans="1:22">
      <c r="A71" s="16" t="s">
        <v>249</v>
      </c>
      <c r="B71" s="29" t="s">
        <v>755</v>
      </c>
      <c r="C71" s="29" t="s">
        <v>756</v>
      </c>
      <c r="D71" s="29" t="s">
        <v>826</v>
      </c>
      <c r="E71" s="29" t="s">
        <v>827</v>
      </c>
      <c r="F71" s="29" t="s">
        <v>643</v>
      </c>
      <c r="G71" s="29" t="s">
        <v>991</v>
      </c>
      <c r="H71" s="29" t="s">
        <v>992</v>
      </c>
      <c r="J71" s="26" t="s">
        <v>763</v>
      </c>
      <c r="K71" s="29"/>
      <c r="L71">
        <v>2020</v>
      </c>
      <c r="M71">
        <v>1</v>
      </c>
      <c r="N71" t="s">
        <v>804</v>
      </c>
      <c r="Q71" t="s">
        <v>805</v>
      </c>
      <c r="R71" t="s">
        <v>986</v>
      </c>
      <c r="S71" t="s">
        <v>819</v>
      </c>
      <c r="T71" t="str">
        <f>_xlfn.XLOOKUP(A71,Snapshot!C71:C268,Snapshot!J71:J268)</f>
        <v>S-80</v>
      </c>
      <c r="U71" t="str">
        <f>_xlfn.XLOOKUP(A71,Snapshot!C71:C268,Snapshot!G71:G268,0)</f>
        <v>Continuous variable</v>
      </c>
      <c r="V71">
        <v>70</v>
      </c>
    </row>
    <row r="72" spans="1:22">
      <c r="A72" s="16" t="s">
        <v>252</v>
      </c>
      <c r="B72" s="29" t="s">
        <v>755</v>
      </c>
      <c r="C72" s="29" t="s">
        <v>756</v>
      </c>
      <c r="D72" s="29" t="s">
        <v>826</v>
      </c>
      <c r="E72" s="29" t="s">
        <v>827</v>
      </c>
      <c r="F72" s="29" t="s">
        <v>643</v>
      </c>
      <c r="G72" s="29" t="s">
        <v>993</v>
      </c>
      <c r="H72" s="29" t="s">
        <v>994</v>
      </c>
      <c r="J72" s="26" t="s">
        <v>763</v>
      </c>
      <c r="K72" s="29"/>
      <c r="L72">
        <v>2020</v>
      </c>
      <c r="M72">
        <v>1</v>
      </c>
      <c r="N72" t="s">
        <v>804</v>
      </c>
      <c r="Q72" t="s">
        <v>805</v>
      </c>
      <c r="R72" t="s">
        <v>990</v>
      </c>
      <c r="S72" t="s">
        <v>819</v>
      </c>
      <c r="T72" t="str">
        <f>_xlfn.XLOOKUP(A72,Snapshot!C72:C269,Snapshot!J72:J269)</f>
        <v>S-81</v>
      </c>
      <c r="U72" t="str">
        <f>_xlfn.XLOOKUP(A72,Snapshot!C72:C269,Snapshot!G72:G269,0)</f>
        <v>Continuous variable</v>
      </c>
      <c r="V72">
        <v>71</v>
      </c>
    </row>
    <row r="73" spans="1:22">
      <c r="A73" s="16" t="s">
        <v>255</v>
      </c>
      <c r="B73" s="29" t="s">
        <v>755</v>
      </c>
      <c r="C73" s="29" t="s">
        <v>756</v>
      </c>
      <c r="D73" s="29" t="s">
        <v>757</v>
      </c>
      <c r="E73" s="29" t="s">
        <v>827</v>
      </c>
      <c r="F73" s="29" t="s">
        <v>995</v>
      </c>
      <c r="G73" s="29" t="s">
        <v>996</v>
      </c>
      <c r="H73" s="29" t="s">
        <v>997</v>
      </c>
      <c r="J73" s="26" t="s">
        <v>793</v>
      </c>
      <c r="K73" s="29"/>
      <c r="L73">
        <v>2020</v>
      </c>
      <c r="M73">
        <v>1</v>
      </c>
      <c r="N73" t="s">
        <v>804</v>
      </c>
      <c r="T73" t="str">
        <f>_xlfn.XLOOKUP(A73,Snapshot!C73:C270,Snapshot!J73:J270)</f>
        <v>S-82</v>
      </c>
      <c r="U73" t="str">
        <f>_xlfn.XLOOKUP(A73,Snapshot!C73:C270,Snapshot!G73:G270,0)</f>
        <v>3=Larger scale; 2=Limited; 1=None; 0=No data; 0=Don't Know; 0=Don't know</v>
      </c>
      <c r="V73">
        <v>72</v>
      </c>
    </row>
    <row r="74" spans="1:22">
      <c r="A74" s="16" t="s">
        <v>259</v>
      </c>
      <c r="B74" s="29" t="s">
        <v>755</v>
      </c>
      <c r="C74" s="29" t="s">
        <v>756</v>
      </c>
      <c r="D74" s="29" t="s">
        <v>757</v>
      </c>
      <c r="E74" s="29" t="s">
        <v>827</v>
      </c>
      <c r="F74" s="29" t="s">
        <v>998</v>
      </c>
      <c r="G74" s="29" t="s">
        <v>999</v>
      </c>
      <c r="H74" s="29" t="s">
        <v>1000</v>
      </c>
      <c r="J74" s="26" t="s">
        <v>793</v>
      </c>
      <c r="K74" s="29"/>
      <c r="L74">
        <v>2020</v>
      </c>
      <c r="M74">
        <v>1</v>
      </c>
      <c r="N74" t="s">
        <v>804</v>
      </c>
      <c r="T74" t="str">
        <f>_xlfn.XLOOKUP(A74,Snapshot!C74:C271,Snapshot!J74:J271)</f>
        <v>S-83</v>
      </c>
      <c r="U74" t="str">
        <f>_xlfn.XLOOKUP(A74,Snapshot!C74:C271,Snapshot!G74:G271,0)</f>
        <v>3=Larger scale; 2=Limited; 1=None; 0=No data; 0=Don't Know; 0=Don't know</v>
      </c>
      <c r="V74">
        <v>73</v>
      </c>
    </row>
    <row r="75" spans="1:22">
      <c r="A75" s="1" t="s">
        <v>262</v>
      </c>
      <c r="B75" t="s">
        <v>755</v>
      </c>
      <c r="C75" t="s">
        <v>1001</v>
      </c>
      <c r="D75" t="s">
        <v>1002</v>
      </c>
      <c r="E75" t="s">
        <v>758</v>
      </c>
      <c r="F75" t="s">
        <v>759</v>
      </c>
      <c r="G75" t="s">
        <v>1003</v>
      </c>
      <c r="H75" t="s">
        <v>1004</v>
      </c>
      <c r="J75" s="26" t="s">
        <v>763</v>
      </c>
      <c r="K75" s="29"/>
      <c r="L75">
        <v>2018</v>
      </c>
      <c r="M75">
        <v>1</v>
      </c>
      <c r="N75" t="s">
        <v>764</v>
      </c>
      <c r="O75">
        <v>2018</v>
      </c>
      <c r="T75" t="str">
        <f>_xlfn.XLOOKUP(A75,Snapshot!C75:C272,Snapshot!J75:J272)</f>
        <v>S-84</v>
      </c>
      <c r="U75" t="str">
        <f>_xlfn.XLOOKUP(A75,Snapshot!C75:C272,Snapshot!G75:G272,0)</f>
        <v>2=Yes [Ratified/signed]; 1=No [Not ratified/signed]; 0=No data/not applicable</v>
      </c>
      <c r="V75">
        <v>74</v>
      </c>
    </row>
    <row r="76" spans="1:22">
      <c r="A76" s="1" t="s">
        <v>265</v>
      </c>
      <c r="B76" t="s">
        <v>755</v>
      </c>
      <c r="C76" t="s">
        <v>1001</v>
      </c>
      <c r="D76" t="s">
        <v>1002</v>
      </c>
      <c r="E76" t="s">
        <v>789</v>
      </c>
      <c r="F76" t="s">
        <v>1005</v>
      </c>
      <c r="G76" t="s">
        <v>1006</v>
      </c>
      <c r="H76" t="s">
        <v>1007</v>
      </c>
      <c r="J76" s="26" t="s">
        <v>793</v>
      </c>
      <c r="K76" s="29"/>
      <c r="L76">
        <v>2020</v>
      </c>
      <c r="M76">
        <v>1</v>
      </c>
      <c r="N76" t="s">
        <v>764</v>
      </c>
      <c r="T76" t="str">
        <f>_xlfn.XLOOKUP(A76,Snapshot!C76:C273,Snapshot!J76:J273)</f>
        <v>S-235</v>
      </c>
      <c r="U76" t="str">
        <f>_xlfn.XLOOKUP(A76,Snapshot!C76:C273,Snapshot!G76:G273,0)</f>
        <v>3=There is an SRO and an industry code of practice.; 2=There is either an SRO or an industry code of practice; 1=No evidence of SRO or an industry code of practice</v>
      </c>
      <c r="V76">
        <v>75</v>
      </c>
    </row>
    <row r="77" spans="1:22">
      <c r="A77" s="1" t="s">
        <v>269</v>
      </c>
      <c r="B77" t="s">
        <v>755</v>
      </c>
      <c r="C77" t="s">
        <v>1001</v>
      </c>
      <c r="D77" t="s">
        <v>1002</v>
      </c>
      <c r="E77" t="s">
        <v>789</v>
      </c>
      <c r="F77" t="s">
        <v>1008</v>
      </c>
      <c r="G77" t="s">
        <v>1009</v>
      </c>
      <c r="H77" t="s">
        <v>1010</v>
      </c>
      <c r="J77" s="26" t="s">
        <v>793</v>
      </c>
      <c r="K77" s="29"/>
      <c r="L77">
        <v>2020</v>
      </c>
      <c r="M77">
        <v>1</v>
      </c>
      <c r="N77" t="s">
        <v>764</v>
      </c>
      <c r="T77" t="str">
        <f>_xlfn.XLOOKUP(A77,Snapshot!C77:C274,Snapshot!J77:J274)</f>
        <v>S-87</v>
      </c>
      <c r="U77" t="str">
        <f>_xlfn.XLOOKUP(A77,Snapshot!C77:C274,Snapshot!G77:G274,0)</f>
        <v>3=Yes. There is national legislation regulating marketing and/or advertising to children. Relevant provisions (substantial or complete); 3=Yes.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v>
      </c>
      <c r="V77">
        <v>76</v>
      </c>
    </row>
    <row r="78" spans="1:22">
      <c r="A78" s="1" t="s">
        <v>273</v>
      </c>
      <c r="B78" t="s">
        <v>755</v>
      </c>
      <c r="C78" t="s">
        <v>1001</v>
      </c>
      <c r="D78" t="s">
        <v>1002</v>
      </c>
      <c r="E78" t="s">
        <v>789</v>
      </c>
      <c r="F78" t="s">
        <v>1011</v>
      </c>
      <c r="G78" t="s">
        <v>1012</v>
      </c>
      <c r="H78" t="s">
        <v>1013</v>
      </c>
      <c r="J78" s="26" t="s">
        <v>793</v>
      </c>
      <c r="K78" s="29"/>
      <c r="L78">
        <v>2020</v>
      </c>
      <c r="M78">
        <v>1</v>
      </c>
      <c r="N78" t="s">
        <v>804</v>
      </c>
      <c r="T78" t="str">
        <f>_xlfn.XLOOKUP(A78,Snapshot!C78:C275,Snapshot!J78:J275)</f>
        <v>S-88</v>
      </c>
      <c r="U78" t="str">
        <f>_xlfn.XLOOKUP(A78,Snapshot!C78:C275,Snapshot!G78:G275,0)</f>
        <v>2=Yes; 2=yes; 1=No; 1=no; 0=No data; 0=don't know;0=Don't know; 0=No data received; 0=No response; 0=Unknown; 0=unknown</v>
      </c>
      <c r="V78">
        <v>77</v>
      </c>
    </row>
    <row r="79" spans="1:22">
      <c r="A79" s="1" t="s">
        <v>277</v>
      </c>
      <c r="B79" t="s">
        <v>755</v>
      </c>
      <c r="C79" t="s">
        <v>1001</v>
      </c>
      <c r="D79" t="s">
        <v>1002</v>
      </c>
      <c r="E79" t="s">
        <v>789</v>
      </c>
      <c r="F79" t="s">
        <v>1014</v>
      </c>
      <c r="G79" t="s">
        <v>1015</v>
      </c>
      <c r="H79" t="s">
        <v>1016</v>
      </c>
      <c r="J79" s="26" t="s">
        <v>763</v>
      </c>
      <c r="K79" s="29"/>
      <c r="L79">
        <v>2018</v>
      </c>
      <c r="M79">
        <v>1</v>
      </c>
      <c r="N79" t="s">
        <v>804</v>
      </c>
      <c r="T79" t="str">
        <f>_xlfn.XLOOKUP(A79,Snapshot!C79:C276,Snapshot!J79:J276)</f>
        <v>S-89</v>
      </c>
      <c r="U79" t="str">
        <f>_xlfn.XLOOKUP(A79,Snapshot!C79:C276,Snapshot!G79:G276,0)</f>
        <v>2=25; 2=24; 2=23; 2=22; 2=21;2=20; 2=19;  2=18; 1=17; 1=16; 1=15; 1=14; 0=Report not provided; 0=Answer not provided</v>
      </c>
      <c r="V79">
        <v>78</v>
      </c>
    </row>
    <row r="80" spans="1:22">
      <c r="A80" s="1" t="s">
        <v>281</v>
      </c>
      <c r="B80" t="s">
        <v>755</v>
      </c>
      <c r="C80" t="s">
        <v>1001</v>
      </c>
      <c r="D80" t="s">
        <v>1002</v>
      </c>
      <c r="E80" t="s">
        <v>789</v>
      </c>
      <c r="F80" t="s">
        <v>1017</v>
      </c>
      <c r="G80" t="s">
        <v>1018</v>
      </c>
      <c r="H80" t="s">
        <v>1019</v>
      </c>
      <c r="J80" s="26" t="s">
        <v>763</v>
      </c>
      <c r="K80" s="29"/>
      <c r="L80">
        <v>2018</v>
      </c>
      <c r="M80">
        <v>1</v>
      </c>
      <c r="N80" t="s">
        <v>794</v>
      </c>
      <c r="O80">
        <v>2018</v>
      </c>
      <c r="T80" t="str">
        <f>_xlfn.XLOOKUP(A80,Snapshot!C80:C277,Snapshot!J80:J277)</f>
        <v>S-90</v>
      </c>
      <c r="U80" t="str">
        <f>_xlfn.XLOOKUP(A80,Snapshot!C80:C277,Snapshot!G80:G277,0)</f>
        <v>3=5.0;2=4.0;2=3.0;1=2.0;0=1.0</v>
      </c>
      <c r="V80">
        <v>79</v>
      </c>
    </row>
    <row r="81" spans="1:22">
      <c r="A81" s="1" t="s">
        <v>285</v>
      </c>
      <c r="B81" t="s">
        <v>755</v>
      </c>
      <c r="C81" t="s">
        <v>1001</v>
      </c>
      <c r="D81" t="s">
        <v>1002</v>
      </c>
      <c r="E81" t="s">
        <v>789</v>
      </c>
      <c r="F81" t="s">
        <v>1020</v>
      </c>
      <c r="G81" t="s">
        <v>1021</v>
      </c>
      <c r="H81" t="s">
        <v>1022</v>
      </c>
      <c r="J81" s="26" t="s">
        <v>763</v>
      </c>
      <c r="K81" s="29"/>
      <c r="L81">
        <v>2018</v>
      </c>
      <c r="M81">
        <v>1</v>
      </c>
      <c r="N81" t="s">
        <v>804</v>
      </c>
      <c r="O81">
        <v>2018</v>
      </c>
      <c r="T81" t="str">
        <f>_xlfn.XLOOKUP(A81,Snapshot!C81:C278,Snapshot!J81:J278)</f>
        <v>S-91</v>
      </c>
      <c r="U81" t="str">
        <f>_xlfn.XLOOKUP(A81,Snapshot!C81:C278,Snapshot!G81:G278,0)</f>
        <v>3=5.0; 3=4.0; 2=3.0; 1=2.0; 0=1.0</v>
      </c>
      <c r="V81">
        <v>80</v>
      </c>
    </row>
    <row r="82" spans="1:22">
      <c r="A82" s="1" t="s">
        <v>289</v>
      </c>
      <c r="B82" t="s">
        <v>755</v>
      </c>
      <c r="C82" t="s">
        <v>1001</v>
      </c>
      <c r="D82" t="s">
        <v>1002</v>
      </c>
      <c r="E82" t="s">
        <v>789</v>
      </c>
      <c r="F82" t="s">
        <v>1023</v>
      </c>
      <c r="G82" t="s">
        <v>1024</v>
      </c>
      <c r="H82" t="s">
        <v>1025</v>
      </c>
      <c r="J82" s="26" t="s">
        <v>763</v>
      </c>
      <c r="K82" s="29"/>
      <c r="L82">
        <v>2018</v>
      </c>
      <c r="M82">
        <v>1</v>
      </c>
      <c r="N82" t="s">
        <v>804</v>
      </c>
      <c r="O82">
        <v>2018</v>
      </c>
      <c r="R82" t="s">
        <v>1026</v>
      </c>
      <c r="T82" t="str">
        <f>_xlfn.XLOOKUP(A82,Snapshot!C82:C279,Snapshot!J82:J279)</f>
        <v>S-92</v>
      </c>
      <c r="U82" t="str">
        <f>_xlfn.XLOOKUP(A82,Snapshot!C82:C279,Snapshot!G82:G279,0)</f>
        <v>3=Total ban; 3= total ban; 3=25;  3=21; 3=20; 3=19; 3=18; 2=17; 2=16; 1=15; 1=14; 1=13; 1=None; 0=No data; 0=subnational; 0=Subnational</v>
      </c>
      <c r="V82">
        <v>81</v>
      </c>
    </row>
    <row r="83" spans="1:22">
      <c r="A83" s="1" t="s">
        <v>293</v>
      </c>
      <c r="B83" t="s">
        <v>755</v>
      </c>
      <c r="C83" t="s">
        <v>1001</v>
      </c>
      <c r="D83" t="s">
        <v>1002</v>
      </c>
      <c r="E83" t="s">
        <v>789</v>
      </c>
      <c r="F83" t="s">
        <v>1027</v>
      </c>
      <c r="G83" t="s">
        <v>1028</v>
      </c>
      <c r="H83" t="s">
        <v>1029</v>
      </c>
      <c r="J83" s="26" t="s">
        <v>763</v>
      </c>
      <c r="K83" s="29"/>
      <c r="L83">
        <v>2018</v>
      </c>
      <c r="M83">
        <v>1</v>
      </c>
      <c r="N83" t="s">
        <v>804</v>
      </c>
      <c r="O83">
        <v>2018</v>
      </c>
      <c r="R83" t="s">
        <v>1030</v>
      </c>
      <c r="T83" t="str">
        <f>_xlfn.XLOOKUP(A83,Snapshot!C83:C280,Snapshot!J83:J280)</f>
        <v>S-93</v>
      </c>
      <c r="U83" t="str">
        <f>_xlfn.XLOOKUP(A83,Snapshot!C83:C280,Snapshot!G83:G280,0)</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V83">
        <v>82</v>
      </c>
    </row>
    <row r="84" spans="1:22">
      <c r="A84" s="1" t="s">
        <v>297</v>
      </c>
      <c r="B84" t="s">
        <v>755</v>
      </c>
      <c r="C84" t="s">
        <v>1001</v>
      </c>
      <c r="D84" t="s">
        <v>1002</v>
      </c>
      <c r="E84" t="s">
        <v>789</v>
      </c>
      <c r="F84" t="s">
        <v>1031</v>
      </c>
      <c r="G84" t="s">
        <v>1032</v>
      </c>
      <c r="H84" t="s">
        <v>1033</v>
      </c>
      <c r="J84" s="26" t="s">
        <v>763</v>
      </c>
      <c r="K84" s="29"/>
      <c r="L84">
        <v>2018</v>
      </c>
      <c r="M84">
        <v>1</v>
      </c>
      <c r="N84" t="s">
        <v>804</v>
      </c>
      <c r="O84">
        <v>2018</v>
      </c>
      <c r="T84" t="str">
        <f>_xlfn.XLOOKUP(A84,Snapshot!C84:C281,Snapshot!J84:J281)</f>
        <v>S-95</v>
      </c>
      <c r="U84" t="str">
        <f>_xlfn.XLOOKUP(A84,Snapshot!C84:C281,Snapshot!G84:G281,0)</f>
        <v>2=Yes; 2=yes; 1=No; 1=no; 0=No data; 0=don't know;0=Don't know; 0=No data received; 0=No response; 0=Unknown; 0=unknown</v>
      </c>
      <c r="V84">
        <v>83</v>
      </c>
    </row>
    <row r="85" spans="1:22">
      <c r="A85" s="1" t="s">
        <v>300</v>
      </c>
      <c r="B85" t="s">
        <v>755</v>
      </c>
      <c r="C85" t="s">
        <v>1001</v>
      </c>
      <c r="D85" t="s">
        <v>1002</v>
      </c>
      <c r="E85" t="s">
        <v>789</v>
      </c>
      <c r="F85" t="s">
        <v>1034</v>
      </c>
      <c r="G85" t="s">
        <v>1035</v>
      </c>
      <c r="H85" t="s">
        <v>1036</v>
      </c>
      <c r="J85" s="26" t="s">
        <v>763</v>
      </c>
      <c r="K85" s="29"/>
      <c r="L85">
        <v>2018</v>
      </c>
      <c r="M85">
        <v>1</v>
      </c>
      <c r="N85" t="s">
        <v>794</v>
      </c>
      <c r="T85" t="str">
        <f>_xlfn.XLOOKUP(A85,Snapshot!C85:C282,Snapshot!J85:J282)</f>
        <v>S-96</v>
      </c>
      <c r="U85" t="str">
        <f>_xlfn.XLOOKUP(A85,Snapshot!C85:C282,Snapshot!G85:G282,0)</f>
        <v>4=Substantially aligned with the Code; 3=Moderately aligned with the Code; 2=Some provisions of the Code included; 1=No legal measures; 0=No data</v>
      </c>
      <c r="V85">
        <v>84</v>
      </c>
    </row>
    <row r="86" spans="1:22">
      <c r="A86" s="16" t="s">
        <v>304</v>
      </c>
      <c r="B86" s="29" t="s">
        <v>755</v>
      </c>
      <c r="C86" s="29" t="s">
        <v>1001</v>
      </c>
      <c r="D86" s="29" t="s">
        <v>1002</v>
      </c>
      <c r="E86" s="29" t="s">
        <v>813</v>
      </c>
      <c r="F86" s="29" t="s">
        <v>814</v>
      </c>
      <c r="G86" s="29" t="s">
        <v>1037</v>
      </c>
      <c r="H86" s="29" t="s">
        <v>1038</v>
      </c>
      <c r="J86" s="26" t="s">
        <v>763</v>
      </c>
      <c r="K86" s="29"/>
      <c r="L86">
        <v>2018</v>
      </c>
      <c r="M86">
        <v>1</v>
      </c>
      <c r="N86" t="s">
        <v>804</v>
      </c>
      <c r="O86">
        <v>2018</v>
      </c>
      <c r="Q86" t="s">
        <v>817</v>
      </c>
      <c r="R86" t="s">
        <v>818</v>
      </c>
      <c r="S86" t="s">
        <v>819</v>
      </c>
      <c r="T86" t="str">
        <f>_xlfn.XLOOKUP(A86,Snapshot!C86:C283,Snapshot!J86:J283)</f>
        <v>S-97</v>
      </c>
      <c r="U86" t="str">
        <f>_xlfn.XLOOKUP(A86,Snapshot!C86:C283,Snapshot!G86:G283,0)</f>
        <v>Continuous variable</v>
      </c>
      <c r="V86">
        <v>85</v>
      </c>
    </row>
    <row r="87" spans="1:22">
      <c r="A87" s="16" t="s">
        <v>307</v>
      </c>
      <c r="B87" s="29" t="s">
        <v>755</v>
      </c>
      <c r="C87" s="29" t="s">
        <v>1001</v>
      </c>
      <c r="D87" s="29" t="s">
        <v>1002</v>
      </c>
      <c r="E87" s="29" t="s">
        <v>813</v>
      </c>
      <c r="F87" s="29" t="s">
        <v>1039</v>
      </c>
      <c r="G87" s="29" t="s">
        <v>1040</v>
      </c>
      <c r="H87" s="29" t="s">
        <v>1041</v>
      </c>
      <c r="J87" s="26" t="s">
        <v>793</v>
      </c>
      <c r="K87" s="29"/>
      <c r="L87">
        <v>2020</v>
      </c>
      <c r="M87">
        <v>1</v>
      </c>
      <c r="N87" t="s">
        <v>804</v>
      </c>
      <c r="Q87" t="s">
        <v>817</v>
      </c>
      <c r="R87" t="s">
        <v>818</v>
      </c>
      <c r="S87" t="s">
        <v>819</v>
      </c>
      <c r="T87" t="str">
        <f>_xlfn.XLOOKUP(A87,Snapshot!C87:C284,Snapshot!J87:J284)</f>
        <v>S-100</v>
      </c>
      <c r="U87" t="str">
        <f>_xlfn.XLOOKUP(A87,Snapshot!C87:C284,Snapshot!G87:G284,0)</f>
        <v>Continuous variable</v>
      </c>
      <c r="V87">
        <v>86</v>
      </c>
    </row>
    <row r="88" spans="1:22">
      <c r="A88" s="16" t="s">
        <v>310</v>
      </c>
      <c r="B88" s="29" t="s">
        <v>755</v>
      </c>
      <c r="C88" s="29" t="s">
        <v>1001</v>
      </c>
      <c r="D88" s="29" t="s">
        <v>1002</v>
      </c>
      <c r="E88" s="29" t="s">
        <v>813</v>
      </c>
      <c r="F88" s="29" t="s">
        <v>820</v>
      </c>
      <c r="G88" s="29" t="s">
        <v>1042</v>
      </c>
      <c r="H88" s="29" t="s">
        <v>1043</v>
      </c>
      <c r="J88" s="26" t="s">
        <v>763</v>
      </c>
      <c r="K88" s="29"/>
      <c r="L88">
        <v>2018</v>
      </c>
      <c r="M88">
        <v>1</v>
      </c>
      <c r="N88" t="s">
        <v>804</v>
      </c>
      <c r="O88">
        <v>2018</v>
      </c>
      <c r="Q88" t="s">
        <v>817</v>
      </c>
      <c r="R88" t="s">
        <v>818</v>
      </c>
      <c r="S88" t="s">
        <v>819</v>
      </c>
      <c r="T88" t="str">
        <f>_xlfn.XLOOKUP(A88,Snapshot!C88:C285,Snapshot!J88:J285)</f>
        <v>S-101</v>
      </c>
      <c r="U88" t="str">
        <f>_xlfn.XLOOKUP(A88,Snapshot!C88:C285,Snapshot!G88:G285,0)</f>
        <v>Continuous variable</v>
      </c>
      <c r="V88">
        <v>87</v>
      </c>
    </row>
    <row r="89" spans="1:22">
      <c r="A89" s="16" t="s">
        <v>313</v>
      </c>
      <c r="B89" s="29" t="s">
        <v>755</v>
      </c>
      <c r="C89" s="29" t="s">
        <v>1001</v>
      </c>
      <c r="D89" s="29" t="s">
        <v>1002</v>
      </c>
      <c r="E89" s="29" t="s">
        <v>813</v>
      </c>
      <c r="F89" s="29" t="s">
        <v>823</v>
      </c>
      <c r="G89" s="29" t="s">
        <v>1044</v>
      </c>
      <c r="H89" s="29" t="s">
        <v>1045</v>
      </c>
      <c r="J89" s="26" t="s">
        <v>763</v>
      </c>
      <c r="K89" s="29"/>
      <c r="L89">
        <v>2018</v>
      </c>
      <c r="M89">
        <v>1</v>
      </c>
      <c r="N89" t="s">
        <v>804</v>
      </c>
      <c r="O89">
        <v>2018</v>
      </c>
      <c r="Q89" t="s">
        <v>817</v>
      </c>
      <c r="R89" t="s">
        <v>1046</v>
      </c>
      <c r="S89" t="s">
        <v>819</v>
      </c>
      <c r="T89" t="str">
        <f>_xlfn.XLOOKUP(A89,Snapshot!C89:C286,Snapshot!J89:J286)</f>
        <v>S-103</v>
      </c>
      <c r="U89" t="str">
        <f>_xlfn.XLOOKUP(A89,Snapshot!C89:C286,Snapshot!G89:G286,0)</f>
        <v>Continuous variable</v>
      </c>
      <c r="V89">
        <v>88</v>
      </c>
    </row>
    <row r="90" spans="1:22">
      <c r="A90" s="16" t="s">
        <v>316</v>
      </c>
      <c r="B90" s="29" t="s">
        <v>755</v>
      </c>
      <c r="C90" s="29" t="s">
        <v>1001</v>
      </c>
      <c r="D90" s="29" t="s">
        <v>1002</v>
      </c>
      <c r="E90" s="29" t="s">
        <v>813</v>
      </c>
      <c r="F90" s="29" t="s">
        <v>828</v>
      </c>
      <c r="G90" s="29" t="s">
        <v>1047</v>
      </c>
      <c r="H90" s="29" t="s">
        <v>1048</v>
      </c>
      <c r="J90" s="26" t="s">
        <v>763</v>
      </c>
      <c r="K90" s="29"/>
      <c r="L90">
        <v>2018</v>
      </c>
      <c r="M90">
        <v>1</v>
      </c>
      <c r="N90" t="s">
        <v>804</v>
      </c>
      <c r="Q90" t="s">
        <v>805</v>
      </c>
      <c r="S90" t="s">
        <v>819</v>
      </c>
      <c r="T90" t="str">
        <f>_xlfn.XLOOKUP(A90,Snapshot!C90:C287,Snapshot!J90:J287)</f>
        <v>S-104</v>
      </c>
      <c r="U90" t="str">
        <f>_xlfn.XLOOKUP(A90,Snapshot!C90:C287,Snapshot!G90:G287,0)</f>
        <v>Continuous variable</v>
      </c>
      <c r="V90">
        <v>89</v>
      </c>
    </row>
    <row r="91" spans="1:22">
      <c r="A91" s="16" t="s">
        <v>319</v>
      </c>
      <c r="B91" s="29" t="s">
        <v>755</v>
      </c>
      <c r="C91" s="29" t="s">
        <v>1001</v>
      </c>
      <c r="D91" t="s">
        <v>1049</v>
      </c>
      <c r="E91" s="29" t="s">
        <v>758</v>
      </c>
      <c r="F91" s="29" t="s">
        <v>769</v>
      </c>
      <c r="G91" s="29" t="s">
        <v>1050</v>
      </c>
      <c r="H91" s="29" t="s">
        <v>1051</v>
      </c>
      <c r="J91" s="26" t="s">
        <v>763</v>
      </c>
      <c r="K91" s="29"/>
      <c r="L91">
        <v>2018</v>
      </c>
      <c r="M91">
        <v>1</v>
      </c>
      <c r="N91" t="s">
        <v>764</v>
      </c>
      <c r="O91">
        <v>2018</v>
      </c>
      <c r="T91" t="str">
        <f>_xlfn.XLOOKUP(A91,Snapshot!C91:C288,Snapshot!J91:J288)</f>
        <v>S-105</v>
      </c>
      <c r="U91" t="str">
        <f>_xlfn.XLOOKUP(A91,Snapshot!C91:C288,Snapshot!G91:G288,0)</f>
        <v>2=Yes [Ratified/signed]; 1=No [Not ratified/signed]; 0=No data/not applicable</v>
      </c>
      <c r="V91">
        <v>90</v>
      </c>
    </row>
    <row r="92" spans="1:22">
      <c r="A92" s="16" t="s">
        <v>322</v>
      </c>
      <c r="B92" s="29" t="s">
        <v>755</v>
      </c>
      <c r="C92" s="29" t="s">
        <v>1001</v>
      </c>
      <c r="D92" t="s">
        <v>1049</v>
      </c>
      <c r="E92" s="29" t="s">
        <v>789</v>
      </c>
      <c r="F92" s="29" t="s">
        <v>769</v>
      </c>
      <c r="G92" s="29" t="s">
        <v>323</v>
      </c>
      <c r="H92" s="29" t="s">
        <v>1052</v>
      </c>
      <c r="J92" s="26" t="s">
        <v>793</v>
      </c>
      <c r="K92" s="29"/>
      <c r="L92">
        <v>2020</v>
      </c>
      <c r="M92">
        <v>1</v>
      </c>
      <c r="N92" t="s">
        <v>764</v>
      </c>
      <c r="O92">
        <v>2018</v>
      </c>
      <c r="T92" t="str">
        <f>_xlfn.XLOOKUP(A92,Snapshot!C92:C289,Snapshot!J92:J289)</f>
        <v>S-106</v>
      </c>
      <c r="U92" t="str">
        <f>_xlfn.XLOOKUP(A92,Snapshot!C92:C289,Snapshot!G92:G289,0)</f>
        <v>3=Legislation; 2=Draft Legislation; 1=No Legislation; 0=No Data</v>
      </c>
      <c r="V92">
        <v>91</v>
      </c>
    </row>
    <row r="93" spans="1:22">
      <c r="A93" s="16" t="s">
        <v>327</v>
      </c>
      <c r="B93" s="29" t="s">
        <v>755</v>
      </c>
      <c r="C93" s="29" t="s">
        <v>1001</v>
      </c>
      <c r="D93" t="s">
        <v>1049</v>
      </c>
      <c r="E93" s="29" t="s">
        <v>789</v>
      </c>
      <c r="F93" s="29" t="s">
        <v>643</v>
      </c>
      <c r="G93" s="29" t="s">
        <v>1053</v>
      </c>
      <c r="H93" s="29" t="s">
        <v>1054</v>
      </c>
      <c r="J93" s="26" t="s">
        <v>763</v>
      </c>
      <c r="K93" s="29"/>
      <c r="L93">
        <v>2020</v>
      </c>
      <c r="M93">
        <v>1</v>
      </c>
      <c r="N93" t="s">
        <v>804</v>
      </c>
      <c r="T93" t="str">
        <f>_xlfn.XLOOKUP(A93,Snapshot!C93:C290,Snapshot!J93:J290)</f>
        <v>S-109</v>
      </c>
      <c r="U93" t="str">
        <f>_xlfn.XLOOKUP(A93,Snapshot!C93:C290,Snapshot!G93:G290,0)</f>
        <v>3=Legislation; 2=Draft Legislation; 1=No Legislation; 0=No Data</v>
      </c>
      <c r="V93">
        <v>92</v>
      </c>
    </row>
    <row r="94" spans="1:22">
      <c r="A94" s="16" t="s">
        <v>330</v>
      </c>
      <c r="B94" s="29" t="s">
        <v>755</v>
      </c>
      <c r="C94" s="29" t="s">
        <v>1001</v>
      </c>
      <c r="D94" t="s">
        <v>1049</v>
      </c>
      <c r="E94" s="29" t="s">
        <v>789</v>
      </c>
      <c r="F94" s="29" t="s">
        <v>643</v>
      </c>
      <c r="G94" s="29" t="s">
        <v>1055</v>
      </c>
      <c r="H94" s="29" t="s">
        <v>1056</v>
      </c>
      <c r="J94" s="26" t="s">
        <v>763</v>
      </c>
      <c r="K94" s="29"/>
      <c r="L94">
        <v>2020</v>
      </c>
      <c r="M94">
        <v>1</v>
      </c>
      <c r="N94" t="s">
        <v>764</v>
      </c>
      <c r="T94" t="str">
        <f>_xlfn.XLOOKUP(A94,Snapshot!C94:C291,Snapshot!J94:J291)</f>
        <v>S-236</v>
      </c>
      <c r="U94" t="str">
        <f>_xlfn.XLOOKUP(A94,Snapshot!C94:C291,Snapshot!G94:G291,0)</f>
        <v>2=Yes, the country has a national standards authority (ISO); 2=Yes, the country has a national standards authority (ISO and IEC); 1=No ISO or IEC national standards authority</v>
      </c>
      <c r="V94">
        <v>93</v>
      </c>
    </row>
    <row r="95" spans="1:22">
      <c r="A95" s="16" t="s">
        <v>334</v>
      </c>
      <c r="B95" s="29" t="s">
        <v>755</v>
      </c>
      <c r="C95" s="29" t="s">
        <v>1001</v>
      </c>
      <c r="D95" t="s">
        <v>1049</v>
      </c>
      <c r="E95" s="29" t="s">
        <v>813</v>
      </c>
      <c r="F95" s="29" t="s">
        <v>1057</v>
      </c>
      <c r="G95" s="29" t="s">
        <v>1058</v>
      </c>
      <c r="H95" s="29" t="s">
        <v>1059</v>
      </c>
      <c r="J95" s="26" t="s">
        <v>763</v>
      </c>
      <c r="K95" s="29"/>
      <c r="L95">
        <v>2018</v>
      </c>
      <c r="M95">
        <v>1</v>
      </c>
      <c r="N95" t="s">
        <v>804</v>
      </c>
      <c r="O95">
        <v>2018</v>
      </c>
      <c r="Q95" t="s">
        <v>817</v>
      </c>
      <c r="R95" t="s">
        <v>1060</v>
      </c>
      <c r="S95" t="s">
        <v>1061</v>
      </c>
      <c r="T95" t="str">
        <f>_xlfn.XLOOKUP(A95,Snapshot!C95:C292,Snapshot!J95:J292)</f>
        <v>S-221</v>
      </c>
      <c r="U95" t="str">
        <f>_xlfn.XLOOKUP(A95,Snapshot!C95:C292,Snapshot!G95:G292,0)</f>
        <v>Continuous variable</v>
      </c>
      <c r="V95">
        <v>94</v>
      </c>
    </row>
    <row r="96" spans="1:22">
      <c r="A96" s="16" t="s">
        <v>337</v>
      </c>
      <c r="B96" s="29" t="s">
        <v>755</v>
      </c>
      <c r="C96" s="29" t="s">
        <v>1001</v>
      </c>
      <c r="D96" t="s">
        <v>1049</v>
      </c>
      <c r="E96" s="29" t="s">
        <v>813</v>
      </c>
      <c r="F96" s="29" t="s">
        <v>1062</v>
      </c>
      <c r="G96" s="29" t="s">
        <v>1063</v>
      </c>
      <c r="H96" s="29" t="s">
        <v>1064</v>
      </c>
      <c r="J96" s="26" t="s">
        <v>763</v>
      </c>
      <c r="K96" s="29"/>
      <c r="L96">
        <v>2018</v>
      </c>
      <c r="M96">
        <v>1</v>
      </c>
      <c r="N96" t="s">
        <v>804</v>
      </c>
      <c r="Q96" t="s">
        <v>817</v>
      </c>
      <c r="R96" t="s">
        <v>818</v>
      </c>
      <c r="S96" t="s">
        <v>1065</v>
      </c>
      <c r="T96" t="str">
        <f>_xlfn.XLOOKUP(A96,Snapshot!C96:C293,Snapshot!J96:J293)</f>
        <v>S-113</v>
      </c>
      <c r="U96" t="str">
        <f>_xlfn.XLOOKUP(A96,Snapshot!C96:C293,Snapshot!G96:G293,0)</f>
        <v>Continuous variable</v>
      </c>
      <c r="V96">
        <v>95</v>
      </c>
    </row>
    <row r="97" spans="1:22">
      <c r="A97" s="16" t="s">
        <v>340</v>
      </c>
      <c r="B97" s="29" t="s">
        <v>755</v>
      </c>
      <c r="C97" s="29" t="s">
        <v>1001</v>
      </c>
      <c r="D97" s="29" t="s">
        <v>1066</v>
      </c>
      <c r="E97" s="29" t="s">
        <v>758</v>
      </c>
      <c r="F97" s="29" t="s">
        <v>765</v>
      </c>
      <c r="G97" s="29" t="s">
        <v>1067</v>
      </c>
      <c r="H97" s="29" t="s">
        <v>1068</v>
      </c>
      <c r="J97" s="26" t="s">
        <v>763</v>
      </c>
      <c r="K97" s="29"/>
      <c r="L97">
        <v>2018</v>
      </c>
      <c r="M97">
        <v>1</v>
      </c>
      <c r="N97" t="s">
        <v>764</v>
      </c>
      <c r="O97">
        <v>2018</v>
      </c>
      <c r="T97" t="str">
        <f>_xlfn.XLOOKUP(A97,Snapshot!C97:C294,Snapshot!J97:J294)</f>
        <v>S-115</v>
      </c>
      <c r="U97" t="str">
        <f>_xlfn.XLOOKUP(A97,Snapshot!C97:C294,Snapshot!G97:G294,0)</f>
        <v>2=Yes [Ratified/signed]; 1=No [Not ratified/signed]; 0=No data/not applicable</v>
      </c>
      <c r="V97">
        <v>96</v>
      </c>
    </row>
    <row r="98" spans="1:22">
      <c r="A98" s="16" t="s">
        <v>343</v>
      </c>
      <c r="B98" s="29" t="s">
        <v>755</v>
      </c>
      <c r="C98" s="29" t="s">
        <v>1001</v>
      </c>
      <c r="D98" s="29" t="s">
        <v>1066</v>
      </c>
      <c r="E98" s="29" t="s">
        <v>758</v>
      </c>
      <c r="F98" s="29" t="s">
        <v>1069</v>
      </c>
      <c r="G98" s="29" t="s">
        <v>1070</v>
      </c>
      <c r="H98" s="29" t="s">
        <v>1071</v>
      </c>
      <c r="J98" s="26" t="s">
        <v>763</v>
      </c>
      <c r="K98" s="29"/>
      <c r="L98">
        <v>2020</v>
      </c>
      <c r="M98">
        <v>1</v>
      </c>
      <c r="N98" t="s">
        <v>764</v>
      </c>
      <c r="O98">
        <v>2018</v>
      </c>
      <c r="T98" t="str">
        <f>_xlfn.XLOOKUP(A98,Snapshot!C98:C295,Snapshot!J98:J295)</f>
        <v>S-116</v>
      </c>
      <c r="U98" t="str">
        <f>_xlfn.XLOOKUP(A98,Snapshot!C98:C295,Snapshot!G98:G295,0)</f>
        <v>2=Yes; 2=yes; 1=No; 1=no; 0=No data; 0=don't know;0=Don't know; 0=No data received; 0=No response; 0=Unknown; 0=unknown</v>
      </c>
      <c r="V98">
        <v>97</v>
      </c>
    </row>
    <row r="99" spans="1:22">
      <c r="A99" s="16" t="s">
        <v>346</v>
      </c>
      <c r="B99" s="29" t="s">
        <v>755</v>
      </c>
      <c r="C99" s="29" t="s">
        <v>1001</v>
      </c>
      <c r="D99" s="29" t="s">
        <v>1066</v>
      </c>
      <c r="E99" s="29" t="s">
        <v>789</v>
      </c>
      <c r="F99" s="29" t="s">
        <v>1072</v>
      </c>
      <c r="G99" s="29" t="s">
        <v>1073</v>
      </c>
      <c r="H99" s="29" t="s">
        <v>1074</v>
      </c>
      <c r="J99" s="26" t="s">
        <v>793</v>
      </c>
      <c r="K99" s="29"/>
      <c r="L99">
        <v>2020</v>
      </c>
      <c r="M99">
        <v>1</v>
      </c>
      <c r="N99" t="s">
        <v>794</v>
      </c>
      <c r="T99" t="str">
        <f>_xlfn.XLOOKUP(A99,Snapshot!C99:C296,Snapshot!J99:J296)</f>
        <v>S-117</v>
      </c>
      <c r="U99" t="str">
        <f>_xlfn.XLOOKUP(A99,Snapshot!C99:C296,Snapshot!G99:G296,0)</f>
        <v>3=Yes there is legislation specific to CSAM and it has an adequate CSAM definition; 2=Yes there is legislation specific to CSAM but it does NOT have an adequate CSAM definition;  1=No legislation; 0=No data</v>
      </c>
      <c r="V99">
        <v>98</v>
      </c>
    </row>
    <row r="100" spans="1:22">
      <c r="A100" s="16" t="s">
        <v>350</v>
      </c>
      <c r="B100" s="29" t="s">
        <v>755</v>
      </c>
      <c r="C100" s="29" t="s">
        <v>1001</v>
      </c>
      <c r="D100" s="29" t="s">
        <v>1066</v>
      </c>
      <c r="E100" s="29" t="s">
        <v>789</v>
      </c>
      <c r="F100" s="29" t="s">
        <v>643</v>
      </c>
      <c r="G100" s="29" t="s">
        <v>1075</v>
      </c>
      <c r="H100" s="29" t="s">
        <v>1076</v>
      </c>
      <c r="J100" s="26" t="s">
        <v>763</v>
      </c>
      <c r="K100" s="29"/>
      <c r="L100">
        <v>2020</v>
      </c>
      <c r="M100">
        <v>1</v>
      </c>
      <c r="N100" t="s">
        <v>794</v>
      </c>
      <c r="T100" t="str">
        <f>_xlfn.XLOOKUP(A100,Snapshot!C100:C297,Snapshot!J100:J297)</f>
        <v>S-118</v>
      </c>
      <c r="U100" t="str">
        <f>_xlfn.XLOOKUP(A100,Snapshot!C100:C297,Snapshot!G100:G297,0)</f>
        <v>2=Yes; 2=yes; 1=No; 1=no; 0=No data; 0=don't know;0=Don't know; 0=No data received; 0=No response; 0=Unknown; 0=unknown</v>
      </c>
      <c r="V100">
        <v>99</v>
      </c>
    </row>
    <row r="101" spans="1:22">
      <c r="A101" s="16" t="s">
        <v>353</v>
      </c>
      <c r="B101" s="29" t="s">
        <v>755</v>
      </c>
      <c r="C101" s="29" t="s">
        <v>1001</v>
      </c>
      <c r="D101" s="29" t="s">
        <v>1066</v>
      </c>
      <c r="E101" s="29" t="s">
        <v>789</v>
      </c>
      <c r="F101" s="29" t="s">
        <v>643</v>
      </c>
      <c r="G101" s="29" t="s">
        <v>1077</v>
      </c>
      <c r="H101" s="29" t="s">
        <v>1078</v>
      </c>
      <c r="J101" s="26" t="s">
        <v>763</v>
      </c>
      <c r="K101" s="29"/>
      <c r="L101">
        <v>2020</v>
      </c>
      <c r="M101">
        <v>1</v>
      </c>
      <c r="N101" t="s">
        <v>794</v>
      </c>
      <c r="T101" t="str">
        <f>_xlfn.XLOOKUP(A101,Snapshot!C101:C298,Snapshot!J101:J298)</f>
        <v>S-119</v>
      </c>
      <c r="U101" t="str">
        <f>_xlfn.XLOOKUP(A101,Snapshot!C101:C298,Snapshot!G101:G298,0)</f>
        <v>2=Yes; 2=yes; 1=No; 1=no; 0=No data; 0=don't know;0=Don't know; 0=No data received; 0=No response; 0=Unknown; 0=unknown</v>
      </c>
      <c r="V101">
        <v>100</v>
      </c>
    </row>
    <row r="102" spans="1:22">
      <c r="A102" s="16" t="s">
        <v>356</v>
      </c>
      <c r="B102" s="29" t="s">
        <v>755</v>
      </c>
      <c r="C102" s="29" t="s">
        <v>1001</v>
      </c>
      <c r="D102" s="29" t="s">
        <v>1066</v>
      </c>
      <c r="E102" s="29" t="s">
        <v>789</v>
      </c>
      <c r="F102" s="29" t="s">
        <v>643</v>
      </c>
      <c r="G102" s="29" t="s">
        <v>802</v>
      </c>
      <c r="H102" s="29" t="s">
        <v>803</v>
      </c>
      <c r="J102" s="26" t="s">
        <v>763</v>
      </c>
      <c r="K102" s="29"/>
      <c r="L102">
        <v>2020</v>
      </c>
      <c r="M102">
        <v>1</v>
      </c>
      <c r="N102" t="s">
        <v>804</v>
      </c>
      <c r="Q102" t="s">
        <v>805</v>
      </c>
      <c r="S102" t="s">
        <v>806</v>
      </c>
      <c r="T102" t="str">
        <f>_xlfn.XLOOKUP(A102,Snapshot!C102:C299,Snapshot!J102:J299)</f>
        <v>S-120</v>
      </c>
      <c r="U102" t="str">
        <f>_xlfn.XLOOKUP(A102,Snapshot!C102:C299,Snapshot!G102:G299,0)</f>
        <v>Continuous variable</v>
      </c>
      <c r="V102">
        <v>101</v>
      </c>
    </row>
    <row r="103" spans="1:22">
      <c r="A103" s="16" t="s">
        <v>359</v>
      </c>
      <c r="B103" s="29" t="s">
        <v>755</v>
      </c>
      <c r="C103" s="29" t="s">
        <v>1001</v>
      </c>
      <c r="D103" s="29" t="s">
        <v>1066</v>
      </c>
      <c r="E103" s="29" t="s">
        <v>789</v>
      </c>
      <c r="F103" s="29" t="s">
        <v>643</v>
      </c>
      <c r="G103" s="29" t="s">
        <v>1079</v>
      </c>
      <c r="H103" s="29" t="s">
        <v>1080</v>
      </c>
      <c r="J103" s="26" t="s">
        <v>763</v>
      </c>
      <c r="K103" s="29"/>
      <c r="L103">
        <v>2020</v>
      </c>
      <c r="M103">
        <v>1</v>
      </c>
      <c r="N103" t="s">
        <v>804</v>
      </c>
      <c r="T103" t="str">
        <f>_xlfn.XLOOKUP(A103,Snapshot!C103:C300,Snapshot!J103:J300)</f>
        <v>S-121</v>
      </c>
      <c r="U103" t="str">
        <f>_xlfn.XLOOKUP(A103,Snapshot!C103:C300,Snapshot!G103:G300,0)</f>
        <v>3=Legislation; 2=Draft Legislation; 1=No Legislation; 0=No Data</v>
      </c>
      <c r="V103">
        <v>102</v>
      </c>
    </row>
    <row r="104" spans="1:22">
      <c r="A104" s="16" t="s">
        <v>362</v>
      </c>
      <c r="B104" s="29" t="s">
        <v>755</v>
      </c>
      <c r="C104" s="29" t="s">
        <v>1001</v>
      </c>
      <c r="D104" s="29" t="s">
        <v>1066</v>
      </c>
      <c r="E104" s="29" t="s">
        <v>789</v>
      </c>
      <c r="F104" s="29" t="s">
        <v>643</v>
      </c>
      <c r="G104" s="29" t="s">
        <v>1081</v>
      </c>
      <c r="H104" s="29" t="s">
        <v>1082</v>
      </c>
      <c r="J104" s="26" t="s">
        <v>763</v>
      </c>
      <c r="K104" s="29"/>
      <c r="L104">
        <v>2020</v>
      </c>
      <c r="M104">
        <v>1</v>
      </c>
      <c r="N104" t="s">
        <v>804</v>
      </c>
      <c r="T104" t="str">
        <f>_xlfn.XLOOKUP(A104,Snapshot!C104:C301,Snapshot!J104:J301)</f>
        <v>S-122</v>
      </c>
      <c r="U104" t="str">
        <f>_xlfn.XLOOKUP(A104,Snapshot!C104:C301,Snapshot!G104:G301,0)</f>
        <v>3=Legislation; 2=Draft Legislation; 1=No Legislation; 0=No Data</v>
      </c>
      <c r="V104">
        <v>103</v>
      </c>
    </row>
    <row r="105" spans="1:22">
      <c r="A105" s="16" t="s">
        <v>365</v>
      </c>
      <c r="B105" s="29" t="s">
        <v>755</v>
      </c>
      <c r="C105" s="29" t="s">
        <v>1001</v>
      </c>
      <c r="D105" s="29" t="s">
        <v>1066</v>
      </c>
      <c r="E105" s="29" t="s">
        <v>813</v>
      </c>
      <c r="F105" s="29" t="s">
        <v>643</v>
      </c>
      <c r="G105" s="29" t="s">
        <v>1083</v>
      </c>
      <c r="H105" s="29" t="s">
        <v>1084</v>
      </c>
      <c r="J105" s="26" t="s">
        <v>763</v>
      </c>
      <c r="K105" s="29"/>
      <c r="L105">
        <v>2020</v>
      </c>
      <c r="M105">
        <v>1</v>
      </c>
      <c r="N105" t="s">
        <v>764</v>
      </c>
      <c r="T105" t="str">
        <f>_xlfn.XLOOKUP(A105,Snapshot!C105:C302,Snapshot!J105:J302)</f>
        <v>S-123</v>
      </c>
      <c r="U105" t="str">
        <f>_xlfn.XLOOKUP(A105,Snapshot!C105:C302,Snapshot!G105:G302,0)</f>
        <v>6=over 50,000; 5=20,000 - 50,000; 4=10,000 - 20,000; 3=5,000 - 10,000; 2=1,000-5,000; 1 =Less than 1,000; 0=No data</v>
      </c>
      <c r="V105">
        <v>104</v>
      </c>
    </row>
    <row r="106" spans="1:22">
      <c r="A106" s="16" t="s">
        <v>369</v>
      </c>
      <c r="B106" s="29" t="s">
        <v>755</v>
      </c>
      <c r="C106" s="29" t="s">
        <v>1001</v>
      </c>
      <c r="D106" s="29" t="s">
        <v>1066</v>
      </c>
      <c r="E106" s="29" t="s">
        <v>827</v>
      </c>
      <c r="F106" s="29" t="s">
        <v>643</v>
      </c>
      <c r="G106" s="29" t="s">
        <v>1085</v>
      </c>
      <c r="H106" s="29" t="s">
        <v>1086</v>
      </c>
      <c r="J106" s="26" t="s">
        <v>763</v>
      </c>
      <c r="K106" s="29"/>
      <c r="L106">
        <v>2020</v>
      </c>
      <c r="M106">
        <v>1</v>
      </c>
      <c r="N106" t="s">
        <v>804</v>
      </c>
      <c r="Q106" t="s">
        <v>805</v>
      </c>
      <c r="S106" t="s">
        <v>806</v>
      </c>
      <c r="T106" t="str">
        <f>_xlfn.XLOOKUP(A106,Snapshot!C106:C303,Snapshot!J106:J303)</f>
        <v>S-124</v>
      </c>
      <c r="U106" t="str">
        <f>_xlfn.XLOOKUP(A106,Snapshot!C106:C303,Snapshot!G106:G303,0)</f>
        <v>Continuous variable</v>
      </c>
      <c r="V106">
        <v>105</v>
      </c>
    </row>
    <row r="107" spans="1:22">
      <c r="A107" s="16" t="s">
        <v>372</v>
      </c>
      <c r="B107" s="29" t="s">
        <v>755</v>
      </c>
      <c r="C107" s="29" t="s">
        <v>1001</v>
      </c>
      <c r="D107" s="29" t="s">
        <v>1066</v>
      </c>
      <c r="E107" s="29" t="s">
        <v>813</v>
      </c>
      <c r="F107" s="29" t="s">
        <v>643</v>
      </c>
      <c r="G107" s="29" t="s">
        <v>1087</v>
      </c>
      <c r="H107" s="29" t="s">
        <v>1088</v>
      </c>
      <c r="J107" s="26" t="s">
        <v>763</v>
      </c>
      <c r="K107" s="29"/>
      <c r="L107">
        <v>2020</v>
      </c>
      <c r="M107">
        <v>1</v>
      </c>
      <c r="N107" t="s">
        <v>804</v>
      </c>
      <c r="Q107" t="s">
        <v>817</v>
      </c>
      <c r="R107" t="s">
        <v>1089</v>
      </c>
      <c r="S107" t="s">
        <v>819</v>
      </c>
      <c r="T107" t="str">
        <f>_xlfn.XLOOKUP(A107,Snapshot!C107:C304,Snapshot!J107:J304)</f>
        <v>S-125</v>
      </c>
      <c r="U107" t="str">
        <f>_xlfn.XLOOKUP(A107,Snapshot!C107:C304,Snapshot!G107:G304,0)</f>
        <v>Continuous variable</v>
      </c>
      <c r="V107">
        <v>106</v>
      </c>
    </row>
    <row r="108" spans="1:22">
      <c r="A108" s="16" t="s">
        <v>375</v>
      </c>
      <c r="B108" s="29" t="s">
        <v>755</v>
      </c>
      <c r="C108" s="29" t="s">
        <v>1001</v>
      </c>
      <c r="D108" s="29" t="s">
        <v>1066</v>
      </c>
      <c r="E108" s="29" t="s">
        <v>813</v>
      </c>
      <c r="F108" s="29" t="s">
        <v>1090</v>
      </c>
      <c r="G108" s="29" t="s">
        <v>1091</v>
      </c>
      <c r="H108" s="29" t="s">
        <v>1092</v>
      </c>
      <c r="J108" s="26" t="s">
        <v>763</v>
      </c>
      <c r="K108" s="29"/>
      <c r="L108">
        <v>2018</v>
      </c>
      <c r="M108">
        <v>1</v>
      </c>
      <c r="N108" t="s">
        <v>804</v>
      </c>
      <c r="Q108" t="s">
        <v>817</v>
      </c>
      <c r="R108" t="s">
        <v>818</v>
      </c>
      <c r="S108" t="s">
        <v>819</v>
      </c>
      <c r="T108" t="str">
        <f>_xlfn.XLOOKUP(A108,Snapshot!C108:C305,Snapshot!J108:J305)</f>
        <v>S-126</v>
      </c>
      <c r="U108" t="str">
        <f>_xlfn.XLOOKUP(A108,Snapshot!C108:C305,Snapshot!G108:G305,0)</f>
        <v>Continuous variable</v>
      </c>
      <c r="V108">
        <v>107</v>
      </c>
    </row>
    <row r="109" spans="1:22" hidden="1">
      <c r="A109" s="16" t="s">
        <v>378</v>
      </c>
      <c r="B109" s="29" t="s">
        <v>755</v>
      </c>
      <c r="C109" s="29" t="s">
        <v>1001</v>
      </c>
      <c r="D109" s="29" t="s">
        <v>1066</v>
      </c>
      <c r="E109" s="29" t="s">
        <v>813</v>
      </c>
      <c r="F109" s="29" t="s">
        <v>1093</v>
      </c>
      <c r="G109" s="29" t="s">
        <v>1094</v>
      </c>
      <c r="H109" s="29" t="s">
        <v>1095</v>
      </c>
      <c r="J109" s="29" t="s">
        <v>892</v>
      </c>
      <c r="K109" s="29"/>
      <c r="L109" s="29">
        <v>2018</v>
      </c>
      <c r="M109" s="29">
        <v>1</v>
      </c>
      <c r="N109" s="29" t="s">
        <v>764</v>
      </c>
      <c r="O109" s="29">
        <v>2018</v>
      </c>
      <c r="Q109" t="s">
        <v>805</v>
      </c>
      <c r="T109" t="str">
        <f>_xlfn.XLOOKUP(A109,Snapshot!C109:C306,Snapshot!J109:J306)</f>
        <v>S-127</v>
      </c>
      <c r="U109" t="str">
        <f>_xlfn.XLOOKUP(A109,Snapshot!C109:C306,Snapshot!G109:G306,0)</f>
        <v>Continuous variable</v>
      </c>
      <c r="V109">
        <v>108</v>
      </c>
    </row>
    <row r="110" spans="1:22">
      <c r="A110" s="16" t="s">
        <v>381</v>
      </c>
      <c r="B110" s="29" t="s">
        <v>755</v>
      </c>
      <c r="C110" s="29" t="s">
        <v>1001</v>
      </c>
      <c r="D110" s="29" t="s">
        <v>1066</v>
      </c>
      <c r="E110" s="29" t="s">
        <v>827</v>
      </c>
      <c r="F110" t="s">
        <v>1096</v>
      </c>
      <c r="G110" t="s">
        <v>972</v>
      </c>
      <c r="H110" s="55" t="s">
        <v>973</v>
      </c>
      <c r="I110" s="55"/>
      <c r="J110" s="26" t="s">
        <v>763</v>
      </c>
      <c r="K110" s="29"/>
      <c r="L110">
        <v>2018</v>
      </c>
      <c r="M110">
        <v>1</v>
      </c>
      <c r="N110" t="s">
        <v>804</v>
      </c>
      <c r="O110">
        <v>2018</v>
      </c>
      <c r="Q110" t="s">
        <v>805</v>
      </c>
      <c r="S110" t="s">
        <v>806</v>
      </c>
      <c r="T110" t="str">
        <f>_xlfn.XLOOKUP(A110,Snapshot!C110:C307,Snapshot!J110:J307)</f>
        <v>S-128</v>
      </c>
      <c r="U110" t="str">
        <f>_xlfn.XLOOKUP(A110,Snapshot!C110:C307,Snapshot!G110:G307,0)</f>
        <v>Continuous variable</v>
      </c>
      <c r="V110">
        <v>109</v>
      </c>
    </row>
    <row r="111" spans="1:22">
      <c r="A111" s="16" t="s">
        <v>383</v>
      </c>
      <c r="B111" s="29" t="s">
        <v>755</v>
      </c>
      <c r="C111" s="29" t="s">
        <v>1001</v>
      </c>
      <c r="D111" s="29" t="s">
        <v>1002</v>
      </c>
      <c r="E111" s="29" t="s">
        <v>827</v>
      </c>
      <c r="F111" t="s">
        <v>974</v>
      </c>
      <c r="G111" t="s">
        <v>975</v>
      </c>
      <c r="H111" s="28" t="s">
        <v>976</v>
      </c>
      <c r="I111" s="28"/>
      <c r="J111" s="26" t="s">
        <v>763</v>
      </c>
      <c r="K111" s="29"/>
      <c r="L111">
        <v>2020</v>
      </c>
      <c r="M111">
        <v>1</v>
      </c>
      <c r="N111" t="s">
        <v>804</v>
      </c>
      <c r="Q111" t="s">
        <v>805</v>
      </c>
      <c r="S111" t="s">
        <v>806</v>
      </c>
      <c r="T111" t="str">
        <f>_xlfn.XLOOKUP(A111,Snapshot!C111:C308,Snapshot!J111:J308)</f>
        <v>S-129</v>
      </c>
      <c r="U111" t="str">
        <f>_xlfn.XLOOKUP(A111,Snapshot!C111:C308,Snapshot!G111:G308,0)</f>
        <v>Continuous variable</v>
      </c>
      <c r="V111">
        <v>110</v>
      </c>
    </row>
    <row r="112" spans="1:22">
      <c r="A112" s="16" t="s">
        <v>385</v>
      </c>
      <c r="B112" s="29" t="s">
        <v>755</v>
      </c>
      <c r="C112" s="29" t="s">
        <v>1001</v>
      </c>
      <c r="D112" s="29" t="s">
        <v>1049</v>
      </c>
      <c r="E112" s="29" t="s">
        <v>827</v>
      </c>
      <c r="F112" t="s">
        <v>977</v>
      </c>
      <c r="G112" t="s">
        <v>978</v>
      </c>
      <c r="H112" s="28" t="s">
        <v>979</v>
      </c>
      <c r="I112" s="28"/>
      <c r="J112" s="26" t="s">
        <v>763</v>
      </c>
      <c r="K112" s="29"/>
      <c r="L112">
        <v>2020</v>
      </c>
      <c r="M112">
        <v>1</v>
      </c>
      <c r="N112" t="s">
        <v>804</v>
      </c>
      <c r="Q112" t="s">
        <v>805</v>
      </c>
      <c r="S112" t="s">
        <v>806</v>
      </c>
      <c r="T112" t="str">
        <f>_xlfn.XLOOKUP(A112,Snapshot!C112:C309,Snapshot!J112:J309)</f>
        <v>S-130</v>
      </c>
      <c r="U112" t="str">
        <f>_xlfn.XLOOKUP(A112,Snapshot!C112:C309,Snapshot!G112:G309,0)</f>
        <v>Continuous variable</v>
      </c>
      <c r="V112">
        <v>111</v>
      </c>
    </row>
    <row r="113" spans="1:22">
      <c r="A113" s="16" t="s">
        <v>387</v>
      </c>
      <c r="B113" s="29" t="s">
        <v>755</v>
      </c>
      <c r="C113" s="29" t="s">
        <v>1001</v>
      </c>
      <c r="D113" s="29" t="s">
        <v>1066</v>
      </c>
      <c r="E113" s="29" t="s">
        <v>827</v>
      </c>
      <c r="F113" t="s">
        <v>1097</v>
      </c>
      <c r="G113" t="s">
        <v>1098</v>
      </c>
      <c r="H113" s="29" t="s">
        <v>1099</v>
      </c>
      <c r="J113" s="26" t="s">
        <v>763</v>
      </c>
      <c r="K113" s="29"/>
      <c r="L113">
        <v>2018</v>
      </c>
      <c r="M113">
        <v>1</v>
      </c>
      <c r="N113" t="s">
        <v>804</v>
      </c>
      <c r="O113">
        <v>2018</v>
      </c>
      <c r="Q113" t="s">
        <v>805</v>
      </c>
      <c r="S113" t="s">
        <v>806</v>
      </c>
      <c r="T113" t="str">
        <f>_xlfn.XLOOKUP(A113,Snapshot!C113:C310,Snapshot!J113:J310)</f>
        <v>S-131</v>
      </c>
      <c r="U113" t="str">
        <f>_xlfn.XLOOKUP(A113,Snapshot!C113:C310,Snapshot!G113:G310,0)</f>
        <v>Continuous variable</v>
      </c>
      <c r="V113">
        <v>112</v>
      </c>
    </row>
    <row r="114" spans="1:22" hidden="1">
      <c r="A114" s="16" t="s">
        <v>390</v>
      </c>
      <c r="B114" s="29" t="s">
        <v>755</v>
      </c>
      <c r="C114" s="29" t="s">
        <v>1001</v>
      </c>
      <c r="D114" s="29" t="s">
        <v>1100</v>
      </c>
      <c r="E114" t="s">
        <v>1101</v>
      </c>
      <c r="F114" t="s">
        <v>643</v>
      </c>
      <c r="G114" t="s">
        <v>980</v>
      </c>
      <c r="H114" s="29" t="s">
        <v>980</v>
      </c>
      <c r="J114" s="29" t="s">
        <v>892</v>
      </c>
      <c r="K114" s="29"/>
      <c r="L114" s="29">
        <v>2020</v>
      </c>
      <c r="M114" s="29">
        <v>1</v>
      </c>
      <c r="N114" s="29" t="s">
        <v>764</v>
      </c>
      <c r="O114" s="29"/>
      <c r="T114" t="str">
        <f>_xlfn.XLOOKUP(A114,Snapshot!C114:C311,Snapshot!J114:J311)</f>
        <v>S-132; S-133</v>
      </c>
      <c r="V114">
        <v>113</v>
      </c>
    </row>
    <row r="115" spans="1:22">
      <c r="A115" s="16" t="s">
        <v>394</v>
      </c>
      <c r="B115" s="29" t="s">
        <v>755</v>
      </c>
      <c r="C115" s="29" t="s">
        <v>1001</v>
      </c>
      <c r="D115" s="29" t="s">
        <v>1066</v>
      </c>
      <c r="E115" s="29" t="s">
        <v>827</v>
      </c>
      <c r="F115" t="s">
        <v>643</v>
      </c>
      <c r="G115" s="29" t="s">
        <v>981</v>
      </c>
      <c r="H115" s="29" t="s">
        <v>982</v>
      </c>
      <c r="J115" s="26" t="s">
        <v>763</v>
      </c>
      <c r="K115" s="29"/>
      <c r="L115">
        <v>2020</v>
      </c>
      <c r="M115">
        <v>1</v>
      </c>
      <c r="N115" t="s">
        <v>804</v>
      </c>
      <c r="Q115" t="s">
        <v>805</v>
      </c>
      <c r="S115" t="s">
        <v>806</v>
      </c>
      <c r="T115" t="str">
        <f>_xlfn.XLOOKUP(A115,Snapshot!C115:C312,Snapshot!J115:J312)</f>
        <v>S-134</v>
      </c>
      <c r="U115" t="str">
        <f>_xlfn.XLOOKUP(A115,Snapshot!C115:C312,Snapshot!G115:G312,0)</f>
        <v>Continuous variable</v>
      </c>
      <c r="V115">
        <v>114</v>
      </c>
    </row>
    <row r="116" spans="1:22">
      <c r="A116" s="16" t="s">
        <v>397</v>
      </c>
      <c r="B116" s="29" t="s">
        <v>755</v>
      </c>
      <c r="C116" s="29" t="s">
        <v>1001</v>
      </c>
      <c r="D116" s="29" t="s">
        <v>1002</v>
      </c>
      <c r="E116" s="29" t="s">
        <v>827</v>
      </c>
      <c r="F116" s="29" t="s">
        <v>1096</v>
      </c>
      <c r="G116" s="29" t="s">
        <v>1102</v>
      </c>
      <c r="H116" s="29" t="s">
        <v>1103</v>
      </c>
      <c r="J116" s="26" t="s">
        <v>763</v>
      </c>
      <c r="K116" s="29"/>
      <c r="L116">
        <v>2018</v>
      </c>
      <c r="M116">
        <v>1</v>
      </c>
      <c r="N116" t="s">
        <v>804</v>
      </c>
      <c r="O116">
        <v>2018</v>
      </c>
      <c r="T116" t="str">
        <f>_xlfn.XLOOKUP(A116,Snapshot!C116:C313,Snapshot!J116:J313)</f>
        <v>S-135</v>
      </c>
      <c r="U116" t="str">
        <f>_xlfn.XLOOKUP(A116,Snapshot!C116:C313,Snapshot!G116:G313,0)</f>
        <v>2=Yes; 2=yes; 1=No; 1=no; 0=No data; 0=don't know;0=Don't know; 0=No data received; 0=No response; 0=Unknown; 0=unknown</v>
      </c>
      <c r="V116">
        <v>115</v>
      </c>
    </row>
    <row r="117" spans="1:22">
      <c r="A117" s="16" t="s">
        <v>400</v>
      </c>
      <c r="B117" s="29" t="s">
        <v>755</v>
      </c>
      <c r="C117" s="29" t="s">
        <v>1001</v>
      </c>
      <c r="D117" s="29" t="s">
        <v>1002</v>
      </c>
      <c r="E117" s="29" t="s">
        <v>827</v>
      </c>
      <c r="F117" s="29" t="s">
        <v>1104</v>
      </c>
      <c r="G117" s="29" t="s">
        <v>1105</v>
      </c>
      <c r="H117" s="29" t="s">
        <v>1106</v>
      </c>
      <c r="J117" s="26" t="s">
        <v>763</v>
      </c>
      <c r="K117" s="29"/>
      <c r="L117">
        <v>2018</v>
      </c>
      <c r="M117">
        <v>1</v>
      </c>
      <c r="N117" t="s">
        <v>804</v>
      </c>
      <c r="O117">
        <v>2018</v>
      </c>
      <c r="T117" t="str">
        <f>_xlfn.XLOOKUP(A117,Snapshot!C117:C314,Snapshot!J117:J314)</f>
        <v>S-136</v>
      </c>
      <c r="U117" t="str">
        <f>_xlfn.XLOOKUP(A117,Snapshot!C117:C314,Snapshot!G117:G314,0)</f>
        <v>2=Yes; 2=yes; 1=No; 1=no; 0=No data; 0=don't know;0=Don't know; 0=No data received; 0=No response; 0=Unknown; 0=unknown</v>
      </c>
      <c r="V117">
        <v>116</v>
      </c>
    </row>
    <row r="118" spans="1:22">
      <c r="A118" s="16" t="s">
        <v>403</v>
      </c>
      <c r="B118" s="29" t="s">
        <v>755</v>
      </c>
      <c r="C118" s="29" t="s">
        <v>1001</v>
      </c>
      <c r="D118" s="29" t="s">
        <v>1002</v>
      </c>
      <c r="E118" s="29" t="s">
        <v>827</v>
      </c>
      <c r="F118" s="29" t="s">
        <v>1107</v>
      </c>
      <c r="G118" s="29" t="s">
        <v>1108</v>
      </c>
      <c r="H118" s="29" t="s">
        <v>1109</v>
      </c>
      <c r="J118" s="26" t="s">
        <v>763</v>
      </c>
      <c r="K118" s="29"/>
      <c r="L118">
        <v>2018</v>
      </c>
      <c r="M118">
        <v>1</v>
      </c>
      <c r="N118" t="s">
        <v>804</v>
      </c>
      <c r="O118">
        <v>2018</v>
      </c>
      <c r="T118" t="str">
        <f>_xlfn.XLOOKUP(A118,Snapshot!C118:C315,Snapshot!J118:J315)</f>
        <v>S-137</v>
      </c>
      <c r="U118" t="str">
        <f>_xlfn.XLOOKUP(A118,Snapshot!C118:C315,Snapshot!G118:G315,0)</f>
        <v>2=Yes; 2=yes; 1=No; 1=no; 0=No data; 0=don't know;0=Don't know; 0=No data received; 0=No response; 0=Unknown; 0=unknown</v>
      </c>
      <c r="V118">
        <v>117</v>
      </c>
    </row>
    <row r="119" spans="1:22">
      <c r="A119" s="16" t="s">
        <v>406</v>
      </c>
      <c r="B119" s="29" t="s">
        <v>755</v>
      </c>
      <c r="C119" s="29" t="s">
        <v>1001</v>
      </c>
      <c r="D119" s="29" t="s">
        <v>1002</v>
      </c>
      <c r="E119" s="29" t="s">
        <v>827</v>
      </c>
      <c r="F119" s="29" t="s">
        <v>1110</v>
      </c>
      <c r="G119" s="29" t="s">
        <v>1111</v>
      </c>
      <c r="H119" s="29" t="s">
        <v>1112</v>
      </c>
      <c r="J119" s="26" t="s">
        <v>793</v>
      </c>
      <c r="K119" s="29"/>
      <c r="L119">
        <v>2020</v>
      </c>
      <c r="M119">
        <v>1</v>
      </c>
      <c r="N119" t="s">
        <v>764</v>
      </c>
      <c r="Q119" t="s">
        <v>805</v>
      </c>
      <c r="S119" t="s">
        <v>806</v>
      </c>
      <c r="T119" t="str">
        <f>_xlfn.XLOOKUP(A119,Snapshot!C119:C316,Snapshot!J119:J316)</f>
        <v>S-138</v>
      </c>
      <c r="U119" t="str">
        <f>_xlfn.XLOOKUP(A119,Snapshot!C119:C316,Snapshot!G119:G316,0)</f>
        <v>Continuous variable</v>
      </c>
      <c r="V119">
        <v>118</v>
      </c>
    </row>
    <row r="120" spans="1:22">
      <c r="A120" s="16" t="s">
        <v>409</v>
      </c>
      <c r="B120" s="29" t="s">
        <v>755</v>
      </c>
      <c r="C120" s="29" t="s">
        <v>1001</v>
      </c>
      <c r="D120" s="29" t="s">
        <v>1066</v>
      </c>
      <c r="E120" s="29" t="s">
        <v>827</v>
      </c>
      <c r="F120" s="29" t="s">
        <v>1097</v>
      </c>
      <c r="G120" s="29" t="s">
        <v>1113</v>
      </c>
      <c r="H120" s="29" t="s">
        <v>1114</v>
      </c>
      <c r="J120" s="26" t="s">
        <v>793</v>
      </c>
      <c r="K120" s="29"/>
      <c r="L120">
        <v>2020</v>
      </c>
      <c r="M120">
        <v>1</v>
      </c>
      <c r="N120" t="s">
        <v>764</v>
      </c>
      <c r="T120" t="str">
        <f>_xlfn.XLOOKUP(A120,Snapshot!C120:C317,Snapshot!J120:J317)</f>
        <v>S-139</v>
      </c>
      <c r="U120" t="str">
        <f>_xlfn.XLOOKUP(A120,Snapshot!C120:C317,Snapshot!G120:G317,0)</f>
        <v>2=Yes, the country has a national strategy or policy on child online protection; 1= No strategy or policy on child online protection; 0=No data</v>
      </c>
      <c r="V120">
        <v>119</v>
      </c>
    </row>
    <row r="121" spans="1:22">
      <c r="A121" s="16" t="s">
        <v>413</v>
      </c>
      <c r="B121" s="29" t="s">
        <v>755</v>
      </c>
      <c r="C121" s="29" t="s">
        <v>1001</v>
      </c>
      <c r="D121" s="29" t="s">
        <v>1066</v>
      </c>
      <c r="E121" s="29" t="s">
        <v>827</v>
      </c>
      <c r="F121" s="29" t="s">
        <v>1115</v>
      </c>
      <c r="G121" s="29" t="s">
        <v>1116</v>
      </c>
      <c r="H121" s="29" t="s">
        <v>1117</v>
      </c>
      <c r="J121" s="26" t="s">
        <v>793</v>
      </c>
      <c r="K121" s="29"/>
      <c r="L121">
        <v>2020</v>
      </c>
      <c r="M121">
        <v>1</v>
      </c>
      <c r="N121" t="s">
        <v>764</v>
      </c>
      <c r="T121" t="str">
        <f>_xlfn.XLOOKUP(A121,Snapshot!C121:C318,Snapshot!J121:J318)</f>
        <v>S-140</v>
      </c>
      <c r="U121" t="str">
        <f>_xlfn.XLOOKUP(A121,Snapshot!C121:C318,Snapshot!G121:G318,0)</f>
        <v>3=Yes the country has a child helpline linked to the Child Helpline Network; 2=The country has a helpline but is not a member of the Child Helpline Network; 1=No child helpline linked to the Child Helpline Network</v>
      </c>
      <c r="V121">
        <v>120</v>
      </c>
    </row>
    <row r="122" spans="1:22">
      <c r="A122" s="16" t="s">
        <v>417</v>
      </c>
      <c r="B122" s="29" t="s">
        <v>755</v>
      </c>
      <c r="C122" t="s">
        <v>1118</v>
      </c>
      <c r="D122" s="29" t="s">
        <v>1119</v>
      </c>
      <c r="E122" s="29" t="s">
        <v>758</v>
      </c>
      <c r="F122" s="29" t="s">
        <v>1120</v>
      </c>
      <c r="G122" s="29" t="s">
        <v>1121</v>
      </c>
      <c r="H122" s="29" t="s">
        <v>1122</v>
      </c>
      <c r="J122" s="26" t="s">
        <v>763</v>
      </c>
      <c r="K122" s="29"/>
      <c r="L122">
        <v>2018</v>
      </c>
      <c r="M122">
        <v>1</v>
      </c>
      <c r="N122" t="s">
        <v>764</v>
      </c>
      <c r="O122">
        <v>2018</v>
      </c>
      <c r="T122" t="str">
        <f>_xlfn.XLOOKUP(A122,Snapshot!C122:C319,Snapshot!J122:J319)</f>
        <v>S-141</v>
      </c>
      <c r="U122" t="str">
        <f>_xlfn.XLOOKUP(A122,Snapshot!C122:C319,Snapshot!G122:G319,0)</f>
        <v>2=Yes [Ratified/signed]; 1=No [Not ratified/signed]; 0=No data/not applicable</v>
      </c>
      <c r="V122">
        <v>121</v>
      </c>
    </row>
    <row r="123" spans="1:22" ht="16.2" customHeight="1">
      <c r="A123" s="16" t="s">
        <v>420</v>
      </c>
      <c r="B123" s="29" t="s">
        <v>755</v>
      </c>
      <c r="C123" t="s">
        <v>1118</v>
      </c>
      <c r="D123" s="29" t="s">
        <v>1119</v>
      </c>
      <c r="E123" s="29" t="s">
        <v>758</v>
      </c>
      <c r="F123" s="29" t="s">
        <v>1123</v>
      </c>
      <c r="G123" s="28" t="s">
        <v>1124</v>
      </c>
      <c r="H123" s="55" t="s">
        <v>1125</v>
      </c>
      <c r="I123" s="55"/>
      <c r="J123" s="26" t="s">
        <v>763</v>
      </c>
      <c r="K123" s="29"/>
      <c r="L123">
        <v>2018</v>
      </c>
      <c r="M123">
        <v>1</v>
      </c>
      <c r="N123" t="s">
        <v>764</v>
      </c>
      <c r="O123">
        <v>2018</v>
      </c>
      <c r="T123" t="str">
        <f>_xlfn.XLOOKUP(A123,Snapshot!C123:C320,Snapshot!J123:J320)</f>
        <v>S-142</v>
      </c>
      <c r="U123" t="str">
        <f>_xlfn.XLOOKUP(A123,Snapshot!C123:C320,Snapshot!G123:G320,0)</f>
        <v>2=Yes [Ratified/signed]; 1=No [Not ratified/signed]; 0=No data/not applicable</v>
      </c>
      <c r="V123">
        <v>122</v>
      </c>
    </row>
    <row r="124" spans="1:22">
      <c r="A124" s="16" t="s">
        <v>423</v>
      </c>
      <c r="B124" s="29" t="s">
        <v>755</v>
      </c>
      <c r="C124" t="s">
        <v>1118</v>
      </c>
      <c r="D124" s="29" t="s">
        <v>1119</v>
      </c>
      <c r="E124" s="29" t="s">
        <v>758</v>
      </c>
      <c r="F124" s="29" t="s">
        <v>1126</v>
      </c>
      <c r="G124" s="29" t="s">
        <v>1127</v>
      </c>
      <c r="H124" s="29" t="s">
        <v>1128</v>
      </c>
      <c r="J124" s="26" t="s">
        <v>763</v>
      </c>
      <c r="K124" s="29"/>
      <c r="L124">
        <v>2018</v>
      </c>
      <c r="M124">
        <v>1</v>
      </c>
      <c r="N124" t="s">
        <v>764</v>
      </c>
      <c r="O124">
        <v>2018</v>
      </c>
      <c r="T124" t="str">
        <f>_xlfn.XLOOKUP(A124,Snapshot!C124:C321,Snapshot!J124:J321)</f>
        <v>S-143</v>
      </c>
      <c r="U124" t="str">
        <f>_xlfn.XLOOKUP(A124,Snapshot!C124:C321,Snapshot!G124:G321,0)</f>
        <v>2=Yes [Ratified/signed]; 1=No [Not ratified/signed]; 0=No data/not applicable</v>
      </c>
      <c r="V124">
        <v>123</v>
      </c>
    </row>
    <row r="125" spans="1:22">
      <c r="A125" s="16" t="s">
        <v>426</v>
      </c>
      <c r="B125" s="29" t="s">
        <v>755</v>
      </c>
      <c r="C125" t="s">
        <v>1118</v>
      </c>
      <c r="D125" s="29" t="s">
        <v>1119</v>
      </c>
      <c r="E125" s="29" t="s">
        <v>758</v>
      </c>
      <c r="F125" s="29" t="s">
        <v>1129</v>
      </c>
      <c r="G125" s="29" t="s">
        <v>1130</v>
      </c>
      <c r="H125" s="55" t="s">
        <v>1131</v>
      </c>
      <c r="I125" s="55"/>
      <c r="J125" s="26" t="s">
        <v>763</v>
      </c>
      <c r="K125" s="29"/>
      <c r="L125">
        <v>2018</v>
      </c>
      <c r="M125">
        <v>1</v>
      </c>
      <c r="N125" t="s">
        <v>764</v>
      </c>
      <c r="O125">
        <v>2018</v>
      </c>
      <c r="T125" t="str">
        <f>_xlfn.XLOOKUP(A125,Snapshot!C125:C322,Snapshot!J125:J322)</f>
        <v>S-144</v>
      </c>
      <c r="U125" t="str">
        <f>_xlfn.XLOOKUP(A125,Snapshot!C125:C322,Snapshot!G125:G322,0)</f>
        <v>2=Yes [Ratified/signed]; 1=No [Not ratified/signed]; 0=No data/not applicable</v>
      </c>
      <c r="V125">
        <v>124</v>
      </c>
    </row>
    <row r="126" spans="1:22">
      <c r="A126" s="16" t="s">
        <v>429</v>
      </c>
      <c r="B126" s="29" t="s">
        <v>755</v>
      </c>
      <c r="C126" t="s">
        <v>1118</v>
      </c>
      <c r="D126" s="29" t="s">
        <v>1119</v>
      </c>
      <c r="E126" s="29" t="s">
        <v>758</v>
      </c>
      <c r="F126" s="29" t="s">
        <v>1132</v>
      </c>
      <c r="G126" s="29" t="s">
        <v>1133</v>
      </c>
      <c r="H126" s="29" t="s">
        <v>1134</v>
      </c>
      <c r="J126" s="26" t="s">
        <v>763</v>
      </c>
      <c r="K126" s="29"/>
      <c r="L126">
        <v>2018</v>
      </c>
      <c r="M126">
        <v>1</v>
      </c>
      <c r="N126" t="s">
        <v>764</v>
      </c>
      <c r="O126">
        <v>2018</v>
      </c>
      <c r="T126" t="str">
        <f>_xlfn.XLOOKUP(A126,Snapshot!C126:C323,Snapshot!J126:J323)</f>
        <v>S-145</v>
      </c>
      <c r="U126" t="str">
        <f>_xlfn.XLOOKUP(A126,Snapshot!C126:C323,Snapshot!G126:G323,0)</f>
        <v>2=Yes [Ratified/signed]; 1=No [Not ratified/signed]; 0=No data/not applicable</v>
      </c>
      <c r="V126">
        <v>125</v>
      </c>
    </row>
    <row r="127" spans="1:22">
      <c r="A127" s="16" t="s">
        <v>432</v>
      </c>
      <c r="B127" s="29" t="s">
        <v>755</v>
      </c>
      <c r="C127" t="s">
        <v>1118</v>
      </c>
      <c r="D127" s="29" t="s">
        <v>1119</v>
      </c>
      <c r="E127" s="29" t="s">
        <v>789</v>
      </c>
      <c r="F127" s="29" t="s">
        <v>643</v>
      </c>
      <c r="G127" s="29" t="s">
        <v>1135</v>
      </c>
      <c r="H127" s="29" t="s">
        <v>1136</v>
      </c>
      <c r="J127" s="26" t="s">
        <v>892</v>
      </c>
      <c r="K127" s="29"/>
      <c r="L127">
        <v>2020</v>
      </c>
      <c r="M127">
        <v>1</v>
      </c>
      <c r="N127" t="s">
        <v>804</v>
      </c>
      <c r="T127" t="str">
        <f>_xlfn.XLOOKUP(A127,Snapshot!C127:C324,Snapshot!J127:J324)</f>
        <v>S-146</v>
      </c>
      <c r="U127" t="str">
        <f>_xlfn.XLOOKUP(A127,Snapshot!C127:C324,Snapshot!G127:G324,0)</f>
        <v>2=Yes; 2=yes; 1=No; 1=no; 0=No data; 0=don't know;0=Don't know; 0=No data received; 0=No response; 0=Unknown; 0=unknown</v>
      </c>
      <c r="V127">
        <v>126</v>
      </c>
    </row>
    <row r="128" spans="1:22">
      <c r="A128" s="16" t="s">
        <v>435</v>
      </c>
      <c r="B128" s="29" t="s">
        <v>755</v>
      </c>
      <c r="C128" t="s">
        <v>1118</v>
      </c>
      <c r="D128" s="29" t="s">
        <v>1119</v>
      </c>
      <c r="E128" s="29" t="s">
        <v>789</v>
      </c>
      <c r="F128" s="29" t="s">
        <v>790</v>
      </c>
      <c r="G128" s="29" t="s">
        <v>1137</v>
      </c>
      <c r="H128" s="29" t="s">
        <v>1138</v>
      </c>
      <c r="J128" s="26" t="s">
        <v>763</v>
      </c>
      <c r="K128" s="29"/>
      <c r="L128">
        <v>2018</v>
      </c>
      <c r="M128">
        <v>1</v>
      </c>
      <c r="N128" t="s">
        <v>794</v>
      </c>
      <c r="T128" t="str">
        <f>_xlfn.XLOOKUP(A128,Snapshot!C128:C325,Snapshot!J128:J325)</f>
        <v>S-147</v>
      </c>
      <c r="U128" t="str">
        <f>_xlfn.XLOOKUP(A128,Snapshot!C128:C325,Snapshot!G128:G325,0)</f>
        <v>2=Yes; 1=No</v>
      </c>
      <c r="V128">
        <v>127</v>
      </c>
    </row>
    <row r="129" spans="1:22">
      <c r="A129" s="16" t="s">
        <v>439</v>
      </c>
      <c r="B129" s="29" t="s">
        <v>755</v>
      </c>
      <c r="C129" t="s">
        <v>1118</v>
      </c>
      <c r="D129" s="29" t="s">
        <v>1119</v>
      </c>
      <c r="E129" s="29" t="s">
        <v>789</v>
      </c>
      <c r="F129" s="29" t="s">
        <v>643</v>
      </c>
      <c r="G129" s="29" t="s">
        <v>1139</v>
      </c>
      <c r="H129" s="29" t="s">
        <v>1140</v>
      </c>
      <c r="J129" s="26" t="s">
        <v>763</v>
      </c>
      <c r="K129" s="29"/>
      <c r="L129">
        <v>2020</v>
      </c>
      <c r="M129">
        <v>1</v>
      </c>
      <c r="N129" t="s">
        <v>794</v>
      </c>
      <c r="T129" t="str">
        <f>_xlfn.XLOOKUP(A129,Snapshot!C129:C326,Snapshot!J129:J326)</f>
        <v>S-148</v>
      </c>
      <c r="U129" t="str">
        <f>_xlfn.XLOOKUP(A129,Snapshot!C129:C326,Snapshot!G129:G326,0)</f>
        <v>3=Yes, there is a national legal instrument specifically providing for pollutant release and transfer registers; 2=There is a pollutant release and transfer register, but there is no specific national legal instrument; 1=No</v>
      </c>
      <c r="V129">
        <v>128</v>
      </c>
    </row>
    <row r="130" spans="1:22">
      <c r="A130" s="16" t="s">
        <v>443</v>
      </c>
      <c r="B130" s="29" t="s">
        <v>755</v>
      </c>
      <c r="C130" t="s">
        <v>1118</v>
      </c>
      <c r="D130" s="29" t="s">
        <v>1119</v>
      </c>
      <c r="E130" s="29" t="s">
        <v>789</v>
      </c>
      <c r="F130" s="29" t="s">
        <v>643</v>
      </c>
      <c r="G130" s="29" t="s">
        <v>1141</v>
      </c>
      <c r="H130" s="29" t="s">
        <v>1142</v>
      </c>
      <c r="J130" s="26" t="s">
        <v>763</v>
      </c>
      <c r="K130" s="29"/>
      <c r="L130">
        <v>2020</v>
      </c>
      <c r="M130">
        <v>1</v>
      </c>
      <c r="N130" t="s">
        <v>794</v>
      </c>
      <c r="T130" t="str">
        <f>_xlfn.XLOOKUP(A130,Snapshot!C130:C327,Snapshot!J130:J327)</f>
        <v>S-149</v>
      </c>
      <c r="U130" t="str">
        <f>_xlfn.XLOOKUP(A130,Snapshot!C130:C327,Snapshot!G130:G327,0)</f>
        <v>2=Yes, the country has a stand-alone legal instrument for environmental impact assessments ; 2=Yes, the country has environmental impact assessment provisions in other legal instruments ; 2=Countries with stand-alone legal instruments for environmental impact assessments ; 1=No</v>
      </c>
      <c r="V130">
        <v>129</v>
      </c>
    </row>
    <row r="131" spans="1:22">
      <c r="A131" s="16" t="s">
        <v>447</v>
      </c>
      <c r="B131" s="29" t="s">
        <v>755</v>
      </c>
      <c r="C131" t="s">
        <v>1118</v>
      </c>
      <c r="D131" s="29" t="s">
        <v>1119</v>
      </c>
      <c r="E131" s="29" t="s">
        <v>789</v>
      </c>
      <c r="F131" s="29" t="s">
        <v>1143</v>
      </c>
      <c r="G131" s="29" t="s">
        <v>1144</v>
      </c>
      <c r="H131" s="29" t="s">
        <v>1145</v>
      </c>
      <c r="J131" s="26" t="s">
        <v>763</v>
      </c>
      <c r="K131" s="29"/>
      <c r="L131">
        <v>2018</v>
      </c>
      <c r="M131">
        <v>1</v>
      </c>
      <c r="N131" t="s">
        <v>794</v>
      </c>
      <c r="T131" t="str">
        <f>_xlfn.XLOOKUP(A131,Snapshot!C131:C328,Snapshot!J131:J328)</f>
        <v>S-150</v>
      </c>
      <c r="U131" t="str">
        <f>_xlfn.XLOOKUP(A131,Snapshot!C131:C328,Snapshot!G131:G328,0)</f>
        <v>3=Yes, the country has a constitutional right and other legal provisions for access to information; 2=Yes, the country has legal provisions for access to information; 2=Yes, the country has a constitutional right of access to information; 1=No</v>
      </c>
      <c r="V131">
        <v>130</v>
      </c>
    </row>
    <row r="132" spans="1:22">
      <c r="A132" s="16" t="s">
        <v>451</v>
      </c>
      <c r="B132" s="29" t="s">
        <v>755</v>
      </c>
      <c r="C132" t="s">
        <v>1118</v>
      </c>
      <c r="D132" s="29" t="s">
        <v>1119</v>
      </c>
      <c r="E132" s="29" t="s">
        <v>789</v>
      </c>
      <c r="F132" s="29" t="s">
        <v>1146</v>
      </c>
      <c r="G132" s="29" t="s">
        <v>1147</v>
      </c>
      <c r="H132" s="29" t="s">
        <v>1148</v>
      </c>
      <c r="J132" s="26" t="s">
        <v>763</v>
      </c>
      <c r="K132" s="29"/>
      <c r="L132">
        <v>2018</v>
      </c>
      <c r="M132">
        <v>1</v>
      </c>
      <c r="N132" t="s">
        <v>794</v>
      </c>
      <c r="T132" t="str">
        <f>_xlfn.XLOOKUP(A132,Snapshot!C132:C329,Snapshot!J132:J329)</f>
        <v>S-151</v>
      </c>
      <c r="U132" t="str">
        <f>_xlfn.XLOOKUP(A132,Snapshot!C132:C329,Snapshot!G132:G329,0)</f>
        <v>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 3=Countries with provisions in national administrative framework laws broadly providing for public participation AND Countries with provisions in national environmental framework laws broadly guaranteeing public participation ; 3=Countries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2=Countries with constitutional provisions on public participation ; 2=Countries with provisions in national administrative framework laws broadly providing for public participation ; 1=No</v>
      </c>
      <c r="V132">
        <v>131</v>
      </c>
    </row>
    <row r="133" spans="1:22">
      <c r="A133" s="16" t="s">
        <v>455</v>
      </c>
      <c r="B133" s="29" t="s">
        <v>755</v>
      </c>
      <c r="C133" t="s">
        <v>1118</v>
      </c>
      <c r="D133" s="29" t="s">
        <v>1119</v>
      </c>
      <c r="E133" s="29" t="s">
        <v>789</v>
      </c>
      <c r="F133" s="29" t="s">
        <v>1149</v>
      </c>
      <c r="G133" s="29" t="s">
        <v>1150</v>
      </c>
      <c r="H133" s="29" t="s">
        <v>1151</v>
      </c>
      <c r="J133" s="26" t="s">
        <v>763</v>
      </c>
      <c r="K133" s="29"/>
      <c r="L133">
        <v>2018</v>
      </c>
      <c r="M133">
        <v>1</v>
      </c>
      <c r="N133" t="s">
        <v>794</v>
      </c>
      <c r="T133" t="str">
        <f>_xlfn.XLOOKUP(A133,Snapshot!C133:C330,Snapshot!J133:J330)</f>
        <v>S-152</v>
      </c>
      <c r="U133" t="str">
        <f>_xlfn.XLOOKUP(A133,Snapshot!C133:C330,Snapshot!G133:G330,0)</f>
        <v>3=Countries that have provisions allowing for citizen suits in both their constitutions and their environmental framework laws:; 2=Countries that have provisions in their environmental framework laws allowing for citizen suits; 2=Countries that have provisions in their environmental framework laws allowing for citizen suits; 2=Countries that have constitutional provisions allowing for citizen suits:; 1=No</v>
      </c>
      <c r="V133">
        <v>132</v>
      </c>
    </row>
    <row r="134" spans="1:22">
      <c r="A134" s="16" t="s">
        <v>459</v>
      </c>
      <c r="B134" s="29" t="s">
        <v>755</v>
      </c>
      <c r="C134" t="s">
        <v>1118</v>
      </c>
      <c r="D134" s="29" t="s">
        <v>1119</v>
      </c>
      <c r="E134" s="29" t="s">
        <v>789</v>
      </c>
      <c r="F134" s="29" t="s">
        <v>643</v>
      </c>
      <c r="G134" s="29" t="s">
        <v>1152</v>
      </c>
      <c r="H134" s="29" t="s">
        <v>1153</v>
      </c>
      <c r="J134" s="26" t="s">
        <v>763</v>
      </c>
      <c r="K134" s="29"/>
      <c r="L134">
        <v>2020</v>
      </c>
      <c r="M134">
        <v>1</v>
      </c>
      <c r="N134" t="s">
        <v>794</v>
      </c>
      <c r="T134" t="str">
        <f>_xlfn.XLOOKUP(A134,Snapshot!C134:C331,Snapshot!J134:J331)</f>
        <v>S-153</v>
      </c>
      <c r="U134" t="str">
        <f>_xlfn.XLOOKUP(A134,Snapshot!C134:C331,Snapshot!G134:G331,0)</f>
        <v>3=2020 NDC (Updated First NDC); 3=2020 NDC (Second NDC); 2=Only First NDC; 1=Only INDC; 1=No Document Submitted</v>
      </c>
      <c r="V134">
        <v>133</v>
      </c>
    </row>
    <row r="135" spans="1:22">
      <c r="A135" s="16" t="s">
        <v>463</v>
      </c>
      <c r="B135" s="29" t="s">
        <v>755</v>
      </c>
      <c r="C135" t="s">
        <v>1118</v>
      </c>
      <c r="D135" s="29" t="s">
        <v>1119</v>
      </c>
      <c r="E135" s="29" t="s">
        <v>789</v>
      </c>
      <c r="F135" s="29" t="s">
        <v>643</v>
      </c>
      <c r="G135" s="29" t="s">
        <v>1154</v>
      </c>
      <c r="H135" s="29" t="s">
        <v>1155</v>
      </c>
      <c r="J135" s="26" t="s">
        <v>763</v>
      </c>
      <c r="K135" s="29"/>
      <c r="L135">
        <v>2020</v>
      </c>
      <c r="M135">
        <v>1</v>
      </c>
      <c r="N135" t="s">
        <v>804</v>
      </c>
      <c r="T135" t="str">
        <f>_xlfn.XLOOKUP(A135,Snapshot!C135:C332,Snapshot!J135:J332)</f>
        <v>S-154</v>
      </c>
      <c r="U135" t="str">
        <f>_xlfn.XLOOKUP(A135,Snapshot!C135:C332,Snapshot!G135:G332,0)</f>
        <v>4=https://eiti.org/api/v2.0/country_status/satisfactory-progress; 3=https://eiti.org/api/v2.0/country_status/meaningful-progress; 2=https://eiti.org/api/v2.0/country_status/to-be-assessed; 1=https://eiti.org/api/v2.0/country_status/suspended-inadequate-progress; 1=https://eiti.org/api/v2.0/country_status/suspended-political-instability; 0=https://eiti.org/api/v2.0/country_status/other</v>
      </c>
      <c r="V135">
        <v>134</v>
      </c>
    </row>
    <row r="136" spans="1:22">
      <c r="A136" s="16" t="s">
        <v>467</v>
      </c>
      <c r="B136" s="29" t="s">
        <v>755</v>
      </c>
      <c r="C136" t="s">
        <v>1118</v>
      </c>
      <c r="D136" s="29" t="s">
        <v>1119</v>
      </c>
      <c r="E136" s="29" t="s">
        <v>827</v>
      </c>
      <c r="F136" s="29" t="s">
        <v>643</v>
      </c>
      <c r="G136" s="29" t="s">
        <v>1156</v>
      </c>
      <c r="H136" s="29" t="s">
        <v>1157</v>
      </c>
      <c r="J136" s="26" t="s">
        <v>763</v>
      </c>
      <c r="K136" s="29"/>
      <c r="L136">
        <v>2020</v>
      </c>
      <c r="M136">
        <v>1</v>
      </c>
      <c r="N136" t="s">
        <v>804</v>
      </c>
      <c r="Q136" t="s">
        <v>805</v>
      </c>
      <c r="R136" t="s">
        <v>1158</v>
      </c>
      <c r="S136" t="s">
        <v>806</v>
      </c>
      <c r="T136" t="str">
        <f>_xlfn.XLOOKUP(A136,Snapshot!C136:C333,Snapshot!J136:J333)</f>
        <v>S-155</v>
      </c>
      <c r="U136" t="str">
        <f>_xlfn.XLOOKUP(A136,Snapshot!C136:C333,Snapshot!G136:G333,0)</f>
        <v>Continuous variable</v>
      </c>
      <c r="V136">
        <v>135</v>
      </c>
    </row>
    <row r="137" spans="1:22">
      <c r="A137" s="16" t="s">
        <v>470</v>
      </c>
      <c r="B137" s="29" t="s">
        <v>755</v>
      </c>
      <c r="C137" t="s">
        <v>1118</v>
      </c>
      <c r="D137" s="29" t="s">
        <v>1119</v>
      </c>
      <c r="E137" s="29" t="s">
        <v>827</v>
      </c>
      <c r="F137" s="29" t="s">
        <v>643</v>
      </c>
      <c r="G137" s="29" t="s">
        <v>1159</v>
      </c>
      <c r="H137" s="29" t="s">
        <v>1160</v>
      </c>
      <c r="J137" s="26" t="s">
        <v>763</v>
      </c>
      <c r="K137" s="29"/>
      <c r="L137">
        <v>2020</v>
      </c>
      <c r="M137">
        <v>1</v>
      </c>
      <c r="N137" t="s">
        <v>804</v>
      </c>
      <c r="Q137" t="s">
        <v>805</v>
      </c>
      <c r="R137" t="s">
        <v>1161</v>
      </c>
      <c r="S137" t="s">
        <v>806</v>
      </c>
      <c r="T137" t="str">
        <f>_xlfn.XLOOKUP(A137,Snapshot!C137:C334,Snapshot!J137:J334)</f>
        <v>S-156</v>
      </c>
      <c r="U137" t="str">
        <f>_xlfn.XLOOKUP(A137,Snapshot!C137:C334,Snapshot!G137:G334,0)</f>
        <v>Continuous variable</v>
      </c>
      <c r="V137">
        <v>136</v>
      </c>
    </row>
    <row r="138" spans="1:22">
      <c r="A138" s="16" t="s">
        <v>473</v>
      </c>
      <c r="B138" s="29" t="s">
        <v>755</v>
      </c>
      <c r="C138" t="s">
        <v>1118</v>
      </c>
      <c r="D138" s="29" t="s">
        <v>1119</v>
      </c>
      <c r="E138" s="29" t="s">
        <v>813</v>
      </c>
      <c r="F138" s="29" t="s">
        <v>814</v>
      </c>
      <c r="G138" s="29" t="s">
        <v>1162</v>
      </c>
      <c r="H138" s="29" t="s">
        <v>1163</v>
      </c>
      <c r="J138" s="26" t="s">
        <v>763</v>
      </c>
      <c r="K138" s="29"/>
      <c r="L138">
        <v>2018</v>
      </c>
      <c r="M138">
        <v>1</v>
      </c>
      <c r="N138" t="s">
        <v>804</v>
      </c>
      <c r="O138">
        <v>2018</v>
      </c>
      <c r="Q138" t="s">
        <v>817</v>
      </c>
      <c r="R138" t="s">
        <v>818</v>
      </c>
      <c r="S138" t="s">
        <v>1065</v>
      </c>
      <c r="T138" t="str">
        <f>_xlfn.XLOOKUP(A138,Snapshot!C138:C335,Snapshot!J138:J335)</f>
        <v>S-157</v>
      </c>
      <c r="U138" t="str">
        <f>_xlfn.XLOOKUP(A138,Snapshot!C138:C335,Snapshot!G138:G335,0)</f>
        <v>Continuous variable</v>
      </c>
      <c r="V138">
        <v>137</v>
      </c>
    </row>
    <row r="139" spans="1:22">
      <c r="A139" s="16" t="s">
        <v>476</v>
      </c>
      <c r="B139" s="29" t="s">
        <v>755</v>
      </c>
      <c r="C139" t="s">
        <v>1118</v>
      </c>
      <c r="D139" s="29" t="s">
        <v>1119</v>
      </c>
      <c r="E139" s="29" t="s">
        <v>813</v>
      </c>
      <c r="F139" s="29" t="s">
        <v>643</v>
      </c>
      <c r="G139" s="29" t="s">
        <v>1164</v>
      </c>
      <c r="H139" s="29" t="s">
        <v>1165</v>
      </c>
      <c r="J139" s="26" t="s">
        <v>763</v>
      </c>
      <c r="K139" s="29"/>
      <c r="L139">
        <v>2020</v>
      </c>
      <c r="M139">
        <v>1</v>
      </c>
      <c r="N139" t="s">
        <v>804</v>
      </c>
      <c r="Q139" t="s">
        <v>817</v>
      </c>
      <c r="R139" t="s">
        <v>1166</v>
      </c>
      <c r="S139" t="s">
        <v>1167</v>
      </c>
      <c r="T139" t="str">
        <f>_xlfn.XLOOKUP(A139,Snapshot!C139:C336,Snapshot!J139:J336)</f>
        <v>S-158</v>
      </c>
      <c r="U139" t="str">
        <f>_xlfn.XLOOKUP(A139,Snapshot!C139:C336,Snapshot!G139:G336,0)</f>
        <v>Continuous variable</v>
      </c>
      <c r="V139">
        <v>138</v>
      </c>
    </row>
    <row r="140" spans="1:22">
      <c r="A140" s="16" t="s">
        <v>479</v>
      </c>
      <c r="B140" s="29" t="s">
        <v>755</v>
      </c>
      <c r="C140" t="s">
        <v>1118</v>
      </c>
      <c r="D140" s="29" t="s">
        <v>1119</v>
      </c>
      <c r="E140" s="29" t="s">
        <v>813</v>
      </c>
      <c r="F140" s="29" t="s">
        <v>643</v>
      </c>
      <c r="G140" s="28" t="s">
        <v>1168</v>
      </c>
      <c r="H140" s="29" t="s">
        <v>1169</v>
      </c>
      <c r="J140" s="26" t="s">
        <v>763</v>
      </c>
      <c r="K140" s="29"/>
      <c r="L140">
        <v>2020</v>
      </c>
      <c r="M140">
        <v>1</v>
      </c>
      <c r="N140" t="s">
        <v>804</v>
      </c>
      <c r="Q140" t="s">
        <v>817</v>
      </c>
      <c r="S140" t="s">
        <v>2540</v>
      </c>
      <c r="T140" t="str">
        <f>_xlfn.XLOOKUP(A140,Snapshot!C140:C337,Snapshot!J140:J337)</f>
        <v>S-159</v>
      </c>
      <c r="U140" t="str">
        <f>_xlfn.XLOOKUP(A140,Snapshot!C140:C337,Snapshot!G140:G337,0)</f>
        <v>Continuous variable</v>
      </c>
      <c r="V140">
        <v>139</v>
      </c>
    </row>
    <row r="141" spans="1:22">
      <c r="A141" s="16" t="s">
        <v>482</v>
      </c>
      <c r="B141" s="29" t="s">
        <v>755</v>
      </c>
      <c r="C141" t="s">
        <v>1118</v>
      </c>
      <c r="D141" s="29" t="s">
        <v>1119</v>
      </c>
      <c r="E141" s="29" t="s">
        <v>813</v>
      </c>
      <c r="F141" s="29" t="s">
        <v>1039</v>
      </c>
      <c r="G141" s="29" t="s">
        <v>1170</v>
      </c>
      <c r="H141" s="29" t="s">
        <v>1171</v>
      </c>
      <c r="J141" s="26" t="s">
        <v>763</v>
      </c>
      <c r="K141" s="29"/>
      <c r="L141">
        <v>2018</v>
      </c>
      <c r="M141">
        <v>1</v>
      </c>
      <c r="N141" t="s">
        <v>804</v>
      </c>
      <c r="Q141" t="s">
        <v>817</v>
      </c>
      <c r="S141" t="s">
        <v>1065</v>
      </c>
      <c r="T141" t="str">
        <f>_xlfn.XLOOKUP(A141,Snapshot!C141:C338,Snapshot!J141:J338)</f>
        <v>S-160</v>
      </c>
      <c r="U141" t="str">
        <f>_xlfn.XLOOKUP(A141,Snapshot!C141:C338,Snapshot!G141:G338,0)</f>
        <v>Continuous variable</v>
      </c>
      <c r="V141">
        <v>140</v>
      </c>
    </row>
    <row r="142" spans="1:22">
      <c r="A142" s="16" t="s">
        <v>485</v>
      </c>
      <c r="B142" s="29" t="s">
        <v>755</v>
      </c>
      <c r="C142" t="s">
        <v>1118</v>
      </c>
      <c r="D142" s="29" t="s">
        <v>1119</v>
      </c>
      <c r="E142" s="29" t="s">
        <v>813</v>
      </c>
      <c r="F142" s="29" t="s">
        <v>643</v>
      </c>
      <c r="G142" t="s">
        <v>1172</v>
      </c>
      <c r="H142" t="s">
        <v>1173</v>
      </c>
      <c r="I142" s="62"/>
      <c r="J142" s="26" t="s">
        <v>763</v>
      </c>
      <c r="K142" s="29"/>
      <c r="L142">
        <v>2020</v>
      </c>
      <c r="M142">
        <v>1</v>
      </c>
      <c r="N142" t="s">
        <v>804</v>
      </c>
      <c r="Q142" t="s">
        <v>817</v>
      </c>
      <c r="S142" t="s">
        <v>819</v>
      </c>
      <c r="T142" t="str">
        <f>_xlfn.XLOOKUP(A142,Snapshot!C142:C339,Snapshot!J142:J339)</f>
        <v>S-161</v>
      </c>
      <c r="U142" t="str">
        <f>_xlfn.XLOOKUP(A142,Snapshot!C142:C339,Snapshot!G142:G339,0)</f>
        <v>Continuous variable</v>
      </c>
      <c r="V142">
        <v>141</v>
      </c>
    </row>
    <row r="143" spans="1:22">
      <c r="A143" s="16" t="s">
        <v>488</v>
      </c>
      <c r="B143" s="29" t="s">
        <v>755</v>
      </c>
      <c r="C143" t="s">
        <v>1118</v>
      </c>
      <c r="D143" s="29" t="s">
        <v>1174</v>
      </c>
      <c r="E143" s="29" t="s">
        <v>758</v>
      </c>
      <c r="F143" s="29" t="s">
        <v>769</v>
      </c>
      <c r="G143" s="29" t="s">
        <v>1175</v>
      </c>
      <c r="H143" s="29" t="s">
        <v>1176</v>
      </c>
      <c r="J143" s="26" t="s">
        <v>763</v>
      </c>
      <c r="K143" s="29"/>
      <c r="L143">
        <v>2018</v>
      </c>
      <c r="M143">
        <v>1</v>
      </c>
      <c r="N143" t="s">
        <v>764</v>
      </c>
      <c r="O143">
        <v>2018</v>
      </c>
      <c r="T143" t="str">
        <f>_xlfn.XLOOKUP(A143,Snapshot!C143:C340,Snapshot!J143:J340)</f>
        <v>S-162</v>
      </c>
      <c r="U143" t="str">
        <f>_xlfn.XLOOKUP(A143,Snapshot!C143:C340,Snapshot!G143:G340,0)</f>
        <v>2=Yes [Ratified/signed]; 1=No [Not ratified/signed]; 0=No data/not applicable</v>
      </c>
      <c r="V143">
        <v>142</v>
      </c>
    </row>
    <row r="144" spans="1:22">
      <c r="A144" s="16" t="s">
        <v>491</v>
      </c>
      <c r="B144" s="29" t="s">
        <v>755</v>
      </c>
      <c r="C144" t="s">
        <v>1118</v>
      </c>
      <c r="D144" s="29" t="s">
        <v>1174</v>
      </c>
      <c r="E144" s="29" t="s">
        <v>758</v>
      </c>
      <c r="F144" s="29" t="s">
        <v>1177</v>
      </c>
      <c r="G144" s="29" t="s">
        <v>1178</v>
      </c>
      <c r="H144" s="29" t="s">
        <v>1179</v>
      </c>
      <c r="J144" s="26" t="s">
        <v>763</v>
      </c>
      <c r="K144" s="29"/>
      <c r="L144">
        <v>2018</v>
      </c>
      <c r="M144">
        <v>1</v>
      </c>
      <c r="N144" t="s">
        <v>764</v>
      </c>
      <c r="O144">
        <v>2018</v>
      </c>
      <c r="T144" t="str">
        <f>_xlfn.XLOOKUP(A144,Snapshot!C144:C341,Snapshot!J144:J341)</f>
        <v>S-163</v>
      </c>
      <c r="U144" t="str">
        <f>_xlfn.XLOOKUP(A144,Snapshot!C144:C341,Snapshot!G144:G341,0)</f>
        <v>2=Yes [Ratified/signed]; 1=No [Not ratified/signed]; 0=No data/not applicable</v>
      </c>
      <c r="V144">
        <v>143</v>
      </c>
    </row>
    <row r="145" spans="1:22">
      <c r="A145" s="16" t="s">
        <v>494</v>
      </c>
      <c r="B145" s="29" t="s">
        <v>755</v>
      </c>
      <c r="C145" t="s">
        <v>1118</v>
      </c>
      <c r="D145" s="29" t="s">
        <v>1174</v>
      </c>
      <c r="E145" s="29" t="s">
        <v>758</v>
      </c>
      <c r="F145" s="29" t="s">
        <v>1180</v>
      </c>
      <c r="G145" s="29" t="s">
        <v>1181</v>
      </c>
      <c r="H145" s="29" t="s">
        <v>1182</v>
      </c>
      <c r="J145" s="26" t="s">
        <v>763</v>
      </c>
      <c r="K145" s="29"/>
      <c r="L145">
        <v>2018</v>
      </c>
      <c r="M145">
        <v>1</v>
      </c>
      <c r="N145" t="s">
        <v>764</v>
      </c>
      <c r="O145">
        <v>2018</v>
      </c>
      <c r="T145" t="str">
        <f>_xlfn.XLOOKUP(A145,Snapshot!C145:C342,Snapshot!J145:J342)</f>
        <v>S-164</v>
      </c>
      <c r="U145" t="str">
        <f>_xlfn.XLOOKUP(A145,Snapshot!C145:C342,Snapshot!G145:G342,0)</f>
        <v>2=Yes; 1=No; 1=Abstention</v>
      </c>
      <c r="V145">
        <v>144</v>
      </c>
    </row>
    <row r="146" spans="1:22">
      <c r="A146" s="16" t="s">
        <v>498</v>
      </c>
      <c r="B146" s="29" t="s">
        <v>755</v>
      </c>
      <c r="C146" t="s">
        <v>1118</v>
      </c>
      <c r="D146" s="29" t="s">
        <v>1174</v>
      </c>
      <c r="E146" s="29" t="s">
        <v>789</v>
      </c>
      <c r="F146" s="29" t="s">
        <v>801</v>
      </c>
      <c r="G146" s="29" t="s">
        <v>1183</v>
      </c>
      <c r="H146" s="29" t="s">
        <v>1184</v>
      </c>
      <c r="J146" s="26" t="s">
        <v>763</v>
      </c>
      <c r="K146" s="29"/>
      <c r="L146">
        <v>2018</v>
      </c>
      <c r="M146">
        <v>1</v>
      </c>
      <c r="N146" t="s">
        <v>794</v>
      </c>
      <c r="T146" t="str">
        <f>_xlfn.XLOOKUP(A146,Snapshot!C146:C343,Snapshot!J146:J343)</f>
        <v>S-165</v>
      </c>
      <c r="U146" t="str">
        <f>_xlfn.XLOOKUP(A146,Snapshot!C146:C343,Snapshot!G146:G343,0)</f>
        <v>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v>
      </c>
      <c r="V146">
        <v>145</v>
      </c>
    </row>
    <row r="147" spans="1:22">
      <c r="A147" s="16" t="s">
        <v>502</v>
      </c>
      <c r="B147" s="29" t="s">
        <v>755</v>
      </c>
      <c r="C147" t="s">
        <v>1118</v>
      </c>
      <c r="D147" s="29" t="s">
        <v>1174</v>
      </c>
      <c r="E147" s="29" t="s">
        <v>789</v>
      </c>
      <c r="F147" s="29" t="s">
        <v>643</v>
      </c>
      <c r="G147" s="29" t="s">
        <v>1185</v>
      </c>
      <c r="H147" s="29" t="s">
        <v>1186</v>
      </c>
      <c r="J147" s="26" t="s">
        <v>763</v>
      </c>
      <c r="K147" s="29"/>
      <c r="L147">
        <v>2020</v>
      </c>
      <c r="M147">
        <v>1</v>
      </c>
      <c r="N147" t="s">
        <v>794</v>
      </c>
      <c r="T147" t="str">
        <f>_xlfn.XLOOKUP(A147,Snapshot!C147:C344,Snapshot!J147:J344)</f>
        <v>S-233</v>
      </c>
      <c r="U147" t="str">
        <f>_xlfn.XLOOKUP(A147,Snapshot!C147:C344,Snapshot!G147:G344,0)</f>
        <v>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v>
      </c>
      <c r="V147">
        <v>146</v>
      </c>
    </row>
    <row r="148" spans="1:22">
      <c r="A148" s="16" t="s">
        <v>505</v>
      </c>
      <c r="B148" s="29" t="s">
        <v>755</v>
      </c>
      <c r="C148" t="s">
        <v>1118</v>
      </c>
      <c r="D148" s="29" t="s">
        <v>1174</v>
      </c>
      <c r="E148" s="29" t="s">
        <v>827</v>
      </c>
      <c r="F148" s="29" t="s">
        <v>643</v>
      </c>
      <c r="G148" s="29" t="s">
        <v>1187</v>
      </c>
      <c r="H148" s="29" t="s">
        <v>1188</v>
      </c>
      <c r="J148" s="26" t="s">
        <v>763</v>
      </c>
      <c r="K148" s="29"/>
      <c r="L148">
        <v>2020</v>
      </c>
      <c r="M148">
        <v>1</v>
      </c>
      <c r="N148" t="s">
        <v>804</v>
      </c>
      <c r="Q148" t="s">
        <v>805</v>
      </c>
      <c r="S148" t="s">
        <v>806</v>
      </c>
      <c r="T148" t="str">
        <f>_xlfn.XLOOKUP(A148,Snapshot!C148:C345,Snapshot!J148:J345)</f>
        <v>S-166</v>
      </c>
      <c r="U148" t="str">
        <f>_xlfn.XLOOKUP(A148,Snapshot!C148:C345,Snapshot!G148:G345,0)</f>
        <v>Continuous variable</v>
      </c>
      <c r="V148">
        <v>147</v>
      </c>
    </row>
    <row r="149" spans="1:22">
      <c r="A149" s="16" t="s">
        <v>508</v>
      </c>
      <c r="B149" s="29" t="s">
        <v>755</v>
      </c>
      <c r="C149" t="s">
        <v>1118</v>
      </c>
      <c r="D149" s="29" t="s">
        <v>1174</v>
      </c>
      <c r="E149" s="29" t="s">
        <v>813</v>
      </c>
      <c r="F149" s="29" t="s">
        <v>1057</v>
      </c>
      <c r="G149" s="29" t="s">
        <v>1189</v>
      </c>
      <c r="H149" s="29" t="s">
        <v>1190</v>
      </c>
      <c r="J149" s="26" t="s">
        <v>763</v>
      </c>
      <c r="K149" s="29"/>
      <c r="L149">
        <v>2018</v>
      </c>
      <c r="M149">
        <v>1</v>
      </c>
      <c r="N149" t="s">
        <v>804</v>
      </c>
      <c r="O149">
        <v>2018</v>
      </c>
      <c r="Q149" t="s">
        <v>805</v>
      </c>
      <c r="S149" t="s">
        <v>819</v>
      </c>
      <c r="T149" t="str">
        <f>_xlfn.XLOOKUP(A149,Snapshot!C149:C346,Snapshot!J149:J346)</f>
        <v>S-167</v>
      </c>
      <c r="U149" t="str">
        <f>_xlfn.XLOOKUP(A149,Snapshot!C149:C346,Snapshot!G149:G346,0)</f>
        <v>Continuous variable</v>
      </c>
      <c r="V149">
        <v>148</v>
      </c>
    </row>
    <row r="150" spans="1:22">
      <c r="A150" s="16" t="s">
        <v>511</v>
      </c>
      <c r="B150" s="29" t="s">
        <v>755</v>
      </c>
      <c r="C150" t="s">
        <v>1118</v>
      </c>
      <c r="D150" s="29" t="s">
        <v>1191</v>
      </c>
      <c r="E150" s="29" t="s">
        <v>758</v>
      </c>
      <c r="F150" s="29" t="s">
        <v>765</v>
      </c>
      <c r="G150" s="29" t="s">
        <v>1192</v>
      </c>
      <c r="H150" s="29" t="s">
        <v>1193</v>
      </c>
      <c r="J150" s="26" t="s">
        <v>763</v>
      </c>
      <c r="K150" s="29"/>
      <c r="L150">
        <v>2018</v>
      </c>
      <c r="M150">
        <v>1</v>
      </c>
      <c r="N150" t="s">
        <v>794</v>
      </c>
      <c r="O150">
        <v>2018</v>
      </c>
      <c r="T150" t="str">
        <f>_xlfn.XLOOKUP(A150,Snapshot!C150:C347,Snapshot!J150:J347)</f>
        <v>S-168</v>
      </c>
      <c r="U150" t="str">
        <f>_xlfn.XLOOKUP(A150,Snapshot!C150:C347,Snapshot!G150:G347,0)</f>
        <v>2=Yes [Ratified/signed]; 1=No [Not ratified/signed]; 0=No data/not applicable</v>
      </c>
      <c r="V150">
        <v>149</v>
      </c>
    </row>
    <row r="151" spans="1:22">
      <c r="A151" s="16" t="s">
        <v>514</v>
      </c>
      <c r="B151" s="29" t="s">
        <v>755</v>
      </c>
      <c r="C151" t="s">
        <v>1118</v>
      </c>
      <c r="D151" s="29" t="s">
        <v>1191</v>
      </c>
      <c r="E151" s="29" t="s">
        <v>758</v>
      </c>
      <c r="F151" s="29" t="s">
        <v>1069</v>
      </c>
      <c r="G151" s="29" t="s">
        <v>1194</v>
      </c>
      <c r="H151" s="29" t="s">
        <v>1195</v>
      </c>
      <c r="J151" s="26" t="s">
        <v>763</v>
      </c>
      <c r="K151" s="29"/>
      <c r="L151">
        <v>2018</v>
      </c>
      <c r="M151">
        <v>1</v>
      </c>
      <c r="N151" t="s">
        <v>794</v>
      </c>
      <c r="O151">
        <v>2018</v>
      </c>
      <c r="T151" t="str">
        <f>_xlfn.XLOOKUP(A151,Snapshot!C151:C348,Snapshot!J151:J348)</f>
        <v>S-169</v>
      </c>
      <c r="U151" t="str">
        <f>_xlfn.XLOOKUP(A151,Snapshot!C151:C348,Snapshot!G151:G348,0)</f>
        <v>2=Yes [Ratified/signed]; 1=No [Not ratified/signed]; 0=No data/not applicable</v>
      </c>
      <c r="V151">
        <v>150</v>
      </c>
    </row>
    <row r="152" spans="1:22">
      <c r="A152" s="16" t="s">
        <v>517</v>
      </c>
      <c r="B152" s="29" t="s">
        <v>755</v>
      </c>
      <c r="C152" t="s">
        <v>1118</v>
      </c>
      <c r="D152" s="29" t="s">
        <v>1191</v>
      </c>
      <c r="E152" s="29" t="s">
        <v>758</v>
      </c>
      <c r="F152" s="29" t="s">
        <v>1196</v>
      </c>
      <c r="G152" s="29" t="s">
        <v>1197</v>
      </c>
      <c r="H152" s="29" t="s">
        <v>1198</v>
      </c>
      <c r="J152" s="26" t="s">
        <v>763</v>
      </c>
      <c r="K152" s="29"/>
      <c r="L152">
        <v>2018</v>
      </c>
      <c r="M152">
        <v>1</v>
      </c>
      <c r="N152" t="s">
        <v>794</v>
      </c>
      <c r="O152">
        <v>2018</v>
      </c>
      <c r="T152" t="str">
        <f>_xlfn.XLOOKUP(A152,Snapshot!C152:C349,Snapshot!J152:J349)</f>
        <v>S-170</v>
      </c>
      <c r="U152" t="str">
        <f>_xlfn.XLOOKUP(A152,Snapshot!C152:C349,Snapshot!G152:G349,0)</f>
        <v>2=Yes [Ratified/signed]; 1=No [Not ratified/signed]; 0=No data/not applicable</v>
      </c>
      <c r="V152">
        <v>151</v>
      </c>
    </row>
    <row r="153" spans="1:22">
      <c r="A153" s="16" t="s">
        <v>520</v>
      </c>
      <c r="B153" s="29" t="s">
        <v>755</v>
      </c>
      <c r="C153" t="s">
        <v>1118</v>
      </c>
      <c r="D153" s="29" t="s">
        <v>1191</v>
      </c>
      <c r="E153" s="29" t="s">
        <v>758</v>
      </c>
      <c r="F153" s="29" t="s">
        <v>643</v>
      </c>
      <c r="G153" s="29" t="s">
        <v>1199</v>
      </c>
      <c r="H153" s="29" t="s">
        <v>1200</v>
      </c>
      <c r="J153" s="26" t="s">
        <v>763</v>
      </c>
      <c r="K153" s="29"/>
      <c r="L153">
        <v>2020</v>
      </c>
      <c r="M153">
        <v>1</v>
      </c>
      <c r="N153" t="s">
        <v>764</v>
      </c>
      <c r="T153" t="str">
        <f>_xlfn.XLOOKUP(A153,Snapshot!C153:C350,Snapshot!J153:J350)</f>
        <v>S-171</v>
      </c>
      <c r="U153" t="str">
        <f>_xlfn.XLOOKUP(A153,Snapshot!C153:C350,Snapshot!G153:G350,0)</f>
        <v>2=Yes [Ratified/signed]; 1=No [Not ratified/signed]; 0=No data/not applicable</v>
      </c>
      <c r="V153">
        <v>152</v>
      </c>
    </row>
    <row r="154" spans="1:22">
      <c r="A154" s="16" t="s">
        <v>523</v>
      </c>
      <c r="B154" s="29" t="s">
        <v>755</v>
      </c>
      <c r="C154" t="s">
        <v>1118</v>
      </c>
      <c r="D154" s="29" t="s">
        <v>1191</v>
      </c>
      <c r="E154" s="29" t="s">
        <v>758</v>
      </c>
      <c r="F154" s="29" t="s">
        <v>643</v>
      </c>
      <c r="G154" s="29" t="s">
        <v>1201</v>
      </c>
      <c r="H154" s="29" t="s">
        <v>1202</v>
      </c>
      <c r="J154" s="26" t="s">
        <v>763</v>
      </c>
      <c r="K154" s="29"/>
      <c r="L154">
        <v>2020</v>
      </c>
      <c r="M154">
        <v>1</v>
      </c>
      <c r="N154" t="s">
        <v>764</v>
      </c>
      <c r="T154" t="str">
        <f>_xlfn.XLOOKUP(A154,Snapshot!C154:C351,Snapshot!J154:J351)</f>
        <v>S-172</v>
      </c>
      <c r="U154" t="str">
        <f>_xlfn.XLOOKUP(A154,Snapshot!C154:C351,Snapshot!G154:G351,0)</f>
        <v>2=Yes, a participant state; 2=Yes, founding participant; 1=Not a participant state</v>
      </c>
      <c r="V154">
        <v>153</v>
      </c>
    </row>
    <row r="155" spans="1:22">
      <c r="A155" s="16" t="s">
        <v>527</v>
      </c>
      <c r="B155" s="29" t="s">
        <v>755</v>
      </c>
      <c r="C155" t="s">
        <v>1118</v>
      </c>
      <c r="D155" s="29" t="s">
        <v>1191</v>
      </c>
      <c r="E155" s="29" t="s">
        <v>758</v>
      </c>
      <c r="F155" s="29" t="s">
        <v>1203</v>
      </c>
      <c r="G155" s="29" t="s">
        <v>1204</v>
      </c>
      <c r="H155" s="29" t="s">
        <v>1205</v>
      </c>
      <c r="J155" s="26" t="s">
        <v>763</v>
      </c>
      <c r="K155" s="29"/>
      <c r="L155">
        <v>2018</v>
      </c>
      <c r="M155">
        <v>1</v>
      </c>
      <c r="N155" t="s">
        <v>764</v>
      </c>
      <c r="O155">
        <v>2018</v>
      </c>
      <c r="T155" t="str">
        <f>_xlfn.XLOOKUP(A155,Snapshot!C155:C352,Snapshot!J155:J352)</f>
        <v>S-173</v>
      </c>
      <c r="U155" t="str">
        <f>_xlfn.XLOOKUP(A155,Snapshot!C155:C352,Snapshot!G155:G352,0)</f>
        <v>2=Yes [Ratified/signed]; 1=No [Not ratified/signed]; 0=No data/not applicable</v>
      </c>
      <c r="V155">
        <v>154</v>
      </c>
    </row>
    <row r="156" spans="1:22">
      <c r="A156" s="16" t="s">
        <v>530</v>
      </c>
      <c r="B156" s="29" t="s">
        <v>755</v>
      </c>
      <c r="C156" t="s">
        <v>1118</v>
      </c>
      <c r="D156" s="29" t="s">
        <v>1191</v>
      </c>
      <c r="E156" s="29" t="s">
        <v>758</v>
      </c>
      <c r="F156" s="29" t="s">
        <v>1206</v>
      </c>
      <c r="G156" s="29" t="s">
        <v>766</v>
      </c>
      <c r="H156" s="29" t="s">
        <v>1207</v>
      </c>
      <c r="J156" s="26" t="s">
        <v>763</v>
      </c>
      <c r="K156" s="29"/>
      <c r="L156">
        <v>2018</v>
      </c>
      <c r="M156">
        <v>1</v>
      </c>
      <c r="N156" t="s">
        <v>764</v>
      </c>
      <c r="O156">
        <v>2018</v>
      </c>
      <c r="T156" t="str">
        <f>_xlfn.XLOOKUP(A156,Snapshot!C156:C353,Snapshot!J156:J353)</f>
        <v>S-174</v>
      </c>
      <c r="U156" t="str">
        <f>_xlfn.XLOOKUP(A156,Snapshot!C156:C353,Snapshot!G156:G353,0)</f>
        <v>2=Yes [Ratified/signed]; 1=No [Not ratified/signed]; 0=No data/not applicable</v>
      </c>
      <c r="V156">
        <v>155</v>
      </c>
    </row>
    <row r="157" spans="1:22" ht="13.95" customHeight="1">
      <c r="A157" s="16" t="s">
        <v>533</v>
      </c>
      <c r="B157" s="29" t="s">
        <v>755</v>
      </c>
      <c r="C157" t="s">
        <v>1118</v>
      </c>
      <c r="D157" s="29" t="s">
        <v>1191</v>
      </c>
      <c r="E157" s="29" t="s">
        <v>789</v>
      </c>
      <c r="F157" s="29" t="s">
        <v>1208</v>
      </c>
      <c r="G157" s="29" t="s">
        <v>1209</v>
      </c>
      <c r="H157" s="28" t="s">
        <v>1210</v>
      </c>
      <c r="I157" s="28"/>
      <c r="J157" s="26" t="s">
        <v>793</v>
      </c>
      <c r="K157" s="29"/>
      <c r="L157">
        <v>2020</v>
      </c>
      <c r="M157">
        <v>1</v>
      </c>
      <c r="N157" t="s">
        <v>794</v>
      </c>
      <c r="T157" t="str">
        <f>_xlfn.XLOOKUP(A157,Snapshot!C157:C354,Snapshot!J157:J354)</f>
        <v>S-175</v>
      </c>
      <c r="U157" t="str">
        <f>_xlfn.XLOOKUP(A157,Snapshot!C157:C354,Snapshot!G157:G354,0)</f>
        <v>2=Yes; 2=yes; 1=No; 1=no; 0=No data; 0=don't know;0=Don't know; 0=No data received; 0=No response; 0=Unknown; 0=unknown</v>
      </c>
      <c r="V157">
        <v>156</v>
      </c>
    </row>
    <row r="158" spans="1:22">
      <c r="A158" s="16" t="s">
        <v>536</v>
      </c>
      <c r="B158" s="29" t="s">
        <v>755</v>
      </c>
      <c r="C158" t="s">
        <v>1118</v>
      </c>
      <c r="D158" s="29" t="s">
        <v>1191</v>
      </c>
      <c r="E158" s="29" t="s">
        <v>789</v>
      </c>
      <c r="F158" s="29" t="s">
        <v>643</v>
      </c>
      <c r="G158" s="29" t="s">
        <v>1211</v>
      </c>
      <c r="H158" s="29" t="s">
        <v>1212</v>
      </c>
      <c r="J158" s="26" t="s">
        <v>763</v>
      </c>
      <c r="K158" s="29"/>
      <c r="L158">
        <v>2020</v>
      </c>
      <c r="M158">
        <v>1</v>
      </c>
      <c r="N158" t="s">
        <v>794</v>
      </c>
      <c r="T158" t="str">
        <f>_xlfn.XLOOKUP(A158,Snapshot!C158:C355,Snapshot!J158:J355)</f>
        <v>S-176</v>
      </c>
      <c r="U158" t="str">
        <f>_xlfn.XLOOKUP(A158,Snapshot!C158:C355,Snapshot!G158:G355,0)</f>
        <v>2=Yes; 2=yes; 1=No; 1=no; 0=No data; 0=don't know;0=Don't know; 0=No data received; 0=No response; 0=Unknown; 0=unknown</v>
      </c>
      <c r="V158">
        <v>157</v>
      </c>
    </row>
    <row r="159" spans="1:22">
      <c r="A159" s="16" t="s">
        <v>539</v>
      </c>
      <c r="B159" s="29" t="s">
        <v>755</v>
      </c>
      <c r="C159" t="s">
        <v>1118</v>
      </c>
      <c r="D159" s="29" t="s">
        <v>1191</v>
      </c>
      <c r="E159" s="29" t="s">
        <v>789</v>
      </c>
      <c r="F159" s="29" t="s">
        <v>1213</v>
      </c>
      <c r="G159" s="29" t="s">
        <v>1214</v>
      </c>
      <c r="H159" s="29" t="s">
        <v>1215</v>
      </c>
      <c r="J159" s="26" t="s">
        <v>763</v>
      </c>
      <c r="K159" s="29"/>
      <c r="L159">
        <v>2018</v>
      </c>
      <c r="M159">
        <v>1</v>
      </c>
      <c r="N159" t="s">
        <v>794</v>
      </c>
      <c r="O159">
        <v>2018</v>
      </c>
      <c r="T159" t="str">
        <f>_xlfn.XLOOKUP(A159,Snapshot!C159:C356,Snapshot!J159:J356)</f>
        <v>S-237</v>
      </c>
      <c r="U159" t="str">
        <f>_xlfn.XLOOKUP(A159,Snapshot!C159:C356,Snapshot!G159:G356,0)</f>
        <v>2=Yes, the country has endorsed both the Vancouver Principles and the Paris Commitments; 2=Yes, the country has endorsed the Paris Commitments and Principles; 2=Yes, the country has endorsed the Vancouver Principles ; 1=The country has not endorsed either the Vancouver Principles or the Paris Commitments</v>
      </c>
      <c r="V159">
        <v>158</v>
      </c>
    </row>
    <row r="160" spans="1:22">
      <c r="A160" s="16" t="s">
        <v>543</v>
      </c>
      <c r="B160" s="29" t="s">
        <v>755</v>
      </c>
      <c r="C160" t="s">
        <v>1118</v>
      </c>
      <c r="D160" s="29" t="s">
        <v>1191</v>
      </c>
      <c r="E160" s="29" t="s">
        <v>789</v>
      </c>
      <c r="F160" s="29" t="s">
        <v>1216</v>
      </c>
      <c r="G160" s="29" t="s">
        <v>1217</v>
      </c>
      <c r="H160" s="55" t="s">
        <v>1218</v>
      </c>
      <c r="I160" s="55"/>
      <c r="J160" s="26" t="s">
        <v>763</v>
      </c>
      <c r="K160" s="29"/>
      <c r="L160">
        <v>2020</v>
      </c>
      <c r="M160">
        <v>1</v>
      </c>
      <c r="N160" t="s">
        <v>794</v>
      </c>
      <c r="T160" t="str">
        <f>_xlfn.XLOOKUP(A160,Snapshot!C160:C357,Snapshot!J160:J357)</f>
        <v>S-178</v>
      </c>
      <c r="U160" t="str">
        <f>_xlfn.XLOOKUP(A160,Snapshot!C160:C357,Snapshot!G160:G357,0)</f>
        <v>2=Yes; 2=yes; 1=No; 1=no; 0=No data; 0=don't know;0=Don't know; 0=No data received; 0=No response; 0=Unknown; 0=unknown</v>
      </c>
      <c r="V160">
        <v>159</v>
      </c>
    </row>
    <row r="161" spans="1:22">
      <c r="A161" s="16" t="s">
        <v>546</v>
      </c>
      <c r="B161" s="29" t="s">
        <v>755</v>
      </c>
      <c r="C161" t="s">
        <v>1118</v>
      </c>
      <c r="D161" s="29" t="s">
        <v>1191</v>
      </c>
      <c r="E161" s="29" t="s">
        <v>813</v>
      </c>
      <c r="F161" s="29" t="s">
        <v>1219</v>
      </c>
      <c r="G161" s="29" t="s">
        <v>1220</v>
      </c>
      <c r="H161" s="29" t="s">
        <v>1221</v>
      </c>
      <c r="J161" s="26" t="s">
        <v>763</v>
      </c>
      <c r="K161" s="29"/>
      <c r="L161">
        <v>2018</v>
      </c>
      <c r="M161">
        <v>1</v>
      </c>
      <c r="N161" t="s">
        <v>764</v>
      </c>
      <c r="T161" t="str">
        <f>_xlfn.XLOOKUP(A161,Snapshot!C161:C358,Snapshot!J161:J358)</f>
        <v>S-179</v>
      </c>
      <c r="U161" t="str">
        <f>_xlfn.XLOOKUP(A161,Snapshot!C161:C358,Snapshot!G161:G358,0)</f>
        <v xml:space="preserve">2=No reported use of children; 1=Yes, reports of use by state armed forces AND non-state armed groups ; 1=Yes, reports of use by non-state armed groups; 0=No data </v>
      </c>
      <c r="V161">
        <v>160</v>
      </c>
    </row>
    <row r="162" spans="1:22">
      <c r="A162" s="16" t="s">
        <v>550</v>
      </c>
      <c r="B162" s="29" t="s">
        <v>755</v>
      </c>
      <c r="C162" t="s">
        <v>1118</v>
      </c>
      <c r="D162" s="29" t="s">
        <v>1191</v>
      </c>
      <c r="E162" s="29" t="s">
        <v>813</v>
      </c>
      <c r="F162" s="29" t="s">
        <v>1093</v>
      </c>
      <c r="G162" s="29" t="s">
        <v>1222</v>
      </c>
      <c r="H162" s="29" t="s">
        <v>1223</v>
      </c>
      <c r="J162" s="26" t="s">
        <v>763</v>
      </c>
      <c r="K162" s="29"/>
      <c r="L162">
        <v>2018</v>
      </c>
      <c r="M162">
        <v>1</v>
      </c>
      <c r="N162" t="s">
        <v>804</v>
      </c>
      <c r="O162">
        <v>2018</v>
      </c>
      <c r="Q162" t="s">
        <v>817</v>
      </c>
      <c r="S162" t="s">
        <v>1065</v>
      </c>
      <c r="T162" t="str">
        <f>_xlfn.XLOOKUP(A162,Snapshot!C162:C359,Snapshot!J162:J359)</f>
        <v>S-180</v>
      </c>
      <c r="U162" t="str">
        <f>_xlfn.XLOOKUP(A162,Snapshot!C162:C359,Snapshot!G162:G359,0)</f>
        <v>Continuous variable</v>
      </c>
      <c r="V162">
        <v>161</v>
      </c>
    </row>
    <row r="163" spans="1:22">
      <c r="A163" t="s">
        <v>553</v>
      </c>
      <c r="B163" t="s">
        <v>755</v>
      </c>
      <c r="C163" t="s">
        <v>1118</v>
      </c>
      <c r="D163" t="s">
        <v>1191</v>
      </c>
      <c r="E163" t="s">
        <v>813</v>
      </c>
      <c r="F163" t="s">
        <v>1224</v>
      </c>
      <c r="G163" t="s">
        <v>1225</v>
      </c>
      <c r="H163" t="s">
        <v>1226</v>
      </c>
      <c r="I163"/>
      <c r="J163" s="26" t="s">
        <v>763</v>
      </c>
      <c r="K163" s="29"/>
      <c r="L163">
        <v>2018</v>
      </c>
      <c r="M163">
        <v>1</v>
      </c>
      <c r="N163" t="s">
        <v>804</v>
      </c>
      <c r="O163">
        <v>2018</v>
      </c>
      <c r="Q163" t="s">
        <v>817</v>
      </c>
      <c r="S163" t="s">
        <v>1065</v>
      </c>
      <c r="T163" t="str">
        <f>_xlfn.XLOOKUP(A163,Snapshot!C163:C360,Snapshot!J163:J360)</f>
        <v>S-181</v>
      </c>
      <c r="U163" t="str">
        <f>_xlfn.XLOOKUP(A163,Snapshot!C163:C360,Snapshot!G163:G360,0)</f>
        <v>Continuous variable</v>
      </c>
      <c r="V163">
        <v>162</v>
      </c>
    </row>
    <row r="164" spans="1:22">
      <c r="A164" s="16" t="s">
        <v>556</v>
      </c>
      <c r="B164" s="29" t="s">
        <v>755</v>
      </c>
      <c r="C164" t="s">
        <v>1118</v>
      </c>
      <c r="D164" s="29" t="s">
        <v>1227</v>
      </c>
      <c r="E164" s="29" t="s">
        <v>758</v>
      </c>
      <c r="F164" s="29" t="s">
        <v>846</v>
      </c>
      <c r="G164" s="29" t="s">
        <v>1228</v>
      </c>
      <c r="H164" s="29" t="s">
        <v>1229</v>
      </c>
      <c r="J164" s="26" t="s">
        <v>763</v>
      </c>
      <c r="K164" s="29"/>
      <c r="L164">
        <v>2018</v>
      </c>
      <c r="M164">
        <v>1</v>
      </c>
      <c r="N164" t="s">
        <v>764</v>
      </c>
      <c r="O164">
        <v>2018</v>
      </c>
      <c r="T164" t="str">
        <f>_xlfn.XLOOKUP(A164,Snapshot!C164:C361,Snapshot!J164:J361)</f>
        <v>S-182</v>
      </c>
      <c r="U164" t="str">
        <f>_xlfn.XLOOKUP(A164,Snapshot!C164:C361,Snapshot!G164:G361,0)</f>
        <v>2=Yes [Ratified/signed]; 1=No [Not ratified/signed]; 0=No data/not applicable</v>
      </c>
      <c r="V164">
        <v>163</v>
      </c>
    </row>
    <row r="165" spans="1:22" ht="14.4" customHeight="1">
      <c r="A165" s="16" t="s">
        <v>559</v>
      </c>
      <c r="B165" s="29" t="s">
        <v>755</v>
      </c>
      <c r="C165" t="s">
        <v>1118</v>
      </c>
      <c r="D165" s="29" t="s">
        <v>1227</v>
      </c>
      <c r="E165" s="29" t="s">
        <v>789</v>
      </c>
      <c r="F165" s="29" t="s">
        <v>886</v>
      </c>
      <c r="G165" s="28" t="s">
        <v>1230</v>
      </c>
      <c r="H165" s="55" t="s">
        <v>1231</v>
      </c>
      <c r="I165" s="55"/>
      <c r="J165" s="26" t="s">
        <v>793</v>
      </c>
      <c r="K165" s="29"/>
      <c r="L165">
        <v>2020</v>
      </c>
      <c r="M165">
        <v>1</v>
      </c>
      <c r="N165" t="s">
        <v>804</v>
      </c>
      <c r="Q165" t="s">
        <v>805</v>
      </c>
      <c r="R165" t="s">
        <v>1232</v>
      </c>
      <c r="S165" t="s">
        <v>819</v>
      </c>
      <c r="T165" t="str">
        <f>_xlfn.XLOOKUP(A165,Snapshot!C165:C362,Snapshot!J165:J362)</f>
        <v>S-183</v>
      </c>
      <c r="U165" t="str">
        <f>_xlfn.XLOOKUP(A165,Snapshot!C165:C362,Snapshot!G165:G362,0)</f>
        <v>Continuous variable</v>
      </c>
      <c r="V165">
        <v>164</v>
      </c>
    </row>
    <row r="166" spans="1:22">
      <c r="A166" s="16" t="s">
        <v>562</v>
      </c>
      <c r="B166" s="29" t="s">
        <v>755</v>
      </c>
      <c r="C166" t="s">
        <v>1118</v>
      </c>
      <c r="D166" s="29" t="s">
        <v>1227</v>
      </c>
      <c r="E166" s="29" t="s">
        <v>813</v>
      </c>
      <c r="F166" s="29" t="s">
        <v>913</v>
      </c>
      <c r="G166" s="29" t="s">
        <v>1233</v>
      </c>
      <c r="H166" s="29" t="s">
        <v>1234</v>
      </c>
      <c r="J166" s="26" t="s">
        <v>793</v>
      </c>
      <c r="K166" s="29"/>
      <c r="L166">
        <v>2020</v>
      </c>
      <c r="M166">
        <v>1</v>
      </c>
      <c r="N166" t="s">
        <v>804</v>
      </c>
      <c r="Q166" t="s">
        <v>817</v>
      </c>
      <c r="R166" t="s">
        <v>1235</v>
      </c>
      <c r="S166" t="s">
        <v>1065</v>
      </c>
      <c r="T166" t="str">
        <f>_xlfn.XLOOKUP(A166,Snapshot!C166:C363,Snapshot!J166:J363)</f>
        <v>S-184</v>
      </c>
      <c r="U166" t="str">
        <f>_xlfn.XLOOKUP(A166,Snapshot!C166:C363,Snapshot!G166:G363,0)</f>
        <v>Continuous variable</v>
      </c>
      <c r="V166">
        <v>165</v>
      </c>
    </row>
    <row r="167" spans="1:22" ht="16.2" customHeight="1">
      <c r="A167" s="16" t="s">
        <v>565</v>
      </c>
      <c r="B167" s="29" t="s">
        <v>755</v>
      </c>
      <c r="C167" t="s">
        <v>1118</v>
      </c>
      <c r="D167" s="29" t="s">
        <v>1227</v>
      </c>
      <c r="E167" s="29" t="s">
        <v>813</v>
      </c>
      <c r="F167" s="29" t="s">
        <v>643</v>
      </c>
      <c r="G167" s="29" t="s">
        <v>1236</v>
      </c>
      <c r="H167" s="28" t="s">
        <v>1237</v>
      </c>
      <c r="I167" s="28"/>
      <c r="J167" s="26" t="s">
        <v>763</v>
      </c>
      <c r="K167" s="29"/>
      <c r="L167">
        <v>2020</v>
      </c>
      <c r="M167">
        <v>1</v>
      </c>
      <c r="N167" t="s">
        <v>804</v>
      </c>
      <c r="Q167" t="s">
        <v>817</v>
      </c>
      <c r="R167" t="s">
        <v>1235</v>
      </c>
      <c r="S167" t="s">
        <v>1065</v>
      </c>
      <c r="T167" t="str">
        <f>_xlfn.XLOOKUP(A167,Snapshot!C167:C364,Snapshot!J167:J364)</f>
        <v>S-185</v>
      </c>
      <c r="U167" t="str">
        <f>_xlfn.XLOOKUP(A167,Snapshot!C167:C364,Snapshot!G167:G364,0)</f>
        <v>Continuous variable</v>
      </c>
      <c r="V167">
        <v>166</v>
      </c>
    </row>
    <row r="168" spans="1:22">
      <c r="A168" s="16" t="s">
        <v>568</v>
      </c>
      <c r="B168" s="29" t="s">
        <v>755</v>
      </c>
      <c r="C168" t="s">
        <v>1118</v>
      </c>
      <c r="D168" s="29" t="s">
        <v>1227</v>
      </c>
      <c r="E168" s="29" t="s">
        <v>813</v>
      </c>
      <c r="F168" s="29" t="s">
        <v>643</v>
      </c>
      <c r="G168" s="29" t="s">
        <v>1238</v>
      </c>
      <c r="H168" s="29" t="s">
        <v>1239</v>
      </c>
      <c r="J168" s="26" t="s">
        <v>763</v>
      </c>
      <c r="K168" s="29"/>
      <c r="L168">
        <v>2020</v>
      </c>
      <c r="M168">
        <v>1</v>
      </c>
      <c r="N168" t="s">
        <v>804</v>
      </c>
      <c r="Q168" t="s">
        <v>817</v>
      </c>
      <c r="R168" t="s">
        <v>1240</v>
      </c>
      <c r="S168" t="s">
        <v>1065</v>
      </c>
      <c r="T168" t="str">
        <f>_xlfn.XLOOKUP(A168,Snapshot!C168:C365,Snapshot!J168:J365)</f>
        <v>S-186</v>
      </c>
      <c r="U168" t="str">
        <f>_xlfn.XLOOKUP(A168,Snapshot!C168:C365,Snapshot!G168:G365,0)</f>
        <v>Continuous variable</v>
      </c>
      <c r="V168">
        <v>167</v>
      </c>
    </row>
    <row r="169" spans="1:22">
      <c r="A169" s="16" t="s">
        <v>571</v>
      </c>
      <c r="B169" s="29" t="s">
        <v>755</v>
      </c>
      <c r="C169" t="s">
        <v>1118</v>
      </c>
      <c r="D169" s="29" t="s">
        <v>1227</v>
      </c>
      <c r="E169" s="29" t="s">
        <v>813</v>
      </c>
      <c r="F169" s="29" t="s">
        <v>643</v>
      </c>
      <c r="G169" s="29" t="s">
        <v>1241</v>
      </c>
      <c r="H169" s="29" t="s">
        <v>1242</v>
      </c>
      <c r="J169" s="26" t="s">
        <v>763</v>
      </c>
      <c r="K169" s="29"/>
      <c r="L169">
        <v>2020</v>
      </c>
      <c r="M169">
        <v>1</v>
      </c>
      <c r="N169" t="s">
        <v>804</v>
      </c>
      <c r="Q169" t="s">
        <v>817</v>
      </c>
      <c r="R169" t="s">
        <v>1240</v>
      </c>
      <c r="S169" t="s">
        <v>1065</v>
      </c>
      <c r="T169" t="str">
        <f>_xlfn.XLOOKUP(A169,Snapshot!C169:C366,Snapshot!J169:J366)</f>
        <v>S-187</v>
      </c>
      <c r="U169" t="str">
        <f>_xlfn.XLOOKUP(A169,Snapshot!C169:C366,Snapshot!G169:G366,0)</f>
        <v>Continuous variable</v>
      </c>
      <c r="V169">
        <v>168</v>
      </c>
    </row>
    <row r="170" spans="1:22">
      <c r="A170" s="16" t="s">
        <v>574</v>
      </c>
      <c r="B170" s="29" t="s">
        <v>755</v>
      </c>
      <c r="C170" t="s">
        <v>1118</v>
      </c>
      <c r="D170" s="29" t="s">
        <v>1227</v>
      </c>
      <c r="E170" s="29" t="s">
        <v>813</v>
      </c>
      <c r="F170" s="29" t="s">
        <v>643</v>
      </c>
      <c r="G170" s="29" t="s">
        <v>1243</v>
      </c>
      <c r="H170" s="29" t="s">
        <v>1244</v>
      </c>
      <c r="J170" s="26" t="s">
        <v>763</v>
      </c>
      <c r="K170" s="29"/>
      <c r="L170">
        <v>2020</v>
      </c>
      <c r="M170">
        <v>1</v>
      </c>
      <c r="N170" t="s">
        <v>804</v>
      </c>
      <c r="Q170" t="s">
        <v>817</v>
      </c>
      <c r="R170" t="s">
        <v>1240</v>
      </c>
      <c r="S170" t="s">
        <v>1065</v>
      </c>
      <c r="T170" t="str">
        <f>_xlfn.XLOOKUP(A170,Snapshot!C170:C367,Snapshot!J170:J367)</f>
        <v>S-188</v>
      </c>
      <c r="U170" t="str">
        <f>_xlfn.XLOOKUP(A170,Snapshot!C170:C367,Snapshot!G170:G367,0)</f>
        <v>Continuous variable</v>
      </c>
      <c r="V170">
        <v>169</v>
      </c>
    </row>
    <row r="171" spans="1:22">
      <c r="A171" s="16" t="s">
        <v>577</v>
      </c>
      <c r="B171" s="29" t="s">
        <v>755</v>
      </c>
      <c r="C171" t="s">
        <v>1118</v>
      </c>
      <c r="D171" s="29" t="s">
        <v>1227</v>
      </c>
      <c r="E171" s="29" t="s">
        <v>813</v>
      </c>
      <c r="F171" s="29" t="s">
        <v>1245</v>
      </c>
      <c r="G171" s="29" t="s">
        <v>1246</v>
      </c>
      <c r="H171" s="29" t="s">
        <v>1247</v>
      </c>
      <c r="J171" s="26" t="s">
        <v>763</v>
      </c>
      <c r="K171" s="29"/>
      <c r="L171">
        <v>2018</v>
      </c>
      <c r="M171">
        <v>1</v>
      </c>
      <c r="N171" t="s">
        <v>804</v>
      </c>
      <c r="O171">
        <v>2018</v>
      </c>
      <c r="Q171" t="s">
        <v>817</v>
      </c>
      <c r="S171" t="s">
        <v>1065</v>
      </c>
      <c r="T171" t="str">
        <f>_xlfn.XLOOKUP(A171,Snapshot!C171:C368,Snapshot!J171:J368)</f>
        <v>S-189</v>
      </c>
      <c r="U171" t="str">
        <f>_xlfn.XLOOKUP(A171,Snapshot!C171:C368,Snapshot!G171:G368,0)</f>
        <v>Continuous variable</v>
      </c>
      <c r="V171">
        <v>170</v>
      </c>
    </row>
    <row r="172" spans="1:22">
      <c r="A172" s="16" t="s">
        <v>580</v>
      </c>
      <c r="B172" s="29" t="s">
        <v>755</v>
      </c>
      <c r="C172" t="s">
        <v>1118</v>
      </c>
      <c r="D172" s="29" t="s">
        <v>1227</v>
      </c>
      <c r="E172" s="29" t="s">
        <v>827</v>
      </c>
      <c r="F172" s="29" t="s">
        <v>1248</v>
      </c>
      <c r="G172" s="29" t="s">
        <v>1249</v>
      </c>
      <c r="H172" s="29" t="s">
        <v>1250</v>
      </c>
      <c r="J172" s="26" t="s">
        <v>763</v>
      </c>
      <c r="K172" s="29"/>
      <c r="L172">
        <v>2018</v>
      </c>
      <c r="M172">
        <v>1</v>
      </c>
      <c r="N172" t="s">
        <v>804</v>
      </c>
      <c r="Q172" t="s">
        <v>817</v>
      </c>
      <c r="S172" t="s">
        <v>806</v>
      </c>
      <c r="T172" t="str">
        <f>_xlfn.XLOOKUP(A172,Snapshot!C172:C369,Snapshot!J172:J369)</f>
        <v>S-190</v>
      </c>
      <c r="U172" t="str">
        <f>_xlfn.XLOOKUP(A172,Snapshot!C172:C369,Snapshot!G172:G369,0)</f>
        <v>Continuous variable</v>
      </c>
      <c r="V172">
        <v>171</v>
      </c>
    </row>
    <row r="173" spans="1:22">
      <c r="A173" s="16" t="s">
        <v>583</v>
      </c>
      <c r="B173" s="29" t="s">
        <v>755</v>
      </c>
      <c r="C173" t="s">
        <v>1118</v>
      </c>
      <c r="D173" s="29" t="s">
        <v>1251</v>
      </c>
      <c r="E173" s="29" t="s">
        <v>758</v>
      </c>
      <c r="F173" s="29" t="s">
        <v>939</v>
      </c>
      <c r="G173" s="29" t="s">
        <v>1252</v>
      </c>
      <c r="H173" s="29" t="s">
        <v>1253</v>
      </c>
      <c r="J173" s="26" t="s">
        <v>763</v>
      </c>
      <c r="K173" s="29"/>
      <c r="L173">
        <v>2018</v>
      </c>
      <c r="M173">
        <v>1</v>
      </c>
      <c r="N173" t="s">
        <v>804</v>
      </c>
      <c r="O173">
        <v>2018</v>
      </c>
      <c r="T173" t="str">
        <f>_xlfn.XLOOKUP(A173,Snapshot!C173:C370,Snapshot!J173:J370)</f>
        <v>S-191</v>
      </c>
      <c r="U173" t="str">
        <f>_xlfn.XLOOKUP(A173,Snapshot!C173:C370,Snapshot!G173:G370,0)</f>
        <v>2=Yes [Ratified/signed]; 1=No [Not ratified/signed]; 0=No data/not applicable</v>
      </c>
      <c r="V173">
        <v>172</v>
      </c>
    </row>
    <row r="174" spans="1:22">
      <c r="A174" s="16" t="s">
        <v>586</v>
      </c>
      <c r="B174" s="29" t="s">
        <v>755</v>
      </c>
      <c r="C174" t="s">
        <v>1118</v>
      </c>
      <c r="D174" s="29" t="s">
        <v>1251</v>
      </c>
      <c r="E174" s="29" t="s">
        <v>758</v>
      </c>
      <c r="F174" s="29" t="s">
        <v>943</v>
      </c>
      <c r="G174" s="29" t="s">
        <v>1254</v>
      </c>
      <c r="H174" s="29" t="s">
        <v>1255</v>
      </c>
      <c r="J174" s="26" t="s">
        <v>763</v>
      </c>
      <c r="K174" s="29"/>
      <c r="L174">
        <v>2018</v>
      </c>
      <c r="M174">
        <v>1</v>
      </c>
      <c r="N174" t="s">
        <v>804</v>
      </c>
      <c r="O174">
        <v>2018</v>
      </c>
      <c r="T174" t="str">
        <f>_xlfn.XLOOKUP(A174,Snapshot!C174:C371,Snapshot!J174:J371)</f>
        <v>S-192</v>
      </c>
      <c r="U174" t="str">
        <f>_xlfn.XLOOKUP(A174,Snapshot!C174:C371,Snapshot!G174:G371,0)</f>
        <v>2=Yes [Ratified/signed]; 1=No [Not ratified/signed]; 0=No data/not applicable</v>
      </c>
      <c r="V174">
        <v>173</v>
      </c>
    </row>
    <row r="175" spans="1:22">
      <c r="A175" s="16" t="s">
        <v>589</v>
      </c>
      <c r="B175" s="29" t="s">
        <v>755</v>
      </c>
      <c r="C175" t="s">
        <v>1118</v>
      </c>
      <c r="D175" s="29" t="s">
        <v>1251</v>
      </c>
      <c r="E175" s="29" t="s">
        <v>789</v>
      </c>
      <c r="F175" s="29" t="s">
        <v>947</v>
      </c>
      <c r="G175" s="29" t="s">
        <v>1256</v>
      </c>
      <c r="H175" s="29" t="s">
        <v>1257</v>
      </c>
      <c r="J175" s="26" t="s">
        <v>763</v>
      </c>
      <c r="K175" s="29"/>
      <c r="L175">
        <v>2018</v>
      </c>
      <c r="M175">
        <v>1</v>
      </c>
      <c r="N175" t="s">
        <v>804</v>
      </c>
      <c r="O175">
        <v>2018</v>
      </c>
      <c r="Q175" t="s">
        <v>805</v>
      </c>
      <c r="S175" t="s">
        <v>806</v>
      </c>
      <c r="T175" t="str">
        <f>_xlfn.XLOOKUP(A175,Snapshot!C175:C372,Snapshot!J175:J372)</f>
        <v>S-193</v>
      </c>
      <c r="U175" t="str">
        <f>_xlfn.XLOOKUP(A175,Snapshot!C175:C372,Snapshot!G175:G372,0)</f>
        <v>Continuous variable</v>
      </c>
      <c r="V175">
        <v>174</v>
      </c>
    </row>
    <row r="176" spans="1:22">
      <c r="A176" s="16" t="s">
        <v>592</v>
      </c>
      <c r="B176" s="29" t="s">
        <v>755</v>
      </c>
      <c r="C176" t="s">
        <v>1118</v>
      </c>
      <c r="D176" s="29" t="s">
        <v>1251</v>
      </c>
      <c r="E176" s="29" t="s">
        <v>813</v>
      </c>
      <c r="F176" s="29" t="s">
        <v>1258</v>
      </c>
      <c r="G176" s="29" t="s">
        <v>1259</v>
      </c>
      <c r="H176" s="29" t="s">
        <v>1260</v>
      </c>
      <c r="J176" s="26" t="s">
        <v>763</v>
      </c>
      <c r="K176" s="29"/>
      <c r="L176">
        <v>2018</v>
      </c>
      <c r="M176">
        <v>1</v>
      </c>
      <c r="N176" t="s">
        <v>804</v>
      </c>
      <c r="Q176" t="s">
        <v>805</v>
      </c>
      <c r="S176" t="s">
        <v>806</v>
      </c>
      <c r="T176" t="str">
        <f>_xlfn.XLOOKUP(A176,Snapshot!C176:C373,Snapshot!J176:J373)</f>
        <v>S-194</v>
      </c>
      <c r="U176" t="str">
        <f>_xlfn.XLOOKUP(A176,Snapshot!C176:C373,Snapshot!G176:G373,0)</f>
        <v>Continuous variable</v>
      </c>
      <c r="V176">
        <v>175</v>
      </c>
    </row>
    <row r="177" spans="1:22">
      <c r="A177" s="16" t="s">
        <v>595</v>
      </c>
      <c r="B177" s="29" t="s">
        <v>755</v>
      </c>
      <c r="C177" t="s">
        <v>1118</v>
      </c>
      <c r="D177" s="29" t="s">
        <v>1251</v>
      </c>
      <c r="E177" s="29" t="s">
        <v>813</v>
      </c>
      <c r="F177" s="29" t="s">
        <v>1261</v>
      </c>
      <c r="G177" s="28" t="s">
        <v>1262</v>
      </c>
      <c r="H177" s="29" t="s">
        <v>1263</v>
      </c>
      <c r="J177" s="26" t="s">
        <v>763</v>
      </c>
      <c r="K177" s="29"/>
      <c r="L177">
        <v>2018</v>
      </c>
      <c r="M177">
        <v>1</v>
      </c>
      <c r="N177" t="s">
        <v>804</v>
      </c>
      <c r="Q177" t="s">
        <v>805</v>
      </c>
      <c r="S177" t="s">
        <v>806</v>
      </c>
      <c r="T177" t="str">
        <f>_xlfn.XLOOKUP(A177,Snapshot!C177:C374,Snapshot!J177:J374)</f>
        <v>S-195</v>
      </c>
      <c r="U177" t="str">
        <f>_xlfn.XLOOKUP(A177,Snapshot!C177:C374,Snapshot!G177:G374,0)</f>
        <v>Continuous variable</v>
      </c>
      <c r="V177">
        <v>176</v>
      </c>
    </row>
    <row r="178" spans="1:22">
      <c r="A178" s="16" t="s">
        <v>598</v>
      </c>
      <c r="B178" s="29" t="s">
        <v>755</v>
      </c>
      <c r="C178" t="s">
        <v>1118</v>
      </c>
      <c r="D178" s="29" t="s">
        <v>1251</v>
      </c>
      <c r="E178" s="29" t="s">
        <v>813</v>
      </c>
      <c r="F178" s="29" t="s">
        <v>1264</v>
      </c>
      <c r="G178" s="29" t="s">
        <v>1265</v>
      </c>
      <c r="H178" s="29" t="s">
        <v>1266</v>
      </c>
      <c r="J178" s="26" t="s">
        <v>763</v>
      </c>
      <c r="K178" s="29"/>
      <c r="L178">
        <v>2018</v>
      </c>
      <c r="M178">
        <v>1</v>
      </c>
      <c r="N178" t="s">
        <v>804</v>
      </c>
      <c r="Q178" t="s">
        <v>805</v>
      </c>
      <c r="S178" t="s">
        <v>806</v>
      </c>
      <c r="T178" t="str">
        <f>_xlfn.XLOOKUP(A178,Snapshot!C178:C375,Snapshot!J178:J375)</f>
        <v>S-196</v>
      </c>
      <c r="U178" t="str">
        <f>_xlfn.XLOOKUP(A178,Snapshot!C178:C375,Snapshot!G178:G375,0)</f>
        <v>Continuous variable</v>
      </c>
      <c r="V178">
        <v>177</v>
      </c>
    </row>
    <row r="179" spans="1:22" ht="16.95" customHeight="1">
      <c r="A179" s="16" t="s">
        <v>601</v>
      </c>
      <c r="B179" s="29" t="s">
        <v>755</v>
      </c>
      <c r="C179" t="s">
        <v>1118</v>
      </c>
      <c r="D179" s="29" t="s">
        <v>1251</v>
      </c>
      <c r="E179" s="29" t="s">
        <v>813</v>
      </c>
      <c r="F179" s="29" t="s">
        <v>643</v>
      </c>
      <c r="G179" s="29" t="s">
        <v>1267</v>
      </c>
      <c r="H179" s="28" t="s">
        <v>1268</v>
      </c>
      <c r="I179" s="28"/>
      <c r="J179" s="26" t="s">
        <v>763</v>
      </c>
      <c r="K179" s="29"/>
      <c r="L179">
        <v>2020</v>
      </c>
      <c r="M179">
        <v>1</v>
      </c>
      <c r="N179" t="s">
        <v>804</v>
      </c>
      <c r="Q179" t="s">
        <v>805</v>
      </c>
      <c r="S179" t="s">
        <v>806</v>
      </c>
      <c r="T179" t="str">
        <f>_xlfn.XLOOKUP(A179,Snapshot!C179:C376,Snapshot!J179:J376)</f>
        <v>S-197</v>
      </c>
      <c r="U179" t="str">
        <f>_xlfn.XLOOKUP(A179,Snapshot!C179:C376,Snapshot!G179:G376,0)</f>
        <v>Continuous variable</v>
      </c>
      <c r="V179">
        <v>178</v>
      </c>
    </row>
    <row r="180" spans="1:22">
      <c r="A180" s="16" t="s">
        <v>604</v>
      </c>
      <c r="B180" s="29" t="s">
        <v>755</v>
      </c>
      <c r="C180" t="s">
        <v>1118</v>
      </c>
      <c r="D180" s="29" t="s">
        <v>1251</v>
      </c>
      <c r="E180" s="29" t="s">
        <v>827</v>
      </c>
      <c r="F180" t="s">
        <v>1096</v>
      </c>
      <c r="G180" t="s">
        <v>972</v>
      </c>
      <c r="H180" s="29" t="s">
        <v>973</v>
      </c>
      <c r="J180" s="26" t="s">
        <v>763</v>
      </c>
      <c r="K180" s="29"/>
      <c r="L180">
        <v>2018</v>
      </c>
      <c r="M180">
        <v>1</v>
      </c>
      <c r="N180" t="s">
        <v>804</v>
      </c>
      <c r="Q180" t="s">
        <v>805</v>
      </c>
      <c r="S180" t="s">
        <v>806</v>
      </c>
      <c r="T180" t="str">
        <f>_xlfn.XLOOKUP(A180,Snapshot!C180:C377,Snapshot!J180:J377)</f>
        <v>S-128</v>
      </c>
      <c r="U180" t="str">
        <f>_xlfn.XLOOKUP(A180,Snapshot!C180:C377,Snapshot!G180:G377,0)</f>
        <v>Continuous variable</v>
      </c>
      <c r="V180">
        <v>179</v>
      </c>
    </row>
    <row r="181" spans="1:22">
      <c r="A181" s="16" t="s">
        <v>606</v>
      </c>
      <c r="B181" s="29" t="s">
        <v>755</v>
      </c>
      <c r="C181" t="s">
        <v>1118</v>
      </c>
      <c r="D181" s="29" t="s">
        <v>1251</v>
      </c>
      <c r="E181" s="29" t="s">
        <v>827</v>
      </c>
      <c r="F181" t="s">
        <v>974</v>
      </c>
      <c r="G181" t="s">
        <v>975</v>
      </c>
      <c r="H181" s="29" t="s">
        <v>976</v>
      </c>
      <c r="J181" s="26" t="s">
        <v>763</v>
      </c>
      <c r="K181" s="29"/>
      <c r="L181">
        <v>2020</v>
      </c>
      <c r="M181">
        <v>1</v>
      </c>
      <c r="N181" t="s">
        <v>804</v>
      </c>
      <c r="Q181" t="s">
        <v>805</v>
      </c>
      <c r="S181" t="s">
        <v>806</v>
      </c>
      <c r="T181" t="str">
        <f>_xlfn.XLOOKUP(A181,Snapshot!C181:C378,Snapshot!J181:J378)</f>
        <v>S-129</v>
      </c>
      <c r="U181" t="str">
        <f>_xlfn.XLOOKUP(A181,Snapshot!C181:C378,Snapshot!G181:G378,0)</f>
        <v>Continuous variable</v>
      </c>
      <c r="V181">
        <v>180</v>
      </c>
    </row>
    <row r="182" spans="1:22">
      <c r="A182" s="16" t="s">
        <v>608</v>
      </c>
      <c r="B182" s="29" t="s">
        <v>755</v>
      </c>
      <c r="C182" s="92" t="s">
        <v>1118</v>
      </c>
      <c r="D182" s="29" t="s">
        <v>1191</v>
      </c>
      <c r="E182" s="29" t="s">
        <v>827</v>
      </c>
      <c r="F182" s="92" t="s">
        <v>977</v>
      </c>
      <c r="G182" t="s">
        <v>978</v>
      </c>
      <c r="H182" s="94" t="s">
        <v>979</v>
      </c>
      <c r="I182" s="94"/>
      <c r="J182" s="26" t="s">
        <v>763</v>
      </c>
      <c r="K182" s="29"/>
      <c r="L182">
        <v>2020</v>
      </c>
      <c r="M182">
        <v>1</v>
      </c>
      <c r="N182" t="s">
        <v>804</v>
      </c>
      <c r="Q182" t="s">
        <v>805</v>
      </c>
      <c r="S182" t="s">
        <v>806</v>
      </c>
      <c r="T182" t="str">
        <f>_xlfn.XLOOKUP(A182,Snapshot!C140:C337,Snapshot!J140:J337)</f>
        <v>S-130</v>
      </c>
      <c r="U182" t="str">
        <f>_xlfn.XLOOKUP(A182,Snapshot!C182:C379,Snapshot!G182:G379,0)</f>
        <v>Continuous variable</v>
      </c>
      <c r="V182">
        <v>181</v>
      </c>
    </row>
    <row r="183" spans="1:22" hidden="1">
      <c r="A183" s="16" t="s">
        <v>610</v>
      </c>
      <c r="B183" s="29" t="s">
        <v>755</v>
      </c>
      <c r="C183" t="s">
        <v>1118</v>
      </c>
      <c r="D183" s="29" t="s">
        <v>1269</v>
      </c>
      <c r="E183" t="s">
        <v>1101</v>
      </c>
      <c r="F183" t="s">
        <v>1097</v>
      </c>
      <c r="G183" t="s">
        <v>1098</v>
      </c>
      <c r="H183" s="29" t="s">
        <v>1099</v>
      </c>
      <c r="J183" s="29" t="s">
        <v>892</v>
      </c>
      <c r="K183" s="29"/>
      <c r="L183" s="29">
        <v>2018</v>
      </c>
      <c r="M183" s="29">
        <v>1</v>
      </c>
      <c r="N183" s="29" t="s">
        <v>804</v>
      </c>
      <c r="O183" s="29">
        <v>2018</v>
      </c>
      <c r="T183" t="str">
        <f>_xlfn.XLOOKUP(A183,Snapshot!C183:C380,Snapshot!J183:J380)</f>
        <v>S-131</v>
      </c>
      <c r="V183">
        <v>182</v>
      </c>
    </row>
    <row r="184" spans="1:22" hidden="1">
      <c r="A184" s="16" t="s">
        <v>612</v>
      </c>
      <c r="B184" s="29" t="s">
        <v>755</v>
      </c>
      <c r="C184" t="s">
        <v>1118</v>
      </c>
      <c r="D184" s="29" t="s">
        <v>1269</v>
      </c>
      <c r="E184" t="s">
        <v>1101</v>
      </c>
      <c r="F184" t="s">
        <v>643</v>
      </c>
      <c r="G184" t="s">
        <v>980</v>
      </c>
      <c r="H184" s="29" t="s">
        <v>980</v>
      </c>
      <c r="J184" s="29" t="s">
        <v>892</v>
      </c>
      <c r="K184" s="29"/>
      <c r="L184" s="29">
        <v>2020</v>
      </c>
      <c r="M184" s="29">
        <v>1</v>
      </c>
      <c r="N184" s="29" t="s">
        <v>764</v>
      </c>
      <c r="O184" s="29"/>
      <c r="T184" t="str">
        <f>_xlfn.XLOOKUP(A184,Snapshot!C184:C381,Snapshot!J184:J381)</f>
        <v>S-132; S-133</v>
      </c>
      <c r="V184">
        <v>183</v>
      </c>
    </row>
    <row r="185" spans="1:22">
      <c r="A185" s="16" t="s">
        <v>614</v>
      </c>
      <c r="B185" s="29" t="s">
        <v>755</v>
      </c>
      <c r="C185" t="s">
        <v>1118</v>
      </c>
      <c r="D185" s="29" t="s">
        <v>1251</v>
      </c>
      <c r="E185" s="29" t="s">
        <v>827</v>
      </c>
      <c r="F185" s="29" t="s">
        <v>1104</v>
      </c>
      <c r="G185" s="29" t="s">
        <v>1270</v>
      </c>
      <c r="H185" s="29" t="s">
        <v>1271</v>
      </c>
      <c r="J185" s="26" t="s">
        <v>763</v>
      </c>
      <c r="K185" s="29"/>
      <c r="L185">
        <v>2018</v>
      </c>
      <c r="M185">
        <v>1</v>
      </c>
      <c r="N185" t="s">
        <v>804</v>
      </c>
      <c r="Q185" t="s">
        <v>805</v>
      </c>
      <c r="S185" t="s">
        <v>819</v>
      </c>
      <c r="T185" t="str">
        <f>_xlfn.XLOOKUP(A185,Snapshot!C185:C382,Snapshot!J185:J382)</f>
        <v>S-198</v>
      </c>
      <c r="U185" t="str">
        <f>_xlfn.XLOOKUP(A185,Snapshot!C185:C382,Snapshot!G185:G382,0)</f>
        <v>Continuous variable</v>
      </c>
      <c r="V185">
        <v>184</v>
      </c>
    </row>
    <row r="186" spans="1:22">
      <c r="A186" s="16" t="s">
        <v>617</v>
      </c>
      <c r="B186" s="29" t="s">
        <v>755</v>
      </c>
      <c r="C186" t="s">
        <v>1118</v>
      </c>
      <c r="D186" s="29" t="s">
        <v>1251</v>
      </c>
      <c r="E186" s="29" t="s">
        <v>827</v>
      </c>
      <c r="F186" s="29" t="s">
        <v>1272</v>
      </c>
      <c r="G186" s="29" t="s">
        <v>1273</v>
      </c>
      <c r="H186" s="55" t="s">
        <v>1274</v>
      </c>
      <c r="I186" s="55"/>
      <c r="J186" s="26" t="s">
        <v>763</v>
      </c>
      <c r="K186" s="29"/>
      <c r="L186">
        <v>2018</v>
      </c>
      <c r="M186">
        <v>1</v>
      </c>
      <c r="N186" t="s">
        <v>804</v>
      </c>
      <c r="Q186" t="s">
        <v>805</v>
      </c>
      <c r="S186" t="s">
        <v>2539</v>
      </c>
      <c r="T186" t="str">
        <f>_xlfn.XLOOKUP(A186,Snapshot!C186:C383,Snapshot!J186:J383)</f>
        <v>S-199</v>
      </c>
      <c r="U186" t="str">
        <f>_xlfn.XLOOKUP(A186,Snapshot!C186:C383,Snapshot!G186:G383,0)</f>
        <v>Continuous variable</v>
      </c>
      <c r="V186">
        <v>185</v>
      </c>
    </row>
    <row r="187" spans="1:22">
      <c r="A187" s="16" t="s">
        <v>620</v>
      </c>
      <c r="B187" s="29" t="s">
        <v>755</v>
      </c>
      <c r="C187" s="92" t="s">
        <v>1118</v>
      </c>
      <c r="D187" s="29" t="s">
        <v>1191</v>
      </c>
      <c r="E187" s="29" t="s">
        <v>827</v>
      </c>
      <c r="F187" s="29" t="s">
        <v>1107</v>
      </c>
      <c r="G187" s="29" t="s">
        <v>1275</v>
      </c>
      <c r="H187" s="29" t="s">
        <v>997</v>
      </c>
      <c r="J187" s="26" t="s">
        <v>763</v>
      </c>
      <c r="K187" s="29"/>
      <c r="L187">
        <v>2018</v>
      </c>
      <c r="M187">
        <v>1</v>
      </c>
      <c r="N187" t="s">
        <v>804</v>
      </c>
      <c r="T187" t="str">
        <f>_xlfn.XLOOKUP(A187,Snapshot!C141:C338,Snapshot!J141:J338)</f>
        <v>S-82</v>
      </c>
      <c r="U187" t="str">
        <f>_xlfn.XLOOKUP(A187,Snapshot!C187:C384,Snapshot!G187:G384,0)</f>
        <v>3=Larger scale; 2=Limited; 1=None; 0=No data; 0=Don't Know; 0=Don't know</v>
      </c>
      <c r="V187">
        <v>186</v>
      </c>
    </row>
    <row r="188" spans="1:22">
      <c r="A188" s="16" t="s">
        <v>622</v>
      </c>
      <c r="B188" s="29" t="s">
        <v>755</v>
      </c>
      <c r="C188" t="s">
        <v>1118</v>
      </c>
      <c r="D188" s="29" t="s">
        <v>1251</v>
      </c>
      <c r="E188" s="29" t="s">
        <v>827</v>
      </c>
      <c r="F188" s="29" t="s">
        <v>998</v>
      </c>
      <c r="G188" s="29" t="s">
        <v>1276</v>
      </c>
      <c r="H188" s="29" t="s">
        <v>1000</v>
      </c>
      <c r="J188" s="26" t="s">
        <v>793</v>
      </c>
      <c r="K188" s="29"/>
      <c r="L188">
        <v>2020</v>
      </c>
      <c r="M188">
        <v>1</v>
      </c>
      <c r="N188" t="s">
        <v>804</v>
      </c>
      <c r="T188" t="str">
        <f>_xlfn.XLOOKUP(A188,Snapshot!C188:C385,Snapshot!J188:J385)</f>
        <v>S-83</v>
      </c>
      <c r="U188" t="str">
        <f>_xlfn.XLOOKUP(A188,Snapshot!C188:C385,Snapshot!G188:G385,0)</f>
        <v>3=Larger scale; 2=Limited; 1=None; 0=No data; 0=Don't know</v>
      </c>
      <c r="V188">
        <v>187</v>
      </c>
    </row>
    <row r="189" spans="1:22" hidden="1">
      <c r="A189" s="16" t="s">
        <v>625</v>
      </c>
      <c r="B189" s="29" t="s">
        <v>755</v>
      </c>
      <c r="C189" t="s">
        <v>1118</v>
      </c>
      <c r="D189" s="29" t="s">
        <v>1269</v>
      </c>
      <c r="E189" s="37" t="s">
        <v>827</v>
      </c>
      <c r="F189" s="29" t="s">
        <v>1277</v>
      </c>
      <c r="G189" s="29" t="s">
        <v>1278</v>
      </c>
      <c r="H189" s="29" t="s">
        <v>985</v>
      </c>
      <c r="J189" s="29" t="s">
        <v>892</v>
      </c>
      <c r="K189" s="29"/>
      <c r="L189" s="29">
        <v>2020</v>
      </c>
      <c r="M189" s="29">
        <v>1</v>
      </c>
      <c r="N189" s="29" t="s">
        <v>804</v>
      </c>
      <c r="O189" s="29"/>
      <c r="Q189" t="s">
        <v>805</v>
      </c>
      <c r="T189" t="str">
        <f>_xlfn.XLOOKUP(A189,Snapshot!C189:C386,Snapshot!J189:J386)</f>
        <v>S-202</v>
      </c>
      <c r="V189">
        <v>188</v>
      </c>
    </row>
    <row r="190" spans="1:22" hidden="1">
      <c r="A190" s="16" t="s">
        <v>628</v>
      </c>
      <c r="B190" s="29" t="s">
        <v>755</v>
      </c>
      <c r="C190" s="29" t="s">
        <v>756</v>
      </c>
      <c r="D190" s="29" t="s">
        <v>1269</v>
      </c>
      <c r="E190" t="s">
        <v>1101</v>
      </c>
      <c r="F190" t="s">
        <v>1097</v>
      </c>
      <c r="G190" t="s">
        <v>1098</v>
      </c>
      <c r="H190" s="29" t="s">
        <v>1099</v>
      </c>
      <c r="J190" s="29" t="s">
        <v>892</v>
      </c>
      <c r="K190" s="29"/>
      <c r="L190" s="29">
        <v>2018</v>
      </c>
      <c r="M190" s="29">
        <v>1</v>
      </c>
      <c r="N190" s="29" t="s">
        <v>804</v>
      </c>
      <c r="O190" s="29">
        <v>2018</v>
      </c>
      <c r="T190" t="str">
        <f>_xlfn.XLOOKUP(A190,Snapshot!C190:C387,Snapshot!J190:J387)</f>
        <v>S-131</v>
      </c>
      <c r="V190">
        <v>189</v>
      </c>
    </row>
    <row r="191" spans="1:22">
      <c r="A191" s="16" t="s">
        <v>630</v>
      </c>
      <c r="B191" s="29" t="s">
        <v>755</v>
      </c>
      <c r="C191" t="s">
        <v>756</v>
      </c>
      <c r="D191" s="29" t="s">
        <v>826</v>
      </c>
      <c r="E191" s="29" t="s">
        <v>758</v>
      </c>
      <c r="F191" s="1" t="s">
        <v>643</v>
      </c>
      <c r="G191" t="s">
        <v>1279</v>
      </c>
      <c r="H191" s="29" t="s">
        <v>1280</v>
      </c>
      <c r="I191" s="29" t="s">
        <v>1281</v>
      </c>
      <c r="J191" s="26" t="s">
        <v>763</v>
      </c>
      <c r="L191">
        <v>2020</v>
      </c>
      <c r="M191">
        <v>1</v>
      </c>
      <c r="N191" t="s">
        <v>804</v>
      </c>
      <c r="T191" t="str">
        <f>_xlfn.XLOOKUP(A191,Snapshot!C191:C388,Snapshot!J191:J388)</f>
        <v>S-27</v>
      </c>
      <c r="U191" t="str">
        <f>_xlfn.XLOOKUP(A191,Snapshot!C191:C388,Snapshot!G191:G388,0)</f>
        <v>2=Yes [Ratified/signed]; 1=No [Not ratified/signed]; 0=No data/not applicable</v>
      </c>
      <c r="V191">
        <v>190</v>
      </c>
    </row>
    <row r="192" spans="1:22">
      <c r="A192" s="16" t="s">
        <v>633</v>
      </c>
      <c r="B192" s="29" t="s">
        <v>755</v>
      </c>
      <c r="C192" t="s">
        <v>756</v>
      </c>
      <c r="D192" s="29" t="s">
        <v>908</v>
      </c>
      <c r="E192" s="29" t="s">
        <v>758</v>
      </c>
      <c r="F192" s="1" t="s">
        <v>643</v>
      </c>
      <c r="G192" t="s">
        <v>1282</v>
      </c>
      <c r="H192" s="29" t="s">
        <v>1283</v>
      </c>
      <c r="I192" s="29" t="s">
        <v>1284</v>
      </c>
      <c r="J192" s="26" t="s">
        <v>763</v>
      </c>
      <c r="L192">
        <v>2020</v>
      </c>
      <c r="M192">
        <v>1</v>
      </c>
      <c r="N192" t="s">
        <v>804</v>
      </c>
      <c r="T192" t="str">
        <f>_xlfn.XLOOKUP(A192,Snapshot!C192:C389,Snapshot!J192:J389)</f>
        <v>S-57</v>
      </c>
      <c r="U192" t="str">
        <f>_xlfn.XLOOKUP(A192,Snapshot!C192:C389,Snapshot!G192:G389,0)</f>
        <v>2=Yes [Ratified/signed]; 1=No [Not ratified/signed]; 0=No data/not applicable</v>
      </c>
      <c r="V192">
        <v>191</v>
      </c>
    </row>
    <row r="193" spans="1:22">
      <c r="A193" s="16" t="s">
        <v>636</v>
      </c>
      <c r="B193" s="29" t="s">
        <v>755</v>
      </c>
      <c r="C193" s="29" t="s">
        <v>1001</v>
      </c>
      <c r="D193" s="29" t="s">
        <v>1002</v>
      </c>
      <c r="E193" s="29" t="s">
        <v>789</v>
      </c>
      <c r="F193" s="29" t="s">
        <v>643</v>
      </c>
      <c r="G193" t="s">
        <v>1285</v>
      </c>
      <c r="H193" s="29" t="s">
        <v>1286</v>
      </c>
      <c r="J193" s="26" t="s">
        <v>763</v>
      </c>
      <c r="K193" s="29"/>
      <c r="L193">
        <v>2018</v>
      </c>
      <c r="M193">
        <v>1</v>
      </c>
      <c r="N193" t="s">
        <v>804</v>
      </c>
      <c r="O193">
        <v>2018</v>
      </c>
      <c r="R193" t="s">
        <v>1026</v>
      </c>
      <c r="T193" t="str">
        <f>_xlfn.XLOOKUP(A193,Snapshot!C193:C390,Snapshot!J193:J390)</f>
        <v>S-207</v>
      </c>
      <c r="U193" t="str">
        <f>_xlfn.XLOOKUP(A193,Snapshot!C193:C390,Snapshot!G193:G390,0)</f>
        <v>3=Total ban; 3= total ban; 3=25;  3=21; 3=20; 3=19; 3=18; 2=17; 2=16; 1=15; 1=14; 1=13; 1=None; 0=No data; 0=subnational; 0=Subnational</v>
      </c>
      <c r="V193">
        <v>192</v>
      </c>
    </row>
    <row r="194" spans="1:22">
      <c r="A194" s="16" t="s">
        <v>639</v>
      </c>
      <c r="B194" s="29" t="s">
        <v>755</v>
      </c>
      <c r="C194" s="29" t="s">
        <v>1118</v>
      </c>
      <c r="D194" s="29" t="s">
        <v>1251</v>
      </c>
      <c r="E194" s="29" t="s">
        <v>813</v>
      </c>
      <c r="F194" s="29" t="s">
        <v>643</v>
      </c>
      <c r="G194" s="29" t="s">
        <v>1287</v>
      </c>
      <c r="H194" s="29" t="s">
        <v>1288</v>
      </c>
      <c r="J194" s="26" t="s">
        <v>763</v>
      </c>
      <c r="K194" s="29"/>
      <c r="L194">
        <v>2018</v>
      </c>
      <c r="M194">
        <v>1</v>
      </c>
      <c r="N194" t="s">
        <v>804</v>
      </c>
      <c r="O194">
        <v>2018</v>
      </c>
      <c r="Q194" t="s">
        <v>817</v>
      </c>
      <c r="R194" t="s">
        <v>2543</v>
      </c>
      <c r="S194" t="s">
        <v>819</v>
      </c>
      <c r="T194" t="str">
        <f>_xlfn.XLOOKUP(A194,Snapshot!C194:C391,Snapshot!J194:J391)</f>
        <v>S-208</v>
      </c>
      <c r="U194" t="str">
        <f>_xlfn.XLOOKUP(A194,Snapshot!C194:C391,Snapshot!G194:G391,0)</f>
        <v>Continuous variable</v>
      </c>
      <c r="V194">
        <v>193</v>
      </c>
    </row>
    <row r="195" spans="1:22">
      <c r="A195" s="16" t="s">
        <v>642</v>
      </c>
      <c r="B195" s="29" t="s">
        <v>755</v>
      </c>
      <c r="C195" s="29" t="s">
        <v>1001</v>
      </c>
      <c r="D195" s="29" t="s">
        <v>1002</v>
      </c>
      <c r="E195" s="29" t="s">
        <v>789</v>
      </c>
      <c r="F195" s="29" t="s">
        <v>1027</v>
      </c>
      <c r="G195" s="29" t="s">
        <v>1289</v>
      </c>
      <c r="H195" s="29" t="s">
        <v>1290</v>
      </c>
      <c r="J195" s="26" t="s">
        <v>763</v>
      </c>
      <c r="K195" s="29"/>
      <c r="L195">
        <v>2018</v>
      </c>
      <c r="M195">
        <v>1</v>
      </c>
      <c r="N195" t="s">
        <v>804</v>
      </c>
      <c r="O195">
        <v>2018</v>
      </c>
      <c r="R195" t="s">
        <v>1030</v>
      </c>
      <c r="T195" t="str">
        <f>_xlfn.XLOOKUP(A195,Snapshot!C195:C392,Snapshot!J195:J392)</f>
        <v>S-209</v>
      </c>
      <c r="U195" t="str">
        <f>_xlfn.XLOOKUP(A195,Snapshot!C195:C392,Snapshot!G195:G392,0)</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V195">
        <v>194</v>
      </c>
    </row>
    <row r="196" spans="1:22">
      <c r="A196" s="16" t="s">
        <v>646</v>
      </c>
      <c r="B196" s="29" t="s">
        <v>755</v>
      </c>
      <c r="C196" s="29" t="s">
        <v>1001</v>
      </c>
      <c r="D196" s="29" t="s">
        <v>1002</v>
      </c>
      <c r="E196" s="29" t="s">
        <v>789</v>
      </c>
      <c r="F196" s="29" t="s">
        <v>1027</v>
      </c>
      <c r="G196" s="29" t="s">
        <v>1291</v>
      </c>
      <c r="H196" s="29" t="s">
        <v>1292</v>
      </c>
      <c r="J196" s="26" t="s">
        <v>763</v>
      </c>
      <c r="K196" s="29"/>
      <c r="L196">
        <v>2018</v>
      </c>
      <c r="M196">
        <v>1</v>
      </c>
      <c r="N196" t="s">
        <v>804</v>
      </c>
      <c r="O196">
        <v>2018</v>
      </c>
      <c r="R196" t="s">
        <v>1030</v>
      </c>
      <c r="T196" t="str">
        <f>_xlfn.XLOOKUP(A196,Snapshot!C196:C393,Snapshot!J196:J393)</f>
        <v>S-210</v>
      </c>
      <c r="U196" t="str">
        <f>_xlfn.XLOOKUP(A196,Snapshot!C196:C393,Snapshot!G196:G393,0)</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V196">
        <v>195</v>
      </c>
    </row>
    <row r="197" spans="1:22" ht="15" customHeight="1">
      <c r="A197" s="16" t="s">
        <v>649</v>
      </c>
      <c r="B197" s="29" t="s">
        <v>755</v>
      </c>
      <c r="C197" s="73" t="s">
        <v>756</v>
      </c>
      <c r="D197" s="73" t="s">
        <v>826</v>
      </c>
      <c r="E197" s="29" t="s">
        <v>827</v>
      </c>
      <c r="F197" t="s">
        <v>643</v>
      </c>
      <c r="G197" s="73" t="s">
        <v>1293</v>
      </c>
      <c r="H197" s="73" t="s">
        <v>1294</v>
      </c>
      <c r="J197" s="26" t="s">
        <v>763</v>
      </c>
      <c r="L197">
        <v>2020</v>
      </c>
      <c r="M197">
        <v>1</v>
      </c>
      <c r="N197" t="s">
        <v>804</v>
      </c>
      <c r="Q197" t="s">
        <v>805</v>
      </c>
      <c r="S197" t="s">
        <v>819</v>
      </c>
      <c r="T197" t="str">
        <f>_xlfn.XLOOKUP(A197,Snapshot!C197:C394,Snapshot!J197:J394)</f>
        <v>S-211</v>
      </c>
      <c r="U197" t="str">
        <f>_xlfn.XLOOKUP(A197,Snapshot!C197:C394,Snapshot!G197:G394,0)</f>
        <v>Continuous variable</v>
      </c>
      <c r="V197">
        <v>196</v>
      </c>
    </row>
    <row r="198" spans="1:22">
      <c r="A198" s="16" t="s">
        <v>652</v>
      </c>
      <c r="B198" s="29" t="s">
        <v>755</v>
      </c>
      <c r="C198" t="s">
        <v>756</v>
      </c>
      <c r="D198" t="s">
        <v>908</v>
      </c>
      <c r="E198" s="29" t="s">
        <v>827</v>
      </c>
      <c r="F198" t="s">
        <v>643</v>
      </c>
      <c r="G198" t="s">
        <v>1295</v>
      </c>
      <c r="H198" t="s">
        <v>1296</v>
      </c>
      <c r="I198" t="s">
        <v>1297</v>
      </c>
      <c r="J198" s="26" t="s">
        <v>892</v>
      </c>
      <c r="L198">
        <v>2020</v>
      </c>
      <c r="M198">
        <v>1</v>
      </c>
      <c r="N198" t="s">
        <v>804</v>
      </c>
      <c r="Q198" t="s">
        <v>805</v>
      </c>
      <c r="S198" t="s">
        <v>819</v>
      </c>
      <c r="T198" t="str">
        <f>_xlfn.XLOOKUP(A198,Snapshot!C198:C395,Snapshot!J198:J395)</f>
        <v>S-212</v>
      </c>
      <c r="U198" t="str">
        <f>_xlfn.XLOOKUP(A198,Snapshot!C198:C395,Snapshot!G198:G395,0)</f>
        <v>Continuous variable</v>
      </c>
      <c r="V198">
        <v>197</v>
      </c>
    </row>
    <row r="199" spans="1:22">
      <c r="A199" s="16" t="s">
        <v>655</v>
      </c>
      <c r="B199" s="29" t="s">
        <v>755</v>
      </c>
      <c r="C199" s="29" t="s">
        <v>756</v>
      </c>
      <c r="D199" s="29" t="s">
        <v>908</v>
      </c>
      <c r="E199" s="29" t="s">
        <v>813</v>
      </c>
      <c r="F199" s="29" t="s">
        <v>828</v>
      </c>
      <c r="G199" s="29" t="s">
        <v>1047</v>
      </c>
      <c r="H199" s="29" t="s">
        <v>1048</v>
      </c>
      <c r="J199" s="26" t="s">
        <v>763</v>
      </c>
      <c r="K199" s="29"/>
      <c r="L199">
        <v>2018</v>
      </c>
      <c r="M199">
        <v>1</v>
      </c>
      <c r="N199" t="s">
        <v>804</v>
      </c>
      <c r="Q199" t="s">
        <v>805</v>
      </c>
      <c r="S199" t="s">
        <v>819</v>
      </c>
      <c r="T199" t="str">
        <f>_xlfn.XLOOKUP(A199,Snapshot!C199:C396,Snapshot!J199:J396)</f>
        <v>S-104</v>
      </c>
      <c r="U199" t="str">
        <f>_xlfn.XLOOKUP(A199,Snapshot!C199:C396,Snapshot!G199:G396,0)</f>
        <v>Continuous variable</v>
      </c>
      <c r="V199">
        <v>198</v>
      </c>
    </row>
    <row r="200" spans="1:22">
      <c r="A200" s="16" t="s">
        <v>657</v>
      </c>
      <c r="B200" s="29" t="s">
        <v>755</v>
      </c>
      <c r="C200" s="29" t="s">
        <v>756</v>
      </c>
      <c r="D200" s="29" t="s">
        <v>826</v>
      </c>
      <c r="E200" s="29" t="s">
        <v>827</v>
      </c>
      <c r="F200" s="29" t="s">
        <v>828</v>
      </c>
      <c r="G200" s="29" t="s">
        <v>1298</v>
      </c>
      <c r="H200" s="29" t="s">
        <v>1299</v>
      </c>
      <c r="J200" s="26" t="s">
        <v>763</v>
      </c>
      <c r="K200" s="29"/>
      <c r="L200">
        <v>2018</v>
      </c>
      <c r="M200">
        <v>1</v>
      </c>
      <c r="N200" t="s">
        <v>794</v>
      </c>
      <c r="O200">
        <v>2018</v>
      </c>
      <c r="Q200" t="s">
        <v>817</v>
      </c>
      <c r="R200" t="s">
        <v>1300</v>
      </c>
      <c r="S200" t="s">
        <v>819</v>
      </c>
      <c r="T200" t="str">
        <f>_xlfn.XLOOKUP(A200,Snapshot!C200:C397,Snapshot!J200:J397)</f>
        <v>S-23</v>
      </c>
      <c r="U200" t="str">
        <f>_xlfn.XLOOKUP(A200,Snapshot!C200:C397,Snapshot!G200:G397,0)</f>
        <v>Continuous variable</v>
      </c>
      <c r="V200">
        <v>199</v>
      </c>
    </row>
    <row r="201" spans="1:22">
      <c r="A201" s="16" t="s">
        <v>659</v>
      </c>
      <c r="B201" s="29" t="s">
        <v>755</v>
      </c>
      <c r="C201" t="s">
        <v>756</v>
      </c>
      <c r="D201" t="s">
        <v>908</v>
      </c>
      <c r="E201" s="29" t="s">
        <v>827</v>
      </c>
      <c r="F201" t="s">
        <v>643</v>
      </c>
      <c r="G201" t="s">
        <v>1301</v>
      </c>
      <c r="H201" t="s">
        <v>1302</v>
      </c>
      <c r="I201" t="s">
        <v>1303</v>
      </c>
      <c r="J201" s="26" t="s">
        <v>763</v>
      </c>
      <c r="L201">
        <v>2020</v>
      </c>
      <c r="M201">
        <v>1</v>
      </c>
      <c r="N201" t="s">
        <v>794</v>
      </c>
      <c r="T201" t="str">
        <f>_xlfn.XLOOKUP(A201,Snapshot!C201:C398,Snapshot!J201:J398)</f>
        <v>S-213</v>
      </c>
      <c r="U201" t="str">
        <f>_xlfn.XLOOKUP(A201,Snapshot!C201:C398,Snapshot!G201:G398,0)</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V201">
        <v>200</v>
      </c>
    </row>
    <row r="202" spans="1:22">
      <c r="A202" s="16" t="s">
        <v>662</v>
      </c>
      <c r="B202" s="29" t="s">
        <v>755</v>
      </c>
      <c r="C202" t="s">
        <v>756</v>
      </c>
      <c r="D202" t="s">
        <v>757</v>
      </c>
      <c r="E202" s="29" t="s">
        <v>827</v>
      </c>
      <c r="F202" t="s">
        <v>643</v>
      </c>
      <c r="G202" t="s">
        <v>1304</v>
      </c>
      <c r="H202" t="s">
        <v>1305</v>
      </c>
      <c r="I202" t="s">
        <v>1306</v>
      </c>
      <c r="J202" s="26" t="s">
        <v>763</v>
      </c>
      <c r="L202">
        <v>2020</v>
      </c>
      <c r="M202">
        <v>1</v>
      </c>
      <c r="N202" t="s">
        <v>804</v>
      </c>
      <c r="O202">
        <v>2020</v>
      </c>
      <c r="Q202" t="s">
        <v>805</v>
      </c>
      <c r="S202" t="s">
        <v>819</v>
      </c>
      <c r="T202" t="str">
        <f>_xlfn.XLOOKUP(A202,Snapshot!C202:C399,Snapshot!J202:J399)</f>
        <v>S-214</v>
      </c>
      <c r="U202" t="str">
        <f>_xlfn.XLOOKUP(A202,Snapshot!C202:C399,Snapshot!G202:G399,0)</f>
        <v>Continuous variable</v>
      </c>
      <c r="V202">
        <v>201</v>
      </c>
    </row>
    <row r="203" spans="1:22">
      <c r="A203" s="16" t="s">
        <v>669</v>
      </c>
      <c r="B203" s="29" t="s">
        <v>755</v>
      </c>
      <c r="C203" s="29" t="s">
        <v>1001</v>
      </c>
      <c r="D203" t="s">
        <v>1049</v>
      </c>
      <c r="E203" s="29" t="s">
        <v>827</v>
      </c>
      <c r="F203" s="29" t="s">
        <v>769</v>
      </c>
      <c r="G203" s="29" t="s">
        <v>1307</v>
      </c>
      <c r="H203" s="29" t="s">
        <v>1308</v>
      </c>
      <c r="J203" s="26" t="s">
        <v>793</v>
      </c>
      <c r="K203" s="29"/>
      <c r="L203">
        <v>2020</v>
      </c>
      <c r="M203">
        <v>1</v>
      </c>
      <c r="N203" t="s">
        <v>764</v>
      </c>
      <c r="O203">
        <v>2018</v>
      </c>
      <c r="T203" t="str">
        <f>_xlfn.XLOOKUP(A203,Snapshot!C204:C401,Snapshot!J204:J401)</f>
        <v>S-238</v>
      </c>
      <c r="U203" t="str">
        <f>_xlfn.XLOOKUP(A203,Snapshot!C203:C400,Snapshot!G203:G400,0)</f>
        <v xml:space="preserve">2=Yes, the country has a consumer protection authority listed; 2=Yes the country has a consumer protection law enforcement authority which is a member of ICPEN; 1=No consumer protection authority listed </v>
      </c>
      <c r="V203">
        <v>202</v>
      </c>
    </row>
    <row r="204" spans="1:22">
      <c r="A204" s="16" t="s">
        <v>665</v>
      </c>
      <c r="B204" s="29" t="s">
        <v>755</v>
      </c>
      <c r="C204" t="s">
        <v>1001</v>
      </c>
      <c r="D204" t="s">
        <v>1002</v>
      </c>
      <c r="E204" t="s">
        <v>813</v>
      </c>
      <c r="F204" t="s">
        <v>643</v>
      </c>
      <c r="G204" t="s">
        <v>666</v>
      </c>
      <c r="H204" t="s">
        <v>1309</v>
      </c>
      <c r="J204" s="26" t="s">
        <v>763</v>
      </c>
      <c r="L204">
        <v>2020</v>
      </c>
      <c r="M204">
        <v>1</v>
      </c>
      <c r="N204" t="s">
        <v>804</v>
      </c>
      <c r="O204">
        <v>2020</v>
      </c>
      <c r="Q204" t="s">
        <v>817</v>
      </c>
      <c r="R204" t="s">
        <v>1310</v>
      </c>
      <c r="S204" t="s">
        <v>819</v>
      </c>
      <c r="T204" t="str">
        <f>_xlfn.XLOOKUP(A204,Snapshot!C203:C400,Snapshot!J203:J400)</f>
        <v>S-215</v>
      </c>
      <c r="U204">
        <f>_xlfn.XLOOKUP(A204,Snapshot!C204:C401,Snapshot!G204:G401,0)</f>
        <v>0</v>
      </c>
      <c r="V204">
        <v>202</v>
      </c>
    </row>
    <row r="205" spans="1:22" hidden="1">
      <c r="A205" s="16" t="s">
        <v>674</v>
      </c>
      <c r="B205" s="29" t="s">
        <v>755</v>
      </c>
      <c r="C205" s="92" t="s">
        <v>1001</v>
      </c>
      <c r="D205" t="s">
        <v>1049</v>
      </c>
      <c r="E205" t="s">
        <v>789</v>
      </c>
      <c r="F205" s="92" t="s">
        <v>643</v>
      </c>
      <c r="G205" t="s">
        <v>1311</v>
      </c>
      <c r="H205" s="92" t="s">
        <v>1312</v>
      </c>
      <c r="I205" s="92" t="s">
        <v>1313</v>
      </c>
      <c r="J205" s="1" t="s">
        <v>892</v>
      </c>
      <c r="L205">
        <v>2020</v>
      </c>
      <c r="M205"/>
      <c r="N205" t="s">
        <v>804</v>
      </c>
      <c r="O205">
        <v>2020</v>
      </c>
      <c r="R205" t="s">
        <v>1314</v>
      </c>
      <c r="T205" t="str">
        <f>_xlfn.XLOOKUP(A205,Snapshot!C205:C402,Snapshot!J205:J402)</f>
        <v>S-216</v>
      </c>
      <c r="U205" t="str">
        <f>_xlfn.XLOOKUP(A205,Snapshot!C205:C402,Snapshot!G205:G402,0)</f>
        <v>2=1;  1=''; 1=np.nan; 1=None; 1=NaN</v>
      </c>
      <c r="V205">
        <v>204</v>
      </c>
    </row>
    <row r="206" spans="1:22">
      <c r="A206" s="16" t="s">
        <v>679</v>
      </c>
      <c r="B206" s="29" t="s">
        <v>755</v>
      </c>
      <c r="C206" s="81" t="s">
        <v>1001</v>
      </c>
      <c r="D206" s="82" t="s">
        <v>1049</v>
      </c>
      <c r="E206" s="81" t="s">
        <v>813</v>
      </c>
      <c r="F206" s="81" t="s">
        <v>643</v>
      </c>
      <c r="G206" t="s">
        <v>680</v>
      </c>
      <c r="H206" t="s">
        <v>1315</v>
      </c>
      <c r="I206" s="25"/>
      <c r="J206" s="26" t="s">
        <v>763</v>
      </c>
      <c r="L206">
        <v>2020</v>
      </c>
      <c r="M206">
        <v>1</v>
      </c>
      <c r="N206" t="s">
        <v>804</v>
      </c>
      <c r="O206">
        <v>2020</v>
      </c>
      <c r="Q206" t="s">
        <v>805</v>
      </c>
      <c r="R206" t="s">
        <v>1316</v>
      </c>
      <c r="S206" t="s">
        <v>2538</v>
      </c>
      <c r="T206" t="str">
        <f>_xlfn.XLOOKUP(A206,Snapshot!C206:C403,Snapshot!J206:J403)</f>
        <v>S-217</v>
      </c>
      <c r="U206" t="str">
        <f>_xlfn.XLOOKUP(A206,Snapshot!C206:C403,Snapshot!G206:G403,0)</f>
        <v>Continuous variable</v>
      </c>
      <c r="V206">
        <v>205</v>
      </c>
    </row>
    <row r="207" spans="1:22">
      <c r="A207" s="1" t="s">
        <v>683</v>
      </c>
      <c r="B207" t="s">
        <v>755</v>
      </c>
      <c r="C207" s="91" t="s">
        <v>1001</v>
      </c>
      <c r="D207" t="s">
        <v>1049</v>
      </c>
      <c r="E207" t="s">
        <v>789</v>
      </c>
      <c r="F207" s="91" t="s">
        <v>643</v>
      </c>
      <c r="G207" s="91" t="s">
        <v>684</v>
      </c>
      <c r="H207" s="91" t="s">
        <v>1317</v>
      </c>
      <c r="I207"/>
      <c r="J207" s="26" t="s">
        <v>763</v>
      </c>
      <c r="L207">
        <v>2020</v>
      </c>
      <c r="M207">
        <v>1</v>
      </c>
      <c r="N207" t="s">
        <v>804</v>
      </c>
      <c r="O207">
        <v>2020</v>
      </c>
      <c r="T207" t="str">
        <f>_xlfn.XLOOKUP(A207,Snapshot!C207:C404,Snapshot!J207:J404)</f>
        <v>S-218</v>
      </c>
      <c r="U207" t="str">
        <f>_xlfn.XLOOKUP(A207,Snapshot!C207:C404,Snapshot!G207:G404,0)</f>
        <v>2=1;  1=''; 1=np.nan; 1=None; 1=NaN</v>
      </c>
      <c r="V207">
        <v>206</v>
      </c>
    </row>
    <row r="208" spans="1:22">
      <c r="A208" s="1" t="s">
        <v>687</v>
      </c>
      <c r="B208" t="s">
        <v>755</v>
      </c>
      <c r="C208" s="92" t="s">
        <v>1001</v>
      </c>
      <c r="D208" t="s">
        <v>1049</v>
      </c>
      <c r="E208" s="29" t="s">
        <v>827</v>
      </c>
      <c r="F208" s="92" t="s">
        <v>643</v>
      </c>
      <c r="G208" s="92" t="s">
        <v>688</v>
      </c>
      <c r="H208" s="92" t="s">
        <v>1318</v>
      </c>
      <c r="I208" t="s">
        <v>1319</v>
      </c>
      <c r="J208" s="26" t="s">
        <v>763</v>
      </c>
      <c r="L208">
        <v>2020</v>
      </c>
      <c r="M208">
        <v>1</v>
      </c>
      <c r="N208" t="s">
        <v>804</v>
      </c>
      <c r="Q208" t="s">
        <v>805</v>
      </c>
      <c r="S208" t="s">
        <v>806</v>
      </c>
      <c r="T208" t="str">
        <f>_xlfn.XLOOKUP(A208,Snapshot!C208:C405,Snapshot!J208:J405)</f>
        <v>S-219</v>
      </c>
      <c r="U208" t="str">
        <f>_xlfn.XLOOKUP(A208,Snapshot!C208:C405,Snapshot!G208:G405,0)</f>
        <v>Continuous variable</v>
      </c>
      <c r="V208">
        <v>207</v>
      </c>
    </row>
    <row r="209" spans="1:22">
      <c r="A209" s="1" t="s">
        <v>691</v>
      </c>
      <c r="B209" s="29" t="s">
        <v>755</v>
      </c>
      <c r="C209" t="s">
        <v>1001</v>
      </c>
      <c r="D209" t="s">
        <v>1049</v>
      </c>
      <c r="E209" s="29" t="s">
        <v>827</v>
      </c>
      <c r="F209" t="s">
        <v>643</v>
      </c>
      <c r="G209" t="s">
        <v>692</v>
      </c>
      <c r="H209" t="s">
        <v>1320</v>
      </c>
      <c r="I209" t="s">
        <v>1321</v>
      </c>
      <c r="J209" s="26" t="s">
        <v>763</v>
      </c>
      <c r="L209">
        <v>2020</v>
      </c>
      <c r="M209">
        <v>1</v>
      </c>
      <c r="N209" t="s">
        <v>804</v>
      </c>
      <c r="Q209" t="s">
        <v>805</v>
      </c>
      <c r="S209" t="s">
        <v>806</v>
      </c>
      <c r="T209" t="str">
        <f>_xlfn.XLOOKUP(A209,Snapshot!C209:C406,Snapshot!J209:J406)</f>
        <v>S-220</v>
      </c>
      <c r="U209" t="str">
        <f>_xlfn.XLOOKUP(A209,Snapshot!C209:C406,Snapshot!G209:G406,0)</f>
        <v>Continuous variable</v>
      </c>
      <c r="V209">
        <v>208</v>
      </c>
    </row>
    <row r="210" spans="1:22">
      <c r="A210" s="1" t="s">
        <v>695</v>
      </c>
      <c r="B210" s="29" t="s">
        <v>755</v>
      </c>
      <c r="C210" t="s">
        <v>1118</v>
      </c>
      <c r="D210" t="s">
        <v>1174</v>
      </c>
      <c r="E210" s="29" t="s">
        <v>813</v>
      </c>
      <c r="F210" t="s">
        <v>643</v>
      </c>
      <c r="G210" t="s">
        <v>696</v>
      </c>
      <c r="H210" t="s">
        <v>1322</v>
      </c>
      <c r="I210" t="s">
        <v>1323</v>
      </c>
      <c r="J210" s="26" t="s">
        <v>763</v>
      </c>
      <c r="L210">
        <v>2020</v>
      </c>
      <c r="M210">
        <v>1</v>
      </c>
      <c r="N210" t="s">
        <v>804</v>
      </c>
      <c r="Q210" t="s">
        <v>817</v>
      </c>
      <c r="R210" t="s">
        <v>1324</v>
      </c>
      <c r="S210" t="s">
        <v>819</v>
      </c>
      <c r="T210" t="str">
        <f>_xlfn.XLOOKUP(A210,Snapshot!C149:C346,Snapshot!J149:J346)</f>
        <v>S-222</v>
      </c>
      <c r="U210" t="str">
        <f>_xlfn.XLOOKUP(A210,Snapshot!C210:C407,Snapshot!G210:G407,0)</f>
        <v>Continuous variable</v>
      </c>
      <c r="V210">
        <v>209</v>
      </c>
    </row>
    <row r="211" spans="1:22">
      <c r="A211" s="1" t="s">
        <v>699</v>
      </c>
      <c r="B211" s="29" t="s">
        <v>755</v>
      </c>
      <c r="C211" t="s">
        <v>1118</v>
      </c>
      <c r="D211" t="s">
        <v>1174</v>
      </c>
      <c r="E211" s="29" t="s">
        <v>827</v>
      </c>
      <c r="F211" t="s">
        <v>1325</v>
      </c>
      <c r="G211" t="s">
        <v>700</v>
      </c>
      <c r="H211" t="s">
        <v>1326</v>
      </c>
      <c r="I211" t="s">
        <v>1327</v>
      </c>
      <c r="J211" s="26" t="s">
        <v>763</v>
      </c>
      <c r="L211">
        <v>2020</v>
      </c>
      <c r="M211">
        <v>1</v>
      </c>
      <c r="N211" t="s">
        <v>804</v>
      </c>
      <c r="Q211" t="s">
        <v>805</v>
      </c>
      <c r="S211" t="s">
        <v>806</v>
      </c>
      <c r="T211" t="str">
        <f>_xlfn.XLOOKUP(A211,Snapshot!C150:C347,Snapshot!J150:J347)</f>
        <v>S-223</v>
      </c>
      <c r="U211" t="str">
        <f>_xlfn.XLOOKUP(A211,Snapshot!C211:C408,Snapshot!G211:G408,0)</f>
        <v>Continuous variable</v>
      </c>
      <c r="V211">
        <v>210</v>
      </c>
    </row>
    <row r="212" spans="1:22">
      <c r="A212" s="1" t="s">
        <v>703</v>
      </c>
      <c r="B212" t="s">
        <v>755</v>
      </c>
      <c r="C212" t="s">
        <v>1118</v>
      </c>
      <c r="D212" t="s">
        <v>1119</v>
      </c>
      <c r="E212" s="29" t="s">
        <v>827</v>
      </c>
      <c r="F212" t="s">
        <v>1325</v>
      </c>
      <c r="G212" t="s">
        <v>2544</v>
      </c>
      <c r="H212" t="s">
        <v>1328</v>
      </c>
      <c r="I212" t="s">
        <v>1329</v>
      </c>
      <c r="J212" s="26" t="s">
        <v>763</v>
      </c>
      <c r="L212">
        <v>2020</v>
      </c>
      <c r="M212">
        <v>1</v>
      </c>
      <c r="N212" t="s">
        <v>804</v>
      </c>
      <c r="Q212" t="s">
        <v>805</v>
      </c>
      <c r="S212" t="s">
        <v>819</v>
      </c>
      <c r="T212" t="str">
        <f>_xlfn.XLOOKUP(A212,Snapshot!C138:C335,Snapshot!J138:J335)</f>
        <v>S-224</v>
      </c>
      <c r="U212" t="str">
        <f>_xlfn.XLOOKUP(A212,Snapshot!C212:C409,Snapshot!G212:G409,0)</f>
        <v>Continuous variable</v>
      </c>
      <c r="V212">
        <v>211</v>
      </c>
    </row>
    <row r="213" spans="1:22" ht="15.6">
      <c r="A213" s="1" t="s">
        <v>707</v>
      </c>
      <c r="B213" t="s">
        <v>755</v>
      </c>
      <c r="C213" s="93" t="s">
        <v>1118</v>
      </c>
      <c r="D213" s="81" t="s">
        <v>1119</v>
      </c>
      <c r="E213" s="29" t="s">
        <v>827</v>
      </c>
      <c r="F213" s="83" t="s">
        <v>1325</v>
      </c>
      <c r="G213" s="86" t="s">
        <v>2545</v>
      </c>
      <c r="H213" s="85" t="s">
        <v>1330</v>
      </c>
      <c r="I213" s="96" t="s">
        <v>1329</v>
      </c>
      <c r="J213" s="26" t="s">
        <v>763</v>
      </c>
      <c r="L213">
        <v>2020</v>
      </c>
      <c r="M213">
        <v>1</v>
      </c>
      <c r="N213" t="s">
        <v>804</v>
      </c>
      <c r="Q213" t="s">
        <v>805</v>
      </c>
      <c r="S213" t="s">
        <v>819</v>
      </c>
      <c r="T213" t="str">
        <f>_xlfn.XLOOKUP(A213,Snapshot!C139:C336,Snapshot!J139:J336)</f>
        <v>S-225</v>
      </c>
      <c r="U213" t="str">
        <f>_xlfn.XLOOKUP(A213,Snapshot!C213:C410,Snapshot!G213:G410,0)</f>
        <v>Continuous variable</v>
      </c>
      <c r="V213">
        <v>212</v>
      </c>
    </row>
    <row r="214" spans="1:22" ht="15.6">
      <c r="A214" s="1" t="s">
        <v>711</v>
      </c>
      <c r="B214" t="s">
        <v>755</v>
      </c>
      <c r="C214" s="93" t="s">
        <v>1118</v>
      </c>
      <c r="D214" s="81" t="s">
        <v>1191</v>
      </c>
      <c r="E214" s="29" t="s">
        <v>827</v>
      </c>
      <c r="F214" s="95" t="s">
        <v>1325</v>
      </c>
      <c r="G214" s="86" t="s">
        <v>712</v>
      </c>
      <c r="H214" s="86" t="s">
        <v>1331</v>
      </c>
      <c r="I214" t="s">
        <v>1332</v>
      </c>
      <c r="J214" s="26" t="s">
        <v>763</v>
      </c>
      <c r="L214">
        <v>2020</v>
      </c>
      <c r="M214">
        <v>1</v>
      </c>
      <c r="N214" t="s">
        <v>804</v>
      </c>
      <c r="Q214" t="s">
        <v>805</v>
      </c>
      <c r="S214" t="s">
        <v>806</v>
      </c>
      <c r="T214" t="str">
        <f>_xlfn.XLOOKUP(A214,Snapshot!C142:C339,Snapshot!J142:J339)</f>
        <v>S-226</v>
      </c>
      <c r="U214" t="str">
        <f>_xlfn.XLOOKUP(A214,Snapshot!C214:C411,Snapshot!G214:G411,0)</f>
        <v>Continuous variable</v>
      </c>
      <c r="V214">
        <v>213</v>
      </c>
    </row>
    <row r="215" spans="1:22" ht="15.6">
      <c r="A215" s="1" t="s">
        <v>715</v>
      </c>
      <c r="B215" t="s">
        <v>755</v>
      </c>
      <c r="C215" s="82" t="s">
        <v>1118</v>
      </c>
      <c r="D215" s="81" t="s">
        <v>1227</v>
      </c>
      <c r="E215" s="29" t="s">
        <v>827</v>
      </c>
      <c r="F215" s="83" t="s">
        <v>1325</v>
      </c>
      <c r="G215" s="84" t="s">
        <v>716</v>
      </c>
      <c r="H215" s="86" t="s">
        <v>1333</v>
      </c>
      <c r="I215" t="s">
        <v>1334</v>
      </c>
      <c r="J215" s="26" t="s">
        <v>763</v>
      </c>
      <c r="L215">
        <v>2020</v>
      </c>
      <c r="M215">
        <v>1</v>
      </c>
      <c r="N215" t="s">
        <v>804</v>
      </c>
      <c r="Q215" t="s">
        <v>805</v>
      </c>
      <c r="R215" t="s">
        <v>1335</v>
      </c>
      <c r="S215" t="s">
        <v>806</v>
      </c>
      <c r="T215" t="str">
        <f>_xlfn.XLOOKUP(A215,Snapshot!C139:C336,Snapshot!J139:J336)</f>
        <v>S-227</v>
      </c>
      <c r="U215" t="str">
        <f>_xlfn.XLOOKUP(A215,Snapshot!C215:C412,Snapshot!G215:G412,0)</f>
        <v>Continuous variable</v>
      </c>
      <c r="V215">
        <v>214</v>
      </c>
    </row>
    <row r="216" spans="1:22">
      <c r="A216" s="1" t="s">
        <v>719</v>
      </c>
      <c r="B216" t="s">
        <v>755</v>
      </c>
      <c r="C216" t="s">
        <v>1001</v>
      </c>
      <c r="D216" s="29" t="s">
        <v>1066</v>
      </c>
      <c r="E216" s="29" t="s">
        <v>789</v>
      </c>
      <c r="F216" s="1" t="s">
        <v>643</v>
      </c>
      <c r="G216" t="s">
        <v>720</v>
      </c>
      <c r="H216" t="s">
        <v>1336</v>
      </c>
      <c r="J216" s="26" t="s">
        <v>763</v>
      </c>
      <c r="L216">
        <v>2020</v>
      </c>
      <c r="M216">
        <v>1</v>
      </c>
      <c r="N216" t="s">
        <v>804</v>
      </c>
      <c r="T216" t="str">
        <f>_xlfn.XLOOKUP(A216,Snapshot!C140:C337,Snapshot!J140:J337)</f>
        <v>S-228</v>
      </c>
      <c r="U216" t="str">
        <f>_xlfn.XLOOKUP(A216,Snapshot!C216:C413,Snapshot!G216:G413,0)</f>
        <v>2=Yes; 2=yes; 1=No; 1=no; 0=No data; 0=don't know;0=Don't know; 0=No data received; 0=No response; 0=Unknown; 0=unknown</v>
      </c>
      <c r="V216">
        <v>215</v>
      </c>
    </row>
    <row r="217" spans="1:22">
      <c r="A217" s="16" t="s">
        <v>723</v>
      </c>
      <c r="B217" s="29" t="s">
        <v>755</v>
      </c>
      <c r="C217" s="29" t="s">
        <v>1001</v>
      </c>
      <c r="D217" s="29" t="s">
        <v>1066</v>
      </c>
      <c r="E217" s="29" t="s">
        <v>813</v>
      </c>
      <c r="F217" s="29" t="s">
        <v>643</v>
      </c>
      <c r="G217" s="29" t="s">
        <v>1337</v>
      </c>
      <c r="H217" s="29" t="s">
        <v>1338</v>
      </c>
      <c r="J217" s="26" t="s">
        <v>763</v>
      </c>
      <c r="K217" s="29"/>
      <c r="L217">
        <v>2020</v>
      </c>
      <c r="M217">
        <v>1</v>
      </c>
      <c r="N217" t="s">
        <v>804</v>
      </c>
      <c r="Q217" t="s">
        <v>805</v>
      </c>
      <c r="S217" t="s">
        <v>806</v>
      </c>
      <c r="T217" t="str">
        <f>_xlfn.XLOOKUP(A217,Snapshot!C148:C345,Snapshot!J148:J345)</f>
        <v>S-229</v>
      </c>
      <c r="U217" t="str">
        <f>_xlfn.XLOOKUP(A217,Snapshot!C217:C414,Snapshot!G217:G414,0)</f>
        <v>Continuous variable</v>
      </c>
      <c r="V217">
        <v>216</v>
      </c>
    </row>
    <row r="218" spans="1:22">
      <c r="A218" s="16" t="s">
        <v>726</v>
      </c>
      <c r="B218" s="29" t="s">
        <v>755</v>
      </c>
      <c r="C218" t="s">
        <v>1118</v>
      </c>
      <c r="D218" s="29" t="s">
        <v>1227</v>
      </c>
      <c r="E218" s="29" t="s">
        <v>813</v>
      </c>
      <c r="F218" s="29" t="s">
        <v>1093</v>
      </c>
      <c r="G218" s="29" t="s">
        <v>1339</v>
      </c>
      <c r="H218" s="29" t="s">
        <v>1340</v>
      </c>
      <c r="J218" s="26" t="s">
        <v>763</v>
      </c>
      <c r="K218" s="29"/>
      <c r="L218">
        <v>2018</v>
      </c>
      <c r="M218">
        <v>1</v>
      </c>
      <c r="N218" t="s">
        <v>804</v>
      </c>
      <c r="O218">
        <v>2018</v>
      </c>
      <c r="Q218" t="s">
        <v>817</v>
      </c>
      <c r="S218" t="s">
        <v>1065</v>
      </c>
      <c r="T218" t="str">
        <f>_xlfn.XLOOKUP(A218,Snapshot!C149:C346,Snapshot!J149:J346)</f>
        <v>S-230</v>
      </c>
      <c r="U218" t="str">
        <f>_xlfn.XLOOKUP(A218,Snapshot!C218:C415,Snapshot!G218:G415,0)</f>
        <v>Continuous variable</v>
      </c>
      <c r="V218">
        <v>217</v>
      </c>
    </row>
    <row r="219" spans="1:22">
      <c r="A219" s="16" t="s">
        <v>729</v>
      </c>
      <c r="B219" s="29" t="s">
        <v>755</v>
      </c>
      <c r="C219" s="29" t="s">
        <v>756</v>
      </c>
      <c r="D219" s="29" t="s">
        <v>826</v>
      </c>
      <c r="E219" s="29" t="s">
        <v>789</v>
      </c>
      <c r="F219" s="29" t="s">
        <v>643</v>
      </c>
      <c r="G219" s="29" t="s">
        <v>1341</v>
      </c>
      <c r="H219" t="s">
        <v>1342</v>
      </c>
      <c r="J219" s="26" t="s">
        <v>763</v>
      </c>
      <c r="K219" s="29"/>
      <c r="L219">
        <v>2020</v>
      </c>
      <c r="M219">
        <v>1</v>
      </c>
      <c r="N219" t="s">
        <v>804</v>
      </c>
      <c r="T219" t="str">
        <f>_xlfn.XLOOKUP(A219,Snapshot!C150:C347,Snapshot!J150:J347)</f>
        <v>S-231</v>
      </c>
      <c r="U219" t="str">
        <f>_xlfn.XLOOKUP(A219,Snapshot!C219:C416,Snapshot!G219:G416,0)</f>
        <v>4=5.0; 3=4.0; 2=3.0; 1=1.0</v>
      </c>
      <c r="V219">
        <v>218</v>
      </c>
    </row>
    <row r="220" spans="1:22">
      <c r="A220" s="16" t="s">
        <v>733</v>
      </c>
      <c r="B220" s="29" t="s">
        <v>755</v>
      </c>
      <c r="C220" s="29" t="s">
        <v>756</v>
      </c>
      <c r="D220" s="29" t="s">
        <v>826</v>
      </c>
      <c r="E220" s="29" t="s">
        <v>789</v>
      </c>
      <c r="F220" s="29" t="s">
        <v>643</v>
      </c>
      <c r="G220" s="29" t="s">
        <v>1343</v>
      </c>
      <c r="H220" t="s">
        <v>1344</v>
      </c>
      <c r="J220" s="26" t="s">
        <v>763</v>
      </c>
      <c r="K220" s="29"/>
      <c r="L220">
        <v>2020</v>
      </c>
      <c r="M220">
        <v>1</v>
      </c>
      <c r="N220" t="s">
        <v>804</v>
      </c>
      <c r="T220" t="str">
        <f>_xlfn.XLOOKUP(A220,Snapshot!C151:C348,Snapshot!J151:J348)</f>
        <v>S-232</v>
      </c>
      <c r="U220" t="str">
        <f>_xlfn.XLOOKUP(A220,Snapshot!C220:C417,Snapshot!G220:G417,0)</f>
        <v>5=5.0; 4=4.0; 3=3.0; 2=2.0; 1=1.0</v>
      </c>
      <c r="V220">
        <v>219</v>
      </c>
    </row>
    <row r="221" spans="1:22">
      <c r="A221" s="16" t="s">
        <v>2536</v>
      </c>
      <c r="B221" s="29" t="s">
        <v>755</v>
      </c>
      <c r="C221" t="s">
        <v>756</v>
      </c>
      <c r="D221" t="s">
        <v>908</v>
      </c>
      <c r="E221" s="29" t="s">
        <v>827</v>
      </c>
      <c r="F221" t="s">
        <v>643</v>
      </c>
      <c r="G221" t="s">
        <v>2537</v>
      </c>
      <c r="H221" t="s">
        <v>2533</v>
      </c>
      <c r="I221"/>
      <c r="J221" s="26" t="s">
        <v>763</v>
      </c>
      <c r="L221">
        <v>2020</v>
      </c>
      <c r="M221">
        <v>1</v>
      </c>
      <c r="N221" t="s">
        <v>804</v>
      </c>
      <c r="Q221" t="s">
        <v>805</v>
      </c>
      <c r="S221" t="s">
        <v>819</v>
      </c>
      <c r="T221" t="str">
        <f>_xlfn.XLOOKUP(A221,Snapshot!C152:C349,Snapshot!J152:J349)</f>
        <v>S-239</v>
      </c>
      <c r="U221" t="str">
        <f>_xlfn.XLOOKUP(A221,Snapshot!C221:C418,Snapshot!G221:G418,0)</f>
        <v>Continuous variable</v>
      </c>
      <c r="V221">
        <v>197</v>
      </c>
    </row>
    <row r="224" spans="1:22">
      <c r="I224" s="107"/>
    </row>
    <row r="225" spans="9:9">
      <c r="I225" s="107"/>
    </row>
    <row r="226" spans="9:9">
      <c r="I226" s="107"/>
    </row>
  </sheetData>
  <autoFilter ref="A1:U221" xr:uid="{D0E0620B-3789-4333-8243-54B8CD8F0BB2}">
    <filterColumn colId="9">
      <filters blank="1">
        <filter val="Created"/>
        <filter val="Updated"/>
      </filters>
    </filterColumn>
  </autoFilter>
  <phoneticPr fontId="8" type="noConversion"/>
  <dataValidations count="1">
    <dataValidation type="list" allowBlank="1" showInputMessage="1" showErrorMessage="1" sqref="P199:P200 P193:P196 P2:P20 P22:P100 P219:P220" xr:uid="{C4061FB0-C4BA-4256-AD4B-E138DC65FD0F}">
      <formula1>$A$2:$A$100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AF2A36FF-0234-4BD2-8C4F-B1D58268534A}">
          <x14:formula1>
            <xm:f>Input_Lists!$A$2:$A$5</xm:f>
          </x14:formula1>
          <xm:sqref>B2:B203 B217:B221</xm:sqref>
        </x14:dataValidation>
        <x14:dataValidation type="list" allowBlank="1" showInputMessage="1" showErrorMessage="1" xr:uid="{F7904ABA-7FF6-4D66-A980-FA7A1E7F6553}">
          <x14:formula1>
            <xm:f>Input_Lists!$F$2:$F$50</xm:f>
          </x14:formula1>
          <xm:sqref>L22:L109 L111:L116 L119:L147 O122:O126 O138 O143:O146 O149:O152 O155:O156 O159 O162:O164 O171:O176 O182:O183 L199:L200 O190 O193:O196 L193:L196 O199:O200 O22:O100 O116 O111:O113 O109 L2:L20 O2:O20 L149:L180 L182:L190 L217:L220 O218:O220</xm:sqref>
        </x14:dataValidation>
        <x14:dataValidation type="list" allowBlank="1" showInputMessage="1" showErrorMessage="1" xr:uid="{E5308B3C-EE8C-4A16-A8C5-F70BCCD249AF}">
          <x14:formula1>
            <xm:f>Input_Lists!$B$2:$B$4</xm:f>
          </x14:formula1>
          <xm:sqref>C206:C209 C204 C211:C220 C222:C1048576</xm:sqref>
        </x14:dataValidation>
        <x14:dataValidation type="list" allowBlank="1" showInputMessage="1" showErrorMessage="1" xr:uid="{6FBF4FE7-C234-484A-BE82-1F7936EEFC07}">
          <x14:formula1>
            <xm:f>Input_Lists!$E$2:$E$5</xm:f>
          </x14:formula1>
          <xm:sqref>J217 J2:J108 J219:J220</xm:sqref>
        </x14:dataValidation>
        <x14:dataValidation type="list" allowBlank="1" showInputMessage="1" showErrorMessage="1" xr:uid="{D07B565A-2423-4575-BE8B-980AE51BB9B2}">
          <x14:formula1>
            <xm:f>Input_Lists!$G$2:$G$10</xm:f>
          </x14:formula1>
          <xm:sqref>N202 N193:N196 N199:N200 N2:N20 N22:N101 N219:N220</xm:sqref>
        </x14:dataValidation>
        <x14:dataValidation type="list" allowBlank="1" showInputMessage="1" showErrorMessage="1" xr:uid="{8A93F7D3-3C4A-4161-9E33-9D09FA5BFA5C}">
          <x14:formula1>
            <xm:f>Input_Lists!$D$2:$D$3</xm:f>
          </x14:formula1>
          <xm:sqref>D206:D209 D204 D211:D215 D217 D222:D1048576</xm:sqref>
        </x14:dataValidation>
        <x14:dataValidation type="list" allowBlank="1" showInputMessage="1" showErrorMessage="1" xr:uid="{E2CC718E-91DF-40DE-8E88-B848F4479F8C}">
          <x14:formula1>
            <xm:f>Input_Lists!$D$2:$D$30</xm:f>
          </x14:formula1>
          <xm:sqref>E204 E2:E198 E200:E202 E207:E221</xm:sqref>
        </x14:dataValidation>
        <x14:dataValidation type="list" allowBlank="1" showInputMessage="1" showErrorMessage="1" xr:uid="{6EBBCC73-4A98-4481-AD6A-5FF8FAA1B87C}">
          <x14:formula1>
            <xm:f>Input_Lists!$C$13:$C$15</xm:f>
          </x14:formula1>
          <xm:sqref>E217:E218 E222:E1048576</xm:sqref>
        </x14:dataValidation>
        <x14:dataValidation type="list" allowBlank="1" showInputMessage="1" showErrorMessage="1" xr:uid="{2CAC201F-B339-49B1-AE3D-9983769E7D5D}">
          <x14:formula1>
            <xm:f>Input_Lists!$B$2:$B$30</xm:f>
          </x14:formula1>
          <xm:sqref>C2:C196 C199:C200 C217:C220</xm:sqref>
        </x14:dataValidation>
        <x14:dataValidation type="list" allowBlank="1" showInputMessage="1" showErrorMessage="1" xr:uid="{BF8A3A05-AABA-4183-BD06-CBE069D30D09}">
          <x14:formula1>
            <xm:f>Input_Lists!$C$2:$C$30</xm:f>
          </x14:formula1>
          <xm:sqref>D2:D172 D193:D196 D199:D200 D216:D220</xm:sqref>
        </x14:dataValidation>
        <x14:dataValidation type="list" allowBlank="1" showInputMessage="1" showErrorMessage="1" xr:uid="{F0E8745D-27C7-4E71-BC51-01EE6CE62B6B}">
          <x14:formula1>
            <xm:f>Input_Lists!$E$2:$E$4</xm:f>
          </x14:formula1>
          <xm:sqref>I208:I209 J197 J109:J190 J203:J208 I211:I214 J216:J220 J222:J1048576</xm:sqref>
        </x14:dataValidation>
        <x14:dataValidation type="list" allowBlank="1" showInputMessage="1" showErrorMessage="1" xr:uid="{1C4B2A8F-FB41-4C2B-93DE-89BB15D89593}">
          <x14:formula1>
            <xm:f>Input_Lists!$G$2:$G$4</xm:f>
          </x14:formula1>
          <xm:sqref>N201 N197:N198 N21 N102:N192 N203:N218 N221:N1048576</xm:sqref>
        </x14:dataValidation>
        <x14:dataValidation type="list" allowBlank="1" showInputMessage="1" showErrorMessage="1" xr:uid="{A3759B79-19CD-40FF-A00B-C9B9A4E0964F}">
          <x14:formula1>
            <xm:f>Input_Lists!$C$2:$C$15</xm:f>
          </x14:formula1>
          <xm:sqref>D173:D192</xm:sqref>
        </x14:dataValidation>
        <x14:dataValidation type="list" allowBlank="1" showInputMessage="1" showErrorMessage="1" xr:uid="{8606AB8B-1F12-48EE-8E29-2C3C9E0E14C8}">
          <x14:formula1>
            <xm:f>Input_Lists!$D$2:$D$6</xm:f>
          </x14:formula1>
          <xm:sqref>E199 E203 E205:E206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50E3-E835-4EBE-A712-D2ED78393107}">
  <sheetPr codeName="Sheet3"/>
  <dimension ref="A1:AE266"/>
  <sheetViews>
    <sheetView topLeftCell="A219" zoomScale="70" zoomScaleNormal="70" workbookViewId="0">
      <pane xSplit="1" topLeftCell="B1" activePane="topRight" state="frozen"/>
      <selection pane="topRight" activeCell="A240" sqref="A240"/>
    </sheetView>
  </sheetViews>
  <sheetFormatPr defaultRowHeight="14.4"/>
  <cols>
    <col min="1" max="1" width="10.5546875" bestFit="1" customWidth="1"/>
    <col min="2" max="2" width="20.5546875" style="29" customWidth="1"/>
    <col min="3" max="3" width="28.33203125" style="29" customWidth="1"/>
    <col min="4" max="4" width="94.5546875" customWidth="1"/>
    <col min="5" max="5" width="20.6640625" customWidth="1"/>
    <col min="6" max="6" width="13.6640625" customWidth="1"/>
    <col min="7" max="8" width="15.33203125" style="1" customWidth="1"/>
    <col min="9" max="9" width="29.6640625" style="29" customWidth="1"/>
    <col min="10" max="10" width="15.44140625" style="1" customWidth="1"/>
    <col min="11" max="11" width="11.6640625" style="1" customWidth="1"/>
    <col min="12" max="14" width="18" style="29" customWidth="1"/>
    <col min="15" max="15" width="14.6640625" customWidth="1"/>
    <col min="16" max="17" width="45.5546875" style="29" customWidth="1"/>
    <col min="18" max="18" width="23.5546875" style="29" customWidth="1"/>
    <col min="19" max="19" width="18" style="29" customWidth="1"/>
    <col min="20" max="20" width="14.109375" customWidth="1"/>
    <col min="21" max="21" width="8.6640625" customWidth="1"/>
    <col min="22" max="22" width="9" customWidth="1"/>
    <col min="23" max="23" width="5.5546875" customWidth="1"/>
    <col min="24" max="24" width="23.109375" customWidth="1"/>
  </cols>
  <sheetData>
    <row r="1" spans="1:31" ht="30.75" customHeight="1" thickBot="1">
      <c r="A1" s="63" t="s">
        <v>9</v>
      </c>
      <c r="B1" s="64" t="s">
        <v>1345</v>
      </c>
      <c r="C1" s="66" t="s">
        <v>1346</v>
      </c>
      <c r="D1" s="10" t="s">
        <v>1347</v>
      </c>
      <c r="E1" s="10" t="s">
        <v>1348</v>
      </c>
      <c r="F1" s="11" t="s">
        <v>1349</v>
      </c>
      <c r="G1" s="67" t="s">
        <v>742</v>
      </c>
      <c r="H1" s="32" t="s">
        <v>744</v>
      </c>
      <c r="I1" s="57" t="s">
        <v>743</v>
      </c>
      <c r="J1" s="17" t="s">
        <v>1350</v>
      </c>
      <c r="K1" s="12" t="s">
        <v>1351</v>
      </c>
      <c r="L1" s="65" t="s">
        <v>1352</v>
      </c>
      <c r="M1" s="65" t="s">
        <v>1353</v>
      </c>
      <c r="N1" s="65" t="s">
        <v>1354</v>
      </c>
      <c r="O1" s="68" t="s">
        <v>1355</v>
      </c>
      <c r="P1" s="69" t="s">
        <v>1356</v>
      </c>
      <c r="Q1" s="72" t="s">
        <v>1357</v>
      </c>
      <c r="R1" s="72" t="s">
        <v>1358</v>
      </c>
      <c r="S1" s="72" t="s">
        <v>1359</v>
      </c>
      <c r="T1" s="104" t="s">
        <v>1360</v>
      </c>
      <c r="U1" s="104" t="s">
        <v>1361</v>
      </c>
      <c r="V1" s="104" t="s">
        <v>1362</v>
      </c>
      <c r="W1" s="68" t="s">
        <v>1363</v>
      </c>
      <c r="X1" s="68" t="s">
        <v>1364</v>
      </c>
      <c r="Y1" s="68" t="s">
        <v>1365</v>
      </c>
      <c r="Z1" s="68"/>
      <c r="AA1" s="68" t="s">
        <v>1366</v>
      </c>
      <c r="AB1" s="75" t="s">
        <v>1367</v>
      </c>
      <c r="AC1" s="77"/>
      <c r="AD1" s="68" t="s">
        <v>1368</v>
      </c>
    </row>
    <row r="2" spans="1:31">
      <c r="A2" s="1" t="s">
        <v>15</v>
      </c>
      <c r="B2" s="29" t="s">
        <v>1369</v>
      </c>
      <c r="C2" s="29" t="s">
        <v>1370</v>
      </c>
      <c r="D2" s="29" t="s">
        <v>1371</v>
      </c>
      <c r="E2" s="6" t="s">
        <v>1372</v>
      </c>
      <c r="F2" s="1"/>
      <c r="G2" s="1" t="s">
        <v>763</v>
      </c>
      <c r="H2" s="1">
        <v>2018</v>
      </c>
      <c r="I2" s="29" t="s">
        <v>1373</v>
      </c>
      <c r="J2" s="1" t="s">
        <v>794</v>
      </c>
      <c r="L2" s="29" t="s">
        <v>1374</v>
      </c>
      <c r="O2" s="1"/>
      <c r="P2" s="29" t="s">
        <v>1375</v>
      </c>
      <c r="Q2" t="s">
        <v>1376</v>
      </c>
      <c r="R2" t="s">
        <v>1377</v>
      </c>
      <c r="S2" s="29" t="s">
        <v>1378</v>
      </c>
      <c r="T2" t="s">
        <v>1379</v>
      </c>
      <c r="U2" t="s">
        <v>1379</v>
      </c>
      <c r="V2" t="s">
        <v>1379</v>
      </c>
      <c r="AA2">
        <v>54</v>
      </c>
      <c r="AB2" s="74">
        <v>3</v>
      </c>
      <c r="AC2" s="76" t="str">
        <f>RIGHT(A2, LEN(A2)-AB2+1)</f>
        <v>1</v>
      </c>
      <c r="AD2">
        <f>VALUE(AC2)</f>
        <v>1</v>
      </c>
      <c r="AE2">
        <v>1</v>
      </c>
    </row>
    <row r="3" spans="1:31">
      <c r="A3" s="1" t="s">
        <v>18</v>
      </c>
      <c r="B3" s="29" t="s">
        <v>1369</v>
      </c>
      <c r="C3" s="29" t="s">
        <v>1370</v>
      </c>
      <c r="D3" s="29" t="s">
        <v>1380</v>
      </c>
      <c r="E3" s="6" t="s">
        <v>1381</v>
      </c>
      <c r="F3" s="6"/>
      <c r="G3" s="8" t="s">
        <v>763</v>
      </c>
      <c r="H3" s="1">
        <v>2018</v>
      </c>
      <c r="I3" s="29" t="s">
        <v>1382</v>
      </c>
      <c r="J3" s="1" t="s">
        <v>794</v>
      </c>
      <c r="L3" s="29" t="s">
        <v>1378</v>
      </c>
      <c r="O3" s="1"/>
      <c r="P3" s="29" t="s">
        <v>1383</v>
      </c>
      <c r="Q3" t="s">
        <v>1376</v>
      </c>
      <c r="R3" t="s">
        <v>1377</v>
      </c>
      <c r="S3" s="29" t="s">
        <v>1378</v>
      </c>
      <c r="T3" t="s">
        <v>1379</v>
      </c>
      <c r="U3" t="s">
        <v>1379</v>
      </c>
      <c r="V3" t="s">
        <v>1379</v>
      </c>
      <c r="AA3">
        <v>227</v>
      </c>
      <c r="AB3" s="74">
        <v>3</v>
      </c>
      <c r="AC3" s="76" t="str">
        <f>RIGHT(A3, LEN(A3)-AB3+1)</f>
        <v>2</v>
      </c>
      <c r="AD3">
        <f>VALUE(AC3)</f>
        <v>2</v>
      </c>
      <c r="AE3">
        <v>2</v>
      </c>
    </row>
    <row r="4" spans="1:31">
      <c r="A4" s="1" t="s">
        <v>21</v>
      </c>
      <c r="B4" s="29" t="s">
        <v>1369</v>
      </c>
      <c r="C4" s="29" t="s">
        <v>1384</v>
      </c>
      <c r="D4" s="29" t="s">
        <v>1385</v>
      </c>
      <c r="E4" s="61" t="s">
        <v>1386</v>
      </c>
      <c r="F4" s="6"/>
      <c r="G4" s="8" t="s">
        <v>763</v>
      </c>
      <c r="H4" s="1">
        <v>2018</v>
      </c>
      <c r="I4" t="s">
        <v>1387</v>
      </c>
      <c r="J4" s="1" t="s">
        <v>804</v>
      </c>
      <c r="L4" s="29" t="s">
        <v>1378</v>
      </c>
      <c r="O4" s="1"/>
      <c r="P4" s="29" t="s">
        <v>1388</v>
      </c>
      <c r="Q4" t="s">
        <v>1376</v>
      </c>
      <c r="R4" t="s">
        <v>1377</v>
      </c>
      <c r="S4" s="29" t="s">
        <v>1378</v>
      </c>
      <c r="T4" t="s">
        <v>1379</v>
      </c>
      <c r="U4" t="s">
        <v>1379</v>
      </c>
      <c r="V4" t="s">
        <v>1379</v>
      </c>
      <c r="AA4">
        <v>92</v>
      </c>
      <c r="AB4" s="74">
        <v>3</v>
      </c>
      <c r="AC4" s="76">
        <v>3</v>
      </c>
      <c r="AD4">
        <v>3</v>
      </c>
      <c r="AE4">
        <v>3</v>
      </c>
    </row>
    <row r="5" spans="1:31">
      <c r="A5" s="1" t="s">
        <v>24</v>
      </c>
      <c r="B5" s="29" t="s">
        <v>1369</v>
      </c>
      <c r="C5" s="29" t="s">
        <v>1384</v>
      </c>
      <c r="D5" s="29" t="s">
        <v>1389</v>
      </c>
      <c r="E5" s="61" t="s">
        <v>1390</v>
      </c>
      <c r="F5" s="6"/>
      <c r="G5" s="8" t="s">
        <v>763</v>
      </c>
      <c r="H5" s="1">
        <v>2018</v>
      </c>
      <c r="I5" s="29" t="s">
        <v>1391</v>
      </c>
      <c r="J5" s="1" t="s">
        <v>794</v>
      </c>
      <c r="L5" s="39" t="s">
        <v>1378</v>
      </c>
      <c r="M5" s="39"/>
      <c r="N5" s="39"/>
      <c r="O5" s="38"/>
      <c r="P5" s="29" t="s">
        <v>1392</v>
      </c>
      <c r="Q5" t="s">
        <v>1376</v>
      </c>
      <c r="R5" t="s">
        <v>1377</v>
      </c>
      <c r="S5" s="29" t="s">
        <v>1378</v>
      </c>
      <c r="T5" t="s">
        <v>1379</v>
      </c>
      <c r="U5" t="s">
        <v>1379</v>
      </c>
      <c r="V5" t="s">
        <v>1379</v>
      </c>
      <c r="AA5">
        <v>93</v>
      </c>
      <c r="AB5" s="74">
        <v>3</v>
      </c>
      <c r="AC5" s="76" t="str">
        <f t="shared" ref="AC5:AC36" si="0">RIGHT(A5, LEN(A5)-AB5+1)</f>
        <v>4</v>
      </c>
      <c r="AD5">
        <f t="shared" ref="AD5:AD36" si="1">VALUE(AC5)</f>
        <v>4</v>
      </c>
      <c r="AE5">
        <v>4</v>
      </c>
    </row>
    <row r="6" spans="1:31">
      <c r="A6" s="1" t="s">
        <v>27</v>
      </c>
      <c r="B6" s="29" t="s">
        <v>1369</v>
      </c>
      <c r="C6" s="29" t="s">
        <v>1370</v>
      </c>
      <c r="D6" s="29" t="s">
        <v>1393</v>
      </c>
      <c r="E6" s="6" t="s">
        <v>1394</v>
      </c>
      <c r="F6" s="6"/>
      <c r="G6" s="8" t="s">
        <v>763</v>
      </c>
      <c r="H6" s="1">
        <v>2018</v>
      </c>
      <c r="I6" s="29" t="s">
        <v>1395</v>
      </c>
      <c r="J6" s="1" t="s">
        <v>794</v>
      </c>
      <c r="L6" s="39" t="s">
        <v>1378</v>
      </c>
      <c r="M6" s="39"/>
      <c r="N6" s="39"/>
      <c r="O6" s="38"/>
      <c r="P6" s="29" t="s">
        <v>1396</v>
      </c>
      <c r="Q6" t="s">
        <v>1376</v>
      </c>
      <c r="R6" t="s">
        <v>1377</v>
      </c>
      <c r="S6" s="29" t="s">
        <v>1378</v>
      </c>
      <c r="T6" t="s">
        <v>1379</v>
      </c>
      <c r="U6" t="s">
        <v>1379</v>
      </c>
      <c r="V6" t="s">
        <v>1379</v>
      </c>
      <c r="AA6">
        <v>224</v>
      </c>
      <c r="AB6" s="74">
        <v>3</v>
      </c>
      <c r="AC6" s="76" t="str">
        <f t="shared" si="0"/>
        <v>5</v>
      </c>
      <c r="AD6">
        <f t="shared" si="1"/>
        <v>5</v>
      </c>
      <c r="AE6">
        <v>5</v>
      </c>
    </row>
    <row r="7" spans="1:31">
      <c r="A7" s="1" t="s">
        <v>30</v>
      </c>
      <c r="B7" s="29" t="s">
        <v>1369</v>
      </c>
      <c r="C7" s="29" t="s">
        <v>1370</v>
      </c>
      <c r="D7" s="29" t="s">
        <v>1397</v>
      </c>
      <c r="E7" s="6" t="s">
        <v>1398</v>
      </c>
      <c r="F7" s="1"/>
      <c r="G7" s="8" t="s">
        <v>763</v>
      </c>
      <c r="H7" s="1">
        <v>2018</v>
      </c>
      <c r="I7" s="29" t="s">
        <v>1399</v>
      </c>
      <c r="J7" s="1" t="s">
        <v>794</v>
      </c>
      <c r="L7" s="39" t="s">
        <v>1378</v>
      </c>
      <c r="M7" s="39"/>
      <c r="N7" s="39"/>
      <c r="O7" s="38"/>
      <c r="P7" s="29" t="s">
        <v>1396</v>
      </c>
      <c r="Q7" t="s">
        <v>1376</v>
      </c>
      <c r="R7" t="s">
        <v>1377</v>
      </c>
      <c r="S7" s="29" t="s">
        <v>1378</v>
      </c>
      <c r="T7" t="s">
        <v>1379</v>
      </c>
      <c r="U7" t="s">
        <v>1379</v>
      </c>
      <c r="V7" t="s">
        <v>1379</v>
      </c>
      <c r="AA7">
        <v>223</v>
      </c>
      <c r="AB7" s="74">
        <v>3</v>
      </c>
      <c r="AC7" s="76" t="str">
        <f t="shared" si="0"/>
        <v>6</v>
      </c>
      <c r="AD7">
        <f t="shared" si="1"/>
        <v>6</v>
      </c>
      <c r="AE7">
        <v>6</v>
      </c>
    </row>
    <row r="8" spans="1:31">
      <c r="A8" s="1" t="s">
        <v>33</v>
      </c>
      <c r="B8" s="29" t="s">
        <v>1369</v>
      </c>
      <c r="C8" s="29" t="s">
        <v>1370</v>
      </c>
      <c r="D8" t="s">
        <v>1400</v>
      </c>
      <c r="E8" s="27" t="s">
        <v>1401</v>
      </c>
      <c r="G8" s="1" t="s">
        <v>763</v>
      </c>
      <c r="H8" s="1">
        <v>2018</v>
      </c>
      <c r="I8" s="29" t="s">
        <v>1402</v>
      </c>
      <c r="J8" s="1" t="s">
        <v>794</v>
      </c>
      <c r="L8" s="39" t="s">
        <v>1378</v>
      </c>
      <c r="M8" s="39"/>
      <c r="N8" s="39"/>
      <c r="O8" s="38"/>
      <c r="P8" s="29" t="s">
        <v>1396</v>
      </c>
      <c r="Q8" t="s">
        <v>1376</v>
      </c>
      <c r="R8" t="s">
        <v>1377</v>
      </c>
      <c r="S8" s="29" t="s">
        <v>1378</v>
      </c>
      <c r="T8" t="s">
        <v>1379</v>
      </c>
      <c r="U8" t="s">
        <v>1379</v>
      </c>
      <c r="V8" t="s">
        <v>1379</v>
      </c>
      <c r="AA8">
        <v>222</v>
      </c>
      <c r="AB8" s="74">
        <v>3</v>
      </c>
      <c r="AC8" s="76" t="str">
        <f t="shared" si="0"/>
        <v>7</v>
      </c>
      <c r="AD8">
        <f t="shared" si="1"/>
        <v>7</v>
      </c>
      <c r="AE8">
        <v>7</v>
      </c>
    </row>
    <row r="9" spans="1:31">
      <c r="A9" s="1" t="s">
        <v>37</v>
      </c>
      <c r="B9" s="29" t="s">
        <v>1403</v>
      </c>
      <c r="C9" s="29" t="s">
        <v>1404</v>
      </c>
      <c r="D9" t="s">
        <v>1405</v>
      </c>
      <c r="E9" s="27" t="s">
        <v>1406</v>
      </c>
      <c r="F9">
        <v>2016</v>
      </c>
      <c r="G9" s="1" t="s">
        <v>763</v>
      </c>
      <c r="H9" s="1">
        <v>2020</v>
      </c>
      <c r="I9" s="29" t="s">
        <v>1407</v>
      </c>
      <c r="J9" s="1" t="s">
        <v>794</v>
      </c>
      <c r="L9" s="39" t="s">
        <v>1408</v>
      </c>
      <c r="M9" s="39"/>
      <c r="N9" s="39"/>
      <c r="P9" s="29" t="s">
        <v>1409</v>
      </c>
      <c r="Q9" s="29" t="s">
        <v>1410</v>
      </c>
      <c r="R9" t="s">
        <v>1377</v>
      </c>
      <c r="S9" s="29" t="s">
        <v>1378</v>
      </c>
      <c r="T9" t="s">
        <v>1411</v>
      </c>
      <c r="U9" t="s">
        <v>1412</v>
      </c>
      <c r="V9" t="s">
        <v>1412</v>
      </c>
      <c r="X9" t="s">
        <v>1413</v>
      </c>
      <c r="Y9">
        <v>2019</v>
      </c>
      <c r="AA9">
        <v>221</v>
      </c>
      <c r="AB9" s="74">
        <v>3</v>
      </c>
      <c r="AC9" s="76" t="str">
        <f t="shared" si="0"/>
        <v>8</v>
      </c>
      <c r="AD9">
        <f t="shared" si="1"/>
        <v>8</v>
      </c>
      <c r="AE9">
        <v>8</v>
      </c>
    </row>
    <row r="10" spans="1:31">
      <c r="A10" s="1" t="s">
        <v>41</v>
      </c>
      <c r="B10" s="29" t="s">
        <v>1403</v>
      </c>
      <c r="C10" s="29" t="s">
        <v>1404</v>
      </c>
      <c r="D10" t="s">
        <v>1414</v>
      </c>
      <c r="E10" s="27" t="s">
        <v>1415</v>
      </c>
      <c r="F10">
        <v>2016</v>
      </c>
      <c r="G10" s="1" t="s">
        <v>763</v>
      </c>
      <c r="H10" s="1">
        <v>2020</v>
      </c>
      <c r="I10" s="29" t="s">
        <v>1416</v>
      </c>
      <c r="J10" s="1" t="s">
        <v>794</v>
      </c>
      <c r="L10" s="39" t="s">
        <v>1408</v>
      </c>
      <c r="M10" s="39"/>
      <c r="N10" s="39"/>
      <c r="P10" s="29" t="s">
        <v>1417</v>
      </c>
      <c r="Q10" s="29" t="s">
        <v>1410</v>
      </c>
      <c r="R10" t="s">
        <v>1377</v>
      </c>
      <c r="S10" s="29" t="s">
        <v>1378</v>
      </c>
      <c r="T10" t="s">
        <v>1411</v>
      </c>
      <c r="U10" t="s">
        <v>1412</v>
      </c>
      <c r="V10" t="s">
        <v>1412</v>
      </c>
      <c r="X10" t="s">
        <v>1418</v>
      </c>
      <c r="Y10">
        <v>2019</v>
      </c>
      <c r="AA10">
        <v>220</v>
      </c>
      <c r="AB10" s="74">
        <v>3</v>
      </c>
      <c r="AC10" s="76" t="str">
        <f t="shared" si="0"/>
        <v>9</v>
      </c>
      <c r="AD10">
        <f t="shared" si="1"/>
        <v>9</v>
      </c>
      <c r="AE10">
        <v>9</v>
      </c>
    </row>
    <row r="11" spans="1:31">
      <c r="A11" s="1" t="s">
        <v>45</v>
      </c>
      <c r="B11" s="29" t="s">
        <v>1403</v>
      </c>
      <c r="C11" s="29" t="s">
        <v>1404</v>
      </c>
      <c r="D11" s="26" t="s">
        <v>1419</v>
      </c>
      <c r="E11" s="27" t="s">
        <v>1420</v>
      </c>
      <c r="F11">
        <v>2014</v>
      </c>
      <c r="G11" s="1" t="s">
        <v>763</v>
      </c>
      <c r="H11" s="1">
        <v>2020</v>
      </c>
      <c r="I11" s="29" t="s">
        <v>1421</v>
      </c>
      <c r="J11" s="1" t="s">
        <v>794</v>
      </c>
      <c r="L11" s="39" t="s">
        <v>1408</v>
      </c>
      <c r="M11" s="39"/>
      <c r="N11" s="39"/>
      <c r="O11" s="38"/>
      <c r="P11" s="29" t="s">
        <v>1422</v>
      </c>
      <c r="Q11" s="29" t="s">
        <v>1410</v>
      </c>
      <c r="R11" t="s">
        <v>1377</v>
      </c>
      <c r="S11" s="29" t="s">
        <v>1378</v>
      </c>
      <c r="T11" t="s">
        <v>1411</v>
      </c>
      <c r="U11" t="s">
        <v>1412</v>
      </c>
      <c r="V11" t="s">
        <v>1412</v>
      </c>
      <c r="X11" t="s">
        <v>1423</v>
      </c>
      <c r="Y11">
        <v>2014</v>
      </c>
      <c r="Z11" s="58"/>
      <c r="AA11">
        <v>219</v>
      </c>
      <c r="AB11" s="74">
        <v>3</v>
      </c>
      <c r="AC11" s="76" t="str">
        <f t="shared" si="0"/>
        <v>10</v>
      </c>
      <c r="AD11">
        <f t="shared" si="1"/>
        <v>10</v>
      </c>
      <c r="AE11">
        <v>10</v>
      </c>
    </row>
    <row r="12" spans="1:31">
      <c r="A12" s="1" t="s">
        <v>49</v>
      </c>
      <c r="B12" s="29" t="s">
        <v>1424</v>
      </c>
      <c r="C12" s="29" t="s">
        <v>1425</v>
      </c>
      <c r="D12" s="26" t="s">
        <v>1426</v>
      </c>
      <c r="E12" s="27" t="s">
        <v>1427</v>
      </c>
      <c r="F12">
        <v>2019</v>
      </c>
      <c r="G12" s="1" t="s">
        <v>763</v>
      </c>
      <c r="H12" s="1">
        <v>2020</v>
      </c>
      <c r="I12" s="29" t="s">
        <v>1428</v>
      </c>
      <c r="J12" s="1" t="s">
        <v>804</v>
      </c>
      <c r="L12" s="39" t="s">
        <v>1429</v>
      </c>
      <c r="M12" s="39"/>
      <c r="N12" s="39"/>
      <c r="O12" s="38"/>
      <c r="P12" s="29" t="s">
        <v>1430</v>
      </c>
      <c r="Q12" s="29" t="s">
        <v>1410</v>
      </c>
      <c r="R12" t="s">
        <v>1377</v>
      </c>
      <c r="S12" s="29" t="s">
        <v>1431</v>
      </c>
      <c r="T12" t="s">
        <v>1411</v>
      </c>
      <c r="U12" t="s">
        <v>1412</v>
      </c>
      <c r="V12" t="s">
        <v>1412</v>
      </c>
      <c r="AA12">
        <v>52</v>
      </c>
      <c r="AB12" s="74">
        <v>3</v>
      </c>
      <c r="AC12" s="76" t="str">
        <f t="shared" si="0"/>
        <v>11</v>
      </c>
      <c r="AD12">
        <f t="shared" si="1"/>
        <v>11</v>
      </c>
      <c r="AE12">
        <v>11</v>
      </c>
    </row>
    <row r="13" spans="1:31">
      <c r="A13" s="1" t="s">
        <v>53</v>
      </c>
      <c r="B13" s="29" t="s">
        <v>1432</v>
      </c>
      <c r="C13" s="29" t="s">
        <v>1433</v>
      </c>
      <c r="D13" t="s">
        <v>1434</v>
      </c>
      <c r="E13" s="27" t="s">
        <v>1435</v>
      </c>
      <c r="F13">
        <v>2018</v>
      </c>
      <c r="G13" s="1" t="s">
        <v>763</v>
      </c>
      <c r="H13" s="1">
        <v>2020</v>
      </c>
      <c r="I13" s="29" t="s">
        <v>1436</v>
      </c>
      <c r="J13" s="1" t="s">
        <v>764</v>
      </c>
      <c r="K13" s="1" t="s">
        <v>1437</v>
      </c>
      <c r="L13" s="39" t="s">
        <v>1378</v>
      </c>
      <c r="M13" s="39"/>
      <c r="N13" s="39"/>
      <c r="P13" s="29" t="s">
        <v>1438</v>
      </c>
      <c r="Q13" s="29" t="s">
        <v>1439</v>
      </c>
      <c r="R13" s="29" t="s">
        <v>1440</v>
      </c>
      <c r="S13" s="29" t="s">
        <v>1431</v>
      </c>
      <c r="T13" t="s">
        <v>1411</v>
      </c>
      <c r="U13" t="s">
        <v>1412</v>
      </c>
      <c r="V13" t="s">
        <v>1412</v>
      </c>
      <c r="AA13">
        <v>189</v>
      </c>
      <c r="AB13" s="74">
        <v>3</v>
      </c>
      <c r="AC13" s="76" t="str">
        <f t="shared" si="0"/>
        <v>12</v>
      </c>
      <c r="AD13">
        <f t="shared" si="1"/>
        <v>12</v>
      </c>
      <c r="AE13">
        <v>12</v>
      </c>
    </row>
    <row r="14" spans="1:31">
      <c r="A14" s="1" t="s">
        <v>57</v>
      </c>
      <c r="B14" s="29" t="s">
        <v>1403</v>
      </c>
      <c r="C14" s="29" t="s">
        <v>1404</v>
      </c>
      <c r="D14" s="26" t="s">
        <v>1441</v>
      </c>
      <c r="E14" s="27" t="s">
        <v>1442</v>
      </c>
      <c r="F14">
        <v>2016</v>
      </c>
      <c r="G14" s="1" t="s">
        <v>763</v>
      </c>
      <c r="H14" s="1">
        <v>2020</v>
      </c>
      <c r="I14" s="29" t="s">
        <v>1443</v>
      </c>
      <c r="J14" s="1" t="s">
        <v>794</v>
      </c>
      <c r="K14" s="1" t="s">
        <v>1437</v>
      </c>
      <c r="L14" s="39" t="s">
        <v>1408</v>
      </c>
      <c r="M14" s="39"/>
      <c r="N14" s="39"/>
      <c r="O14" s="38"/>
      <c r="P14" s="29" t="s">
        <v>1444</v>
      </c>
      <c r="Q14" s="29" t="s">
        <v>1410</v>
      </c>
      <c r="R14" t="s">
        <v>1377</v>
      </c>
      <c r="S14" s="29" t="s">
        <v>1378</v>
      </c>
      <c r="T14" t="s">
        <v>1411</v>
      </c>
      <c r="U14" t="s">
        <v>1412</v>
      </c>
      <c r="V14" t="s">
        <v>1412</v>
      </c>
      <c r="X14" t="s">
        <v>1445</v>
      </c>
      <c r="Y14">
        <v>2014</v>
      </c>
      <c r="AA14">
        <v>216</v>
      </c>
      <c r="AB14" s="74">
        <v>3</v>
      </c>
      <c r="AC14" s="76" t="str">
        <f t="shared" si="0"/>
        <v>13</v>
      </c>
      <c r="AD14">
        <f t="shared" si="1"/>
        <v>13</v>
      </c>
      <c r="AE14">
        <v>13</v>
      </c>
    </row>
    <row r="15" spans="1:31">
      <c r="A15" s="1" t="s">
        <v>1446</v>
      </c>
      <c r="B15" s="29" t="s">
        <v>1403</v>
      </c>
      <c r="C15" s="29" t="s">
        <v>1447</v>
      </c>
      <c r="D15" t="s">
        <v>1448</v>
      </c>
      <c r="E15" s="27" t="s">
        <v>1449</v>
      </c>
      <c r="F15">
        <v>2020</v>
      </c>
      <c r="G15" s="1" t="s">
        <v>892</v>
      </c>
      <c r="H15" s="1">
        <v>2018</v>
      </c>
      <c r="I15" s="29" t="s">
        <v>1450</v>
      </c>
      <c r="J15" s="1" t="s">
        <v>794</v>
      </c>
      <c r="K15" s="1" t="s">
        <v>1437</v>
      </c>
      <c r="L15" s="39" t="s">
        <v>1451</v>
      </c>
      <c r="M15" s="39"/>
      <c r="N15" s="39"/>
      <c r="P15" s="29" t="s">
        <v>1452</v>
      </c>
      <c r="T15" s="38" t="s">
        <v>1453</v>
      </c>
      <c r="U15" s="38" t="s">
        <v>1453</v>
      </c>
      <c r="V15" s="38" t="s">
        <v>1453</v>
      </c>
      <c r="AA15">
        <v>19</v>
      </c>
      <c r="AB15" s="74">
        <v>3</v>
      </c>
      <c r="AC15" s="76" t="str">
        <f t="shared" si="0"/>
        <v>14</v>
      </c>
      <c r="AD15">
        <f t="shared" si="1"/>
        <v>14</v>
      </c>
      <c r="AE15">
        <v>14</v>
      </c>
    </row>
    <row r="16" spans="1:31">
      <c r="A16" s="1" t="s">
        <v>1454</v>
      </c>
      <c r="B16" s="29" t="s">
        <v>1455</v>
      </c>
      <c r="C16" s="41" t="s">
        <v>1456</v>
      </c>
      <c r="D16" s="56" t="s">
        <v>1457</v>
      </c>
      <c r="E16" s="27" t="s">
        <v>1458</v>
      </c>
      <c r="G16" s="1" t="s">
        <v>892</v>
      </c>
      <c r="H16" s="1">
        <v>2018</v>
      </c>
      <c r="I16" s="29" t="s">
        <v>1459</v>
      </c>
      <c r="J16" s="1" t="s">
        <v>794</v>
      </c>
      <c r="K16" s="1" t="s">
        <v>1437</v>
      </c>
      <c r="L16" s="39" t="s">
        <v>1460</v>
      </c>
      <c r="M16" s="39"/>
      <c r="N16" s="39"/>
      <c r="P16" s="29" t="s">
        <v>1461</v>
      </c>
      <c r="T16" s="38" t="s">
        <v>1453</v>
      </c>
      <c r="U16" s="38" t="s">
        <v>1453</v>
      </c>
      <c r="V16" s="38" t="s">
        <v>1453</v>
      </c>
      <c r="AA16">
        <v>54</v>
      </c>
      <c r="AB16" s="74">
        <v>3</v>
      </c>
      <c r="AC16" s="76" t="str">
        <f t="shared" si="0"/>
        <v>15</v>
      </c>
      <c r="AD16">
        <f t="shared" si="1"/>
        <v>15</v>
      </c>
      <c r="AE16">
        <v>15</v>
      </c>
    </row>
    <row r="17" spans="1:31">
      <c r="A17" s="1" t="s">
        <v>1462</v>
      </c>
      <c r="B17" s="29" t="s">
        <v>1455</v>
      </c>
      <c r="C17" s="41" t="s">
        <v>1456</v>
      </c>
      <c r="D17" s="34" t="s">
        <v>1463</v>
      </c>
      <c r="E17" s="27" t="s">
        <v>1464</v>
      </c>
      <c r="G17" s="1" t="s">
        <v>892</v>
      </c>
      <c r="H17" s="1">
        <v>2018</v>
      </c>
      <c r="I17" s="29" t="s">
        <v>1459</v>
      </c>
      <c r="J17" s="1" t="s">
        <v>794</v>
      </c>
      <c r="K17" s="1" t="s">
        <v>1437</v>
      </c>
      <c r="L17" s="39" t="s">
        <v>1465</v>
      </c>
      <c r="M17" s="39"/>
      <c r="N17" s="39"/>
      <c r="P17" s="29" t="s">
        <v>1466</v>
      </c>
      <c r="T17" s="38" t="s">
        <v>1453</v>
      </c>
      <c r="U17" s="38" t="s">
        <v>1453</v>
      </c>
      <c r="V17" s="38" t="s">
        <v>1453</v>
      </c>
      <c r="AA17">
        <v>95</v>
      </c>
      <c r="AB17" s="74">
        <v>3</v>
      </c>
      <c r="AC17" s="76" t="str">
        <f t="shared" si="0"/>
        <v>16</v>
      </c>
      <c r="AD17">
        <f t="shared" si="1"/>
        <v>16</v>
      </c>
      <c r="AE17">
        <v>16</v>
      </c>
    </row>
    <row r="18" spans="1:31">
      <c r="A18" s="1" t="s">
        <v>1467</v>
      </c>
      <c r="B18" s="29" t="s">
        <v>1468</v>
      </c>
      <c r="C18" s="41" t="s">
        <v>187</v>
      </c>
      <c r="D18" s="56" t="s">
        <v>1469</v>
      </c>
      <c r="E18" s="27" t="s">
        <v>1470</v>
      </c>
      <c r="G18" s="1" t="s">
        <v>892</v>
      </c>
      <c r="H18" s="1">
        <v>2018</v>
      </c>
      <c r="I18" s="29" t="s">
        <v>1471</v>
      </c>
      <c r="J18" s="1" t="s">
        <v>794</v>
      </c>
      <c r="K18" s="1" t="s">
        <v>1437</v>
      </c>
      <c r="L18" s="39" t="s">
        <v>1472</v>
      </c>
      <c r="M18" s="39"/>
      <c r="N18" s="39"/>
      <c r="P18" s="29" t="s">
        <v>1473</v>
      </c>
      <c r="T18" s="38" t="s">
        <v>1453</v>
      </c>
      <c r="U18" s="38" t="s">
        <v>1453</v>
      </c>
      <c r="V18" s="38" t="s">
        <v>1453</v>
      </c>
      <c r="AA18">
        <v>208</v>
      </c>
      <c r="AB18" s="74">
        <v>3</v>
      </c>
      <c r="AC18" s="76" t="str">
        <f t="shared" si="0"/>
        <v>17</v>
      </c>
      <c r="AD18">
        <f t="shared" si="1"/>
        <v>17</v>
      </c>
      <c r="AE18">
        <v>17</v>
      </c>
    </row>
    <row r="19" spans="1:31">
      <c r="A19" s="1" t="s">
        <v>1474</v>
      </c>
      <c r="B19" s="29" t="s">
        <v>1455</v>
      </c>
      <c r="C19" s="41" t="s">
        <v>1475</v>
      </c>
      <c r="D19" s="56" t="s">
        <v>1476</v>
      </c>
      <c r="E19" s="27" t="s">
        <v>1477</v>
      </c>
      <c r="G19" s="1" t="s">
        <v>892</v>
      </c>
      <c r="H19" s="1">
        <v>2020</v>
      </c>
      <c r="I19" s="29" t="s">
        <v>1478</v>
      </c>
      <c r="J19" s="1" t="s">
        <v>794</v>
      </c>
      <c r="K19" s="1" t="s">
        <v>1437</v>
      </c>
      <c r="L19" s="39" t="s">
        <v>1479</v>
      </c>
      <c r="M19" s="39"/>
      <c r="N19" s="39"/>
      <c r="P19" s="29" t="s">
        <v>1480</v>
      </c>
      <c r="T19" s="38" t="s">
        <v>1453</v>
      </c>
      <c r="U19" s="38" t="s">
        <v>1453</v>
      </c>
      <c r="V19" s="38" t="s">
        <v>1453</v>
      </c>
      <c r="X19" s="26"/>
      <c r="Y19" s="26"/>
      <c r="Z19" s="26"/>
      <c r="AA19">
        <v>34</v>
      </c>
      <c r="AB19" s="74">
        <v>3</v>
      </c>
      <c r="AC19" s="76" t="str">
        <f t="shared" si="0"/>
        <v>18</v>
      </c>
      <c r="AD19">
        <f t="shared" si="1"/>
        <v>18</v>
      </c>
      <c r="AE19">
        <v>18</v>
      </c>
    </row>
    <row r="20" spans="1:31">
      <c r="A20" s="1" t="s">
        <v>1481</v>
      </c>
      <c r="B20" s="29" t="s">
        <v>1468</v>
      </c>
      <c r="C20" s="41" t="s">
        <v>1482</v>
      </c>
      <c r="D20" s="34" t="s">
        <v>1483</v>
      </c>
      <c r="E20" s="27" t="s">
        <v>1484</v>
      </c>
      <c r="G20" s="1" t="s">
        <v>892</v>
      </c>
      <c r="H20" s="1">
        <v>2020</v>
      </c>
      <c r="I20" s="29" t="s">
        <v>1485</v>
      </c>
      <c r="J20" s="1" t="s">
        <v>794</v>
      </c>
      <c r="K20" s="1" t="s">
        <v>1437</v>
      </c>
      <c r="L20" s="39" t="s">
        <v>1486</v>
      </c>
      <c r="M20" s="39"/>
      <c r="N20" s="39"/>
      <c r="P20" s="29" t="s">
        <v>1487</v>
      </c>
      <c r="T20" s="38" t="s">
        <v>1453</v>
      </c>
      <c r="U20" s="38" t="s">
        <v>1453</v>
      </c>
      <c r="V20" s="38" t="s">
        <v>1453</v>
      </c>
      <c r="AA20">
        <v>22</v>
      </c>
      <c r="AB20" s="74">
        <v>3</v>
      </c>
      <c r="AC20" s="76" t="str">
        <f t="shared" si="0"/>
        <v>19</v>
      </c>
      <c r="AD20">
        <f t="shared" si="1"/>
        <v>19</v>
      </c>
      <c r="AE20">
        <v>19</v>
      </c>
    </row>
    <row r="21" spans="1:31">
      <c r="A21" s="1" t="s">
        <v>1488</v>
      </c>
      <c r="B21" s="29" t="s">
        <v>1468</v>
      </c>
      <c r="C21" s="41" t="s">
        <v>1482</v>
      </c>
      <c r="D21" s="56" t="s">
        <v>1489</v>
      </c>
      <c r="E21" s="27" t="s">
        <v>1490</v>
      </c>
      <c r="G21" s="1" t="s">
        <v>892</v>
      </c>
      <c r="H21" s="1">
        <v>2018</v>
      </c>
      <c r="I21" s="29" t="s">
        <v>1485</v>
      </c>
      <c r="J21" s="1" t="s">
        <v>794</v>
      </c>
      <c r="K21" s="1" t="s">
        <v>1437</v>
      </c>
      <c r="L21" s="39" t="s">
        <v>1491</v>
      </c>
      <c r="M21" s="39"/>
      <c r="N21" s="39"/>
      <c r="P21" s="29" t="s">
        <v>1492</v>
      </c>
      <c r="T21" s="38" t="s">
        <v>1453</v>
      </c>
      <c r="U21" s="38" t="s">
        <v>1453</v>
      </c>
      <c r="V21" s="38" t="s">
        <v>1453</v>
      </c>
      <c r="AA21">
        <v>166</v>
      </c>
      <c r="AB21" s="74">
        <v>3</v>
      </c>
      <c r="AC21" s="76" t="str">
        <f t="shared" si="0"/>
        <v>20</v>
      </c>
      <c r="AD21">
        <f t="shared" si="1"/>
        <v>20</v>
      </c>
      <c r="AE21">
        <v>20</v>
      </c>
    </row>
    <row r="22" spans="1:31">
      <c r="A22" s="1" t="s">
        <v>82</v>
      </c>
      <c r="B22" s="29" t="s">
        <v>1403</v>
      </c>
      <c r="C22" s="29" t="s">
        <v>1493</v>
      </c>
      <c r="D22" s="26" t="s">
        <v>1494</v>
      </c>
      <c r="E22" s="27" t="s">
        <v>1495</v>
      </c>
      <c r="G22" s="1" t="s">
        <v>793</v>
      </c>
      <c r="H22" s="1">
        <v>2020</v>
      </c>
      <c r="I22" s="29" t="s">
        <v>1496</v>
      </c>
      <c r="J22" s="1" t="s">
        <v>794</v>
      </c>
      <c r="K22" s="1" t="s">
        <v>1437</v>
      </c>
      <c r="L22" s="39" t="s">
        <v>1408</v>
      </c>
      <c r="M22" s="39"/>
      <c r="N22" s="39"/>
      <c r="P22" s="29" t="s">
        <v>1497</v>
      </c>
      <c r="Q22" s="29" t="s">
        <v>1410</v>
      </c>
      <c r="R22" t="s">
        <v>1377</v>
      </c>
      <c r="S22" s="29" t="s">
        <v>1431</v>
      </c>
      <c r="T22" t="s">
        <v>1411</v>
      </c>
      <c r="U22" t="s">
        <v>1412</v>
      </c>
      <c r="V22" t="s">
        <v>1412</v>
      </c>
      <c r="AA22">
        <v>72</v>
      </c>
      <c r="AB22" s="74">
        <v>3</v>
      </c>
      <c r="AC22" s="76" t="str">
        <f t="shared" si="0"/>
        <v>21</v>
      </c>
      <c r="AD22">
        <f t="shared" si="1"/>
        <v>21</v>
      </c>
      <c r="AE22">
        <v>21</v>
      </c>
    </row>
    <row r="23" spans="1:31">
      <c r="A23" s="1" t="s">
        <v>1498</v>
      </c>
      <c r="B23" s="29" t="s">
        <v>1432</v>
      </c>
      <c r="C23" s="29" t="s">
        <v>187</v>
      </c>
      <c r="D23" t="s">
        <v>1499</v>
      </c>
      <c r="E23" s="27" t="s">
        <v>1500</v>
      </c>
      <c r="F23">
        <v>2017</v>
      </c>
      <c r="G23" s="1" t="s">
        <v>892</v>
      </c>
      <c r="H23" s="1">
        <v>2020</v>
      </c>
      <c r="I23" s="29" t="s">
        <v>1496</v>
      </c>
      <c r="J23" s="1" t="s">
        <v>794</v>
      </c>
      <c r="K23" s="1" t="s">
        <v>1437</v>
      </c>
      <c r="L23" s="29" t="s">
        <v>1378</v>
      </c>
      <c r="M23" s="59"/>
      <c r="N23" s="58"/>
      <c r="O23" s="1"/>
      <c r="P23" t="s">
        <v>1501</v>
      </c>
      <c r="Q23"/>
      <c r="R23"/>
      <c r="S23"/>
      <c r="T23" s="47"/>
      <c r="AA23">
        <v>96</v>
      </c>
      <c r="AB23" s="74">
        <v>3</v>
      </c>
      <c r="AC23" s="76" t="str">
        <f t="shared" si="0"/>
        <v>22</v>
      </c>
      <c r="AD23">
        <f t="shared" si="1"/>
        <v>22</v>
      </c>
      <c r="AE23">
        <v>22</v>
      </c>
    </row>
    <row r="24" spans="1:31">
      <c r="A24" s="1" t="s">
        <v>70</v>
      </c>
      <c r="B24" s="29" t="s">
        <v>1502</v>
      </c>
      <c r="C24" s="29" t="s">
        <v>1482</v>
      </c>
      <c r="D24" s="56" t="s">
        <v>1503</v>
      </c>
      <c r="E24" t="s">
        <v>1504</v>
      </c>
      <c r="G24" s="1" t="s">
        <v>793</v>
      </c>
      <c r="H24" s="1">
        <v>2020</v>
      </c>
      <c r="I24" s="29" t="s">
        <v>1505</v>
      </c>
      <c r="J24" s="1" t="s">
        <v>804</v>
      </c>
      <c r="K24" s="1" t="s">
        <v>1467</v>
      </c>
      <c r="L24" s="39" t="s">
        <v>1506</v>
      </c>
      <c r="M24" s="60" t="s">
        <v>1507</v>
      </c>
      <c r="N24" s="58" t="s">
        <v>1508</v>
      </c>
      <c r="P24" s="29" t="s">
        <v>1509</v>
      </c>
      <c r="Q24" t="s">
        <v>1510</v>
      </c>
      <c r="R24" t="s">
        <v>1377</v>
      </c>
      <c r="S24" s="29" t="s">
        <v>1378</v>
      </c>
      <c r="T24" t="s">
        <v>1412</v>
      </c>
      <c r="U24" t="s">
        <v>1412</v>
      </c>
      <c r="V24" t="s">
        <v>1412</v>
      </c>
      <c r="AA24">
        <v>176</v>
      </c>
      <c r="AB24" s="74">
        <v>3</v>
      </c>
      <c r="AC24" s="76" t="str">
        <f t="shared" si="0"/>
        <v>23</v>
      </c>
      <c r="AD24">
        <f t="shared" si="1"/>
        <v>23</v>
      </c>
      <c r="AE24">
        <v>23</v>
      </c>
    </row>
    <row r="25" spans="1:31">
      <c r="A25" s="1" t="s">
        <v>61</v>
      </c>
      <c r="B25" s="29" t="s">
        <v>1502</v>
      </c>
      <c r="C25" s="29" t="s">
        <v>1482</v>
      </c>
      <c r="D25" t="s">
        <v>1448</v>
      </c>
      <c r="E25" s="27" t="s">
        <v>1511</v>
      </c>
      <c r="F25">
        <v>2020</v>
      </c>
      <c r="G25" s="1" t="s">
        <v>793</v>
      </c>
      <c r="H25" s="1">
        <v>2020</v>
      </c>
      <c r="I25" s="29" t="s">
        <v>1512</v>
      </c>
      <c r="J25" s="1" t="s">
        <v>804</v>
      </c>
      <c r="K25" s="1" t="s">
        <v>1446</v>
      </c>
      <c r="L25" s="39" t="s">
        <v>1506</v>
      </c>
      <c r="M25" s="60" t="s">
        <v>1513</v>
      </c>
      <c r="N25" s="39" t="s">
        <v>1508</v>
      </c>
      <c r="P25" s="39" t="s">
        <v>1514</v>
      </c>
      <c r="Q25" t="s">
        <v>1515</v>
      </c>
      <c r="R25" t="s">
        <v>1377</v>
      </c>
      <c r="S25" s="29" t="s">
        <v>1378</v>
      </c>
      <c r="T25" t="s">
        <v>1412</v>
      </c>
      <c r="U25" t="s">
        <v>1412</v>
      </c>
      <c r="V25" t="s">
        <v>1412</v>
      </c>
      <c r="AA25">
        <v>210</v>
      </c>
      <c r="AB25" s="74">
        <v>3</v>
      </c>
      <c r="AC25" s="76" t="str">
        <f t="shared" si="0"/>
        <v>24</v>
      </c>
      <c r="AD25">
        <f t="shared" si="1"/>
        <v>24</v>
      </c>
      <c r="AE25">
        <v>24</v>
      </c>
    </row>
    <row r="26" spans="1:31">
      <c r="A26" s="1" t="s">
        <v>85</v>
      </c>
      <c r="B26" s="29" t="s">
        <v>1369</v>
      </c>
      <c r="C26" s="29" t="s">
        <v>1370</v>
      </c>
      <c r="D26" t="s">
        <v>1516</v>
      </c>
      <c r="E26" s="27" t="s">
        <v>1517</v>
      </c>
      <c r="G26" s="1" t="s">
        <v>763</v>
      </c>
      <c r="H26" s="1">
        <v>2018</v>
      </c>
      <c r="I26" s="29" t="s">
        <v>1518</v>
      </c>
      <c r="J26" s="1" t="s">
        <v>794</v>
      </c>
      <c r="L26" s="39" t="s">
        <v>1378</v>
      </c>
      <c r="M26" s="39"/>
      <c r="N26" s="39"/>
      <c r="P26" s="39" t="s">
        <v>1519</v>
      </c>
      <c r="Q26" t="s">
        <v>1376</v>
      </c>
      <c r="R26" t="s">
        <v>1377</v>
      </c>
      <c r="S26" s="29" t="s">
        <v>1378</v>
      </c>
      <c r="T26" t="s">
        <v>1412</v>
      </c>
      <c r="U26" t="s">
        <v>1412</v>
      </c>
      <c r="V26" t="s">
        <v>1412</v>
      </c>
      <c r="AA26">
        <v>204</v>
      </c>
      <c r="AB26" s="74">
        <v>3</v>
      </c>
      <c r="AC26" s="76" t="str">
        <f t="shared" si="0"/>
        <v>25</v>
      </c>
      <c r="AD26">
        <f t="shared" si="1"/>
        <v>25</v>
      </c>
      <c r="AE26">
        <v>25</v>
      </c>
    </row>
    <row r="27" spans="1:31">
      <c r="A27" s="1" t="s">
        <v>88</v>
      </c>
      <c r="B27" s="29" t="s">
        <v>1369</v>
      </c>
      <c r="C27" s="29" t="s">
        <v>1370</v>
      </c>
      <c r="D27" s="26" t="s">
        <v>1520</v>
      </c>
      <c r="E27" s="33" t="s">
        <v>1521</v>
      </c>
      <c r="G27" s="1" t="s">
        <v>793</v>
      </c>
      <c r="H27" s="1">
        <v>2020</v>
      </c>
      <c r="I27" s="29" t="s">
        <v>1522</v>
      </c>
      <c r="J27" s="1" t="s">
        <v>794</v>
      </c>
      <c r="L27" s="39" t="s">
        <v>1378</v>
      </c>
      <c r="M27" s="39"/>
      <c r="N27" s="39"/>
      <c r="P27" s="39" t="s">
        <v>1519</v>
      </c>
      <c r="Q27" t="s">
        <v>1376</v>
      </c>
      <c r="R27" t="s">
        <v>1377</v>
      </c>
      <c r="S27" s="29" t="s">
        <v>1378</v>
      </c>
      <c r="T27" t="s">
        <v>1412</v>
      </c>
      <c r="U27" t="s">
        <v>1412</v>
      </c>
      <c r="V27" t="s">
        <v>1412</v>
      </c>
      <c r="AA27">
        <v>203</v>
      </c>
      <c r="AB27" s="74">
        <v>3</v>
      </c>
      <c r="AC27" s="76" t="str">
        <f t="shared" si="0"/>
        <v>26</v>
      </c>
      <c r="AD27">
        <f t="shared" si="1"/>
        <v>26</v>
      </c>
      <c r="AE27">
        <v>26</v>
      </c>
    </row>
    <row r="28" spans="1:31">
      <c r="A28" s="1" t="s">
        <v>631</v>
      </c>
      <c r="B28" s="29" t="s">
        <v>1369</v>
      </c>
      <c r="C28" s="29" t="s">
        <v>1370</v>
      </c>
      <c r="D28" t="s">
        <v>1523</v>
      </c>
      <c r="E28" s="27" t="s">
        <v>1524</v>
      </c>
      <c r="G28" s="1" t="s">
        <v>793</v>
      </c>
      <c r="H28" s="1">
        <v>2020</v>
      </c>
      <c r="I28" s="29" t="s">
        <v>1522</v>
      </c>
      <c r="J28" s="1" t="s">
        <v>794</v>
      </c>
      <c r="L28" s="39" t="s">
        <v>1378</v>
      </c>
      <c r="M28" s="39"/>
      <c r="N28" s="39"/>
      <c r="P28" s="39" t="s">
        <v>1519</v>
      </c>
      <c r="Q28" t="s">
        <v>1376</v>
      </c>
      <c r="R28" t="s">
        <v>1377</v>
      </c>
      <c r="S28" s="29" t="s">
        <v>1378</v>
      </c>
      <c r="T28" t="s">
        <v>1412</v>
      </c>
      <c r="U28" t="s">
        <v>1412</v>
      </c>
      <c r="V28" t="s">
        <v>1412</v>
      </c>
      <c r="AA28">
        <v>202</v>
      </c>
      <c r="AB28" s="74">
        <v>3</v>
      </c>
      <c r="AC28" s="76" t="str">
        <f t="shared" si="0"/>
        <v>27</v>
      </c>
      <c r="AD28">
        <f t="shared" si="1"/>
        <v>27</v>
      </c>
      <c r="AE28">
        <v>27</v>
      </c>
    </row>
    <row r="29" spans="1:31">
      <c r="A29" s="1" t="s">
        <v>91</v>
      </c>
      <c r="B29" s="29" t="s">
        <v>1369</v>
      </c>
      <c r="C29" s="29" t="s">
        <v>1370</v>
      </c>
      <c r="D29" s="26" t="s">
        <v>1525</v>
      </c>
      <c r="E29" s="33" t="s">
        <v>1526</v>
      </c>
      <c r="G29" s="1" t="s">
        <v>763</v>
      </c>
      <c r="H29" s="1">
        <v>2018</v>
      </c>
      <c r="I29" s="29" t="s">
        <v>1527</v>
      </c>
      <c r="J29" s="1" t="s">
        <v>794</v>
      </c>
      <c r="L29" s="39" t="s">
        <v>1378</v>
      </c>
      <c r="M29" s="39"/>
      <c r="N29" s="39"/>
      <c r="P29" s="39" t="s">
        <v>1519</v>
      </c>
      <c r="Q29" t="s">
        <v>1376</v>
      </c>
      <c r="R29" t="s">
        <v>1377</v>
      </c>
      <c r="S29" s="29" t="s">
        <v>1378</v>
      </c>
      <c r="T29" t="s">
        <v>1412</v>
      </c>
      <c r="U29" t="s">
        <v>1412</v>
      </c>
      <c r="V29" t="s">
        <v>1412</v>
      </c>
      <c r="AA29">
        <v>201</v>
      </c>
      <c r="AB29" s="74">
        <v>3</v>
      </c>
      <c r="AC29" s="76" t="str">
        <f t="shared" si="0"/>
        <v>28</v>
      </c>
      <c r="AD29">
        <f t="shared" si="1"/>
        <v>28</v>
      </c>
      <c r="AE29">
        <v>28</v>
      </c>
    </row>
    <row r="30" spans="1:31">
      <c r="A30" s="1" t="s">
        <v>94</v>
      </c>
      <c r="B30" s="29" t="s">
        <v>1369</v>
      </c>
      <c r="C30" s="29" t="s">
        <v>1370</v>
      </c>
      <c r="D30" s="26" t="s">
        <v>1528</v>
      </c>
      <c r="E30" s="33" t="s">
        <v>1529</v>
      </c>
      <c r="G30" s="1" t="s">
        <v>763</v>
      </c>
      <c r="H30" s="1">
        <v>2018</v>
      </c>
      <c r="I30" s="29" t="s">
        <v>1530</v>
      </c>
      <c r="J30" s="1" t="s">
        <v>794</v>
      </c>
      <c r="L30" s="39" t="s">
        <v>1378</v>
      </c>
      <c r="M30" s="39"/>
      <c r="N30" s="39"/>
      <c r="P30" s="39" t="s">
        <v>1519</v>
      </c>
      <c r="Q30" t="s">
        <v>1376</v>
      </c>
      <c r="R30" t="s">
        <v>1377</v>
      </c>
      <c r="S30" s="29" t="s">
        <v>1378</v>
      </c>
      <c r="T30" t="s">
        <v>1412</v>
      </c>
      <c r="U30" t="s">
        <v>1412</v>
      </c>
      <c r="V30" t="s">
        <v>1412</v>
      </c>
      <c r="AA30">
        <v>200</v>
      </c>
      <c r="AB30" s="74">
        <v>3</v>
      </c>
      <c r="AC30" s="76" t="str">
        <f t="shared" si="0"/>
        <v>29</v>
      </c>
      <c r="AD30">
        <f t="shared" si="1"/>
        <v>29</v>
      </c>
      <c r="AE30">
        <v>29</v>
      </c>
    </row>
    <row r="31" spans="1:31">
      <c r="A31" s="1" t="s">
        <v>97</v>
      </c>
      <c r="B31" s="29" t="s">
        <v>1369</v>
      </c>
      <c r="C31" s="29" t="s">
        <v>1370</v>
      </c>
      <c r="D31" t="s">
        <v>1531</v>
      </c>
      <c r="E31" s="27" t="s">
        <v>1532</v>
      </c>
      <c r="G31" s="1" t="s">
        <v>763</v>
      </c>
      <c r="H31" s="1">
        <v>2018</v>
      </c>
      <c r="I31" s="29" t="s">
        <v>1533</v>
      </c>
      <c r="J31" s="1" t="s">
        <v>794</v>
      </c>
      <c r="L31" s="39" t="s">
        <v>1378</v>
      </c>
      <c r="M31" s="39"/>
      <c r="N31" s="39"/>
      <c r="P31" s="39" t="s">
        <v>1519</v>
      </c>
      <c r="Q31" t="s">
        <v>1376</v>
      </c>
      <c r="R31" t="s">
        <v>1377</v>
      </c>
      <c r="S31" s="29" t="s">
        <v>1378</v>
      </c>
      <c r="T31" t="s">
        <v>1412</v>
      </c>
      <c r="U31" t="s">
        <v>1412</v>
      </c>
      <c r="V31" t="s">
        <v>1412</v>
      </c>
      <c r="AA31">
        <v>199</v>
      </c>
      <c r="AB31">
        <v>3</v>
      </c>
      <c r="AC31" s="76" t="str">
        <f t="shared" si="0"/>
        <v>30</v>
      </c>
      <c r="AD31">
        <f t="shared" si="1"/>
        <v>30</v>
      </c>
      <c r="AE31">
        <v>30</v>
      </c>
    </row>
    <row r="32" spans="1:31" ht="15" customHeight="1">
      <c r="A32" s="1" t="s">
        <v>100</v>
      </c>
      <c r="B32" s="29" t="s">
        <v>1369</v>
      </c>
      <c r="C32" s="29" t="s">
        <v>1384</v>
      </c>
      <c r="D32" t="s">
        <v>1534</v>
      </c>
      <c r="E32" s="27" t="s">
        <v>1535</v>
      </c>
      <c r="G32" s="1" t="s">
        <v>763</v>
      </c>
      <c r="H32" s="1">
        <v>2018</v>
      </c>
      <c r="I32" s="29" t="s">
        <v>1536</v>
      </c>
      <c r="J32" s="1" t="s">
        <v>794</v>
      </c>
      <c r="L32" s="39" t="s">
        <v>1378</v>
      </c>
      <c r="M32" s="39"/>
      <c r="N32" s="39"/>
      <c r="P32" s="29" t="s">
        <v>1537</v>
      </c>
      <c r="Q32" t="s">
        <v>1376</v>
      </c>
      <c r="R32" t="s">
        <v>1377</v>
      </c>
      <c r="S32" s="29" t="s">
        <v>1378</v>
      </c>
      <c r="T32" t="s">
        <v>1412</v>
      </c>
      <c r="U32" t="s">
        <v>1412</v>
      </c>
      <c r="V32" t="s">
        <v>1412</v>
      </c>
      <c r="W32" t="s">
        <v>1538</v>
      </c>
      <c r="AA32">
        <v>198</v>
      </c>
      <c r="AB32">
        <v>3</v>
      </c>
      <c r="AC32" s="76" t="str">
        <f t="shared" si="0"/>
        <v>31</v>
      </c>
      <c r="AD32">
        <f t="shared" si="1"/>
        <v>31</v>
      </c>
      <c r="AE32">
        <v>31</v>
      </c>
    </row>
    <row r="33" spans="1:31">
      <c r="A33" s="1" t="s">
        <v>103</v>
      </c>
      <c r="B33" s="29" t="s">
        <v>1369</v>
      </c>
      <c r="C33" s="29" t="s">
        <v>1370</v>
      </c>
      <c r="D33" s="26" t="s">
        <v>1539</v>
      </c>
      <c r="E33" s="33" t="s">
        <v>1540</v>
      </c>
      <c r="G33" s="1" t="s">
        <v>763</v>
      </c>
      <c r="H33" s="1">
        <v>2018</v>
      </c>
      <c r="I33" s="29" t="s">
        <v>1541</v>
      </c>
      <c r="J33" s="1" t="s">
        <v>794</v>
      </c>
      <c r="L33" s="39" t="s">
        <v>1378</v>
      </c>
      <c r="M33" s="39"/>
      <c r="N33" s="39"/>
      <c r="P33" s="39" t="s">
        <v>1519</v>
      </c>
      <c r="Q33" t="s">
        <v>1376</v>
      </c>
      <c r="R33" t="s">
        <v>1377</v>
      </c>
      <c r="S33" s="29" t="s">
        <v>1378</v>
      </c>
      <c r="T33" t="s">
        <v>1412</v>
      </c>
      <c r="U33" t="s">
        <v>1412</v>
      </c>
      <c r="V33" t="s">
        <v>1412</v>
      </c>
      <c r="AA33">
        <v>115</v>
      </c>
      <c r="AB33" s="74">
        <v>3</v>
      </c>
      <c r="AC33" s="76" t="str">
        <f t="shared" si="0"/>
        <v>32</v>
      </c>
      <c r="AD33">
        <f t="shared" si="1"/>
        <v>32</v>
      </c>
      <c r="AE33">
        <v>32</v>
      </c>
    </row>
    <row r="34" spans="1:31">
      <c r="A34" s="1" t="s">
        <v>106</v>
      </c>
      <c r="B34" s="29" t="s">
        <v>1369</v>
      </c>
      <c r="C34" s="29" t="s">
        <v>1370</v>
      </c>
      <c r="D34" s="26" t="s">
        <v>1542</v>
      </c>
      <c r="E34" s="33" t="s">
        <v>1543</v>
      </c>
      <c r="G34" s="1" t="s">
        <v>763</v>
      </c>
      <c r="H34" s="1">
        <v>2018</v>
      </c>
      <c r="I34" s="29" t="s">
        <v>1544</v>
      </c>
      <c r="J34" s="1" t="s">
        <v>794</v>
      </c>
      <c r="L34" s="39" t="s">
        <v>1378</v>
      </c>
      <c r="M34" s="39"/>
      <c r="N34" s="39"/>
      <c r="P34" s="39" t="s">
        <v>1519</v>
      </c>
      <c r="Q34" t="s">
        <v>1376</v>
      </c>
      <c r="R34" t="s">
        <v>1377</v>
      </c>
      <c r="S34" s="29" t="s">
        <v>1378</v>
      </c>
      <c r="T34" t="s">
        <v>1412</v>
      </c>
      <c r="U34" t="s">
        <v>1412</v>
      </c>
      <c r="V34" t="s">
        <v>1412</v>
      </c>
      <c r="AA34">
        <v>33</v>
      </c>
      <c r="AB34" s="74">
        <v>3</v>
      </c>
      <c r="AC34" s="76" t="str">
        <f t="shared" si="0"/>
        <v>33</v>
      </c>
      <c r="AD34">
        <f t="shared" si="1"/>
        <v>33</v>
      </c>
      <c r="AE34">
        <v>33</v>
      </c>
    </row>
    <row r="35" spans="1:31">
      <c r="A35" s="1" t="s">
        <v>109</v>
      </c>
      <c r="B35" s="29" t="s">
        <v>1369</v>
      </c>
      <c r="C35" s="29" t="s">
        <v>1370</v>
      </c>
      <c r="D35" s="26" t="s">
        <v>1545</v>
      </c>
      <c r="E35" s="33" t="s">
        <v>1546</v>
      </c>
      <c r="G35" s="1" t="s">
        <v>763</v>
      </c>
      <c r="H35" s="1">
        <v>2018</v>
      </c>
      <c r="I35" s="29" t="s">
        <v>1547</v>
      </c>
      <c r="J35" s="1" t="s">
        <v>794</v>
      </c>
      <c r="L35" s="39" t="s">
        <v>1378</v>
      </c>
      <c r="M35" s="39"/>
      <c r="N35" s="39"/>
      <c r="P35" s="39" t="s">
        <v>1519</v>
      </c>
      <c r="Q35" t="s">
        <v>1376</v>
      </c>
      <c r="R35" t="s">
        <v>1377</v>
      </c>
      <c r="S35" s="29" t="s">
        <v>1378</v>
      </c>
      <c r="T35" t="s">
        <v>1412</v>
      </c>
      <c r="U35" t="s">
        <v>1412</v>
      </c>
      <c r="V35" t="s">
        <v>1412</v>
      </c>
      <c r="AA35">
        <v>110</v>
      </c>
      <c r="AB35" s="74">
        <v>3</v>
      </c>
      <c r="AC35" s="76" t="str">
        <f t="shared" si="0"/>
        <v>34</v>
      </c>
      <c r="AD35">
        <f t="shared" si="1"/>
        <v>34</v>
      </c>
      <c r="AE35">
        <v>34</v>
      </c>
    </row>
    <row r="36" spans="1:31">
      <c r="A36" s="1" t="s">
        <v>112</v>
      </c>
      <c r="B36" s="29" t="s">
        <v>1369</v>
      </c>
      <c r="C36" s="29" t="s">
        <v>1370</v>
      </c>
      <c r="D36" s="26" t="s">
        <v>1548</v>
      </c>
      <c r="E36" s="33" t="s">
        <v>1549</v>
      </c>
      <c r="G36" s="1" t="s">
        <v>763</v>
      </c>
      <c r="H36" s="1">
        <v>2018</v>
      </c>
      <c r="I36" s="29" t="s">
        <v>1550</v>
      </c>
      <c r="J36" s="1" t="s">
        <v>794</v>
      </c>
      <c r="L36" s="39" t="s">
        <v>1378</v>
      </c>
      <c r="M36" s="39"/>
      <c r="N36" s="39"/>
      <c r="P36" s="39" t="s">
        <v>1519</v>
      </c>
      <c r="Q36" t="s">
        <v>1376</v>
      </c>
      <c r="R36" t="s">
        <v>1377</v>
      </c>
      <c r="S36" s="29" t="s">
        <v>1378</v>
      </c>
      <c r="T36" t="s">
        <v>1412</v>
      </c>
      <c r="U36" t="s">
        <v>1412</v>
      </c>
      <c r="V36" t="s">
        <v>1412</v>
      </c>
      <c r="AA36">
        <v>109</v>
      </c>
      <c r="AB36" s="74">
        <v>3</v>
      </c>
      <c r="AC36" s="76" t="str">
        <f t="shared" si="0"/>
        <v>35</v>
      </c>
      <c r="AD36">
        <f t="shared" si="1"/>
        <v>35</v>
      </c>
      <c r="AE36">
        <v>35</v>
      </c>
    </row>
    <row r="37" spans="1:31">
      <c r="A37" s="1" t="s">
        <v>116</v>
      </c>
      <c r="B37" s="29" t="s">
        <v>1403</v>
      </c>
      <c r="C37" s="29" t="s">
        <v>1404</v>
      </c>
      <c r="D37" t="s">
        <v>1551</v>
      </c>
      <c r="E37" s="27" t="s">
        <v>1552</v>
      </c>
      <c r="G37" s="1" t="s">
        <v>763</v>
      </c>
      <c r="H37" s="1">
        <v>2020</v>
      </c>
      <c r="I37" s="29" t="s">
        <v>1553</v>
      </c>
      <c r="J37" s="1" t="s">
        <v>794</v>
      </c>
      <c r="L37" s="39" t="s">
        <v>1408</v>
      </c>
      <c r="M37" s="39"/>
      <c r="N37" s="39"/>
      <c r="O37" s="38"/>
      <c r="P37" s="29" t="s">
        <v>1554</v>
      </c>
      <c r="Q37" s="29" t="s">
        <v>1410</v>
      </c>
      <c r="R37" t="s">
        <v>1377</v>
      </c>
      <c r="S37" s="29" t="s">
        <v>1378</v>
      </c>
      <c r="T37" t="s">
        <v>1411</v>
      </c>
      <c r="U37" t="s">
        <v>1412</v>
      </c>
      <c r="V37" t="s">
        <v>1412</v>
      </c>
      <c r="X37" t="s">
        <v>1555</v>
      </c>
      <c r="Y37">
        <v>2014</v>
      </c>
      <c r="AA37">
        <v>18</v>
      </c>
      <c r="AB37" s="74">
        <v>3</v>
      </c>
      <c r="AC37" s="76" t="str">
        <f t="shared" ref="AC37:AC59" si="2">RIGHT(A37, LEN(A37)-AB37+1)</f>
        <v>36</v>
      </c>
      <c r="AD37">
        <f t="shared" ref="AD37:AD59" si="3">VALUE(AC37)</f>
        <v>36</v>
      </c>
      <c r="AE37">
        <v>36</v>
      </c>
    </row>
    <row r="38" spans="1:31">
      <c r="A38" s="1" t="s">
        <v>121</v>
      </c>
      <c r="B38" s="29" t="s">
        <v>1403</v>
      </c>
      <c r="C38" s="29" t="s">
        <v>1556</v>
      </c>
      <c r="D38" t="s">
        <v>1557</v>
      </c>
      <c r="E38" s="27" t="s">
        <v>1558</v>
      </c>
      <c r="G38" s="1" t="s">
        <v>892</v>
      </c>
      <c r="H38" s="1">
        <v>2020</v>
      </c>
      <c r="I38" s="29" t="s">
        <v>1559</v>
      </c>
      <c r="J38" s="1" t="s">
        <v>794</v>
      </c>
      <c r="L38" s="39" t="s">
        <v>1408</v>
      </c>
      <c r="M38" s="39"/>
      <c r="N38" s="39"/>
      <c r="P38" s="39" t="s">
        <v>1560</v>
      </c>
      <c r="Q38" s="39"/>
      <c r="R38" s="39"/>
      <c r="S38" s="39"/>
      <c r="T38" s="38" t="s">
        <v>1411</v>
      </c>
      <c r="AA38">
        <v>47</v>
      </c>
      <c r="AB38" s="74">
        <v>3</v>
      </c>
      <c r="AC38" s="76" t="str">
        <f t="shared" si="2"/>
        <v>37</v>
      </c>
      <c r="AD38">
        <f t="shared" si="3"/>
        <v>37</v>
      </c>
      <c r="AE38">
        <v>37</v>
      </c>
    </row>
    <row r="39" spans="1:31">
      <c r="A39" s="1" t="s">
        <v>125</v>
      </c>
      <c r="B39" s="29" t="s">
        <v>1403</v>
      </c>
      <c r="C39" s="29" t="s">
        <v>1556</v>
      </c>
      <c r="D39" t="s">
        <v>1561</v>
      </c>
      <c r="E39" s="27" t="s">
        <v>1558</v>
      </c>
      <c r="G39" s="1" t="s">
        <v>892</v>
      </c>
      <c r="H39" s="1">
        <v>2020</v>
      </c>
      <c r="I39" s="29" t="s">
        <v>1562</v>
      </c>
      <c r="J39" s="1" t="s">
        <v>794</v>
      </c>
      <c r="L39" s="39" t="s">
        <v>1408</v>
      </c>
      <c r="M39" s="39"/>
      <c r="N39" s="39"/>
      <c r="P39" s="39" t="s">
        <v>1560</v>
      </c>
      <c r="Q39" s="39"/>
      <c r="R39" s="39"/>
      <c r="S39" s="39"/>
      <c r="T39" s="38" t="s">
        <v>1411</v>
      </c>
      <c r="AA39">
        <v>29</v>
      </c>
      <c r="AB39" s="74">
        <v>3</v>
      </c>
      <c r="AC39" s="76" t="str">
        <f t="shared" si="2"/>
        <v>38</v>
      </c>
      <c r="AD39">
        <f t="shared" si="3"/>
        <v>38</v>
      </c>
      <c r="AE39">
        <v>38</v>
      </c>
    </row>
    <row r="40" spans="1:31">
      <c r="A40" s="1" t="s">
        <v>128</v>
      </c>
      <c r="B40" s="29" t="s">
        <v>1403</v>
      </c>
      <c r="C40" s="29" t="s">
        <v>1556</v>
      </c>
      <c r="D40" t="s">
        <v>1563</v>
      </c>
      <c r="E40" s="27" t="s">
        <v>1558</v>
      </c>
      <c r="G40" s="1" t="s">
        <v>892</v>
      </c>
      <c r="H40" s="1">
        <v>2020</v>
      </c>
      <c r="I40" s="29" t="s">
        <v>1564</v>
      </c>
      <c r="J40" s="1" t="s">
        <v>794</v>
      </c>
      <c r="L40" s="39" t="s">
        <v>1408</v>
      </c>
      <c r="M40" s="39"/>
      <c r="N40" s="39"/>
      <c r="P40" s="39" t="s">
        <v>1560</v>
      </c>
      <c r="Q40" s="39"/>
      <c r="R40" s="39"/>
      <c r="S40" s="39"/>
      <c r="T40" s="38" t="s">
        <v>1411</v>
      </c>
      <c r="AA40">
        <v>103</v>
      </c>
      <c r="AB40" s="74">
        <v>3</v>
      </c>
      <c r="AC40" s="76" t="str">
        <f t="shared" si="2"/>
        <v>39</v>
      </c>
      <c r="AD40">
        <f t="shared" si="3"/>
        <v>39</v>
      </c>
      <c r="AE40">
        <v>39</v>
      </c>
    </row>
    <row r="41" spans="1:31">
      <c r="A41" s="1" t="s">
        <v>132</v>
      </c>
      <c r="B41" s="29" t="s">
        <v>1403</v>
      </c>
      <c r="C41" s="29" t="s">
        <v>1404</v>
      </c>
      <c r="D41" t="s">
        <v>1565</v>
      </c>
      <c r="E41" s="27" t="s">
        <v>1566</v>
      </c>
      <c r="G41" s="1" t="s">
        <v>763</v>
      </c>
      <c r="H41" s="1">
        <v>2020</v>
      </c>
      <c r="I41" s="29" t="s">
        <v>1567</v>
      </c>
      <c r="J41" s="1" t="s">
        <v>794</v>
      </c>
      <c r="L41" s="39" t="s">
        <v>1408</v>
      </c>
      <c r="M41" s="39"/>
      <c r="N41" s="39"/>
      <c r="P41" s="29" t="s">
        <v>1568</v>
      </c>
      <c r="Q41" s="29" t="s">
        <v>1410</v>
      </c>
      <c r="R41" t="s">
        <v>1377</v>
      </c>
      <c r="S41" s="29" t="s">
        <v>1378</v>
      </c>
      <c r="T41" t="s">
        <v>1411</v>
      </c>
      <c r="U41" t="s">
        <v>1412</v>
      </c>
      <c r="V41" t="s">
        <v>1412</v>
      </c>
      <c r="X41" t="s">
        <v>1569</v>
      </c>
      <c r="Y41">
        <v>2019</v>
      </c>
      <c r="Z41" s="58"/>
      <c r="AA41">
        <v>57</v>
      </c>
      <c r="AB41" s="74">
        <v>3</v>
      </c>
      <c r="AC41" s="76" t="str">
        <f t="shared" si="2"/>
        <v>40</v>
      </c>
      <c r="AD41">
        <f t="shared" si="3"/>
        <v>40</v>
      </c>
      <c r="AE41">
        <v>40</v>
      </c>
    </row>
    <row r="42" spans="1:31">
      <c r="A42" s="1" t="s">
        <v>136</v>
      </c>
      <c r="B42" s="29" t="s">
        <v>1403</v>
      </c>
      <c r="C42" s="29" t="s">
        <v>1404</v>
      </c>
      <c r="D42" t="s">
        <v>901</v>
      </c>
      <c r="E42" s="27" t="s">
        <v>1570</v>
      </c>
      <c r="G42" s="1" t="s">
        <v>763</v>
      </c>
      <c r="H42" s="1">
        <v>2020</v>
      </c>
      <c r="I42" s="29" t="s">
        <v>1567</v>
      </c>
      <c r="J42" s="1" t="s">
        <v>794</v>
      </c>
      <c r="L42" s="39" t="s">
        <v>1408</v>
      </c>
      <c r="M42" s="39"/>
      <c r="N42" s="39"/>
      <c r="P42" s="29" t="s">
        <v>1571</v>
      </c>
      <c r="Q42" s="29" t="s">
        <v>1410</v>
      </c>
      <c r="R42" t="s">
        <v>1377</v>
      </c>
      <c r="S42" s="29" t="s">
        <v>1378</v>
      </c>
      <c r="T42" t="s">
        <v>1411</v>
      </c>
      <c r="U42" t="s">
        <v>1412</v>
      </c>
      <c r="V42" t="s">
        <v>1412</v>
      </c>
      <c r="X42" t="s">
        <v>1572</v>
      </c>
      <c r="Y42">
        <v>2019</v>
      </c>
      <c r="AA42">
        <v>188</v>
      </c>
      <c r="AB42" s="74">
        <v>3</v>
      </c>
      <c r="AC42" s="76" t="str">
        <f t="shared" si="2"/>
        <v>41</v>
      </c>
      <c r="AD42">
        <f t="shared" si="3"/>
        <v>41</v>
      </c>
      <c r="AE42">
        <v>41</v>
      </c>
    </row>
    <row r="43" spans="1:31">
      <c r="A43" s="1" t="s">
        <v>140</v>
      </c>
      <c r="B43" s="29" t="s">
        <v>1403</v>
      </c>
      <c r="C43" s="29" t="s">
        <v>1404</v>
      </c>
      <c r="D43" t="s">
        <v>1573</v>
      </c>
      <c r="E43" s="27" t="s">
        <v>1574</v>
      </c>
      <c r="G43" s="1" t="s">
        <v>763</v>
      </c>
      <c r="H43" s="1">
        <v>2020</v>
      </c>
      <c r="I43" s="29" t="s">
        <v>1575</v>
      </c>
      <c r="J43" s="1" t="s">
        <v>794</v>
      </c>
      <c r="L43" s="39" t="s">
        <v>1408</v>
      </c>
      <c r="M43" s="39"/>
      <c r="N43" s="39"/>
      <c r="P43" s="29" t="s">
        <v>1576</v>
      </c>
      <c r="Q43" s="29" t="s">
        <v>1410</v>
      </c>
      <c r="R43" t="s">
        <v>1377</v>
      </c>
      <c r="S43" s="29" t="s">
        <v>1378</v>
      </c>
      <c r="T43" t="s">
        <v>1411</v>
      </c>
      <c r="U43" t="s">
        <v>1412</v>
      </c>
      <c r="V43" t="s">
        <v>1412</v>
      </c>
      <c r="X43" t="s">
        <v>1577</v>
      </c>
      <c r="Y43">
        <v>2020</v>
      </c>
      <c r="AA43">
        <v>187</v>
      </c>
      <c r="AB43" s="74">
        <v>3</v>
      </c>
      <c r="AC43" s="76" t="str">
        <f t="shared" si="2"/>
        <v>42</v>
      </c>
      <c r="AD43">
        <f t="shared" si="3"/>
        <v>42</v>
      </c>
      <c r="AE43">
        <v>42</v>
      </c>
    </row>
    <row r="44" spans="1:31">
      <c r="A44" s="1" t="s">
        <v>144</v>
      </c>
      <c r="B44" s="29" t="s">
        <v>1403</v>
      </c>
      <c r="C44" s="29" t="s">
        <v>1404</v>
      </c>
      <c r="D44" t="s">
        <v>1578</v>
      </c>
      <c r="E44" s="27" t="s">
        <v>1579</v>
      </c>
      <c r="G44" s="1" t="s">
        <v>763</v>
      </c>
      <c r="H44" s="1">
        <v>2020</v>
      </c>
      <c r="I44" s="29" t="s">
        <v>1575</v>
      </c>
      <c r="J44" s="1" t="s">
        <v>794</v>
      </c>
      <c r="L44" s="39" t="s">
        <v>1408</v>
      </c>
      <c r="M44" s="39"/>
      <c r="N44" s="39"/>
      <c r="P44" s="29" t="s">
        <v>1580</v>
      </c>
      <c r="Q44" s="29" t="s">
        <v>1410</v>
      </c>
      <c r="R44" t="s">
        <v>1377</v>
      </c>
      <c r="S44" s="29" t="s">
        <v>1378</v>
      </c>
      <c r="T44" t="s">
        <v>1411</v>
      </c>
      <c r="U44" t="s">
        <v>1412</v>
      </c>
      <c r="V44" t="s">
        <v>1412</v>
      </c>
      <c r="X44" t="s">
        <v>1581</v>
      </c>
      <c r="Y44">
        <v>2020</v>
      </c>
      <c r="AA44">
        <v>186</v>
      </c>
      <c r="AB44" s="74">
        <v>3</v>
      </c>
      <c r="AC44" s="76" t="str">
        <f t="shared" si="2"/>
        <v>43</v>
      </c>
      <c r="AD44">
        <f t="shared" si="3"/>
        <v>43</v>
      </c>
      <c r="AE44">
        <v>43</v>
      </c>
    </row>
    <row r="45" spans="1:31">
      <c r="A45" s="1" t="s">
        <v>148</v>
      </c>
      <c r="B45" s="29" t="s">
        <v>1403</v>
      </c>
      <c r="C45" s="29" t="s">
        <v>1404</v>
      </c>
      <c r="D45" t="s">
        <v>1582</v>
      </c>
      <c r="E45" s="27" t="s">
        <v>1583</v>
      </c>
      <c r="G45" s="1" t="s">
        <v>763</v>
      </c>
      <c r="H45" s="1">
        <v>2020</v>
      </c>
      <c r="I45" s="29" t="s">
        <v>1575</v>
      </c>
      <c r="J45" s="1" t="s">
        <v>794</v>
      </c>
      <c r="L45" s="39" t="s">
        <v>1408</v>
      </c>
      <c r="M45" s="39"/>
      <c r="N45" s="39"/>
      <c r="P45" s="29" t="s">
        <v>1584</v>
      </c>
      <c r="Q45" s="29" t="s">
        <v>1410</v>
      </c>
      <c r="R45" t="s">
        <v>1377</v>
      </c>
      <c r="S45" s="29" t="s">
        <v>1378</v>
      </c>
      <c r="T45" t="s">
        <v>1411</v>
      </c>
      <c r="U45" t="s">
        <v>1412</v>
      </c>
      <c r="V45" t="s">
        <v>1412</v>
      </c>
      <c r="X45" t="s">
        <v>1585</v>
      </c>
      <c r="Y45">
        <v>2020</v>
      </c>
      <c r="AA45">
        <v>185</v>
      </c>
      <c r="AB45" s="74">
        <v>3</v>
      </c>
      <c r="AC45" s="76" t="str">
        <f t="shared" si="2"/>
        <v>44</v>
      </c>
      <c r="AD45">
        <f t="shared" si="3"/>
        <v>44</v>
      </c>
      <c r="AE45">
        <v>44</v>
      </c>
    </row>
    <row r="46" spans="1:31">
      <c r="A46" s="1" t="s">
        <v>152</v>
      </c>
      <c r="B46" s="29" t="s">
        <v>1403</v>
      </c>
      <c r="C46" s="29" t="s">
        <v>1404</v>
      </c>
      <c r="D46" t="s">
        <v>1586</v>
      </c>
      <c r="E46" s="27" t="s">
        <v>1587</v>
      </c>
      <c r="G46" s="1" t="s">
        <v>763</v>
      </c>
      <c r="H46" s="1">
        <v>2020</v>
      </c>
      <c r="I46" s="29" t="s">
        <v>1588</v>
      </c>
      <c r="J46" s="1" t="s">
        <v>794</v>
      </c>
      <c r="L46" s="39" t="s">
        <v>1408</v>
      </c>
      <c r="M46" s="39"/>
      <c r="N46" s="39"/>
      <c r="P46" s="29" t="s">
        <v>1589</v>
      </c>
      <c r="Q46" s="29" t="s">
        <v>1410</v>
      </c>
      <c r="R46" t="s">
        <v>1377</v>
      </c>
      <c r="S46" s="29" t="s">
        <v>1378</v>
      </c>
      <c r="T46" t="s">
        <v>1411</v>
      </c>
      <c r="U46" t="s">
        <v>1412</v>
      </c>
      <c r="V46" t="s">
        <v>1412</v>
      </c>
      <c r="X46" t="s">
        <v>1590</v>
      </c>
      <c r="Y46">
        <v>2014</v>
      </c>
      <c r="AA46">
        <v>184</v>
      </c>
      <c r="AB46" s="74">
        <v>3</v>
      </c>
      <c r="AC46" s="76" t="str">
        <f t="shared" si="2"/>
        <v>45</v>
      </c>
      <c r="AD46">
        <f t="shared" si="3"/>
        <v>45</v>
      </c>
      <c r="AE46">
        <v>45</v>
      </c>
    </row>
    <row r="47" spans="1:31">
      <c r="A47" s="1" t="s">
        <v>155</v>
      </c>
      <c r="B47" s="29" t="s">
        <v>1591</v>
      </c>
      <c r="C47" s="29" t="s">
        <v>1592</v>
      </c>
      <c r="D47" t="s">
        <v>1593</v>
      </c>
      <c r="E47" s="27" t="s">
        <v>1594</v>
      </c>
      <c r="G47" s="1" t="s">
        <v>763</v>
      </c>
      <c r="H47" s="1">
        <v>2020</v>
      </c>
      <c r="I47" s="29" t="s">
        <v>1595</v>
      </c>
      <c r="J47" s="1" t="s">
        <v>794</v>
      </c>
      <c r="L47" s="39" t="s">
        <v>1378</v>
      </c>
      <c r="M47" s="39"/>
      <c r="N47" s="39"/>
      <c r="P47" s="39" t="s">
        <v>1596</v>
      </c>
      <c r="Q47" s="29" t="s">
        <v>1439</v>
      </c>
      <c r="R47" s="29" t="s">
        <v>1440</v>
      </c>
      <c r="S47" s="29" t="s">
        <v>1431</v>
      </c>
      <c r="T47" t="s">
        <v>1411</v>
      </c>
      <c r="U47" t="s">
        <v>1412</v>
      </c>
      <c r="V47" t="s">
        <v>1412</v>
      </c>
      <c r="AA47">
        <v>23</v>
      </c>
      <c r="AB47" s="74">
        <v>3</v>
      </c>
      <c r="AC47" s="76" t="str">
        <f t="shared" si="2"/>
        <v>46</v>
      </c>
      <c r="AD47">
        <f t="shared" si="3"/>
        <v>46</v>
      </c>
      <c r="AE47">
        <v>46</v>
      </c>
    </row>
    <row r="48" spans="1:31">
      <c r="A48" s="1" t="s">
        <v>1597</v>
      </c>
      <c r="B48" s="29" t="s">
        <v>1468</v>
      </c>
      <c r="C48" s="29" t="s">
        <v>1482</v>
      </c>
      <c r="D48" t="s">
        <v>1598</v>
      </c>
      <c r="E48" s="27" t="s">
        <v>1599</v>
      </c>
      <c r="G48" s="1" t="s">
        <v>892</v>
      </c>
      <c r="H48" s="1">
        <v>2020</v>
      </c>
      <c r="I48" s="29" t="s">
        <v>1600</v>
      </c>
      <c r="J48" s="1" t="s">
        <v>804</v>
      </c>
      <c r="L48" s="39" t="s">
        <v>1601</v>
      </c>
      <c r="M48" s="39"/>
      <c r="N48" s="39"/>
      <c r="P48" s="29" t="s">
        <v>1602</v>
      </c>
      <c r="T48" s="38" t="s">
        <v>1453</v>
      </c>
      <c r="U48" s="38" t="s">
        <v>1453</v>
      </c>
      <c r="V48" s="38" t="s">
        <v>1453</v>
      </c>
      <c r="AA48">
        <v>70</v>
      </c>
      <c r="AB48" s="74">
        <v>3</v>
      </c>
      <c r="AC48" s="76" t="str">
        <f t="shared" si="2"/>
        <v>47</v>
      </c>
      <c r="AD48">
        <f t="shared" si="3"/>
        <v>47</v>
      </c>
      <c r="AE48">
        <v>47</v>
      </c>
    </row>
    <row r="49" spans="1:31">
      <c r="A49" s="1" t="s">
        <v>1603</v>
      </c>
      <c r="B49" s="29" t="s">
        <v>1468</v>
      </c>
      <c r="C49" s="29" t="s">
        <v>1482</v>
      </c>
      <c r="D49" t="s">
        <v>1604</v>
      </c>
      <c r="E49" s="27" t="s">
        <v>1599</v>
      </c>
      <c r="G49" s="1" t="s">
        <v>892</v>
      </c>
      <c r="H49" s="1">
        <v>2020</v>
      </c>
      <c r="I49" s="29" t="s">
        <v>1600</v>
      </c>
      <c r="J49" s="1" t="s">
        <v>804</v>
      </c>
      <c r="L49" s="39" t="s">
        <v>1605</v>
      </c>
      <c r="M49" s="39"/>
      <c r="N49" s="39"/>
      <c r="P49" s="29" t="s">
        <v>1606</v>
      </c>
      <c r="T49" s="38" t="s">
        <v>1453</v>
      </c>
      <c r="U49" s="38" t="s">
        <v>1453</v>
      </c>
      <c r="V49" s="38" t="s">
        <v>1453</v>
      </c>
      <c r="X49" s="26"/>
      <c r="Y49" s="26"/>
      <c r="Z49" s="26"/>
      <c r="AA49">
        <v>67</v>
      </c>
      <c r="AB49" s="74">
        <v>3</v>
      </c>
      <c r="AC49" s="76" t="str">
        <f t="shared" si="2"/>
        <v>48</v>
      </c>
      <c r="AD49">
        <f t="shared" si="3"/>
        <v>48</v>
      </c>
      <c r="AE49">
        <v>48</v>
      </c>
    </row>
    <row r="50" spans="1:31">
      <c r="A50" s="1" t="s">
        <v>165</v>
      </c>
      <c r="B50" s="29" t="s">
        <v>1403</v>
      </c>
      <c r="C50" s="29" t="s">
        <v>1404</v>
      </c>
      <c r="D50" t="s">
        <v>1607</v>
      </c>
      <c r="E50" s="27" t="s">
        <v>1608</v>
      </c>
      <c r="G50" s="1" t="s">
        <v>763</v>
      </c>
      <c r="H50" s="1">
        <v>2020</v>
      </c>
      <c r="I50" s="29" t="s">
        <v>1609</v>
      </c>
      <c r="J50" s="1" t="s">
        <v>794</v>
      </c>
      <c r="L50" s="39" t="s">
        <v>1408</v>
      </c>
      <c r="M50" s="39"/>
      <c r="N50" s="39"/>
      <c r="O50" s="38"/>
      <c r="P50" s="29" t="s">
        <v>1610</v>
      </c>
      <c r="Q50" s="29" t="s">
        <v>1410</v>
      </c>
      <c r="R50" t="s">
        <v>1377</v>
      </c>
      <c r="S50" s="29" t="s">
        <v>1378</v>
      </c>
      <c r="T50" t="s">
        <v>1411</v>
      </c>
      <c r="U50" t="s">
        <v>1412</v>
      </c>
      <c r="V50" t="s">
        <v>1412</v>
      </c>
      <c r="X50" t="s">
        <v>1611</v>
      </c>
      <c r="Y50">
        <v>2014</v>
      </c>
      <c r="AA50">
        <v>98</v>
      </c>
      <c r="AB50" s="74">
        <v>3</v>
      </c>
      <c r="AC50" s="76" t="str">
        <f t="shared" si="2"/>
        <v>49</v>
      </c>
      <c r="AD50">
        <f t="shared" si="3"/>
        <v>49</v>
      </c>
      <c r="AE50">
        <v>49</v>
      </c>
    </row>
    <row r="51" spans="1:31">
      <c r="A51" s="1" t="s">
        <v>168</v>
      </c>
      <c r="B51" s="29" t="s">
        <v>1612</v>
      </c>
      <c r="C51" s="29" t="s">
        <v>187</v>
      </c>
      <c r="D51" t="s">
        <v>1613</v>
      </c>
      <c r="E51" s="27" t="s">
        <v>1614</v>
      </c>
      <c r="G51" s="1" t="s">
        <v>763</v>
      </c>
      <c r="H51" s="1">
        <v>2020</v>
      </c>
      <c r="I51" s="29" t="s">
        <v>1615</v>
      </c>
      <c r="J51" s="1" t="s">
        <v>804</v>
      </c>
      <c r="L51" s="29" t="s">
        <v>1506</v>
      </c>
      <c r="M51" s="58" t="s">
        <v>1616</v>
      </c>
      <c r="N51" s="58" t="s">
        <v>1617</v>
      </c>
      <c r="O51" s="1"/>
      <c r="P51" s="29" t="s">
        <v>1618</v>
      </c>
      <c r="Q51" t="s">
        <v>1515</v>
      </c>
      <c r="R51" s="29" t="s">
        <v>1378</v>
      </c>
      <c r="S51" s="1" t="s">
        <v>1412</v>
      </c>
      <c r="T51" s="1" t="s">
        <v>1412</v>
      </c>
      <c r="U51" s="1" t="s">
        <v>1412</v>
      </c>
      <c r="V51" s="1"/>
      <c r="Z51">
        <v>15</v>
      </c>
      <c r="AA51" s="74">
        <v>3</v>
      </c>
      <c r="AB51" s="76" t="str">
        <f t="shared" ref="AB51" si="4">RIGHT(A51, LEN(A51)-AA51+1)</f>
        <v>50</v>
      </c>
      <c r="AC51">
        <f t="shared" ref="AC51" si="5">VALUE(AB51)</f>
        <v>50</v>
      </c>
      <c r="AD51">
        <v>50</v>
      </c>
    </row>
    <row r="52" spans="1:31">
      <c r="A52" s="1" t="s">
        <v>171</v>
      </c>
      <c r="B52" s="29" t="s">
        <v>1612</v>
      </c>
      <c r="C52" s="29" t="s">
        <v>187</v>
      </c>
      <c r="D52" t="s">
        <v>1619</v>
      </c>
      <c r="E52" s="27" t="s">
        <v>1620</v>
      </c>
      <c r="G52" s="1" t="s">
        <v>763</v>
      </c>
      <c r="H52" s="1">
        <v>2020</v>
      </c>
      <c r="I52" s="29" t="s">
        <v>1615</v>
      </c>
      <c r="J52" s="1" t="s">
        <v>804</v>
      </c>
      <c r="L52" s="39" t="s">
        <v>1506</v>
      </c>
      <c r="M52" s="59" t="s">
        <v>1621</v>
      </c>
      <c r="N52" s="58" t="s">
        <v>1617</v>
      </c>
      <c r="P52" s="39" t="s">
        <v>1622</v>
      </c>
      <c r="Q52" t="s">
        <v>1515</v>
      </c>
      <c r="R52" t="s">
        <v>1377</v>
      </c>
      <c r="S52" s="29" t="s">
        <v>1378</v>
      </c>
      <c r="T52" t="s">
        <v>1412</v>
      </c>
      <c r="U52" t="s">
        <v>1412</v>
      </c>
      <c r="V52" t="s">
        <v>1412</v>
      </c>
      <c r="AA52">
        <v>178</v>
      </c>
      <c r="AB52" s="74">
        <v>3</v>
      </c>
      <c r="AC52" s="76" t="str">
        <f t="shared" si="2"/>
        <v>51</v>
      </c>
      <c r="AD52">
        <f t="shared" si="3"/>
        <v>51</v>
      </c>
      <c r="AE52">
        <v>51</v>
      </c>
    </row>
    <row r="53" spans="1:31">
      <c r="A53" s="1" t="s">
        <v>174</v>
      </c>
      <c r="B53" s="29" t="s">
        <v>1623</v>
      </c>
      <c r="C53" s="29" t="s">
        <v>1456</v>
      </c>
      <c r="D53" s="26" t="s">
        <v>1624</v>
      </c>
      <c r="E53" s="27" t="s">
        <v>1625</v>
      </c>
      <c r="G53" s="1" t="s">
        <v>763</v>
      </c>
      <c r="H53" s="1">
        <v>2020</v>
      </c>
      <c r="I53" s="29" t="s">
        <v>1615</v>
      </c>
      <c r="J53" s="1" t="s">
        <v>804</v>
      </c>
      <c r="L53" s="39" t="s">
        <v>1506</v>
      </c>
      <c r="M53" s="59" t="s">
        <v>1626</v>
      </c>
      <c r="N53" s="58" t="s">
        <v>1617</v>
      </c>
      <c r="P53" s="39" t="s">
        <v>1627</v>
      </c>
      <c r="Q53" t="s">
        <v>1515</v>
      </c>
      <c r="R53" t="s">
        <v>1377</v>
      </c>
      <c r="S53" s="29" t="s">
        <v>1378</v>
      </c>
      <c r="T53" t="s">
        <v>1412</v>
      </c>
      <c r="U53" t="s">
        <v>1412</v>
      </c>
      <c r="V53" t="s">
        <v>1412</v>
      </c>
      <c r="AA53">
        <v>123</v>
      </c>
      <c r="AB53" s="74">
        <v>3</v>
      </c>
      <c r="AC53" s="76" t="str">
        <f t="shared" si="2"/>
        <v>52</v>
      </c>
      <c r="AD53">
        <f t="shared" si="3"/>
        <v>52</v>
      </c>
      <c r="AE53">
        <v>52</v>
      </c>
    </row>
    <row r="54" spans="1:31">
      <c r="A54" s="1" t="s">
        <v>177</v>
      </c>
      <c r="B54" s="29" t="s">
        <v>1612</v>
      </c>
      <c r="C54" s="29" t="s">
        <v>187</v>
      </c>
      <c r="D54" t="s">
        <v>1628</v>
      </c>
      <c r="E54" s="27" t="s">
        <v>1629</v>
      </c>
      <c r="G54" s="1" t="s">
        <v>763</v>
      </c>
      <c r="H54" s="1">
        <v>2020</v>
      </c>
      <c r="I54" s="29" t="s">
        <v>1615</v>
      </c>
      <c r="J54" s="1" t="s">
        <v>804</v>
      </c>
      <c r="L54" s="39" t="s">
        <v>1506</v>
      </c>
      <c r="M54" s="58" t="s">
        <v>1630</v>
      </c>
      <c r="N54" s="58" t="s">
        <v>1617</v>
      </c>
      <c r="P54" s="39" t="s">
        <v>1622</v>
      </c>
      <c r="Q54" t="s">
        <v>1515</v>
      </c>
      <c r="R54" t="s">
        <v>1377</v>
      </c>
      <c r="S54" s="29" t="s">
        <v>1378</v>
      </c>
      <c r="T54" t="s">
        <v>1412</v>
      </c>
      <c r="U54" t="s">
        <v>1412</v>
      </c>
      <c r="V54" t="s">
        <v>1412</v>
      </c>
      <c r="AA54">
        <v>14</v>
      </c>
      <c r="AB54" s="74">
        <v>3</v>
      </c>
      <c r="AC54" s="76" t="str">
        <f t="shared" si="2"/>
        <v>53</v>
      </c>
      <c r="AD54">
        <f t="shared" si="3"/>
        <v>53</v>
      </c>
      <c r="AE54">
        <v>53</v>
      </c>
    </row>
    <row r="55" spans="1:31">
      <c r="A55" s="1" t="s">
        <v>180</v>
      </c>
      <c r="B55" s="29" t="s">
        <v>1591</v>
      </c>
      <c r="C55" s="29" t="s">
        <v>1592</v>
      </c>
      <c r="D55" t="s">
        <v>1631</v>
      </c>
      <c r="E55" t="s">
        <v>1632</v>
      </c>
      <c r="G55" s="1" t="s">
        <v>763</v>
      </c>
      <c r="H55" s="1">
        <v>2020</v>
      </c>
      <c r="I55" s="29" t="s">
        <v>1633</v>
      </c>
      <c r="J55" s="1" t="s">
        <v>794</v>
      </c>
      <c r="L55" s="39" t="s">
        <v>1378</v>
      </c>
      <c r="M55" s="39"/>
      <c r="N55" s="39"/>
      <c r="O55" s="1"/>
      <c r="P55" s="39" t="s">
        <v>1596</v>
      </c>
      <c r="Q55" s="29" t="s">
        <v>1439</v>
      </c>
      <c r="R55" s="29" t="s">
        <v>1440</v>
      </c>
      <c r="S55" s="29" t="s">
        <v>1431</v>
      </c>
      <c r="T55" t="s">
        <v>1411</v>
      </c>
      <c r="U55" t="s">
        <v>1412</v>
      </c>
      <c r="V55" t="s">
        <v>1412</v>
      </c>
      <c r="AA55">
        <v>97</v>
      </c>
      <c r="AB55" s="74">
        <v>3</v>
      </c>
      <c r="AC55" s="76" t="str">
        <f t="shared" si="2"/>
        <v>54</v>
      </c>
      <c r="AD55">
        <f t="shared" si="3"/>
        <v>54</v>
      </c>
      <c r="AE55">
        <v>54</v>
      </c>
    </row>
    <row r="56" spans="1:31">
      <c r="A56" s="1" t="s">
        <v>64</v>
      </c>
      <c r="B56" s="29" t="s">
        <v>1623</v>
      </c>
      <c r="C56" s="29" t="s">
        <v>1456</v>
      </c>
      <c r="D56" s="26" t="s">
        <v>1457</v>
      </c>
      <c r="E56" s="59" t="s">
        <v>1634</v>
      </c>
      <c r="G56" s="1" t="s">
        <v>793</v>
      </c>
      <c r="H56" s="1">
        <v>2020</v>
      </c>
      <c r="I56" s="29" t="s">
        <v>1459</v>
      </c>
      <c r="J56" s="1" t="s">
        <v>804</v>
      </c>
      <c r="K56" s="1" t="s">
        <v>1454</v>
      </c>
      <c r="L56" s="29" t="s">
        <v>1506</v>
      </c>
      <c r="M56" s="59" t="s">
        <v>1634</v>
      </c>
      <c r="N56" s="58" t="s">
        <v>1617</v>
      </c>
      <c r="P56" s="29" t="s">
        <v>1635</v>
      </c>
      <c r="Q56" t="s">
        <v>1515</v>
      </c>
      <c r="R56" t="s">
        <v>1377</v>
      </c>
      <c r="S56" s="29" t="s">
        <v>1378</v>
      </c>
      <c r="T56" t="s">
        <v>1412</v>
      </c>
      <c r="U56" t="s">
        <v>1412</v>
      </c>
      <c r="V56" t="s">
        <v>1412</v>
      </c>
      <c r="AA56">
        <v>127</v>
      </c>
      <c r="AB56" s="74">
        <v>3</v>
      </c>
      <c r="AC56" s="76" t="str">
        <f t="shared" si="2"/>
        <v>55</v>
      </c>
      <c r="AD56">
        <f t="shared" si="3"/>
        <v>55</v>
      </c>
      <c r="AE56">
        <v>55</v>
      </c>
    </row>
    <row r="57" spans="1:31">
      <c r="A57" s="1" t="s">
        <v>67</v>
      </c>
      <c r="B57" s="29" t="s">
        <v>1623</v>
      </c>
      <c r="C57" s="29" t="s">
        <v>1456</v>
      </c>
      <c r="D57" t="s">
        <v>1463</v>
      </c>
      <c r="E57" s="59" t="s">
        <v>1636</v>
      </c>
      <c r="G57" s="1" t="s">
        <v>793</v>
      </c>
      <c r="H57" s="1">
        <v>2020</v>
      </c>
      <c r="I57" s="29" t="s">
        <v>1459</v>
      </c>
      <c r="J57" s="1" t="s">
        <v>804</v>
      </c>
      <c r="K57" s="1" t="s">
        <v>1462</v>
      </c>
      <c r="L57" s="29" t="s">
        <v>1506</v>
      </c>
      <c r="M57" s="59" t="s">
        <v>1636</v>
      </c>
      <c r="N57" s="58" t="s">
        <v>1617</v>
      </c>
      <c r="P57" s="29" t="s">
        <v>1635</v>
      </c>
      <c r="Q57" t="s">
        <v>1515</v>
      </c>
      <c r="R57" t="s">
        <v>1377</v>
      </c>
      <c r="S57" s="29" t="s">
        <v>1378</v>
      </c>
      <c r="T57" t="s">
        <v>1412</v>
      </c>
      <c r="U57" t="s">
        <v>1412</v>
      </c>
      <c r="V57" t="s">
        <v>1412</v>
      </c>
      <c r="AA57">
        <v>170</v>
      </c>
      <c r="AB57" s="74">
        <v>3</v>
      </c>
      <c r="AC57" s="76" t="str">
        <f t="shared" si="2"/>
        <v>56</v>
      </c>
      <c r="AD57">
        <f t="shared" si="3"/>
        <v>56</v>
      </c>
      <c r="AE57">
        <v>56</v>
      </c>
    </row>
    <row r="58" spans="1:31">
      <c r="A58" s="1" t="s">
        <v>634</v>
      </c>
      <c r="B58" s="29" t="s">
        <v>1369</v>
      </c>
      <c r="C58" s="29" t="s">
        <v>1370</v>
      </c>
      <c r="D58" t="s">
        <v>1637</v>
      </c>
      <c r="E58" s="27" t="s">
        <v>1638</v>
      </c>
      <c r="G58" s="1" t="s">
        <v>763</v>
      </c>
      <c r="H58" s="1">
        <v>2018</v>
      </c>
      <c r="I58" s="29" t="s">
        <v>1639</v>
      </c>
      <c r="J58" s="1" t="s">
        <v>794</v>
      </c>
      <c r="L58" s="29" t="s">
        <v>1378</v>
      </c>
      <c r="O58" s="1"/>
      <c r="P58" s="29" t="s">
        <v>1383</v>
      </c>
      <c r="Q58" t="s">
        <v>1376</v>
      </c>
      <c r="R58" t="s">
        <v>1377</v>
      </c>
      <c r="S58" s="29" t="s">
        <v>1378</v>
      </c>
      <c r="T58" t="s">
        <v>1412</v>
      </c>
      <c r="U58" t="s">
        <v>1412</v>
      </c>
      <c r="V58" t="s">
        <v>1412</v>
      </c>
      <c r="AA58">
        <v>86</v>
      </c>
      <c r="AB58" s="74">
        <v>3</v>
      </c>
      <c r="AC58" s="76" t="str">
        <f t="shared" si="2"/>
        <v>57</v>
      </c>
      <c r="AD58">
        <f t="shared" si="3"/>
        <v>57</v>
      </c>
      <c r="AE58">
        <v>57</v>
      </c>
    </row>
    <row r="59" spans="1:31">
      <c r="A59" s="1" t="s">
        <v>186</v>
      </c>
      <c r="B59" s="29" t="s">
        <v>1369</v>
      </c>
      <c r="C59" s="29" t="s">
        <v>1370</v>
      </c>
      <c r="D59" t="s">
        <v>1640</v>
      </c>
      <c r="E59" s="27" t="s">
        <v>1641</v>
      </c>
      <c r="G59" s="1" t="s">
        <v>763</v>
      </c>
      <c r="H59" s="1">
        <v>2018</v>
      </c>
      <c r="I59" s="29" t="s">
        <v>1639</v>
      </c>
      <c r="J59" s="1" t="s">
        <v>794</v>
      </c>
      <c r="L59" s="29" t="s">
        <v>1378</v>
      </c>
      <c r="O59" s="1"/>
      <c r="P59" s="29" t="s">
        <v>1383</v>
      </c>
      <c r="Q59" t="s">
        <v>1376</v>
      </c>
      <c r="R59" t="s">
        <v>1377</v>
      </c>
      <c r="S59" s="29" t="s">
        <v>1378</v>
      </c>
      <c r="T59" t="s">
        <v>1412</v>
      </c>
      <c r="U59" t="s">
        <v>1412</v>
      </c>
      <c r="V59" t="s">
        <v>1412</v>
      </c>
      <c r="AA59">
        <v>50</v>
      </c>
      <c r="AB59" s="74">
        <v>3</v>
      </c>
      <c r="AC59" s="76" t="str">
        <f t="shared" si="2"/>
        <v>58</v>
      </c>
      <c r="AD59">
        <f t="shared" si="3"/>
        <v>58</v>
      </c>
      <c r="AE59">
        <v>58</v>
      </c>
    </row>
    <row r="60" spans="1:31">
      <c r="A60" s="1" t="s">
        <v>190</v>
      </c>
      <c r="B60" t="s">
        <v>1369</v>
      </c>
      <c r="C60" t="s">
        <v>1384</v>
      </c>
      <c r="D60" t="s">
        <v>1642</v>
      </c>
      <c r="E60" s="33" t="s">
        <v>1643</v>
      </c>
      <c r="G60" s="1" t="s">
        <v>763</v>
      </c>
      <c r="H60" s="1">
        <v>2018</v>
      </c>
      <c r="I60" t="s">
        <v>1644</v>
      </c>
      <c r="J60" t="s">
        <v>804</v>
      </c>
      <c r="K60"/>
      <c r="L60" t="s">
        <v>1378</v>
      </c>
      <c r="M60"/>
      <c r="N60"/>
      <c r="P60" t="s">
        <v>1388</v>
      </c>
      <c r="Q60" t="s">
        <v>1376</v>
      </c>
      <c r="R60" t="s">
        <v>1377</v>
      </c>
      <c r="S60" s="29" t="s">
        <v>1378</v>
      </c>
      <c r="T60" t="s">
        <v>1412</v>
      </c>
      <c r="U60" t="s">
        <v>1412</v>
      </c>
      <c r="V60" t="s">
        <v>1412</v>
      </c>
      <c r="AA60">
        <v>212</v>
      </c>
      <c r="AB60" s="74">
        <v>3</v>
      </c>
      <c r="AC60" s="76">
        <v>59</v>
      </c>
      <c r="AD60">
        <v>59</v>
      </c>
      <c r="AE60">
        <v>59</v>
      </c>
    </row>
    <row r="61" spans="1:31" s="46" customFormat="1">
      <c r="A61" s="43" t="s">
        <v>73</v>
      </c>
      <c r="B61" t="s">
        <v>1403</v>
      </c>
      <c r="C61" t="s">
        <v>1475</v>
      </c>
      <c r="D61" t="s">
        <v>1645</v>
      </c>
      <c r="E61" s="45" t="s">
        <v>1646</v>
      </c>
      <c r="G61" s="43" t="s">
        <v>793</v>
      </c>
      <c r="H61" s="43">
        <v>2020</v>
      </c>
      <c r="I61" t="s">
        <v>1478</v>
      </c>
      <c r="J61" t="s">
        <v>804</v>
      </c>
      <c r="K61" t="s">
        <v>1474</v>
      </c>
      <c r="L61" t="s">
        <v>1408</v>
      </c>
      <c r="M61"/>
      <c r="N61"/>
      <c r="O61"/>
      <c r="P61" t="s">
        <v>1647</v>
      </c>
      <c r="Q61" s="29" t="s">
        <v>1410</v>
      </c>
      <c r="R61" t="s">
        <v>1377</v>
      </c>
      <c r="S61" t="s">
        <v>1431</v>
      </c>
      <c r="T61" t="s">
        <v>1411</v>
      </c>
      <c r="U61" t="s">
        <v>1412</v>
      </c>
      <c r="V61" t="s">
        <v>1412</v>
      </c>
      <c r="X61"/>
      <c r="Y61"/>
      <c r="Z61"/>
      <c r="AA61">
        <v>63</v>
      </c>
      <c r="AB61" s="74">
        <v>3</v>
      </c>
      <c r="AC61" s="76" t="str">
        <f t="shared" ref="AC61:AC92" si="6">RIGHT(A61, LEN(A61)-AB61+1)</f>
        <v>60</v>
      </c>
      <c r="AD61">
        <f t="shared" ref="AD61:AD92" si="7">VALUE(AC61)</f>
        <v>60</v>
      </c>
      <c r="AE61">
        <v>60</v>
      </c>
    </row>
    <row r="62" spans="1:31" s="46" customFormat="1">
      <c r="A62" s="43" t="s">
        <v>76</v>
      </c>
      <c r="B62" t="s">
        <v>1502</v>
      </c>
      <c r="C62" t="s">
        <v>1482</v>
      </c>
      <c r="D62" t="s">
        <v>1483</v>
      </c>
      <c r="E62" t="s">
        <v>1504</v>
      </c>
      <c r="G62" s="43" t="s">
        <v>793</v>
      </c>
      <c r="H62" s="43">
        <v>2020</v>
      </c>
      <c r="I62" t="s">
        <v>1485</v>
      </c>
      <c r="J62" t="s">
        <v>804</v>
      </c>
      <c r="K62" t="s">
        <v>1481</v>
      </c>
      <c r="L62" t="s">
        <v>1506</v>
      </c>
      <c r="M62" t="s">
        <v>1648</v>
      </c>
      <c r="N62" t="s">
        <v>1508</v>
      </c>
      <c r="O62"/>
      <c r="P62" t="s">
        <v>1635</v>
      </c>
      <c r="Q62" t="s">
        <v>1515</v>
      </c>
      <c r="R62" t="s">
        <v>1377</v>
      </c>
      <c r="S62" s="29" t="s">
        <v>1378</v>
      </c>
      <c r="T62" t="s">
        <v>1412</v>
      </c>
      <c r="U62" t="s">
        <v>1412</v>
      </c>
      <c r="V62" t="s">
        <v>1412</v>
      </c>
      <c r="AA62">
        <v>165</v>
      </c>
      <c r="AB62" s="74">
        <v>3</v>
      </c>
      <c r="AC62" s="76" t="str">
        <f t="shared" si="6"/>
        <v>61</v>
      </c>
      <c r="AD62">
        <f t="shared" si="7"/>
        <v>61</v>
      </c>
      <c r="AE62" s="46">
        <v>61</v>
      </c>
    </row>
    <row r="63" spans="1:31" s="46" customFormat="1">
      <c r="A63" s="43" t="s">
        <v>79</v>
      </c>
      <c r="B63" t="s">
        <v>1502</v>
      </c>
      <c r="C63" t="s">
        <v>1482</v>
      </c>
      <c r="D63" t="s">
        <v>1649</v>
      </c>
      <c r="E63" t="s">
        <v>1504</v>
      </c>
      <c r="G63" s="43" t="s">
        <v>793</v>
      </c>
      <c r="H63" s="43">
        <v>2020</v>
      </c>
      <c r="I63" t="s">
        <v>1485</v>
      </c>
      <c r="J63" t="s">
        <v>804</v>
      </c>
      <c r="K63" t="s">
        <v>1488</v>
      </c>
      <c r="L63" t="s">
        <v>1506</v>
      </c>
      <c r="M63" t="s">
        <v>1650</v>
      </c>
      <c r="N63" t="s">
        <v>1508</v>
      </c>
      <c r="O63"/>
      <c r="P63" t="s">
        <v>1635</v>
      </c>
      <c r="Q63" t="s">
        <v>1515</v>
      </c>
      <c r="R63" t="s">
        <v>1377</v>
      </c>
      <c r="S63" s="29" t="s">
        <v>1378</v>
      </c>
      <c r="T63" t="s">
        <v>1412</v>
      </c>
      <c r="U63" t="s">
        <v>1412</v>
      </c>
      <c r="V63" t="s">
        <v>1412</v>
      </c>
      <c r="AA63">
        <v>164</v>
      </c>
      <c r="AB63" s="74">
        <v>3</v>
      </c>
      <c r="AC63" s="76" t="str">
        <f t="shared" si="6"/>
        <v>62</v>
      </c>
      <c r="AD63">
        <f t="shared" si="7"/>
        <v>62</v>
      </c>
      <c r="AE63">
        <v>62</v>
      </c>
    </row>
    <row r="64" spans="1:31">
      <c r="A64" s="1" t="s">
        <v>194</v>
      </c>
      <c r="B64" t="s">
        <v>1403</v>
      </c>
      <c r="C64" s="29" t="s">
        <v>1404</v>
      </c>
      <c r="D64" t="s">
        <v>1651</v>
      </c>
      <c r="E64" s="27" t="s">
        <v>1652</v>
      </c>
      <c r="G64" s="1" t="s">
        <v>763</v>
      </c>
      <c r="H64" s="1">
        <v>2020</v>
      </c>
      <c r="I64" s="29" t="s">
        <v>1653</v>
      </c>
      <c r="J64" s="1" t="s">
        <v>794</v>
      </c>
      <c r="L64" s="39" t="s">
        <v>1408</v>
      </c>
      <c r="M64" s="39"/>
      <c r="N64" s="39"/>
      <c r="P64" s="29" t="s">
        <v>1654</v>
      </c>
      <c r="Q64" s="29" t="s">
        <v>1410</v>
      </c>
      <c r="R64" t="s">
        <v>1377</v>
      </c>
      <c r="S64" s="29" t="s">
        <v>1378</v>
      </c>
      <c r="T64" t="s">
        <v>1411</v>
      </c>
      <c r="U64" t="s">
        <v>1412</v>
      </c>
      <c r="V64" t="s">
        <v>1412</v>
      </c>
      <c r="X64" t="s">
        <v>1655</v>
      </c>
      <c r="Y64">
        <v>2019</v>
      </c>
      <c r="AA64">
        <v>132</v>
      </c>
      <c r="AB64" s="74">
        <v>3</v>
      </c>
      <c r="AC64" s="76" t="str">
        <f t="shared" si="6"/>
        <v>63</v>
      </c>
      <c r="AD64">
        <f t="shared" si="7"/>
        <v>63</v>
      </c>
      <c r="AE64">
        <v>63</v>
      </c>
    </row>
    <row r="65" spans="1:31">
      <c r="A65" s="1" t="s">
        <v>198</v>
      </c>
      <c r="B65" s="29" t="s">
        <v>1403</v>
      </c>
      <c r="C65" s="29" t="s">
        <v>1404</v>
      </c>
      <c r="D65" t="s">
        <v>1656</v>
      </c>
      <c r="E65" s="27" t="s">
        <v>1657</v>
      </c>
      <c r="G65" s="1" t="s">
        <v>763</v>
      </c>
      <c r="H65" s="1">
        <v>2020</v>
      </c>
      <c r="I65" s="29" t="s">
        <v>1653</v>
      </c>
      <c r="J65" s="1" t="s">
        <v>794</v>
      </c>
      <c r="L65" s="39" t="s">
        <v>1408</v>
      </c>
      <c r="M65" s="39"/>
      <c r="N65" s="39"/>
      <c r="P65" s="29" t="s">
        <v>1658</v>
      </c>
      <c r="Q65" s="29" t="s">
        <v>1410</v>
      </c>
      <c r="R65" t="s">
        <v>1377</v>
      </c>
      <c r="S65" s="29" t="s">
        <v>1378</v>
      </c>
      <c r="T65" t="s">
        <v>1411</v>
      </c>
      <c r="U65" t="s">
        <v>1412</v>
      </c>
      <c r="V65" t="s">
        <v>1412</v>
      </c>
      <c r="X65" t="s">
        <v>1659</v>
      </c>
      <c r="Y65">
        <v>2019</v>
      </c>
      <c r="AA65">
        <v>162</v>
      </c>
      <c r="AB65" s="74">
        <v>3</v>
      </c>
      <c r="AC65" s="76" t="str">
        <f t="shared" si="6"/>
        <v>64</v>
      </c>
      <c r="AD65">
        <f t="shared" si="7"/>
        <v>64</v>
      </c>
      <c r="AE65">
        <v>64</v>
      </c>
    </row>
    <row r="66" spans="1:31">
      <c r="A66" s="1" t="s">
        <v>202</v>
      </c>
      <c r="B66" t="s">
        <v>1403</v>
      </c>
      <c r="C66" s="29" t="s">
        <v>1404</v>
      </c>
      <c r="D66" t="s">
        <v>1660</v>
      </c>
      <c r="E66" s="27" t="s">
        <v>1661</v>
      </c>
      <c r="G66" s="1" t="s">
        <v>763</v>
      </c>
      <c r="H66" s="1">
        <v>2020</v>
      </c>
      <c r="I66" t="s">
        <v>1662</v>
      </c>
      <c r="J66" s="1" t="s">
        <v>794</v>
      </c>
      <c r="K66"/>
      <c r="L66" t="s">
        <v>1408</v>
      </c>
      <c r="M66"/>
      <c r="N66"/>
      <c r="P66" t="s">
        <v>1663</v>
      </c>
      <c r="Q66" s="29" t="s">
        <v>1410</v>
      </c>
      <c r="R66" t="s">
        <v>1377</v>
      </c>
      <c r="S66" s="29" t="s">
        <v>1378</v>
      </c>
      <c r="T66" t="s">
        <v>1411</v>
      </c>
      <c r="U66" t="s">
        <v>1412</v>
      </c>
      <c r="V66" t="s">
        <v>1412</v>
      </c>
      <c r="X66" t="s">
        <v>1664</v>
      </c>
      <c r="Y66">
        <v>2019</v>
      </c>
      <c r="AA66">
        <v>161</v>
      </c>
      <c r="AB66" s="74">
        <v>3</v>
      </c>
      <c r="AC66" s="76" t="str">
        <f t="shared" si="6"/>
        <v>65</v>
      </c>
      <c r="AD66">
        <f t="shared" si="7"/>
        <v>65</v>
      </c>
      <c r="AE66">
        <v>65</v>
      </c>
    </row>
    <row r="67" spans="1:31">
      <c r="A67" s="1" t="s">
        <v>206</v>
      </c>
      <c r="B67" s="29" t="s">
        <v>1403</v>
      </c>
      <c r="C67" s="29" t="s">
        <v>1404</v>
      </c>
      <c r="D67" t="s">
        <v>958</v>
      </c>
      <c r="E67" s="27" t="s">
        <v>1665</v>
      </c>
      <c r="G67" s="1" t="s">
        <v>763</v>
      </c>
      <c r="H67" s="1">
        <v>2020</v>
      </c>
      <c r="I67" s="29" t="s">
        <v>1666</v>
      </c>
      <c r="J67" s="1" t="s">
        <v>794</v>
      </c>
      <c r="L67" s="39" t="s">
        <v>1408</v>
      </c>
      <c r="M67" s="39"/>
      <c r="N67" s="39"/>
      <c r="P67" s="29" t="s">
        <v>1667</v>
      </c>
      <c r="Q67" s="29" t="s">
        <v>1410</v>
      </c>
      <c r="R67" t="s">
        <v>1377</v>
      </c>
      <c r="S67" s="29" t="s">
        <v>1378</v>
      </c>
      <c r="T67" t="s">
        <v>1411</v>
      </c>
      <c r="U67" t="s">
        <v>1412</v>
      </c>
      <c r="V67" t="s">
        <v>1412</v>
      </c>
      <c r="X67" t="s">
        <v>1668</v>
      </c>
      <c r="Y67">
        <v>2019</v>
      </c>
      <c r="AA67">
        <v>160</v>
      </c>
      <c r="AB67" s="74">
        <v>3</v>
      </c>
      <c r="AC67" s="76" t="str">
        <f t="shared" si="6"/>
        <v>66</v>
      </c>
      <c r="AD67">
        <f t="shared" si="7"/>
        <v>66</v>
      </c>
      <c r="AE67">
        <v>66</v>
      </c>
    </row>
    <row r="68" spans="1:31">
      <c r="A68" s="1" t="s">
        <v>210</v>
      </c>
      <c r="B68" t="s">
        <v>1403</v>
      </c>
      <c r="C68" s="29" t="s">
        <v>1404</v>
      </c>
      <c r="D68" t="s">
        <v>1669</v>
      </c>
      <c r="E68" s="27" t="s">
        <v>1661</v>
      </c>
      <c r="G68" s="1" t="s">
        <v>763</v>
      </c>
      <c r="H68" s="1">
        <v>2020</v>
      </c>
      <c r="I68" t="s">
        <v>1670</v>
      </c>
      <c r="J68" s="1" t="s">
        <v>794</v>
      </c>
      <c r="K68"/>
      <c r="L68" t="s">
        <v>1408</v>
      </c>
      <c r="M68"/>
      <c r="N68"/>
      <c r="P68" t="s">
        <v>1671</v>
      </c>
      <c r="Q68" s="29" t="s">
        <v>1410</v>
      </c>
      <c r="R68" t="s">
        <v>1377</v>
      </c>
      <c r="S68" s="29" t="s">
        <v>1378</v>
      </c>
      <c r="T68" t="s">
        <v>1411</v>
      </c>
      <c r="U68" t="s">
        <v>1412</v>
      </c>
      <c r="V68" t="s">
        <v>1412</v>
      </c>
      <c r="X68" t="s">
        <v>1672</v>
      </c>
      <c r="Y68">
        <v>2019</v>
      </c>
      <c r="AA68">
        <v>159</v>
      </c>
      <c r="AB68" s="74">
        <v>3</v>
      </c>
      <c r="AC68" s="76" t="str">
        <f t="shared" si="6"/>
        <v>67</v>
      </c>
      <c r="AD68">
        <f t="shared" si="7"/>
        <v>67</v>
      </c>
      <c r="AE68">
        <v>67</v>
      </c>
    </row>
    <row r="69" spans="1:31">
      <c r="A69" s="1" t="s">
        <v>214</v>
      </c>
      <c r="B69" s="29" t="s">
        <v>1403</v>
      </c>
      <c r="C69" s="29" t="s">
        <v>1404</v>
      </c>
      <c r="D69" t="s">
        <v>1673</v>
      </c>
      <c r="E69" s="27" t="s">
        <v>1674</v>
      </c>
      <c r="G69" s="1" t="s">
        <v>763</v>
      </c>
      <c r="H69" s="1">
        <v>2020</v>
      </c>
      <c r="I69" s="29" t="s">
        <v>1675</v>
      </c>
      <c r="J69" s="1" t="s">
        <v>794</v>
      </c>
      <c r="L69" s="39" t="s">
        <v>1408</v>
      </c>
      <c r="O69" s="1"/>
      <c r="P69" s="29" t="s">
        <v>1676</v>
      </c>
      <c r="Q69" s="29" t="s">
        <v>1410</v>
      </c>
      <c r="R69" t="s">
        <v>1377</v>
      </c>
      <c r="S69" s="29" t="s">
        <v>1378</v>
      </c>
      <c r="T69" t="s">
        <v>1411</v>
      </c>
      <c r="U69" t="s">
        <v>1412</v>
      </c>
      <c r="V69" t="s">
        <v>1412</v>
      </c>
      <c r="X69" t="s">
        <v>1677</v>
      </c>
      <c r="Y69">
        <v>2019</v>
      </c>
      <c r="AA69">
        <v>16</v>
      </c>
      <c r="AB69" s="74">
        <v>3</v>
      </c>
      <c r="AC69" s="76" t="str">
        <f t="shared" si="6"/>
        <v>68</v>
      </c>
      <c r="AD69">
        <f t="shared" si="7"/>
        <v>68</v>
      </c>
      <c r="AE69">
        <v>68</v>
      </c>
    </row>
    <row r="70" spans="1:31">
      <c r="A70" s="1" t="s">
        <v>218</v>
      </c>
      <c r="B70" s="29" t="s">
        <v>1432</v>
      </c>
      <c r="C70" s="29" t="s">
        <v>187</v>
      </c>
      <c r="D70" s="26" t="s">
        <v>1678</v>
      </c>
      <c r="E70" s="27" t="s">
        <v>1679</v>
      </c>
      <c r="G70" s="1" t="s">
        <v>763</v>
      </c>
      <c r="H70" s="1">
        <v>2020</v>
      </c>
      <c r="I70" s="29" t="s">
        <v>1680</v>
      </c>
      <c r="J70" s="1" t="s">
        <v>794</v>
      </c>
      <c r="L70" s="39" t="s">
        <v>1378</v>
      </c>
      <c r="M70" s="39"/>
      <c r="N70" s="39"/>
      <c r="P70" s="39" t="s">
        <v>1681</v>
      </c>
      <c r="Q70" s="29" t="s">
        <v>1439</v>
      </c>
      <c r="R70" s="29" t="s">
        <v>1440</v>
      </c>
      <c r="S70" s="29" t="s">
        <v>1431</v>
      </c>
      <c r="T70" t="s">
        <v>1411</v>
      </c>
      <c r="U70" t="s">
        <v>1412</v>
      </c>
      <c r="V70" t="s">
        <v>1412</v>
      </c>
      <c r="AA70">
        <v>157</v>
      </c>
      <c r="AB70" s="74">
        <v>3</v>
      </c>
      <c r="AC70" s="76" t="str">
        <f t="shared" si="6"/>
        <v>69</v>
      </c>
      <c r="AD70">
        <f t="shared" si="7"/>
        <v>69</v>
      </c>
      <c r="AE70">
        <v>69</v>
      </c>
    </row>
    <row r="71" spans="1:31">
      <c r="A71" s="1" t="s">
        <v>221</v>
      </c>
      <c r="B71" s="29" t="s">
        <v>1432</v>
      </c>
      <c r="C71" s="97" t="s">
        <v>187</v>
      </c>
      <c r="D71" s="99" t="s">
        <v>1678</v>
      </c>
      <c r="E71" s="27" t="s">
        <v>1679</v>
      </c>
      <c r="G71" s="1" t="s">
        <v>763</v>
      </c>
      <c r="H71" s="1">
        <v>2020</v>
      </c>
      <c r="I71" s="29" t="s">
        <v>1682</v>
      </c>
      <c r="J71" s="1" t="s">
        <v>794</v>
      </c>
      <c r="L71" s="39" t="s">
        <v>1378</v>
      </c>
      <c r="M71" s="39"/>
      <c r="N71" s="39"/>
      <c r="P71" s="39" t="s">
        <v>1681</v>
      </c>
      <c r="Q71" s="29" t="s">
        <v>1439</v>
      </c>
      <c r="R71" s="29" t="s">
        <v>1440</v>
      </c>
      <c r="S71" s="29" t="s">
        <v>1431</v>
      </c>
      <c r="T71" t="s">
        <v>1411</v>
      </c>
      <c r="U71" t="s">
        <v>1412</v>
      </c>
      <c r="V71" t="s">
        <v>1412</v>
      </c>
      <c r="AA71">
        <v>156</v>
      </c>
      <c r="AB71" s="74">
        <v>3</v>
      </c>
      <c r="AC71" s="76" t="str">
        <f t="shared" si="6"/>
        <v>70</v>
      </c>
      <c r="AD71">
        <f t="shared" si="7"/>
        <v>70</v>
      </c>
      <c r="AE71">
        <v>70</v>
      </c>
    </row>
    <row r="72" spans="1:31">
      <c r="A72" s="1" t="s">
        <v>224</v>
      </c>
      <c r="B72" s="39" t="s">
        <v>1502</v>
      </c>
      <c r="C72" s="50" t="s">
        <v>1482</v>
      </c>
      <c r="D72" s="49" t="s">
        <v>1683</v>
      </c>
      <c r="E72" s="27" t="s">
        <v>1504</v>
      </c>
      <c r="G72" s="1" t="s">
        <v>763</v>
      </c>
      <c r="H72" s="1">
        <v>2020</v>
      </c>
      <c r="I72" s="29" t="s">
        <v>1684</v>
      </c>
      <c r="J72" s="1" t="s">
        <v>804</v>
      </c>
      <c r="L72" s="39" t="s">
        <v>1506</v>
      </c>
      <c r="M72" s="39" t="s">
        <v>1685</v>
      </c>
      <c r="N72" s="44" t="s">
        <v>1508</v>
      </c>
      <c r="P72" s="39" t="s">
        <v>1686</v>
      </c>
      <c r="Q72" t="s">
        <v>1515</v>
      </c>
      <c r="R72" t="s">
        <v>1377</v>
      </c>
      <c r="S72" s="29" t="s">
        <v>1378</v>
      </c>
      <c r="T72" t="s">
        <v>1412</v>
      </c>
      <c r="U72" t="s">
        <v>1412</v>
      </c>
      <c r="V72" t="s">
        <v>1412</v>
      </c>
      <c r="AA72">
        <v>46</v>
      </c>
      <c r="AB72" s="74">
        <v>3</v>
      </c>
      <c r="AC72" s="76" t="str">
        <f t="shared" si="6"/>
        <v>71</v>
      </c>
      <c r="AD72">
        <f t="shared" si="7"/>
        <v>71</v>
      </c>
      <c r="AE72">
        <v>71</v>
      </c>
    </row>
    <row r="73" spans="1:31">
      <c r="A73" s="1" t="s">
        <v>1687</v>
      </c>
      <c r="B73" s="51" t="s">
        <v>1688</v>
      </c>
      <c r="C73" s="98" t="s">
        <v>1689</v>
      </c>
      <c r="D73" s="53" t="s">
        <v>1690</v>
      </c>
      <c r="E73" s="27" t="s">
        <v>1691</v>
      </c>
      <c r="G73" s="1" t="s">
        <v>892</v>
      </c>
      <c r="H73" s="1">
        <v>2020</v>
      </c>
      <c r="I73" s="29" t="s">
        <v>1692</v>
      </c>
      <c r="J73" s="1" t="s">
        <v>804</v>
      </c>
      <c r="L73" s="29" t="s">
        <v>892</v>
      </c>
      <c r="P73" s="29" t="s">
        <v>1693</v>
      </c>
      <c r="AA73">
        <v>68</v>
      </c>
      <c r="AB73" s="74">
        <v>3</v>
      </c>
      <c r="AC73" s="76" t="str">
        <f t="shared" si="6"/>
        <v>72</v>
      </c>
      <c r="AD73">
        <f t="shared" si="7"/>
        <v>72</v>
      </c>
      <c r="AE73">
        <v>72</v>
      </c>
    </row>
    <row r="74" spans="1:31">
      <c r="A74" s="1" t="s">
        <v>1694</v>
      </c>
      <c r="B74" s="29" t="s">
        <v>1695</v>
      </c>
      <c r="C74" s="52" t="s">
        <v>1556</v>
      </c>
      <c r="D74" s="53" t="s">
        <v>1696</v>
      </c>
      <c r="E74" t="s">
        <v>1697</v>
      </c>
      <c r="G74" s="1" t="s">
        <v>892</v>
      </c>
      <c r="H74" s="1">
        <v>2020</v>
      </c>
      <c r="I74" s="29" t="s">
        <v>1698</v>
      </c>
      <c r="J74" s="1" t="s">
        <v>804</v>
      </c>
      <c r="L74" s="29" t="s">
        <v>892</v>
      </c>
      <c r="P74" s="29" t="s">
        <v>1693</v>
      </c>
      <c r="AA74">
        <v>142</v>
      </c>
      <c r="AB74" s="74">
        <v>3</v>
      </c>
      <c r="AC74" s="76" t="str">
        <f t="shared" si="6"/>
        <v>73</v>
      </c>
      <c r="AD74">
        <f t="shared" si="7"/>
        <v>73</v>
      </c>
      <c r="AE74">
        <v>73</v>
      </c>
    </row>
    <row r="75" spans="1:31">
      <c r="A75" s="1" t="s">
        <v>1699</v>
      </c>
      <c r="B75" s="29" t="s">
        <v>1695</v>
      </c>
      <c r="C75" s="54" t="s">
        <v>1556</v>
      </c>
      <c r="D75" s="48" t="s">
        <v>1700</v>
      </c>
      <c r="E75" s="27" t="s">
        <v>1697</v>
      </c>
      <c r="G75" s="1" t="s">
        <v>892</v>
      </c>
      <c r="H75" s="1">
        <v>2020</v>
      </c>
      <c r="I75" s="29" t="s">
        <v>1698</v>
      </c>
      <c r="J75" s="1" t="s">
        <v>804</v>
      </c>
      <c r="L75" s="29" t="s">
        <v>892</v>
      </c>
      <c r="P75" s="29" t="s">
        <v>1693</v>
      </c>
      <c r="AA75">
        <v>73</v>
      </c>
      <c r="AB75" s="74">
        <v>3</v>
      </c>
      <c r="AC75" s="76" t="str">
        <f t="shared" si="6"/>
        <v>74</v>
      </c>
      <c r="AD75">
        <f t="shared" si="7"/>
        <v>74</v>
      </c>
      <c r="AE75">
        <v>74</v>
      </c>
    </row>
    <row r="76" spans="1:31">
      <c r="A76" s="1" t="s">
        <v>1701</v>
      </c>
      <c r="B76" s="29" t="s">
        <v>1688</v>
      </c>
      <c r="C76" s="98" t="s">
        <v>1702</v>
      </c>
      <c r="D76" s="53" t="s">
        <v>1703</v>
      </c>
      <c r="E76" s="27" t="s">
        <v>1704</v>
      </c>
      <c r="G76" s="1" t="s">
        <v>892</v>
      </c>
      <c r="H76" s="1">
        <v>2020</v>
      </c>
      <c r="I76" s="29" t="s">
        <v>1705</v>
      </c>
      <c r="J76" s="1" t="s">
        <v>764</v>
      </c>
      <c r="L76" s="29" t="s">
        <v>892</v>
      </c>
      <c r="P76" s="29" t="s">
        <v>1693</v>
      </c>
      <c r="AA76">
        <v>106</v>
      </c>
      <c r="AB76" s="74">
        <v>3</v>
      </c>
      <c r="AC76" s="76" t="str">
        <f t="shared" si="6"/>
        <v>75</v>
      </c>
      <c r="AD76">
        <f t="shared" si="7"/>
        <v>75</v>
      </c>
      <c r="AE76">
        <v>75</v>
      </c>
    </row>
    <row r="77" spans="1:31">
      <c r="A77" s="1" t="s">
        <v>244</v>
      </c>
      <c r="B77" s="41" t="s">
        <v>1502</v>
      </c>
      <c r="C77" s="29" t="s">
        <v>1482</v>
      </c>
      <c r="D77" t="s">
        <v>1706</v>
      </c>
      <c r="E77" t="s">
        <v>1504</v>
      </c>
      <c r="G77" s="1" t="s">
        <v>763</v>
      </c>
      <c r="H77" s="1">
        <v>2020</v>
      </c>
      <c r="I77" s="29" t="s">
        <v>1707</v>
      </c>
      <c r="J77" s="1" t="s">
        <v>804</v>
      </c>
      <c r="L77" s="29" t="s">
        <v>1506</v>
      </c>
      <c r="M77" s="29" t="s">
        <v>1708</v>
      </c>
      <c r="N77" s="44" t="s">
        <v>1508</v>
      </c>
      <c r="P77" s="29" t="s">
        <v>1709</v>
      </c>
      <c r="Q77" t="s">
        <v>1515</v>
      </c>
      <c r="R77" t="s">
        <v>1377</v>
      </c>
      <c r="S77" s="29" t="s">
        <v>1378</v>
      </c>
      <c r="T77" t="s">
        <v>1412</v>
      </c>
      <c r="U77" t="s">
        <v>1412</v>
      </c>
      <c r="V77" t="s">
        <v>1412</v>
      </c>
      <c r="AA77">
        <v>148</v>
      </c>
      <c r="AB77" s="74">
        <v>3</v>
      </c>
      <c r="AC77" s="76" t="str">
        <f t="shared" si="6"/>
        <v>78</v>
      </c>
      <c r="AD77">
        <f t="shared" si="7"/>
        <v>78</v>
      </c>
      <c r="AE77">
        <v>78</v>
      </c>
    </row>
    <row r="78" spans="1:31">
      <c r="A78" s="1" t="s">
        <v>241</v>
      </c>
      <c r="B78" s="29" t="s">
        <v>1424</v>
      </c>
      <c r="C78" s="29" t="s">
        <v>1425</v>
      </c>
      <c r="D78" t="s">
        <v>1710</v>
      </c>
      <c r="E78" s="27" t="s">
        <v>1711</v>
      </c>
      <c r="G78" s="1" t="s">
        <v>892</v>
      </c>
      <c r="H78" s="1">
        <v>2020</v>
      </c>
      <c r="I78" s="29" t="s">
        <v>1712</v>
      </c>
      <c r="J78" s="1" t="s">
        <v>804</v>
      </c>
      <c r="L78" s="39" t="s">
        <v>1429</v>
      </c>
      <c r="M78" s="39"/>
      <c r="N78" s="39"/>
      <c r="O78" s="38"/>
      <c r="P78" s="29" t="s">
        <v>1430</v>
      </c>
      <c r="T78" s="38" t="s">
        <v>1411</v>
      </c>
      <c r="AA78">
        <v>211</v>
      </c>
      <c r="AB78" s="74">
        <v>3</v>
      </c>
      <c r="AC78" s="76" t="str">
        <f t="shared" si="6"/>
        <v>77</v>
      </c>
      <c r="AD78">
        <f t="shared" si="7"/>
        <v>77</v>
      </c>
      <c r="AE78">
        <v>77</v>
      </c>
    </row>
    <row r="79" spans="1:31">
      <c r="A79" s="1" t="s">
        <v>247</v>
      </c>
      <c r="B79" s="41" t="s">
        <v>1502</v>
      </c>
      <c r="C79" s="29" t="s">
        <v>1482</v>
      </c>
      <c r="D79" t="s">
        <v>1713</v>
      </c>
      <c r="E79" s="27" t="s">
        <v>1504</v>
      </c>
      <c r="G79" s="1" t="s">
        <v>763</v>
      </c>
      <c r="H79" s="1">
        <v>2020</v>
      </c>
      <c r="I79" s="29" t="s">
        <v>1707</v>
      </c>
      <c r="J79" s="1" t="s">
        <v>804</v>
      </c>
      <c r="L79" s="39" t="s">
        <v>1506</v>
      </c>
      <c r="M79" s="29" t="s">
        <v>1708</v>
      </c>
      <c r="N79" s="39" t="s">
        <v>1508</v>
      </c>
      <c r="P79" s="29" t="s">
        <v>1714</v>
      </c>
      <c r="Q79" t="s">
        <v>1515</v>
      </c>
      <c r="R79" t="s">
        <v>1377</v>
      </c>
      <c r="S79" s="29" t="s">
        <v>1378</v>
      </c>
      <c r="T79" t="s">
        <v>1412</v>
      </c>
      <c r="U79" t="s">
        <v>1412</v>
      </c>
      <c r="V79" t="s">
        <v>1412</v>
      </c>
      <c r="AA79">
        <v>147</v>
      </c>
      <c r="AB79" s="74">
        <v>3</v>
      </c>
      <c r="AC79" s="76" t="str">
        <f t="shared" si="6"/>
        <v>79</v>
      </c>
      <c r="AD79">
        <f t="shared" si="7"/>
        <v>79</v>
      </c>
      <c r="AE79">
        <v>79</v>
      </c>
    </row>
    <row r="80" spans="1:31">
      <c r="A80" s="1" t="s">
        <v>250</v>
      </c>
      <c r="B80" s="41" t="s">
        <v>1502</v>
      </c>
      <c r="C80" s="29" t="s">
        <v>1482</v>
      </c>
      <c r="D80" t="s">
        <v>1715</v>
      </c>
      <c r="E80" s="27" t="s">
        <v>1504</v>
      </c>
      <c r="G80" s="1" t="s">
        <v>763</v>
      </c>
      <c r="H80" s="1">
        <v>2020</v>
      </c>
      <c r="I80" s="29" t="s">
        <v>1707</v>
      </c>
      <c r="J80" s="1" t="s">
        <v>804</v>
      </c>
      <c r="L80" s="29" t="s">
        <v>1506</v>
      </c>
      <c r="M80" s="61" t="s">
        <v>1716</v>
      </c>
      <c r="N80" s="44" t="s">
        <v>1508</v>
      </c>
      <c r="P80" s="29" t="s">
        <v>1709</v>
      </c>
      <c r="Q80" t="s">
        <v>1515</v>
      </c>
      <c r="R80" t="s">
        <v>1377</v>
      </c>
      <c r="S80" s="29" t="s">
        <v>1378</v>
      </c>
      <c r="T80" t="s">
        <v>1412</v>
      </c>
      <c r="U80" t="s">
        <v>1412</v>
      </c>
      <c r="V80" t="s">
        <v>1412</v>
      </c>
      <c r="AA80">
        <v>146</v>
      </c>
      <c r="AB80" s="74">
        <v>3</v>
      </c>
      <c r="AC80" s="76" t="str">
        <f t="shared" si="6"/>
        <v>80</v>
      </c>
      <c r="AD80">
        <f t="shared" si="7"/>
        <v>80</v>
      </c>
      <c r="AE80">
        <v>80</v>
      </c>
    </row>
    <row r="81" spans="1:31">
      <c r="A81" s="1" t="s">
        <v>253</v>
      </c>
      <c r="B81" s="41" t="s">
        <v>1502</v>
      </c>
      <c r="C81" s="29" t="s">
        <v>1482</v>
      </c>
      <c r="D81" t="s">
        <v>1717</v>
      </c>
      <c r="E81" t="s">
        <v>1504</v>
      </c>
      <c r="G81" s="1" t="s">
        <v>763</v>
      </c>
      <c r="H81" s="1">
        <v>2020</v>
      </c>
      <c r="I81" s="29" t="s">
        <v>1707</v>
      </c>
      <c r="J81" s="1" t="s">
        <v>804</v>
      </c>
      <c r="L81" s="39" t="s">
        <v>1506</v>
      </c>
      <c r="M81" s="61" t="s">
        <v>1716</v>
      </c>
      <c r="N81" s="44" t="s">
        <v>1508</v>
      </c>
      <c r="P81" s="29" t="s">
        <v>1714</v>
      </c>
      <c r="Q81" t="s">
        <v>1515</v>
      </c>
      <c r="R81" t="s">
        <v>1377</v>
      </c>
      <c r="S81" s="29" t="s">
        <v>1378</v>
      </c>
      <c r="T81" t="s">
        <v>1412</v>
      </c>
      <c r="U81" t="s">
        <v>1412</v>
      </c>
      <c r="V81" t="s">
        <v>1412</v>
      </c>
      <c r="AA81">
        <v>45</v>
      </c>
      <c r="AB81" s="74">
        <v>3</v>
      </c>
      <c r="AC81" s="76" t="str">
        <f t="shared" si="6"/>
        <v>81</v>
      </c>
      <c r="AD81">
        <f t="shared" si="7"/>
        <v>81</v>
      </c>
      <c r="AE81">
        <v>81</v>
      </c>
    </row>
    <row r="82" spans="1:31">
      <c r="A82" s="1" t="s">
        <v>257</v>
      </c>
      <c r="B82" s="29" t="s">
        <v>1718</v>
      </c>
      <c r="C82" s="29" t="s">
        <v>1719</v>
      </c>
      <c r="D82" t="s">
        <v>1720</v>
      </c>
      <c r="E82" s="27" t="s">
        <v>1721</v>
      </c>
      <c r="G82" s="1" t="s">
        <v>763</v>
      </c>
      <c r="H82" s="1">
        <v>2020</v>
      </c>
      <c r="I82" s="29" t="s">
        <v>1722</v>
      </c>
      <c r="J82" s="1" t="s">
        <v>804</v>
      </c>
      <c r="L82" s="29" t="s">
        <v>1506</v>
      </c>
      <c r="M82" s="58" t="s">
        <v>1723</v>
      </c>
      <c r="N82" s="58" t="s">
        <v>1617</v>
      </c>
      <c r="P82" s="29" t="s">
        <v>1724</v>
      </c>
      <c r="Q82" t="s">
        <v>1515</v>
      </c>
      <c r="R82" t="s">
        <v>1377</v>
      </c>
      <c r="S82" s="29" t="s">
        <v>1378</v>
      </c>
      <c r="T82" t="s">
        <v>1412</v>
      </c>
      <c r="U82" t="s">
        <v>1412</v>
      </c>
      <c r="V82" t="s">
        <v>1412</v>
      </c>
      <c r="AA82">
        <v>144</v>
      </c>
      <c r="AB82" s="74">
        <v>3</v>
      </c>
      <c r="AC82" s="76" t="str">
        <f t="shared" si="6"/>
        <v>82</v>
      </c>
      <c r="AD82">
        <f t="shared" si="7"/>
        <v>82</v>
      </c>
      <c r="AE82">
        <v>82</v>
      </c>
    </row>
    <row r="83" spans="1:31">
      <c r="A83" s="1" t="s">
        <v>260</v>
      </c>
      <c r="B83" s="29" t="s">
        <v>1718</v>
      </c>
      <c r="C83" s="29" t="s">
        <v>1719</v>
      </c>
      <c r="D83" t="s">
        <v>1725</v>
      </c>
      <c r="E83" s="27" t="s">
        <v>1726</v>
      </c>
      <c r="G83" s="1" t="s">
        <v>763</v>
      </c>
      <c r="H83" s="1">
        <v>2020</v>
      </c>
      <c r="I83" s="29" t="s">
        <v>1722</v>
      </c>
      <c r="J83" s="1" t="s">
        <v>804</v>
      </c>
      <c r="L83" s="29" t="s">
        <v>1506</v>
      </c>
      <c r="M83" s="58" t="s">
        <v>1727</v>
      </c>
      <c r="N83" s="58" t="s">
        <v>1617</v>
      </c>
      <c r="P83" s="29" t="s">
        <v>1724</v>
      </c>
      <c r="Q83" t="s">
        <v>1515</v>
      </c>
      <c r="R83" t="s">
        <v>1377</v>
      </c>
      <c r="S83" s="29" t="s">
        <v>1378</v>
      </c>
      <c r="T83" t="s">
        <v>1412</v>
      </c>
      <c r="U83" t="s">
        <v>1412</v>
      </c>
      <c r="V83" t="s">
        <v>1412</v>
      </c>
      <c r="AA83">
        <v>143</v>
      </c>
      <c r="AB83" s="74">
        <v>3</v>
      </c>
      <c r="AC83" s="76" t="str">
        <f t="shared" si="6"/>
        <v>83</v>
      </c>
      <c r="AD83">
        <f t="shared" si="7"/>
        <v>83</v>
      </c>
      <c r="AE83">
        <v>83</v>
      </c>
    </row>
    <row r="84" spans="1:31">
      <c r="A84" s="1" t="s">
        <v>263</v>
      </c>
      <c r="B84" s="29" t="s">
        <v>1369</v>
      </c>
      <c r="C84" s="29" t="s">
        <v>1384</v>
      </c>
      <c r="D84" t="s">
        <v>1728</v>
      </c>
      <c r="E84" s="27" t="s">
        <v>1729</v>
      </c>
      <c r="G84" s="1" t="s">
        <v>763</v>
      </c>
      <c r="H84" s="1">
        <v>2018</v>
      </c>
      <c r="I84" s="29" t="s">
        <v>1730</v>
      </c>
      <c r="J84" s="1" t="s">
        <v>764</v>
      </c>
      <c r="L84" s="29" t="s">
        <v>1378</v>
      </c>
      <c r="O84" s="1"/>
      <c r="P84" s="29" t="s">
        <v>1392</v>
      </c>
      <c r="Q84" t="s">
        <v>1376</v>
      </c>
      <c r="R84" t="s">
        <v>1377</v>
      </c>
      <c r="S84" s="29" t="s">
        <v>1378</v>
      </c>
      <c r="T84" t="s">
        <v>1412</v>
      </c>
      <c r="U84" t="s">
        <v>1412</v>
      </c>
      <c r="V84" t="s">
        <v>1412</v>
      </c>
      <c r="W84" t="s">
        <v>1731</v>
      </c>
      <c r="AA84">
        <v>192</v>
      </c>
      <c r="AB84" s="74">
        <v>3</v>
      </c>
      <c r="AC84" s="76" t="str">
        <f t="shared" si="6"/>
        <v>84</v>
      </c>
      <c r="AD84">
        <f t="shared" si="7"/>
        <v>84</v>
      </c>
      <c r="AE84">
        <v>84</v>
      </c>
    </row>
    <row r="85" spans="1:31">
      <c r="A85" s="1" t="s">
        <v>1732</v>
      </c>
      <c r="B85" s="29" t="s">
        <v>1432</v>
      </c>
      <c r="C85" s="29" t="s">
        <v>1733</v>
      </c>
      <c r="D85" t="s">
        <v>1734</v>
      </c>
      <c r="E85" s="27" t="s">
        <v>1735</v>
      </c>
      <c r="G85" s="1" t="s">
        <v>892</v>
      </c>
      <c r="H85" s="1">
        <v>2020</v>
      </c>
      <c r="I85" s="29" t="s">
        <v>1736</v>
      </c>
      <c r="J85" s="1" t="s">
        <v>764</v>
      </c>
      <c r="L85" s="39" t="s">
        <v>1408</v>
      </c>
      <c r="M85" s="39"/>
      <c r="N85" s="39"/>
      <c r="O85" s="1"/>
      <c r="P85" s="29" t="s">
        <v>1737</v>
      </c>
      <c r="T85" s="1"/>
      <c r="U85" s="46"/>
      <c r="AA85">
        <v>111</v>
      </c>
      <c r="AB85" s="74">
        <v>3</v>
      </c>
      <c r="AC85" s="76" t="str">
        <f t="shared" si="6"/>
        <v>85</v>
      </c>
      <c r="AD85">
        <f t="shared" si="7"/>
        <v>85</v>
      </c>
      <c r="AE85">
        <v>85</v>
      </c>
    </row>
    <row r="86" spans="1:31">
      <c r="A86" s="1" t="s">
        <v>1738</v>
      </c>
      <c r="B86" s="29" t="s">
        <v>1432</v>
      </c>
      <c r="C86" s="29" t="s">
        <v>1739</v>
      </c>
      <c r="D86" t="s">
        <v>1740</v>
      </c>
      <c r="E86" t="s">
        <v>1741</v>
      </c>
      <c r="G86" s="1" t="s">
        <v>892</v>
      </c>
      <c r="H86" s="1">
        <v>2020</v>
      </c>
      <c r="I86" s="29" t="s">
        <v>1736</v>
      </c>
      <c r="J86" s="1" t="s">
        <v>764</v>
      </c>
      <c r="L86" s="39" t="s">
        <v>1378</v>
      </c>
      <c r="M86" s="39"/>
      <c r="N86" s="39"/>
      <c r="O86" s="1"/>
      <c r="P86" s="29" t="s">
        <v>1742</v>
      </c>
      <c r="T86" s="1"/>
      <c r="U86" s="46"/>
      <c r="AA86">
        <v>101</v>
      </c>
      <c r="AB86" s="74">
        <v>3</v>
      </c>
      <c r="AC86" s="76" t="str">
        <f t="shared" si="6"/>
        <v>86</v>
      </c>
      <c r="AD86">
        <f t="shared" si="7"/>
        <v>86</v>
      </c>
      <c r="AE86">
        <v>86</v>
      </c>
    </row>
    <row r="87" spans="1:31">
      <c r="A87" s="1" t="s">
        <v>271</v>
      </c>
      <c r="B87" s="29" t="s">
        <v>1432</v>
      </c>
      <c r="C87" s="29" t="s">
        <v>1733</v>
      </c>
      <c r="D87" t="s">
        <v>1734</v>
      </c>
      <c r="E87" s="27" t="s">
        <v>1743</v>
      </c>
      <c r="G87" s="1" t="s">
        <v>763</v>
      </c>
      <c r="H87" s="1">
        <v>2020</v>
      </c>
      <c r="I87" s="29" t="s">
        <v>1744</v>
      </c>
      <c r="J87" s="1" t="s">
        <v>764</v>
      </c>
      <c r="L87" s="39" t="s">
        <v>1408</v>
      </c>
      <c r="M87" s="39"/>
      <c r="N87" s="39"/>
      <c r="O87" s="1"/>
      <c r="P87" s="29" t="s">
        <v>1745</v>
      </c>
      <c r="Q87" s="29" t="s">
        <v>1439</v>
      </c>
      <c r="R87" s="29" t="s">
        <v>1440</v>
      </c>
      <c r="S87" s="29" t="s">
        <v>1431</v>
      </c>
      <c r="T87" t="s">
        <v>1411</v>
      </c>
      <c r="U87" t="s">
        <v>1412</v>
      </c>
      <c r="V87" t="s">
        <v>1412</v>
      </c>
      <c r="AA87">
        <v>30</v>
      </c>
      <c r="AB87" s="74">
        <v>3</v>
      </c>
      <c r="AC87" s="76" t="str">
        <f t="shared" si="6"/>
        <v>87</v>
      </c>
      <c r="AD87">
        <f t="shared" si="7"/>
        <v>87</v>
      </c>
      <c r="AE87">
        <v>87</v>
      </c>
    </row>
    <row r="88" spans="1:31">
      <c r="A88" s="1" t="s">
        <v>275</v>
      </c>
      <c r="B88" s="29" t="s">
        <v>1718</v>
      </c>
      <c r="C88" s="29" t="s">
        <v>1719</v>
      </c>
      <c r="D88" t="s">
        <v>1746</v>
      </c>
      <c r="E88" s="27" t="s">
        <v>1747</v>
      </c>
      <c r="G88" s="1" t="s">
        <v>763</v>
      </c>
      <c r="H88" s="1">
        <v>2020</v>
      </c>
      <c r="I88" s="29" t="s">
        <v>1748</v>
      </c>
      <c r="J88" s="1" t="s">
        <v>804</v>
      </c>
      <c r="L88" s="29" t="s">
        <v>1506</v>
      </c>
      <c r="M88" s="58" t="s">
        <v>1749</v>
      </c>
      <c r="N88" s="58" t="s">
        <v>1617</v>
      </c>
      <c r="O88" s="1"/>
      <c r="P88" s="29" t="s">
        <v>1724</v>
      </c>
      <c r="Q88" t="s">
        <v>1515</v>
      </c>
      <c r="R88" t="s">
        <v>1377</v>
      </c>
      <c r="S88" s="29" t="s">
        <v>1378</v>
      </c>
      <c r="T88" t="s">
        <v>1412</v>
      </c>
      <c r="U88" t="s">
        <v>1412</v>
      </c>
      <c r="V88" t="s">
        <v>1412</v>
      </c>
      <c r="AA88">
        <v>60</v>
      </c>
      <c r="AB88" s="74">
        <v>3</v>
      </c>
      <c r="AC88" s="76" t="str">
        <f t="shared" si="6"/>
        <v>88</v>
      </c>
      <c r="AD88">
        <f t="shared" si="7"/>
        <v>88</v>
      </c>
      <c r="AE88">
        <v>88</v>
      </c>
    </row>
    <row r="89" spans="1:31">
      <c r="A89" s="1" t="s">
        <v>279</v>
      </c>
      <c r="B89" s="97" t="s">
        <v>1403</v>
      </c>
      <c r="C89" s="97" t="s">
        <v>1750</v>
      </c>
      <c r="D89" s="92" t="s">
        <v>1751</v>
      </c>
      <c r="E89" s="27" t="s">
        <v>1752</v>
      </c>
      <c r="G89" s="1" t="s">
        <v>763</v>
      </c>
      <c r="H89" s="1">
        <v>2020</v>
      </c>
      <c r="I89" s="29" t="s">
        <v>1753</v>
      </c>
      <c r="J89" s="1" t="s">
        <v>804</v>
      </c>
      <c r="L89" s="39" t="s">
        <v>1408</v>
      </c>
      <c r="M89" s="39"/>
      <c r="N89" s="39"/>
      <c r="O89" s="1"/>
      <c r="P89" s="29" t="s">
        <v>1754</v>
      </c>
      <c r="Q89" s="29" t="s">
        <v>1410</v>
      </c>
      <c r="R89" t="s">
        <v>1377</v>
      </c>
      <c r="S89" s="29" t="s">
        <v>1431</v>
      </c>
      <c r="T89" t="s">
        <v>1411</v>
      </c>
      <c r="U89" t="s">
        <v>1412</v>
      </c>
      <c r="V89" t="s">
        <v>1412</v>
      </c>
      <c r="AA89">
        <v>152</v>
      </c>
      <c r="AB89" s="74">
        <v>3</v>
      </c>
      <c r="AC89" s="76" t="str">
        <f t="shared" si="6"/>
        <v>89</v>
      </c>
      <c r="AD89">
        <f t="shared" si="7"/>
        <v>89</v>
      </c>
      <c r="AE89">
        <v>89</v>
      </c>
    </row>
    <row r="90" spans="1:31">
      <c r="A90" s="1" t="s">
        <v>283</v>
      </c>
      <c r="B90" s="29" t="s">
        <v>1718</v>
      </c>
      <c r="C90" s="29" t="s">
        <v>1719</v>
      </c>
      <c r="D90" t="s">
        <v>1755</v>
      </c>
      <c r="E90" s="27" t="s">
        <v>1756</v>
      </c>
      <c r="G90" s="1" t="s">
        <v>763</v>
      </c>
      <c r="H90" s="1">
        <v>2018</v>
      </c>
      <c r="I90" s="29" t="s">
        <v>1757</v>
      </c>
      <c r="J90" s="1" t="s">
        <v>804</v>
      </c>
      <c r="L90" s="29" t="s">
        <v>1506</v>
      </c>
      <c r="M90" s="61" t="s">
        <v>1758</v>
      </c>
      <c r="N90" s="58" t="s">
        <v>1617</v>
      </c>
      <c r="O90" s="1"/>
      <c r="P90" s="29" t="s">
        <v>1759</v>
      </c>
      <c r="Q90" s="29" t="s">
        <v>1410</v>
      </c>
      <c r="R90" t="s">
        <v>1377</v>
      </c>
      <c r="S90" s="29" t="s">
        <v>1378</v>
      </c>
      <c r="T90" t="s">
        <v>1412</v>
      </c>
      <c r="U90" t="s">
        <v>1412</v>
      </c>
      <c r="V90" t="s">
        <v>1412</v>
      </c>
      <c r="AA90">
        <v>136</v>
      </c>
      <c r="AB90" s="74">
        <v>3</v>
      </c>
      <c r="AC90" s="76" t="str">
        <f t="shared" si="6"/>
        <v>90</v>
      </c>
      <c r="AD90">
        <f t="shared" si="7"/>
        <v>90</v>
      </c>
      <c r="AE90">
        <v>90</v>
      </c>
    </row>
    <row r="91" spans="1:31">
      <c r="A91" s="1" t="s">
        <v>287</v>
      </c>
      <c r="B91" s="29" t="s">
        <v>1718</v>
      </c>
      <c r="C91" s="29" t="s">
        <v>1719</v>
      </c>
      <c r="D91" t="s">
        <v>1760</v>
      </c>
      <c r="E91" t="s">
        <v>1761</v>
      </c>
      <c r="G91" s="1" t="s">
        <v>763</v>
      </c>
      <c r="H91" s="1">
        <v>2018</v>
      </c>
      <c r="I91" s="29" t="s">
        <v>1762</v>
      </c>
      <c r="J91" s="1" t="s">
        <v>804</v>
      </c>
      <c r="L91" s="29" t="s">
        <v>1506</v>
      </c>
      <c r="M91" s="59" t="s">
        <v>1763</v>
      </c>
      <c r="N91" s="58" t="s">
        <v>1617</v>
      </c>
      <c r="O91" s="1"/>
      <c r="P91" s="29" t="s">
        <v>1764</v>
      </c>
      <c r="Q91" t="s">
        <v>1515</v>
      </c>
      <c r="R91" t="s">
        <v>1377</v>
      </c>
      <c r="S91" s="29" t="s">
        <v>1378</v>
      </c>
      <c r="T91" t="s">
        <v>1412</v>
      </c>
      <c r="U91" t="s">
        <v>1412</v>
      </c>
      <c r="V91" t="s">
        <v>1412</v>
      </c>
      <c r="AA91">
        <v>135</v>
      </c>
      <c r="AB91" s="74">
        <v>3</v>
      </c>
      <c r="AC91" s="76" t="str">
        <f t="shared" si="6"/>
        <v>91</v>
      </c>
      <c r="AD91">
        <f t="shared" si="7"/>
        <v>91</v>
      </c>
      <c r="AE91">
        <v>91</v>
      </c>
    </row>
    <row r="92" spans="1:31">
      <c r="A92" s="1" t="s">
        <v>291</v>
      </c>
      <c r="B92" s="29" t="s">
        <v>1718</v>
      </c>
      <c r="C92" s="29" t="s">
        <v>1719</v>
      </c>
      <c r="D92" s="26" t="s">
        <v>1765</v>
      </c>
      <c r="E92" s="27" t="s">
        <v>1766</v>
      </c>
      <c r="G92" s="1" t="s">
        <v>763</v>
      </c>
      <c r="H92" s="1">
        <v>2018</v>
      </c>
      <c r="I92" s="29" t="s">
        <v>1767</v>
      </c>
      <c r="J92" s="1" t="s">
        <v>804</v>
      </c>
      <c r="L92" s="29" t="s">
        <v>1506</v>
      </c>
      <c r="M92" s="59" t="s">
        <v>1768</v>
      </c>
      <c r="N92" s="58" t="s">
        <v>1617</v>
      </c>
      <c r="O92" s="1"/>
      <c r="P92" s="29" t="s">
        <v>1769</v>
      </c>
      <c r="Q92" t="s">
        <v>1515</v>
      </c>
      <c r="R92" t="s">
        <v>1377</v>
      </c>
      <c r="S92" s="29" t="s">
        <v>1378</v>
      </c>
      <c r="T92" t="s">
        <v>1412</v>
      </c>
      <c r="U92" t="s">
        <v>1412</v>
      </c>
      <c r="V92" t="s">
        <v>1412</v>
      </c>
      <c r="AA92">
        <v>134</v>
      </c>
      <c r="AB92" s="74">
        <v>3</v>
      </c>
      <c r="AC92" s="76" t="str">
        <f t="shared" si="6"/>
        <v>92</v>
      </c>
      <c r="AD92">
        <f t="shared" si="7"/>
        <v>92</v>
      </c>
      <c r="AE92">
        <v>92</v>
      </c>
    </row>
    <row r="93" spans="1:31">
      <c r="A93" s="1" t="s">
        <v>295</v>
      </c>
      <c r="B93" s="29" t="s">
        <v>1718</v>
      </c>
      <c r="C93" s="29" t="s">
        <v>1719</v>
      </c>
      <c r="D93" s="26" t="s">
        <v>1770</v>
      </c>
      <c r="E93" s="27" t="s">
        <v>1771</v>
      </c>
      <c r="G93" s="1" t="s">
        <v>763</v>
      </c>
      <c r="H93" s="1">
        <v>2018</v>
      </c>
      <c r="I93" s="29" t="s">
        <v>1772</v>
      </c>
      <c r="J93" s="1" t="s">
        <v>804</v>
      </c>
      <c r="L93" s="29" t="s">
        <v>1506</v>
      </c>
      <c r="M93" s="59" t="s">
        <v>1773</v>
      </c>
      <c r="N93" s="58" t="s">
        <v>1617</v>
      </c>
      <c r="O93" s="1"/>
      <c r="Q93" t="s">
        <v>1515</v>
      </c>
      <c r="R93" t="s">
        <v>1377</v>
      </c>
      <c r="S93" s="29" t="s">
        <v>1378</v>
      </c>
      <c r="T93" t="s">
        <v>1412</v>
      </c>
      <c r="U93" t="s">
        <v>1412</v>
      </c>
      <c r="V93" t="s">
        <v>1412</v>
      </c>
      <c r="AA93">
        <v>205</v>
      </c>
      <c r="AB93" s="74">
        <v>3</v>
      </c>
      <c r="AC93" s="76" t="str">
        <f t="shared" ref="AC93:AC124" si="8">RIGHT(A93, LEN(A93)-AB93+1)</f>
        <v>93</v>
      </c>
      <c r="AD93">
        <f t="shared" ref="AD93:AD124" si="9">VALUE(AC93)</f>
        <v>93</v>
      </c>
      <c r="AE93">
        <v>93</v>
      </c>
    </row>
    <row r="94" spans="1:31">
      <c r="A94" s="1" t="s">
        <v>298</v>
      </c>
      <c r="B94" s="29" t="s">
        <v>1718</v>
      </c>
      <c r="C94" s="29" t="s">
        <v>1719</v>
      </c>
      <c r="D94" t="s">
        <v>1774</v>
      </c>
      <c r="E94" t="s">
        <v>1775</v>
      </c>
      <c r="G94" s="1" t="s">
        <v>763</v>
      </c>
      <c r="H94" s="1">
        <v>2018</v>
      </c>
      <c r="I94" s="29" t="s">
        <v>1776</v>
      </c>
      <c r="J94" s="1" t="s">
        <v>804</v>
      </c>
      <c r="L94" s="29" t="s">
        <v>1506</v>
      </c>
      <c r="M94" s="59" t="s">
        <v>1777</v>
      </c>
      <c r="N94" s="58" t="s">
        <v>1617</v>
      </c>
      <c r="O94" s="1"/>
      <c r="P94" s="29" t="s">
        <v>1778</v>
      </c>
      <c r="Q94" t="s">
        <v>1515</v>
      </c>
      <c r="R94" t="s">
        <v>1377</v>
      </c>
      <c r="S94" s="29" t="s">
        <v>1378</v>
      </c>
      <c r="T94" t="s">
        <v>1412</v>
      </c>
      <c r="U94" t="s">
        <v>1412</v>
      </c>
      <c r="V94" t="s">
        <v>1412</v>
      </c>
      <c r="AA94">
        <v>20</v>
      </c>
      <c r="AB94" s="74">
        <v>3</v>
      </c>
      <c r="AC94" s="76" t="str">
        <f t="shared" si="8"/>
        <v>95</v>
      </c>
      <c r="AD94">
        <f t="shared" si="9"/>
        <v>95</v>
      </c>
      <c r="AE94">
        <v>95</v>
      </c>
    </row>
    <row r="95" spans="1:31">
      <c r="A95" s="1" t="s">
        <v>1779</v>
      </c>
      <c r="C95" s="29" t="s">
        <v>1719</v>
      </c>
      <c r="D95" s="26" t="s">
        <v>1780</v>
      </c>
      <c r="E95" s="27" t="s">
        <v>1781</v>
      </c>
      <c r="G95" s="1" t="s">
        <v>892</v>
      </c>
      <c r="H95" s="1">
        <v>2018</v>
      </c>
      <c r="I95" s="29" t="s">
        <v>1776</v>
      </c>
      <c r="J95" s="1" t="s">
        <v>804</v>
      </c>
      <c r="L95" s="29" t="s">
        <v>1506</v>
      </c>
      <c r="M95" s="59" t="s">
        <v>1782</v>
      </c>
      <c r="N95" s="58" t="s">
        <v>1617</v>
      </c>
      <c r="O95" s="1"/>
      <c r="P95" s="29" t="s">
        <v>1783</v>
      </c>
      <c r="Q95" t="s">
        <v>1515</v>
      </c>
      <c r="R95"/>
      <c r="S95"/>
      <c r="X95" s="26"/>
      <c r="Y95" s="26"/>
      <c r="Z95" s="26"/>
      <c r="AA95">
        <v>35</v>
      </c>
      <c r="AB95" s="74">
        <v>3</v>
      </c>
      <c r="AC95" s="76" t="str">
        <f t="shared" si="8"/>
        <v>94</v>
      </c>
      <c r="AD95">
        <f t="shared" si="9"/>
        <v>94</v>
      </c>
      <c r="AE95">
        <v>94</v>
      </c>
    </row>
    <row r="96" spans="1:31">
      <c r="A96" s="1" t="s">
        <v>302</v>
      </c>
      <c r="B96" s="29" t="s">
        <v>1432</v>
      </c>
      <c r="C96" s="29" t="s">
        <v>1784</v>
      </c>
      <c r="D96" s="26" t="s">
        <v>1785</v>
      </c>
      <c r="E96" s="27" t="s">
        <v>1786</v>
      </c>
      <c r="G96" s="1" t="s">
        <v>793</v>
      </c>
      <c r="H96" s="1">
        <v>2020</v>
      </c>
      <c r="I96" s="29" t="s">
        <v>1787</v>
      </c>
      <c r="J96" s="1" t="s">
        <v>794</v>
      </c>
      <c r="Q96" s="29" t="s">
        <v>1439</v>
      </c>
      <c r="R96" s="29" t="s">
        <v>1440</v>
      </c>
      <c r="S96" s="29" t="s">
        <v>1431</v>
      </c>
      <c r="T96" t="s">
        <v>1411</v>
      </c>
      <c r="U96" t="s">
        <v>1412</v>
      </c>
      <c r="V96" t="s">
        <v>1412</v>
      </c>
      <c r="AA96">
        <v>197</v>
      </c>
      <c r="AB96" s="74">
        <v>3</v>
      </c>
      <c r="AC96" s="76" t="str">
        <f t="shared" si="8"/>
        <v>96</v>
      </c>
      <c r="AD96">
        <f t="shared" si="9"/>
        <v>96</v>
      </c>
      <c r="AE96">
        <v>96</v>
      </c>
    </row>
    <row r="97" spans="1:31">
      <c r="A97" s="1" t="s">
        <v>305</v>
      </c>
      <c r="B97" s="29" t="s">
        <v>1718</v>
      </c>
      <c r="C97" s="29" t="s">
        <v>1719</v>
      </c>
      <c r="D97" s="26" t="s">
        <v>1788</v>
      </c>
      <c r="E97" s="27" t="s">
        <v>1789</v>
      </c>
      <c r="G97" s="1" t="s">
        <v>763</v>
      </c>
      <c r="H97" s="1">
        <v>2018</v>
      </c>
      <c r="I97" s="29" t="s">
        <v>1790</v>
      </c>
      <c r="J97" s="1" t="s">
        <v>804</v>
      </c>
      <c r="L97" s="29" t="s">
        <v>1506</v>
      </c>
      <c r="M97" s="59" t="s">
        <v>1791</v>
      </c>
      <c r="N97" s="58" t="s">
        <v>1617</v>
      </c>
      <c r="O97" s="1"/>
      <c r="Q97" t="s">
        <v>1515</v>
      </c>
      <c r="R97" t="s">
        <v>1377</v>
      </c>
      <c r="S97" s="29" t="s">
        <v>1378</v>
      </c>
      <c r="T97" t="s">
        <v>1412</v>
      </c>
      <c r="U97" t="s">
        <v>1412</v>
      </c>
      <c r="V97" t="s">
        <v>1412</v>
      </c>
      <c r="AA97">
        <v>196</v>
      </c>
      <c r="AB97" s="74">
        <v>3</v>
      </c>
      <c r="AC97" s="76" t="str">
        <f t="shared" si="8"/>
        <v>97</v>
      </c>
      <c r="AD97">
        <f t="shared" si="9"/>
        <v>97</v>
      </c>
      <c r="AE97" s="26">
        <v>97</v>
      </c>
    </row>
    <row r="98" spans="1:31">
      <c r="A98" s="1" t="s">
        <v>308</v>
      </c>
      <c r="B98" s="29" t="s">
        <v>1718</v>
      </c>
      <c r="C98" s="29" t="s">
        <v>1719</v>
      </c>
      <c r="D98" t="s">
        <v>1792</v>
      </c>
      <c r="E98" s="27" t="s">
        <v>1793</v>
      </c>
      <c r="G98" s="1" t="s">
        <v>763</v>
      </c>
      <c r="H98" s="1">
        <v>2020</v>
      </c>
      <c r="I98" s="29" t="s">
        <v>1794</v>
      </c>
      <c r="J98" s="1" t="s">
        <v>804</v>
      </c>
      <c r="L98" s="29" t="s">
        <v>1506</v>
      </c>
      <c r="M98" s="58" t="s">
        <v>1795</v>
      </c>
      <c r="N98" s="58" t="s">
        <v>1617</v>
      </c>
      <c r="O98" s="1"/>
      <c r="P98" s="29" t="s">
        <v>1796</v>
      </c>
      <c r="Q98" t="s">
        <v>1515</v>
      </c>
      <c r="R98" t="s">
        <v>1377</v>
      </c>
      <c r="S98" s="29" t="s">
        <v>1378</v>
      </c>
      <c r="T98" t="s">
        <v>1412</v>
      </c>
      <c r="U98" t="s">
        <v>1412</v>
      </c>
      <c r="V98" t="s">
        <v>1412</v>
      </c>
      <c r="AA98">
        <v>126</v>
      </c>
      <c r="AB98" s="74">
        <v>3</v>
      </c>
      <c r="AC98" s="76" t="str">
        <f t="shared" si="8"/>
        <v>100</v>
      </c>
      <c r="AD98">
        <f t="shared" si="9"/>
        <v>100</v>
      </c>
      <c r="AE98">
        <v>100</v>
      </c>
    </row>
    <row r="99" spans="1:31">
      <c r="A99" s="1" t="s">
        <v>1797</v>
      </c>
      <c r="C99" s="29" t="s">
        <v>1719</v>
      </c>
      <c r="D99" s="26" t="s">
        <v>1798</v>
      </c>
      <c r="E99" s="27" t="s">
        <v>1799</v>
      </c>
      <c r="G99" s="1" t="s">
        <v>892</v>
      </c>
      <c r="H99" s="1">
        <v>2020</v>
      </c>
      <c r="I99" s="29" t="s">
        <v>1794</v>
      </c>
      <c r="J99" s="1" t="s">
        <v>804</v>
      </c>
      <c r="L99" s="29" t="s">
        <v>1506</v>
      </c>
      <c r="M99" s="58" t="s">
        <v>1800</v>
      </c>
      <c r="N99" s="58" t="s">
        <v>1617</v>
      </c>
      <c r="O99" s="1"/>
      <c r="P99" s="29" t="s">
        <v>1801</v>
      </c>
      <c r="Q99" t="s">
        <v>1515</v>
      </c>
      <c r="R99"/>
      <c r="S99"/>
      <c r="AA99">
        <v>120</v>
      </c>
      <c r="AB99" s="74">
        <v>3</v>
      </c>
      <c r="AC99" s="76" t="str">
        <f t="shared" si="8"/>
        <v>98</v>
      </c>
      <c r="AD99">
        <f t="shared" si="9"/>
        <v>98</v>
      </c>
      <c r="AE99">
        <v>98</v>
      </c>
    </row>
    <row r="100" spans="1:31">
      <c r="A100" s="1" t="s">
        <v>1802</v>
      </c>
      <c r="C100" s="29" t="s">
        <v>1719</v>
      </c>
      <c r="D100" t="s">
        <v>1803</v>
      </c>
      <c r="E100" s="27" t="s">
        <v>1804</v>
      </c>
      <c r="G100" s="1" t="s">
        <v>892</v>
      </c>
      <c r="H100" s="1">
        <v>2020</v>
      </c>
      <c r="I100" s="29" t="s">
        <v>1794</v>
      </c>
      <c r="J100" s="1" t="s">
        <v>804</v>
      </c>
      <c r="L100" s="29" t="s">
        <v>1506</v>
      </c>
      <c r="M100" s="59" t="s">
        <v>1805</v>
      </c>
      <c r="N100" s="58" t="s">
        <v>1617</v>
      </c>
      <c r="O100" s="1"/>
      <c r="P100" s="29" t="s">
        <v>1806</v>
      </c>
      <c r="Q100" t="s">
        <v>1515</v>
      </c>
      <c r="R100"/>
      <c r="S100"/>
      <c r="AA100">
        <v>138</v>
      </c>
      <c r="AB100" s="74">
        <v>3</v>
      </c>
      <c r="AC100" s="76" t="str">
        <f t="shared" si="8"/>
        <v>99</v>
      </c>
      <c r="AD100">
        <f t="shared" si="9"/>
        <v>99</v>
      </c>
      <c r="AE100">
        <v>99</v>
      </c>
    </row>
    <row r="101" spans="1:31">
      <c r="A101" s="1" t="s">
        <v>311</v>
      </c>
      <c r="B101" s="29" t="s">
        <v>1718</v>
      </c>
      <c r="C101" s="29" t="s">
        <v>1719</v>
      </c>
      <c r="D101" t="s">
        <v>1807</v>
      </c>
      <c r="E101" s="27" t="s">
        <v>1808</v>
      </c>
      <c r="G101" s="1" t="s">
        <v>763</v>
      </c>
      <c r="H101" s="1">
        <v>2018</v>
      </c>
      <c r="I101" s="29" t="s">
        <v>1809</v>
      </c>
      <c r="J101" s="1" t="s">
        <v>804</v>
      </c>
      <c r="L101" s="29" t="s">
        <v>1506</v>
      </c>
      <c r="M101" s="58" t="s">
        <v>1810</v>
      </c>
      <c r="N101" s="58" t="s">
        <v>1617</v>
      </c>
      <c r="P101" s="29" t="s">
        <v>1811</v>
      </c>
      <c r="Q101" t="s">
        <v>1515</v>
      </c>
      <c r="R101" t="s">
        <v>1377</v>
      </c>
      <c r="S101" s="29" t="s">
        <v>1378</v>
      </c>
      <c r="T101" t="s">
        <v>1412</v>
      </c>
      <c r="U101" t="s">
        <v>1412</v>
      </c>
      <c r="V101" t="s">
        <v>1412</v>
      </c>
      <c r="AA101">
        <v>94</v>
      </c>
      <c r="AB101" s="74">
        <v>3</v>
      </c>
      <c r="AC101" s="76" t="str">
        <f t="shared" si="8"/>
        <v>101</v>
      </c>
      <c r="AD101">
        <f t="shared" si="9"/>
        <v>101</v>
      </c>
      <c r="AE101">
        <v>101</v>
      </c>
    </row>
    <row r="102" spans="1:31">
      <c r="A102" s="1" t="s">
        <v>314</v>
      </c>
      <c r="B102" s="29" t="s">
        <v>1718</v>
      </c>
      <c r="C102" s="29" t="s">
        <v>1719</v>
      </c>
      <c r="D102" s="26" t="s">
        <v>1812</v>
      </c>
      <c r="E102" s="27" t="s">
        <v>1808</v>
      </c>
      <c r="G102" s="1" t="s">
        <v>763</v>
      </c>
      <c r="H102" s="1">
        <v>2018</v>
      </c>
      <c r="J102" s="1" t="s">
        <v>804</v>
      </c>
      <c r="L102" s="29" t="s">
        <v>1506</v>
      </c>
      <c r="M102" s="58" t="s">
        <v>1813</v>
      </c>
      <c r="N102" s="58" t="s">
        <v>1617</v>
      </c>
      <c r="P102" s="29" t="s">
        <v>1811</v>
      </c>
      <c r="Q102" t="s">
        <v>1515</v>
      </c>
      <c r="R102" t="s">
        <v>1377</v>
      </c>
      <c r="S102" s="29" t="s">
        <v>1378</v>
      </c>
      <c r="T102" t="s">
        <v>1412</v>
      </c>
      <c r="U102" t="s">
        <v>1412</v>
      </c>
      <c r="V102" t="s">
        <v>1412</v>
      </c>
      <c r="AA102">
        <v>214</v>
      </c>
      <c r="AB102" s="74">
        <v>3</v>
      </c>
      <c r="AC102" s="76" t="str">
        <f t="shared" si="8"/>
        <v>103</v>
      </c>
      <c r="AD102">
        <f t="shared" si="9"/>
        <v>103</v>
      </c>
      <c r="AE102">
        <v>103</v>
      </c>
    </row>
    <row r="103" spans="1:31" ht="15" customHeight="1">
      <c r="A103" s="1" t="s">
        <v>1814</v>
      </c>
      <c r="B103" s="41"/>
      <c r="C103" s="29" t="s">
        <v>1482</v>
      </c>
      <c r="D103" s="26" t="s">
        <v>1815</v>
      </c>
      <c r="E103" s="27" t="s">
        <v>1504</v>
      </c>
      <c r="G103" s="1" t="s">
        <v>892</v>
      </c>
      <c r="H103" s="1">
        <v>2018</v>
      </c>
      <c r="I103" s="29" t="s">
        <v>1809</v>
      </c>
      <c r="J103" s="1" t="s">
        <v>804</v>
      </c>
      <c r="L103" s="29" t="s">
        <v>1506</v>
      </c>
      <c r="M103" s="29" t="s">
        <v>1816</v>
      </c>
      <c r="N103" s="29" t="s">
        <v>1508</v>
      </c>
      <c r="P103" s="29" t="s">
        <v>1817</v>
      </c>
      <c r="Q103" t="s">
        <v>1515</v>
      </c>
      <c r="R103"/>
      <c r="S103"/>
      <c r="AA103">
        <v>62</v>
      </c>
      <c r="AB103" s="74">
        <v>3</v>
      </c>
      <c r="AC103" s="76" t="str">
        <f t="shared" si="8"/>
        <v>102</v>
      </c>
      <c r="AD103">
        <f t="shared" si="9"/>
        <v>102</v>
      </c>
      <c r="AE103">
        <v>102</v>
      </c>
    </row>
    <row r="104" spans="1:31">
      <c r="A104" s="1" t="s">
        <v>317</v>
      </c>
      <c r="B104" s="29" t="s">
        <v>1718</v>
      </c>
      <c r="C104" s="29" t="s">
        <v>1719</v>
      </c>
      <c r="D104" t="s">
        <v>1818</v>
      </c>
      <c r="E104" s="27" t="s">
        <v>1819</v>
      </c>
      <c r="G104" s="1" t="s">
        <v>763</v>
      </c>
      <c r="H104" s="1">
        <v>2018</v>
      </c>
      <c r="J104" s="1" t="s">
        <v>804</v>
      </c>
      <c r="L104" s="29" t="s">
        <v>1506</v>
      </c>
      <c r="M104" s="58" t="s">
        <v>1820</v>
      </c>
      <c r="N104" s="58" t="s">
        <v>1617</v>
      </c>
      <c r="P104" s="29" t="s">
        <v>1811</v>
      </c>
      <c r="Q104" t="s">
        <v>1515</v>
      </c>
      <c r="R104" t="s">
        <v>1377</v>
      </c>
      <c r="S104" s="29" t="s">
        <v>1378</v>
      </c>
      <c r="T104" t="s">
        <v>1412</v>
      </c>
      <c r="U104" t="s">
        <v>1412</v>
      </c>
      <c r="V104" t="s">
        <v>1412</v>
      </c>
      <c r="AA104">
        <v>122</v>
      </c>
      <c r="AB104" s="74">
        <v>3</v>
      </c>
      <c r="AC104" s="76" t="str">
        <f t="shared" si="8"/>
        <v>104</v>
      </c>
      <c r="AD104">
        <f t="shared" si="9"/>
        <v>104</v>
      </c>
      <c r="AE104">
        <v>104</v>
      </c>
    </row>
    <row r="105" spans="1:31">
      <c r="A105" s="1" t="s">
        <v>320</v>
      </c>
      <c r="B105" s="29" t="s">
        <v>1369</v>
      </c>
      <c r="C105" s="29" t="s">
        <v>1384</v>
      </c>
      <c r="D105" t="s">
        <v>1821</v>
      </c>
      <c r="E105" s="27" t="s">
        <v>1822</v>
      </c>
      <c r="G105" s="1" t="s">
        <v>763</v>
      </c>
      <c r="H105" s="1">
        <v>2018</v>
      </c>
      <c r="I105" s="29" t="s">
        <v>1823</v>
      </c>
      <c r="J105" s="1" t="s">
        <v>764</v>
      </c>
      <c r="L105" s="39" t="s">
        <v>1378</v>
      </c>
      <c r="M105" s="39"/>
      <c r="N105" s="39"/>
      <c r="O105" s="38"/>
      <c r="P105" s="29" t="s">
        <v>1392</v>
      </c>
      <c r="Q105" t="s">
        <v>1376</v>
      </c>
      <c r="R105" t="s">
        <v>1377</v>
      </c>
      <c r="S105" s="29" t="s">
        <v>1378</v>
      </c>
      <c r="T105" t="s">
        <v>1412</v>
      </c>
      <c r="U105" t="s">
        <v>1412</v>
      </c>
      <c r="V105" t="s">
        <v>1412</v>
      </c>
      <c r="W105" t="s">
        <v>1824</v>
      </c>
      <c r="AA105">
        <v>107</v>
      </c>
      <c r="AB105" s="74">
        <v>3</v>
      </c>
      <c r="AC105" s="76" t="str">
        <f t="shared" si="8"/>
        <v>105</v>
      </c>
      <c r="AD105">
        <f t="shared" si="9"/>
        <v>105</v>
      </c>
      <c r="AE105">
        <v>105</v>
      </c>
    </row>
    <row r="106" spans="1:31">
      <c r="A106" s="1" t="s">
        <v>325</v>
      </c>
      <c r="B106" s="29" t="s">
        <v>1424</v>
      </c>
      <c r="C106" s="29" t="s">
        <v>1825</v>
      </c>
      <c r="D106" t="s">
        <v>1826</v>
      </c>
      <c r="E106" s="27" t="s">
        <v>1827</v>
      </c>
      <c r="G106" s="1" t="s">
        <v>763</v>
      </c>
      <c r="H106" s="1">
        <v>2020</v>
      </c>
      <c r="I106" s="29" t="s">
        <v>1828</v>
      </c>
      <c r="J106" s="1" t="s">
        <v>804</v>
      </c>
      <c r="L106" s="29" t="s">
        <v>1429</v>
      </c>
      <c r="P106" s="29" t="s">
        <v>1829</v>
      </c>
      <c r="Q106" s="29" t="s">
        <v>1439</v>
      </c>
      <c r="R106" s="29" t="s">
        <v>1440</v>
      </c>
      <c r="S106" s="29" t="s">
        <v>1431</v>
      </c>
      <c r="T106" t="s">
        <v>1411</v>
      </c>
      <c r="U106" t="s">
        <v>1412</v>
      </c>
      <c r="V106" t="s">
        <v>1412</v>
      </c>
      <c r="AA106">
        <v>191</v>
      </c>
      <c r="AB106" s="74">
        <v>3</v>
      </c>
      <c r="AC106" s="76" t="str">
        <f t="shared" si="8"/>
        <v>106</v>
      </c>
      <c r="AD106">
        <f t="shared" si="9"/>
        <v>106</v>
      </c>
      <c r="AE106">
        <v>106</v>
      </c>
    </row>
    <row r="107" spans="1:31">
      <c r="A107" s="1" t="s">
        <v>1830</v>
      </c>
      <c r="B107" s="29" t="s">
        <v>1369</v>
      </c>
      <c r="C107" s="97" t="s">
        <v>1831</v>
      </c>
      <c r="D107" s="92" t="s">
        <v>1832</v>
      </c>
      <c r="E107" s="27" t="s">
        <v>1833</v>
      </c>
      <c r="G107" s="1" t="s">
        <v>892</v>
      </c>
      <c r="H107" s="1">
        <v>2020</v>
      </c>
      <c r="I107" s="29" t="s">
        <v>1834</v>
      </c>
      <c r="J107" s="1" t="s">
        <v>764</v>
      </c>
      <c r="L107" s="29" t="s">
        <v>1378</v>
      </c>
      <c r="P107" s="29" t="s">
        <v>1835</v>
      </c>
      <c r="T107" s="1"/>
      <c r="AA107">
        <v>182</v>
      </c>
      <c r="AB107" s="74">
        <v>3</v>
      </c>
      <c r="AC107" s="76" t="str">
        <f t="shared" si="8"/>
        <v>107</v>
      </c>
      <c r="AD107">
        <f t="shared" si="9"/>
        <v>107</v>
      </c>
      <c r="AE107">
        <v>107</v>
      </c>
    </row>
    <row r="108" spans="1:31">
      <c r="A108" s="1" t="s">
        <v>1836</v>
      </c>
      <c r="B108" s="29" t="s">
        <v>1369</v>
      </c>
      <c r="C108" s="29" t="s">
        <v>1837</v>
      </c>
      <c r="D108" t="s">
        <v>1838</v>
      </c>
      <c r="E108" s="27" t="s">
        <v>1839</v>
      </c>
      <c r="G108" s="1" t="s">
        <v>892</v>
      </c>
      <c r="H108" s="1">
        <v>2020</v>
      </c>
      <c r="I108" s="29" t="s">
        <v>1834</v>
      </c>
      <c r="J108" s="1" t="s">
        <v>764</v>
      </c>
      <c r="L108" s="29" t="s">
        <v>1378</v>
      </c>
      <c r="P108" s="29" t="s">
        <v>1835</v>
      </c>
      <c r="T108" s="1"/>
      <c r="AA108">
        <v>149</v>
      </c>
      <c r="AB108" s="74">
        <v>3</v>
      </c>
      <c r="AC108" s="76" t="str">
        <f t="shared" si="8"/>
        <v>108</v>
      </c>
      <c r="AD108">
        <f t="shared" si="9"/>
        <v>108</v>
      </c>
      <c r="AE108">
        <v>108</v>
      </c>
    </row>
    <row r="109" spans="1:31">
      <c r="A109" s="1" t="s">
        <v>328</v>
      </c>
      <c r="B109" s="29" t="s">
        <v>1424</v>
      </c>
      <c r="C109" s="29" t="s">
        <v>1825</v>
      </c>
      <c r="D109" t="s">
        <v>1840</v>
      </c>
      <c r="E109" s="27" t="s">
        <v>1841</v>
      </c>
      <c r="G109" s="1" t="s">
        <v>763</v>
      </c>
      <c r="H109" s="1">
        <v>2020</v>
      </c>
      <c r="I109" s="29" t="s">
        <v>1842</v>
      </c>
      <c r="J109" s="1" t="s">
        <v>804</v>
      </c>
      <c r="L109" s="29" t="s">
        <v>1429</v>
      </c>
      <c r="P109" s="29" t="s">
        <v>1829</v>
      </c>
      <c r="Q109" s="29" t="s">
        <v>1439</v>
      </c>
      <c r="R109" s="29" t="s">
        <v>1440</v>
      </c>
      <c r="S109" s="29" t="s">
        <v>1431</v>
      </c>
      <c r="T109" t="s">
        <v>1411</v>
      </c>
      <c r="U109" t="s">
        <v>1412</v>
      </c>
      <c r="V109" t="s">
        <v>1412</v>
      </c>
      <c r="AA109">
        <v>151</v>
      </c>
      <c r="AB109" s="74">
        <v>3</v>
      </c>
      <c r="AC109" s="76" t="str">
        <f t="shared" si="8"/>
        <v>109</v>
      </c>
      <c r="AD109">
        <f t="shared" si="9"/>
        <v>109</v>
      </c>
      <c r="AE109">
        <v>109</v>
      </c>
    </row>
    <row r="110" spans="1:31">
      <c r="A110" s="1" t="s">
        <v>1843</v>
      </c>
      <c r="B110" s="29" t="s">
        <v>1369</v>
      </c>
      <c r="C110" s="29" t="s">
        <v>1844</v>
      </c>
      <c r="D110" s="25" t="s">
        <v>1845</v>
      </c>
      <c r="E110" s="27" t="s">
        <v>1846</v>
      </c>
      <c r="G110" s="1" t="s">
        <v>892</v>
      </c>
      <c r="H110" s="1">
        <v>2020</v>
      </c>
      <c r="I110" s="29" t="s">
        <v>1847</v>
      </c>
      <c r="J110" s="1" t="s">
        <v>794</v>
      </c>
      <c r="L110" s="29" t="s">
        <v>1378</v>
      </c>
      <c r="P110" s="29" t="s">
        <v>1835</v>
      </c>
      <c r="T110" s="1"/>
      <c r="AA110">
        <v>180</v>
      </c>
      <c r="AB110" s="74">
        <v>3</v>
      </c>
      <c r="AC110" s="76" t="str">
        <f t="shared" si="8"/>
        <v>110</v>
      </c>
      <c r="AD110">
        <f t="shared" si="9"/>
        <v>110</v>
      </c>
      <c r="AE110">
        <v>110</v>
      </c>
    </row>
    <row r="111" spans="1:31">
      <c r="A111" s="1" t="s">
        <v>1848</v>
      </c>
      <c r="B111" s="29" t="s">
        <v>1403</v>
      </c>
      <c r="C111" s="29" t="s">
        <v>1849</v>
      </c>
      <c r="D111" s="25" t="s">
        <v>1850</v>
      </c>
      <c r="E111" s="27" t="s">
        <v>1851</v>
      </c>
      <c r="G111" s="1" t="s">
        <v>892</v>
      </c>
      <c r="H111" s="1">
        <v>2020</v>
      </c>
      <c r="I111" s="29" t="s">
        <v>1847</v>
      </c>
      <c r="J111" s="1" t="s">
        <v>794</v>
      </c>
      <c r="L111" s="29" t="s">
        <v>1408</v>
      </c>
      <c r="P111" s="29" t="s">
        <v>1852</v>
      </c>
      <c r="T111" s="1" t="s">
        <v>1411</v>
      </c>
      <c r="AA111">
        <v>137</v>
      </c>
      <c r="AB111" s="74">
        <v>3</v>
      </c>
      <c r="AC111" s="76" t="str">
        <f t="shared" si="8"/>
        <v>111</v>
      </c>
      <c r="AD111">
        <f t="shared" si="9"/>
        <v>111</v>
      </c>
      <c r="AE111">
        <v>111</v>
      </c>
    </row>
    <row r="112" spans="1:31">
      <c r="A112" s="1" t="s">
        <v>338</v>
      </c>
      <c r="B112" s="29" t="s">
        <v>1718</v>
      </c>
      <c r="C112" s="29" t="s">
        <v>1719</v>
      </c>
      <c r="D112" s="26" t="s">
        <v>1853</v>
      </c>
      <c r="E112" s="27" t="s">
        <v>1854</v>
      </c>
      <c r="G112" s="1" t="s">
        <v>763</v>
      </c>
      <c r="H112" s="1">
        <v>2018</v>
      </c>
      <c r="I112" s="29" t="s">
        <v>1855</v>
      </c>
      <c r="J112" s="1" t="s">
        <v>804</v>
      </c>
      <c r="L112" s="29" t="s">
        <v>1506</v>
      </c>
      <c r="M112" s="58" t="s">
        <v>1856</v>
      </c>
      <c r="N112" s="58" t="s">
        <v>1617</v>
      </c>
      <c r="P112" s="29" t="s">
        <v>1857</v>
      </c>
      <c r="Q112" t="s">
        <v>1515</v>
      </c>
      <c r="R112" t="s">
        <v>1377</v>
      </c>
      <c r="S112" t="s">
        <v>1378</v>
      </c>
      <c r="T112" t="s">
        <v>1412</v>
      </c>
      <c r="U112" t="s">
        <v>1412</v>
      </c>
      <c r="V112" t="s">
        <v>1412</v>
      </c>
      <c r="AA112">
        <v>113</v>
      </c>
      <c r="AB112" s="74">
        <v>3</v>
      </c>
      <c r="AC112" s="76" t="str">
        <f t="shared" si="8"/>
        <v>113</v>
      </c>
      <c r="AD112">
        <f t="shared" si="9"/>
        <v>113</v>
      </c>
      <c r="AE112">
        <v>113</v>
      </c>
    </row>
    <row r="113" spans="1:31">
      <c r="A113" s="1" t="s">
        <v>1858</v>
      </c>
      <c r="B113" s="29" t="s">
        <v>1718</v>
      </c>
      <c r="C113" s="29" t="s">
        <v>1719</v>
      </c>
      <c r="D113" t="s">
        <v>1859</v>
      </c>
      <c r="E113" s="27" t="s">
        <v>1860</v>
      </c>
      <c r="G113" s="1" t="s">
        <v>892</v>
      </c>
      <c r="H113" s="1">
        <v>2018</v>
      </c>
      <c r="I113" s="29" t="s">
        <v>1861</v>
      </c>
      <c r="J113" s="1" t="s">
        <v>804</v>
      </c>
      <c r="L113" s="29" t="s">
        <v>1506</v>
      </c>
      <c r="M113" s="58" t="s">
        <v>1862</v>
      </c>
      <c r="N113" s="58" t="s">
        <v>1617</v>
      </c>
      <c r="P113" s="29" t="s">
        <v>1863</v>
      </c>
      <c r="Q113" t="s">
        <v>1515</v>
      </c>
      <c r="R113"/>
      <c r="S113"/>
      <c r="T113" t="s">
        <v>1412</v>
      </c>
      <c r="U113" t="s">
        <v>1412</v>
      </c>
      <c r="V113" t="s">
        <v>1412</v>
      </c>
      <c r="AA113">
        <v>114</v>
      </c>
      <c r="AB113" s="74">
        <v>3</v>
      </c>
      <c r="AC113" s="76" t="str">
        <f t="shared" si="8"/>
        <v>112</v>
      </c>
      <c r="AD113">
        <f t="shared" si="9"/>
        <v>112</v>
      </c>
      <c r="AE113">
        <v>112</v>
      </c>
    </row>
    <row r="114" spans="1:31">
      <c r="A114" s="1" t="s">
        <v>341</v>
      </c>
      <c r="B114" s="29" t="s">
        <v>1369</v>
      </c>
      <c r="C114" s="29" t="s">
        <v>1384</v>
      </c>
      <c r="D114" t="s">
        <v>1864</v>
      </c>
      <c r="E114" s="27" t="s">
        <v>1865</v>
      </c>
      <c r="G114" s="1" t="s">
        <v>763</v>
      </c>
      <c r="H114" s="1">
        <v>2018</v>
      </c>
      <c r="I114" s="29" t="s">
        <v>1866</v>
      </c>
      <c r="J114" s="1" t="s">
        <v>764</v>
      </c>
      <c r="L114" s="39" t="s">
        <v>1378</v>
      </c>
      <c r="M114" s="39"/>
      <c r="N114" s="39"/>
      <c r="O114" s="38"/>
      <c r="P114" s="29" t="s">
        <v>1392</v>
      </c>
      <c r="Q114" t="s">
        <v>1376</v>
      </c>
      <c r="R114" t="s">
        <v>1377</v>
      </c>
      <c r="S114" s="29" t="s">
        <v>1378</v>
      </c>
      <c r="T114" t="s">
        <v>1412</v>
      </c>
      <c r="U114" t="s">
        <v>1412</v>
      </c>
      <c r="V114" t="s">
        <v>1412</v>
      </c>
      <c r="W114" t="s">
        <v>1538</v>
      </c>
      <c r="AA114">
        <v>119</v>
      </c>
      <c r="AB114" s="74">
        <v>3</v>
      </c>
      <c r="AC114" s="76" t="str">
        <f t="shared" si="8"/>
        <v>115</v>
      </c>
      <c r="AD114">
        <f t="shared" si="9"/>
        <v>115</v>
      </c>
      <c r="AE114">
        <v>115</v>
      </c>
    </row>
    <row r="115" spans="1:31">
      <c r="A115" s="1" t="s">
        <v>1867</v>
      </c>
      <c r="C115" s="29" t="s">
        <v>1719</v>
      </c>
      <c r="D115" t="s">
        <v>1868</v>
      </c>
      <c r="E115" s="27" t="s">
        <v>1869</v>
      </c>
      <c r="G115" s="1" t="s">
        <v>892</v>
      </c>
      <c r="H115" s="1">
        <v>2020</v>
      </c>
      <c r="I115" s="29" t="s">
        <v>1870</v>
      </c>
      <c r="J115" s="1" t="s">
        <v>794</v>
      </c>
      <c r="O115" s="1"/>
      <c r="P115" s="29" t="s">
        <v>1871</v>
      </c>
      <c r="AA115">
        <v>195</v>
      </c>
      <c r="AB115" s="74">
        <v>3</v>
      </c>
      <c r="AC115" s="76" t="str">
        <f t="shared" si="8"/>
        <v>114</v>
      </c>
      <c r="AD115">
        <f t="shared" si="9"/>
        <v>114</v>
      </c>
      <c r="AE115">
        <v>114</v>
      </c>
    </row>
    <row r="116" spans="1:31">
      <c r="A116" s="1" t="s">
        <v>344</v>
      </c>
      <c r="B116" s="29" t="s">
        <v>1369</v>
      </c>
      <c r="C116" s="29" t="s">
        <v>1070</v>
      </c>
      <c r="D116" t="s">
        <v>1872</v>
      </c>
      <c r="E116" s="27" t="s">
        <v>1873</v>
      </c>
      <c r="G116" s="1" t="s">
        <v>763</v>
      </c>
      <c r="H116" s="1">
        <v>2018</v>
      </c>
      <c r="I116" s="29" t="s">
        <v>1874</v>
      </c>
      <c r="J116" s="1" t="s">
        <v>764</v>
      </c>
      <c r="L116" s="39" t="s">
        <v>1378</v>
      </c>
      <c r="M116" s="39"/>
      <c r="N116" s="39"/>
      <c r="O116" s="38"/>
      <c r="P116" s="29" t="s">
        <v>1392</v>
      </c>
      <c r="Q116" s="29" t="s">
        <v>1439</v>
      </c>
      <c r="R116" s="29" t="s">
        <v>1440</v>
      </c>
      <c r="S116" s="29" t="s">
        <v>1431</v>
      </c>
      <c r="T116" t="s">
        <v>1411</v>
      </c>
      <c r="U116" t="s">
        <v>1412</v>
      </c>
      <c r="V116" t="s">
        <v>1412</v>
      </c>
      <c r="AA116">
        <v>2</v>
      </c>
      <c r="AB116" s="74">
        <v>3</v>
      </c>
      <c r="AC116" s="76" t="str">
        <f t="shared" si="8"/>
        <v>116</v>
      </c>
      <c r="AD116">
        <f t="shared" si="9"/>
        <v>116</v>
      </c>
      <c r="AE116">
        <v>116</v>
      </c>
    </row>
    <row r="117" spans="1:31">
      <c r="A117" s="1" t="s">
        <v>348</v>
      </c>
      <c r="B117" s="29" t="s">
        <v>1432</v>
      </c>
      <c r="C117" s="29" t="s">
        <v>1875</v>
      </c>
      <c r="D117" t="s">
        <v>1876</v>
      </c>
      <c r="E117" s="27" t="s">
        <v>1877</v>
      </c>
      <c r="G117" s="1" t="s">
        <v>763</v>
      </c>
      <c r="H117" s="1">
        <v>2020</v>
      </c>
      <c r="I117" s="29" t="s">
        <v>1878</v>
      </c>
      <c r="J117" s="1" t="s">
        <v>794</v>
      </c>
      <c r="L117" s="39" t="s">
        <v>1378</v>
      </c>
      <c r="M117" s="39"/>
      <c r="N117" s="39"/>
      <c r="P117" s="39" t="s">
        <v>1879</v>
      </c>
      <c r="Q117" s="29" t="s">
        <v>1439</v>
      </c>
      <c r="R117" s="29" t="s">
        <v>1440</v>
      </c>
      <c r="S117" s="29" t="s">
        <v>1431</v>
      </c>
      <c r="T117" t="s">
        <v>1411</v>
      </c>
      <c r="U117" t="s">
        <v>1412</v>
      </c>
      <c r="V117" t="s">
        <v>1412</v>
      </c>
      <c r="AA117">
        <v>58</v>
      </c>
      <c r="AB117" s="74">
        <v>3</v>
      </c>
      <c r="AC117" s="76" t="str">
        <f t="shared" si="8"/>
        <v>117</v>
      </c>
      <c r="AD117">
        <f t="shared" si="9"/>
        <v>117</v>
      </c>
      <c r="AE117">
        <v>117</v>
      </c>
    </row>
    <row r="118" spans="1:31">
      <c r="A118" s="1" t="s">
        <v>351</v>
      </c>
      <c r="B118" s="29" t="s">
        <v>1432</v>
      </c>
      <c r="C118" s="28" t="s">
        <v>1875</v>
      </c>
      <c r="D118" s="26" t="s">
        <v>1876</v>
      </c>
      <c r="E118" s="33" t="s">
        <v>1877</v>
      </c>
      <c r="G118" s="1" t="s">
        <v>763</v>
      </c>
      <c r="H118" s="1">
        <v>2020</v>
      </c>
      <c r="I118" s="29" t="s">
        <v>1880</v>
      </c>
      <c r="J118" s="1" t="s">
        <v>794</v>
      </c>
      <c r="L118" s="39" t="s">
        <v>1378</v>
      </c>
      <c r="M118" s="39"/>
      <c r="N118" s="39"/>
      <c r="P118" s="39" t="s">
        <v>1879</v>
      </c>
      <c r="Q118" s="29" t="s">
        <v>1439</v>
      </c>
      <c r="R118" s="29" t="s">
        <v>1440</v>
      </c>
      <c r="S118" s="29" t="s">
        <v>1431</v>
      </c>
      <c r="T118" t="s">
        <v>1411</v>
      </c>
      <c r="U118" t="s">
        <v>1412</v>
      </c>
      <c r="V118" t="s">
        <v>1412</v>
      </c>
      <c r="AA118">
        <v>48</v>
      </c>
      <c r="AB118" s="74">
        <v>3</v>
      </c>
      <c r="AC118" s="76" t="str">
        <f t="shared" si="8"/>
        <v>118</v>
      </c>
      <c r="AD118">
        <f t="shared" si="9"/>
        <v>118</v>
      </c>
      <c r="AE118">
        <v>118</v>
      </c>
    </row>
    <row r="119" spans="1:31">
      <c r="A119" s="1" t="s">
        <v>354</v>
      </c>
      <c r="B119" s="29" t="s">
        <v>1432</v>
      </c>
      <c r="C119" s="28" t="s">
        <v>1875</v>
      </c>
      <c r="D119" s="26" t="s">
        <v>1876</v>
      </c>
      <c r="E119" s="33" t="s">
        <v>1877</v>
      </c>
      <c r="G119" s="1" t="s">
        <v>763</v>
      </c>
      <c r="H119" s="1">
        <v>2020</v>
      </c>
      <c r="I119" s="29" t="s">
        <v>1881</v>
      </c>
      <c r="J119" s="1" t="s">
        <v>794</v>
      </c>
      <c r="L119" s="39" t="s">
        <v>1378</v>
      </c>
      <c r="M119" s="39"/>
      <c r="N119" s="39"/>
      <c r="P119" s="39" t="s">
        <v>1879</v>
      </c>
      <c r="Q119" s="29" t="s">
        <v>1439</v>
      </c>
      <c r="R119" s="29" t="s">
        <v>1440</v>
      </c>
      <c r="S119" s="29" t="s">
        <v>1431</v>
      </c>
      <c r="T119" t="s">
        <v>1411</v>
      </c>
      <c r="U119" t="s">
        <v>1412</v>
      </c>
      <c r="V119" t="s">
        <v>1412</v>
      </c>
      <c r="AA119">
        <v>225</v>
      </c>
      <c r="AB119" s="74">
        <v>3</v>
      </c>
      <c r="AC119" s="76" t="str">
        <f t="shared" si="8"/>
        <v>119</v>
      </c>
      <c r="AD119">
        <f t="shared" si="9"/>
        <v>119</v>
      </c>
      <c r="AE119">
        <v>119</v>
      </c>
    </row>
    <row r="120" spans="1:31">
      <c r="A120" s="1" t="s">
        <v>357</v>
      </c>
      <c r="B120" s="29" t="s">
        <v>1424</v>
      </c>
      <c r="C120" s="29" t="s">
        <v>1425</v>
      </c>
      <c r="D120" t="s">
        <v>1882</v>
      </c>
      <c r="E120" s="27" t="s">
        <v>1427</v>
      </c>
      <c r="G120" s="1" t="s">
        <v>763</v>
      </c>
      <c r="H120" s="1">
        <v>2020</v>
      </c>
      <c r="I120" s="29" t="s">
        <v>1883</v>
      </c>
      <c r="J120" s="1" t="s">
        <v>804</v>
      </c>
      <c r="L120" s="39" t="s">
        <v>1429</v>
      </c>
      <c r="M120" s="39"/>
      <c r="N120" s="39"/>
      <c r="O120" s="38"/>
      <c r="P120" s="29" t="s">
        <v>1430</v>
      </c>
      <c r="Q120" s="29" t="s">
        <v>1410</v>
      </c>
      <c r="R120" t="s">
        <v>1377</v>
      </c>
      <c r="S120" s="29" t="s">
        <v>1431</v>
      </c>
      <c r="T120" t="s">
        <v>1411</v>
      </c>
      <c r="U120" t="s">
        <v>1412</v>
      </c>
      <c r="V120" t="s">
        <v>1412</v>
      </c>
      <c r="AA120">
        <v>181</v>
      </c>
      <c r="AB120" s="74">
        <v>3</v>
      </c>
      <c r="AC120" s="76" t="str">
        <f t="shared" si="8"/>
        <v>120</v>
      </c>
      <c r="AD120">
        <f t="shared" si="9"/>
        <v>120</v>
      </c>
      <c r="AE120">
        <v>120</v>
      </c>
    </row>
    <row r="121" spans="1:31">
      <c r="A121" s="1" t="s">
        <v>360</v>
      </c>
      <c r="B121" s="29" t="s">
        <v>1403</v>
      </c>
      <c r="C121" s="29" t="s">
        <v>1825</v>
      </c>
      <c r="D121" t="s">
        <v>1884</v>
      </c>
      <c r="E121" s="27" t="s">
        <v>1885</v>
      </c>
      <c r="G121" s="1" t="s">
        <v>763</v>
      </c>
      <c r="H121" s="1">
        <v>2020</v>
      </c>
      <c r="I121" s="29" t="s">
        <v>1886</v>
      </c>
      <c r="J121" s="1" t="s">
        <v>804</v>
      </c>
      <c r="L121" s="29" t="s">
        <v>1408</v>
      </c>
      <c r="M121" s="61"/>
      <c r="P121" s="29" t="s">
        <v>1887</v>
      </c>
      <c r="Q121" s="29" t="s">
        <v>1439</v>
      </c>
      <c r="R121" s="29" t="s">
        <v>1440</v>
      </c>
      <c r="S121" s="29" t="s">
        <v>1431</v>
      </c>
      <c r="T121" t="s">
        <v>1411</v>
      </c>
      <c r="U121" t="s">
        <v>1412</v>
      </c>
      <c r="V121" t="s">
        <v>1412</v>
      </c>
      <c r="AA121">
        <v>190</v>
      </c>
      <c r="AB121" s="74">
        <v>3</v>
      </c>
      <c r="AC121" s="76" t="str">
        <f t="shared" si="8"/>
        <v>121</v>
      </c>
      <c r="AD121">
        <f t="shared" si="9"/>
        <v>121</v>
      </c>
      <c r="AE121">
        <v>121</v>
      </c>
    </row>
    <row r="122" spans="1:31">
      <c r="A122" s="1" t="s">
        <v>363</v>
      </c>
      <c r="B122" s="29" t="s">
        <v>1403</v>
      </c>
      <c r="C122" s="29" t="s">
        <v>1825</v>
      </c>
      <c r="D122" t="s">
        <v>1888</v>
      </c>
      <c r="E122" s="27" t="s">
        <v>1889</v>
      </c>
      <c r="G122" s="1" t="s">
        <v>763</v>
      </c>
      <c r="H122" s="1">
        <v>2020</v>
      </c>
      <c r="I122" s="29" t="s">
        <v>1890</v>
      </c>
      <c r="J122" s="1" t="s">
        <v>804</v>
      </c>
      <c r="L122" s="29" t="s">
        <v>1408</v>
      </c>
      <c r="P122" s="29" t="s">
        <v>1891</v>
      </c>
      <c r="Q122" s="29" t="s">
        <v>1439</v>
      </c>
      <c r="R122" s="29" t="s">
        <v>1440</v>
      </c>
      <c r="S122" s="29" t="s">
        <v>1431</v>
      </c>
      <c r="T122" t="s">
        <v>1411</v>
      </c>
      <c r="U122" t="s">
        <v>1412</v>
      </c>
      <c r="V122" t="s">
        <v>1412</v>
      </c>
      <c r="AA122">
        <v>56</v>
      </c>
      <c r="AB122" s="74">
        <v>3</v>
      </c>
      <c r="AC122" s="76" t="str">
        <f t="shared" si="8"/>
        <v>122</v>
      </c>
      <c r="AD122">
        <f t="shared" si="9"/>
        <v>122</v>
      </c>
      <c r="AE122">
        <v>122</v>
      </c>
    </row>
    <row r="123" spans="1:31">
      <c r="A123" t="s">
        <v>367</v>
      </c>
      <c r="B123" t="s">
        <v>1688</v>
      </c>
      <c r="C123" t="s">
        <v>1892</v>
      </c>
      <c r="D123" t="s">
        <v>1893</v>
      </c>
      <c r="E123" t="s">
        <v>1894</v>
      </c>
      <c r="G123" t="s">
        <v>763</v>
      </c>
      <c r="H123">
        <v>2020</v>
      </c>
      <c r="I123" t="s">
        <v>1895</v>
      </c>
      <c r="J123" t="s">
        <v>764</v>
      </c>
      <c r="K123"/>
      <c r="L123" t="s">
        <v>1378</v>
      </c>
      <c r="M123"/>
      <c r="N123"/>
      <c r="P123" t="s">
        <v>1896</v>
      </c>
      <c r="Q123" t="s">
        <v>1439</v>
      </c>
      <c r="R123" t="s">
        <v>1440</v>
      </c>
      <c r="S123" t="s">
        <v>1431</v>
      </c>
      <c r="T123" t="s">
        <v>1411</v>
      </c>
      <c r="U123" t="s">
        <v>1412</v>
      </c>
      <c r="V123" t="s">
        <v>1412</v>
      </c>
      <c r="AA123">
        <v>13</v>
      </c>
      <c r="AB123">
        <v>3</v>
      </c>
      <c r="AC123" t="str">
        <f t="shared" si="8"/>
        <v>123</v>
      </c>
      <c r="AD123">
        <f t="shared" si="9"/>
        <v>123</v>
      </c>
      <c r="AE123">
        <v>123</v>
      </c>
    </row>
    <row r="124" spans="1:31">
      <c r="A124" s="1" t="s">
        <v>370</v>
      </c>
      <c r="B124" s="29" t="s">
        <v>1424</v>
      </c>
      <c r="C124" s="29" t="s">
        <v>1425</v>
      </c>
      <c r="D124" t="s">
        <v>1897</v>
      </c>
      <c r="E124" s="27" t="s">
        <v>1427</v>
      </c>
      <c r="G124" s="1" t="s">
        <v>763</v>
      </c>
      <c r="H124" s="1">
        <v>2020</v>
      </c>
      <c r="I124" t="s">
        <v>1898</v>
      </c>
      <c r="J124" s="1" t="s">
        <v>804</v>
      </c>
      <c r="L124" s="39" t="s">
        <v>1429</v>
      </c>
      <c r="M124" s="100"/>
      <c r="N124" s="39"/>
      <c r="O124" s="38"/>
      <c r="P124" s="29" t="s">
        <v>1430</v>
      </c>
      <c r="Q124" s="29" t="s">
        <v>1410</v>
      </c>
      <c r="R124" t="s">
        <v>1377</v>
      </c>
      <c r="S124" s="29" t="s">
        <v>1431</v>
      </c>
      <c r="T124" t="s">
        <v>1411</v>
      </c>
      <c r="U124" t="s">
        <v>1412</v>
      </c>
      <c r="V124" t="s">
        <v>1412</v>
      </c>
      <c r="AA124">
        <v>218</v>
      </c>
      <c r="AB124" s="74">
        <v>3</v>
      </c>
      <c r="AC124" s="76" t="str">
        <f t="shared" si="8"/>
        <v>124</v>
      </c>
      <c r="AD124">
        <f t="shared" si="9"/>
        <v>124</v>
      </c>
      <c r="AE124">
        <v>124</v>
      </c>
    </row>
    <row r="125" spans="1:31">
      <c r="A125" s="1" t="s">
        <v>373</v>
      </c>
      <c r="B125" s="41" t="s">
        <v>1502</v>
      </c>
      <c r="C125" s="29" t="s">
        <v>1482</v>
      </c>
      <c r="D125" t="s">
        <v>1899</v>
      </c>
      <c r="E125" s="27" t="s">
        <v>1504</v>
      </c>
      <c r="G125" s="1" t="s">
        <v>763</v>
      </c>
      <c r="H125" s="1">
        <v>2020</v>
      </c>
      <c r="I125" s="29" t="s">
        <v>1900</v>
      </c>
      <c r="J125" s="1" t="s">
        <v>804</v>
      </c>
      <c r="L125" s="29" t="s">
        <v>1506</v>
      </c>
      <c r="M125" s="61" t="s">
        <v>1901</v>
      </c>
      <c r="N125" s="29" t="s">
        <v>1508</v>
      </c>
      <c r="P125" s="29" t="s">
        <v>1811</v>
      </c>
      <c r="Q125" t="s">
        <v>1515</v>
      </c>
      <c r="R125" t="s">
        <v>1377</v>
      </c>
      <c r="S125" t="s">
        <v>1378</v>
      </c>
      <c r="T125" t="s">
        <v>1412</v>
      </c>
      <c r="U125" t="s">
        <v>1412</v>
      </c>
      <c r="V125" t="s">
        <v>1412</v>
      </c>
      <c r="AA125">
        <v>163</v>
      </c>
      <c r="AB125" s="74">
        <v>3</v>
      </c>
      <c r="AC125" s="76" t="str">
        <f t="shared" ref="AC125:AC156" si="10">RIGHT(A125, LEN(A125)-AB125+1)</f>
        <v>125</v>
      </c>
      <c r="AD125">
        <f t="shared" ref="AD125:AD156" si="11">VALUE(AC125)</f>
        <v>125</v>
      </c>
      <c r="AE125">
        <v>125</v>
      </c>
    </row>
    <row r="126" spans="1:31">
      <c r="A126" s="16" t="s">
        <v>376</v>
      </c>
      <c r="B126" s="29" t="s">
        <v>1902</v>
      </c>
      <c r="C126" s="29" t="s">
        <v>1903</v>
      </c>
      <c r="D126" t="s">
        <v>1904</v>
      </c>
      <c r="E126" s="27" t="s">
        <v>1905</v>
      </c>
      <c r="G126" s="1" t="s">
        <v>763</v>
      </c>
      <c r="H126" s="1">
        <v>2018</v>
      </c>
      <c r="I126" s="29" t="s">
        <v>1906</v>
      </c>
      <c r="J126" s="1" t="s">
        <v>804</v>
      </c>
      <c r="L126" s="29" t="s">
        <v>1506</v>
      </c>
      <c r="M126" s="61" t="s">
        <v>1907</v>
      </c>
      <c r="N126" s="29" t="s">
        <v>1617</v>
      </c>
      <c r="P126" s="29" t="s">
        <v>1908</v>
      </c>
      <c r="Q126" t="s">
        <v>1515</v>
      </c>
      <c r="R126" t="s">
        <v>1377</v>
      </c>
      <c r="S126" t="s">
        <v>1378</v>
      </c>
      <c r="T126" t="s">
        <v>1412</v>
      </c>
      <c r="U126" t="s">
        <v>1412</v>
      </c>
      <c r="V126" t="s">
        <v>1412</v>
      </c>
      <c r="AA126">
        <v>100</v>
      </c>
      <c r="AB126" s="74">
        <v>3</v>
      </c>
      <c r="AC126" s="76" t="str">
        <f t="shared" si="10"/>
        <v>126</v>
      </c>
      <c r="AD126">
        <f t="shared" si="11"/>
        <v>126</v>
      </c>
      <c r="AE126">
        <v>126</v>
      </c>
    </row>
    <row r="127" spans="1:31">
      <c r="A127" s="1" t="s">
        <v>379</v>
      </c>
      <c r="B127" s="29" t="s">
        <v>1432</v>
      </c>
      <c r="C127" s="29" t="s">
        <v>1903</v>
      </c>
      <c r="D127" s="26" t="s">
        <v>1909</v>
      </c>
      <c r="E127" s="27" t="s">
        <v>1910</v>
      </c>
      <c r="G127" s="1" t="s">
        <v>892</v>
      </c>
      <c r="H127" s="1">
        <v>2018</v>
      </c>
      <c r="I127" s="29" t="s">
        <v>1911</v>
      </c>
      <c r="J127" s="1" t="s">
        <v>764</v>
      </c>
      <c r="P127" s="29" t="s">
        <v>1912</v>
      </c>
      <c r="T127" s="1"/>
      <c r="AA127">
        <v>59</v>
      </c>
      <c r="AB127" s="74">
        <v>3</v>
      </c>
      <c r="AC127" s="76" t="str">
        <f t="shared" si="10"/>
        <v>127</v>
      </c>
      <c r="AD127">
        <f t="shared" si="11"/>
        <v>127</v>
      </c>
      <c r="AE127">
        <v>127</v>
      </c>
    </row>
    <row r="128" spans="1:31">
      <c r="A128" s="1" t="s">
        <v>227</v>
      </c>
      <c r="B128" s="29" t="s">
        <v>1591</v>
      </c>
      <c r="C128" t="s">
        <v>1689</v>
      </c>
      <c r="D128" t="s">
        <v>1913</v>
      </c>
      <c r="E128" s="35" t="s">
        <v>1914</v>
      </c>
      <c r="G128" s="1" t="s">
        <v>763</v>
      </c>
      <c r="H128" s="1">
        <v>2018</v>
      </c>
      <c r="I128" s="29" t="s">
        <v>1692</v>
      </c>
      <c r="J128" s="1" t="s">
        <v>804</v>
      </c>
      <c r="L128" s="39" t="s">
        <v>1378</v>
      </c>
      <c r="M128" s="39"/>
      <c r="N128" s="39"/>
      <c r="O128" s="38"/>
      <c r="P128" s="29" t="s">
        <v>1915</v>
      </c>
      <c r="Q128" s="29" t="s">
        <v>1439</v>
      </c>
      <c r="R128" s="29" t="s">
        <v>1440</v>
      </c>
      <c r="S128" s="29" t="s">
        <v>1431</v>
      </c>
      <c r="T128" t="s">
        <v>1411</v>
      </c>
      <c r="U128" t="s">
        <v>1412</v>
      </c>
      <c r="V128" t="s">
        <v>1412</v>
      </c>
      <c r="AA128">
        <v>51</v>
      </c>
      <c r="AB128" s="74">
        <v>3</v>
      </c>
      <c r="AC128" s="76" t="str">
        <f t="shared" si="10"/>
        <v>128</v>
      </c>
      <c r="AD128">
        <f t="shared" si="11"/>
        <v>128</v>
      </c>
      <c r="AE128">
        <v>128</v>
      </c>
    </row>
    <row r="129" spans="1:31">
      <c r="A129" s="1" t="s">
        <v>230</v>
      </c>
      <c r="B129" s="29" t="s">
        <v>1695</v>
      </c>
      <c r="C129" t="s">
        <v>1556</v>
      </c>
      <c r="D129" t="s">
        <v>1916</v>
      </c>
      <c r="E129" t="s">
        <v>1697</v>
      </c>
      <c r="G129" s="1" t="s">
        <v>763</v>
      </c>
      <c r="H129" s="1">
        <v>2018</v>
      </c>
      <c r="I129" s="29" t="s">
        <v>1917</v>
      </c>
      <c r="J129" s="1" t="s">
        <v>804</v>
      </c>
      <c r="L129" s="29" t="s">
        <v>1506</v>
      </c>
      <c r="M129" s="59" t="s">
        <v>1918</v>
      </c>
      <c r="N129" s="29" t="s">
        <v>1508</v>
      </c>
      <c r="P129" s="29" t="s">
        <v>1919</v>
      </c>
      <c r="Q129" t="s">
        <v>1515</v>
      </c>
      <c r="R129" t="s">
        <v>1377</v>
      </c>
      <c r="S129" s="29" t="s">
        <v>1378</v>
      </c>
      <c r="T129" t="s">
        <v>1412</v>
      </c>
      <c r="U129" t="s">
        <v>1412</v>
      </c>
      <c r="V129" t="s">
        <v>1412</v>
      </c>
      <c r="AA129">
        <v>193</v>
      </c>
      <c r="AB129" s="74">
        <v>3</v>
      </c>
      <c r="AC129" s="76" t="str">
        <f t="shared" si="10"/>
        <v>129</v>
      </c>
      <c r="AD129">
        <f t="shared" si="11"/>
        <v>129</v>
      </c>
      <c r="AE129">
        <v>129</v>
      </c>
    </row>
    <row r="130" spans="1:31">
      <c r="A130" s="1" t="s">
        <v>233</v>
      </c>
      <c r="B130" s="29" t="s">
        <v>1695</v>
      </c>
      <c r="C130" t="s">
        <v>1556</v>
      </c>
      <c r="D130" t="s">
        <v>1700</v>
      </c>
      <c r="E130" t="s">
        <v>1697</v>
      </c>
      <c r="G130" s="1" t="s">
        <v>763</v>
      </c>
      <c r="H130" s="1">
        <v>2018</v>
      </c>
      <c r="I130" s="29" t="s">
        <v>1917</v>
      </c>
      <c r="J130" s="1" t="s">
        <v>804</v>
      </c>
      <c r="L130" s="29" t="s">
        <v>1506</v>
      </c>
      <c r="M130" s="59" t="s">
        <v>1920</v>
      </c>
      <c r="N130" s="29" t="s">
        <v>1508</v>
      </c>
      <c r="P130" s="29" t="s">
        <v>1921</v>
      </c>
      <c r="Q130" t="s">
        <v>1515</v>
      </c>
      <c r="R130" t="s">
        <v>1377</v>
      </c>
      <c r="S130" s="29" t="s">
        <v>1378</v>
      </c>
      <c r="T130" t="s">
        <v>1412</v>
      </c>
      <c r="U130" t="s">
        <v>1412</v>
      </c>
      <c r="V130" t="s">
        <v>1412</v>
      </c>
      <c r="AA130">
        <v>133</v>
      </c>
      <c r="AB130" s="74">
        <v>3</v>
      </c>
      <c r="AC130" s="76" t="str">
        <f t="shared" si="10"/>
        <v>130</v>
      </c>
      <c r="AD130">
        <f t="shared" si="11"/>
        <v>130</v>
      </c>
      <c r="AE130">
        <v>130</v>
      </c>
    </row>
    <row r="131" spans="1:31">
      <c r="A131" s="1" t="s">
        <v>388</v>
      </c>
      <c r="B131" s="29" t="s">
        <v>1424</v>
      </c>
      <c r="C131" s="41" t="s">
        <v>1922</v>
      </c>
      <c r="D131" s="34" t="s">
        <v>1923</v>
      </c>
      <c r="E131" s="27" t="s">
        <v>1924</v>
      </c>
      <c r="G131" s="1" t="s">
        <v>763</v>
      </c>
      <c r="H131" s="1">
        <v>2018</v>
      </c>
      <c r="I131" s="29" t="s">
        <v>1925</v>
      </c>
      <c r="J131" s="1" t="s">
        <v>804</v>
      </c>
      <c r="L131" s="29" t="s">
        <v>1429</v>
      </c>
      <c r="M131" s="29" t="s">
        <v>1926</v>
      </c>
      <c r="P131" s="29" t="s">
        <v>1927</v>
      </c>
      <c r="Q131" s="29" t="s">
        <v>1410</v>
      </c>
      <c r="R131" t="s">
        <v>1377</v>
      </c>
      <c r="S131" s="29" t="s">
        <v>1431</v>
      </c>
      <c r="T131" t="s">
        <v>1411</v>
      </c>
      <c r="U131" t="s">
        <v>1412</v>
      </c>
      <c r="V131" t="s">
        <v>1412</v>
      </c>
      <c r="AA131">
        <v>128</v>
      </c>
      <c r="AB131" s="74">
        <v>3</v>
      </c>
      <c r="AC131" s="76" t="str">
        <f t="shared" si="10"/>
        <v>131</v>
      </c>
      <c r="AD131">
        <f t="shared" si="11"/>
        <v>131</v>
      </c>
      <c r="AE131">
        <v>131</v>
      </c>
    </row>
    <row r="132" spans="1:31">
      <c r="A132" s="1" t="s">
        <v>1928</v>
      </c>
      <c r="B132" s="29" t="s">
        <v>1369</v>
      </c>
      <c r="C132" t="s">
        <v>1702</v>
      </c>
      <c r="D132" t="s">
        <v>1703</v>
      </c>
      <c r="E132" s="27" t="s">
        <v>1704</v>
      </c>
      <c r="G132" s="1" t="s">
        <v>892</v>
      </c>
      <c r="H132" s="1">
        <v>2020</v>
      </c>
      <c r="I132" s="29" t="s">
        <v>1929</v>
      </c>
      <c r="J132" s="1" t="s">
        <v>764</v>
      </c>
      <c r="L132" s="29" t="s">
        <v>1378</v>
      </c>
      <c r="P132" s="29" t="s">
        <v>1930</v>
      </c>
      <c r="T132" s="1" t="s">
        <v>1411</v>
      </c>
      <c r="AA132">
        <v>31</v>
      </c>
      <c r="AB132" s="74">
        <v>3</v>
      </c>
      <c r="AC132" s="76" t="str">
        <f t="shared" si="10"/>
        <v>132</v>
      </c>
      <c r="AD132">
        <f t="shared" si="11"/>
        <v>132</v>
      </c>
      <c r="AE132">
        <v>132</v>
      </c>
    </row>
    <row r="133" spans="1:31">
      <c r="A133" s="1" t="s">
        <v>1931</v>
      </c>
      <c r="B133" s="29" t="s">
        <v>1369</v>
      </c>
      <c r="C133" s="29" t="s">
        <v>1932</v>
      </c>
      <c r="D133" t="s">
        <v>1933</v>
      </c>
      <c r="E133" s="35" t="s">
        <v>1934</v>
      </c>
      <c r="G133" s="1" t="s">
        <v>892</v>
      </c>
      <c r="H133" s="1">
        <v>2020</v>
      </c>
      <c r="I133" s="29" t="s">
        <v>1929</v>
      </c>
      <c r="J133" s="1" t="s">
        <v>764</v>
      </c>
      <c r="L133" s="29" t="s">
        <v>1378</v>
      </c>
      <c r="P133" s="29" t="s">
        <v>1930</v>
      </c>
      <c r="T133" s="1" t="s">
        <v>1411</v>
      </c>
      <c r="AA133">
        <v>84</v>
      </c>
      <c r="AB133" s="74">
        <v>3</v>
      </c>
      <c r="AC133" s="76" t="str">
        <f t="shared" si="10"/>
        <v>133</v>
      </c>
      <c r="AD133">
        <f t="shared" si="11"/>
        <v>133</v>
      </c>
      <c r="AE133">
        <v>133</v>
      </c>
    </row>
    <row r="134" spans="1:31">
      <c r="A134" s="1" t="s">
        <v>395</v>
      </c>
      <c r="B134" s="29" t="s">
        <v>1424</v>
      </c>
      <c r="C134" s="29" t="s">
        <v>1425</v>
      </c>
      <c r="D134" t="s">
        <v>1935</v>
      </c>
      <c r="E134" s="27" t="s">
        <v>1711</v>
      </c>
      <c r="G134" s="1" t="s">
        <v>763</v>
      </c>
      <c r="H134" s="1">
        <v>2020</v>
      </c>
      <c r="I134" s="29" t="s">
        <v>1712</v>
      </c>
      <c r="J134" s="1" t="s">
        <v>804</v>
      </c>
      <c r="L134" s="39" t="s">
        <v>1429</v>
      </c>
      <c r="M134" s="39"/>
      <c r="N134" s="39"/>
      <c r="O134" s="38"/>
      <c r="P134" s="29" t="s">
        <v>1430</v>
      </c>
      <c r="Q134" s="29" t="s">
        <v>1410</v>
      </c>
      <c r="R134" t="s">
        <v>1377</v>
      </c>
      <c r="S134" s="29" t="s">
        <v>1431</v>
      </c>
      <c r="T134" t="s">
        <v>1411</v>
      </c>
      <c r="U134" t="s">
        <v>1412</v>
      </c>
      <c r="V134" t="s">
        <v>1412</v>
      </c>
      <c r="AA134">
        <v>158</v>
      </c>
      <c r="AB134" s="74">
        <v>3</v>
      </c>
      <c r="AC134" s="76" t="str">
        <f t="shared" si="10"/>
        <v>134</v>
      </c>
      <c r="AD134">
        <f t="shared" si="11"/>
        <v>134</v>
      </c>
      <c r="AE134" s="46">
        <v>134</v>
      </c>
    </row>
    <row r="135" spans="1:31">
      <c r="A135" s="1" t="s">
        <v>398</v>
      </c>
      <c r="B135" s="29" t="s">
        <v>1718</v>
      </c>
      <c r="C135" s="35" t="s">
        <v>1719</v>
      </c>
      <c r="D135" t="s">
        <v>1936</v>
      </c>
      <c r="E135" s="27" t="s">
        <v>1747</v>
      </c>
      <c r="G135" s="1" t="s">
        <v>763</v>
      </c>
      <c r="H135" s="1">
        <v>2018</v>
      </c>
      <c r="I135" s="29" t="s">
        <v>1937</v>
      </c>
      <c r="J135" s="1" t="s">
        <v>804</v>
      </c>
      <c r="L135" s="39" t="s">
        <v>1506</v>
      </c>
      <c r="M135" s="58" t="s">
        <v>1938</v>
      </c>
      <c r="N135" s="58" t="s">
        <v>1617</v>
      </c>
      <c r="O135" s="1"/>
      <c r="P135" s="29" t="s">
        <v>1939</v>
      </c>
      <c r="Q135" t="s">
        <v>1515</v>
      </c>
      <c r="R135" t="s">
        <v>1377</v>
      </c>
      <c r="S135" s="29" t="s">
        <v>1378</v>
      </c>
      <c r="T135" t="s">
        <v>1412</v>
      </c>
      <c r="U135" t="s">
        <v>1412</v>
      </c>
      <c r="V135" t="s">
        <v>1412</v>
      </c>
      <c r="AA135">
        <v>91</v>
      </c>
      <c r="AB135" s="74">
        <v>3</v>
      </c>
      <c r="AC135" s="76" t="str">
        <f t="shared" si="10"/>
        <v>135</v>
      </c>
      <c r="AD135">
        <f t="shared" si="11"/>
        <v>135</v>
      </c>
      <c r="AE135">
        <v>135</v>
      </c>
    </row>
    <row r="136" spans="1:31">
      <c r="A136" s="1" t="s">
        <v>401</v>
      </c>
      <c r="B136" s="29" t="s">
        <v>1718</v>
      </c>
      <c r="C136" s="35" t="s">
        <v>1719</v>
      </c>
      <c r="D136" t="s">
        <v>1940</v>
      </c>
      <c r="E136" s="27" t="s">
        <v>1941</v>
      </c>
      <c r="G136" s="1" t="s">
        <v>763</v>
      </c>
      <c r="H136" s="1">
        <v>2018</v>
      </c>
      <c r="I136" s="29" t="s">
        <v>1942</v>
      </c>
      <c r="J136" s="1" t="s">
        <v>804</v>
      </c>
      <c r="L136" s="39" t="s">
        <v>1506</v>
      </c>
      <c r="M136" s="58" t="s">
        <v>1943</v>
      </c>
      <c r="N136" s="58" t="s">
        <v>1617</v>
      </c>
      <c r="O136" s="1"/>
      <c r="P136" s="29" t="s">
        <v>1939</v>
      </c>
      <c r="Q136" t="s">
        <v>1515</v>
      </c>
      <c r="R136" t="s">
        <v>1377</v>
      </c>
      <c r="S136" s="29" t="s">
        <v>1378</v>
      </c>
      <c r="T136" t="s">
        <v>1412</v>
      </c>
      <c r="U136" t="s">
        <v>1412</v>
      </c>
      <c r="V136" t="s">
        <v>1412</v>
      </c>
      <c r="AA136">
        <v>90</v>
      </c>
      <c r="AB136" s="74">
        <v>3</v>
      </c>
      <c r="AC136" s="76" t="str">
        <f t="shared" si="10"/>
        <v>136</v>
      </c>
      <c r="AD136">
        <f t="shared" si="11"/>
        <v>136</v>
      </c>
      <c r="AE136">
        <v>136</v>
      </c>
    </row>
    <row r="137" spans="1:31">
      <c r="A137" s="1" t="s">
        <v>404</v>
      </c>
      <c r="B137" s="29" t="s">
        <v>1718</v>
      </c>
      <c r="C137" s="35" t="s">
        <v>1719</v>
      </c>
      <c r="D137" t="s">
        <v>1944</v>
      </c>
      <c r="E137" s="27" t="s">
        <v>1945</v>
      </c>
      <c r="G137" s="1" t="s">
        <v>763</v>
      </c>
      <c r="H137" s="1">
        <v>2018</v>
      </c>
      <c r="I137" s="29" t="s">
        <v>1946</v>
      </c>
      <c r="J137" s="1" t="s">
        <v>804</v>
      </c>
      <c r="L137" s="39" t="s">
        <v>1506</v>
      </c>
      <c r="M137" s="58" t="s">
        <v>1947</v>
      </c>
      <c r="N137" s="58" t="s">
        <v>1617</v>
      </c>
      <c r="O137" s="1"/>
      <c r="P137" s="29" t="s">
        <v>1939</v>
      </c>
      <c r="Q137" t="s">
        <v>1515</v>
      </c>
      <c r="R137" t="s">
        <v>1377</v>
      </c>
      <c r="S137" s="29" t="s">
        <v>1378</v>
      </c>
      <c r="T137" t="s">
        <v>1412</v>
      </c>
      <c r="U137" t="s">
        <v>1412</v>
      </c>
      <c r="V137" t="s">
        <v>1412</v>
      </c>
      <c r="AA137">
        <v>89</v>
      </c>
      <c r="AB137" s="74">
        <v>3</v>
      </c>
      <c r="AC137" s="76" t="str">
        <f t="shared" si="10"/>
        <v>137</v>
      </c>
      <c r="AD137">
        <f t="shared" si="11"/>
        <v>137</v>
      </c>
      <c r="AE137">
        <v>137</v>
      </c>
    </row>
    <row r="138" spans="1:31">
      <c r="A138" s="1" t="s">
        <v>407</v>
      </c>
      <c r="B138" s="29" t="s">
        <v>1432</v>
      </c>
      <c r="C138" s="29" t="s">
        <v>1784</v>
      </c>
      <c r="D138" s="26" t="s">
        <v>1785</v>
      </c>
      <c r="E138" s="27" t="s">
        <v>1786</v>
      </c>
      <c r="G138" s="1" t="s">
        <v>793</v>
      </c>
      <c r="H138" s="1">
        <v>2020</v>
      </c>
      <c r="I138" s="29" t="s">
        <v>1948</v>
      </c>
      <c r="J138" s="1" t="s">
        <v>794</v>
      </c>
      <c r="L138" s="39" t="s">
        <v>1378</v>
      </c>
      <c r="M138" s="39"/>
      <c r="N138" s="39"/>
      <c r="P138" s="29" t="s">
        <v>1949</v>
      </c>
      <c r="Q138" s="29" t="s">
        <v>1439</v>
      </c>
      <c r="R138" s="29" t="s">
        <v>1440</v>
      </c>
      <c r="S138" s="29" t="s">
        <v>1431</v>
      </c>
      <c r="T138" t="s">
        <v>1411</v>
      </c>
      <c r="U138" t="s">
        <v>1412</v>
      </c>
      <c r="V138" t="s">
        <v>1412</v>
      </c>
      <c r="AA138">
        <v>105</v>
      </c>
      <c r="AB138" s="74">
        <v>3</v>
      </c>
      <c r="AC138" s="76" t="str">
        <f t="shared" si="10"/>
        <v>138</v>
      </c>
      <c r="AD138">
        <f t="shared" si="11"/>
        <v>138</v>
      </c>
      <c r="AE138">
        <v>138</v>
      </c>
    </row>
    <row r="139" spans="1:31">
      <c r="A139" s="1" t="s">
        <v>411</v>
      </c>
      <c r="B139" s="29" t="s">
        <v>1432</v>
      </c>
      <c r="C139" s="29" t="s">
        <v>1950</v>
      </c>
      <c r="D139" s="26" t="s">
        <v>1951</v>
      </c>
      <c r="E139" s="35" t="s">
        <v>1952</v>
      </c>
      <c r="G139" s="1" t="s">
        <v>763</v>
      </c>
      <c r="H139" s="1">
        <v>2020</v>
      </c>
      <c r="I139" s="29" t="s">
        <v>1953</v>
      </c>
      <c r="J139" s="1" t="s">
        <v>764</v>
      </c>
      <c r="L139" s="39" t="s">
        <v>1378</v>
      </c>
      <c r="M139" s="39"/>
      <c r="N139" s="39"/>
      <c r="P139" s="29" t="s">
        <v>1954</v>
      </c>
      <c r="Q139" s="29" t="s">
        <v>1439</v>
      </c>
      <c r="R139" s="29" t="s">
        <v>1440</v>
      </c>
      <c r="S139" s="29" t="s">
        <v>1431</v>
      </c>
      <c r="T139" t="s">
        <v>1411</v>
      </c>
      <c r="U139" t="s">
        <v>1412</v>
      </c>
      <c r="V139" t="s">
        <v>1412</v>
      </c>
      <c r="AA139">
        <v>87</v>
      </c>
      <c r="AB139" s="74">
        <v>3</v>
      </c>
      <c r="AC139" s="76" t="str">
        <f t="shared" si="10"/>
        <v>139</v>
      </c>
      <c r="AD139">
        <f t="shared" si="11"/>
        <v>139</v>
      </c>
      <c r="AE139">
        <v>139</v>
      </c>
    </row>
    <row r="140" spans="1:31">
      <c r="A140" s="1" t="s">
        <v>415</v>
      </c>
      <c r="B140" s="29" t="s">
        <v>1432</v>
      </c>
      <c r="C140" s="29" t="s">
        <v>1955</v>
      </c>
      <c r="D140" s="26" t="s">
        <v>1956</v>
      </c>
      <c r="E140" s="33" t="s">
        <v>1957</v>
      </c>
      <c r="G140" s="1" t="s">
        <v>763</v>
      </c>
      <c r="H140" s="1">
        <v>2020</v>
      </c>
      <c r="I140" s="29" t="s">
        <v>1958</v>
      </c>
      <c r="J140" s="1" t="s">
        <v>764</v>
      </c>
      <c r="L140" s="39" t="s">
        <v>1378</v>
      </c>
      <c r="M140" s="39"/>
      <c r="N140" s="39"/>
      <c r="P140" s="29" t="s">
        <v>1954</v>
      </c>
      <c r="Q140" s="29" t="s">
        <v>1439</v>
      </c>
      <c r="R140" s="29" t="s">
        <v>1440</v>
      </c>
      <c r="S140" s="29" t="s">
        <v>1431</v>
      </c>
      <c r="T140" t="s">
        <v>1411</v>
      </c>
      <c r="U140" t="s">
        <v>1412</v>
      </c>
      <c r="V140" t="s">
        <v>1412</v>
      </c>
      <c r="AA140">
        <v>37</v>
      </c>
      <c r="AB140" s="74">
        <v>3</v>
      </c>
      <c r="AC140" s="76" t="str">
        <f t="shared" si="10"/>
        <v>140</v>
      </c>
      <c r="AD140">
        <f t="shared" si="11"/>
        <v>140</v>
      </c>
      <c r="AE140">
        <v>140</v>
      </c>
    </row>
    <row r="141" spans="1:31">
      <c r="A141" s="1" t="s">
        <v>418</v>
      </c>
      <c r="B141" s="29" t="s">
        <v>1369</v>
      </c>
      <c r="C141" s="29" t="s">
        <v>1384</v>
      </c>
      <c r="D141" t="s">
        <v>1959</v>
      </c>
      <c r="E141" s="27" t="s">
        <v>1960</v>
      </c>
      <c r="G141" s="1" t="s">
        <v>763</v>
      </c>
      <c r="H141" s="1">
        <v>2018</v>
      </c>
      <c r="I141" s="29" t="s">
        <v>1961</v>
      </c>
      <c r="J141" s="1" t="s">
        <v>764</v>
      </c>
      <c r="L141" s="39" t="s">
        <v>1378</v>
      </c>
      <c r="M141" s="39"/>
      <c r="N141" s="39"/>
      <c r="O141" s="38"/>
      <c r="P141" s="29" t="s">
        <v>1392</v>
      </c>
      <c r="Q141" t="s">
        <v>1376</v>
      </c>
      <c r="R141" t="s">
        <v>1377</v>
      </c>
      <c r="S141" s="29" t="s">
        <v>1378</v>
      </c>
      <c r="T141" t="s">
        <v>1412</v>
      </c>
      <c r="U141" t="s">
        <v>1412</v>
      </c>
      <c r="V141" t="s">
        <v>1412</v>
      </c>
      <c r="W141" t="s">
        <v>1962</v>
      </c>
      <c r="AA141">
        <v>75</v>
      </c>
      <c r="AB141" s="74">
        <v>3</v>
      </c>
      <c r="AC141" s="76" t="str">
        <f t="shared" si="10"/>
        <v>141</v>
      </c>
      <c r="AD141">
        <f t="shared" si="11"/>
        <v>141</v>
      </c>
      <c r="AE141">
        <v>141</v>
      </c>
    </row>
    <row r="142" spans="1:31">
      <c r="A142" s="1" t="s">
        <v>421</v>
      </c>
      <c r="B142" s="29" t="s">
        <v>1369</v>
      </c>
      <c r="C142" s="29" t="s">
        <v>1384</v>
      </c>
      <c r="D142" t="s">
        <v>1963</v>
      </c>
      <c r="E142" s="27" t="s">
        <v>1964</v>
      </c>
      <c r="G142" s="1" t="s">
        <v>763</v>
      </c>
      <c r="H142" s="1">
        <v>2018</v>
      </c>
      <c r="I142" s="29" t="s">
        <v>1965</v>
      </c>
      <c r="J142" s="1" t="s">
        <v>764</v>
      </c>
      <c r="L142" s="39" t="s">
        <v>1378</v>
      </c>
      <c r="M142" s="39"/>
      <c r="N142" s="39"/>
      <c r="O142" s="38"/>
      <c r="P142" s="29" t="s">
        <v>1392</v>
      </c>
      <c r="Q142" t="s">
        <v>1376</v>
      </c>
      <c r="R142" t="s">
        <v>1377</v>
      </c>
      <c r="S142" s="29" t="s">
        <v>1378</v>
      </c>
      <c r="T142" t="s">
        <v>1412</v>
      </c>
      <c r="U142" t="s">
        <v>1412</v>
      </c>
      <c r="V142" t="s">
        <v>1412</v>
      </c>
      <c r="W142" t="s">
        <v>1966</v>
      </c>
      <c r="AA142">
        <v>36</v>
      </c>
      <c r="AB142" s="74">
        <v>3</v>
      </c>
      <c r="AC142" s="76" t="str">
        <f t="shared" si="10"/>
        <v>142</v>
      </c>
      <c r="AD142">
        <f t="shared" si="11"/>
        <v>142</v>
      </c>
      <c r="AE142">
        <v>142</v>
      </c>
    </row>
    <row r="143" spans="1:31">
      <c r="A143" s="1" t="s">
        <v>424</v>
      </c>
      <c r="B143" s="29" t="s">
        <v>1369</v>
      </c>
      <c r="C143" s="29" t="s">
        <v>1384</v>
      </c>
      <c r="D143" t="s">
        <v>1967</v>
      </c>
      <c r="E143" s="27" t="s">
        <v>1968</v>
      </c>
      <c r="G143" s="1" t="s">
        <v>763</v>
      </c>
      <c r="H143" s="1">
        <v>2018</v>
      </c>
      <c r="I143" s="29" t="s">
        <v>1969</v>
      </c>
      <c r="J143" s="1" t="s">
        <v>764</v>
      </c>
      <c r="L143" s="39" t="s">
        <v>1378</v>
      </c>
      <c r="M143" s="39"/>
      <c r="N143" s="39"/>
      <c r="O143" s="38"/>
      <c r="P143" s="29" t="s">
        <v>1392</v>
      </c>
      <c r="Q143" t="s">
        <v>1376</v>
      </c>
      <c r="R143" t="s">
        <v>1377</v>
      </c>
      <c r="S143" s="29" t="s">
        <v>1378</v>
      </c>
      <c r="T143" t="s">
        <v>1412</v>
      </c>
      <c r="U143" t="s">
        <v>1412</v>
      </c>
      <c r="V143" t="s">
        <v>1412</v>
      </c>
      <c r="W143" t="s">
        <v>1970</v>
      </c>
      <c r="AA143">
        <v>83</v>
      </c>
      <c r="AB143" s="74">
        <v>3</v>
      </c>
      <c r="AC143" s="76" t="str">
        <f t="shared" si="10"/>
        <v>143</v>
      </c>
      <c r="AD143">
        <f t="shared" si="11"/>
        <v>143</v>
      </c>
      <c r="AE143">
        <v>143</v>
      </c>
    </row>
    <row r="144" spans="1:31">
      <c r="A144" s="1" t="s">
        <v>427</v>
      </c>
      <c r="B144" s="29" t="s">
        <v>1369</v>
      </c>
      <c r="C144" s="29" t="s">
        <v>1384</v>
      </c>
      <c r="D144" t="s">
        <v>1971</v>
      </c>
      <c r="E144" s="27" t="s">
        <v>1972</v>
      </c>
      <c r="G144" s="1" t="s">
        <v>763</v>
      </c>
      <c r="H144" s="1">
        <v>2018</v>
      </c>
      <c r="I144" s="29" t="s">
        <v>1973</v>
      </c>
      <c r="J144" s="1" t="s">
        <v>764</v>
      </c>
      <c r="L144" s="39" t="s">
        <v>1378</v>
      </c>
      <c r="M144" s="39"/>
      <c r="N144" s="39"/>
      <c r="O144" s="38"/>
      <c r="P144" s="29" t="s">
        <v>1392</v>
      </c>
      <c r="Q144" t="s">
        <v>1376</v>
      </c>
      <c r="R144" t="s">
        <v>1377</v>
      </c>
      <c r="S144" s="29" t="s">
        <v>1378</v>
      </c>
      <c r="T144" t="s">
        <v>1412</v>
      </c>
      <c r="U144" t="s">
        <v>1412</v>
      </c>
      <c r="V144" t="s">
        <v>1412</v>
      </c>
      <c r="W144" t="s">
        <v>1966</v>
      </c>
      <c r="AA144">
        <v>82</v>
      </c>
      <c r="AB144" s="74">
        <v>3</v>
      </c>
      <c r="AC144" s="76" t="str">
        <f t="shared" si="10"/>
        <v>144</v>
      </c>
      <c r="AD144">
        <f t="shared" si="11"/>
        <v>144</v>
      </c>
      <c r="AE144">
        <v>144</v>
      </c>
    </row>
    <row r="145" spans="1:31">
      <c r="A145" s="1" t="s">
        <v>430</v>
      </c>
      <c r="B145" s="29" t="s">
        <v>1369</v>
      </c>
      <c r="C145" s="29" t="s">
        <v>1384</v>
      </c>
      <c r="D145" t="s">
        <v>1974</v>
      </c>
      <c r="E145" s="27" t="s">
        <v>1975</v>
      </c>
      <c r="G145" s="1" t="s">
        <v>763</v>
      </c>
      <c r="H145" s="1">
        <v>2018</v>
      </c>
      <c r="I145" s="29" t="s">
        <v>1976</v>
      </c>
      <c r="J145" s="1" t="s">
        <v>764</v>
      </c>
      <c r="L145" s="39" t="s">
        <v>1378</v>
      </c>
      <c r="M145" s="39"/>
      <c r="N145" s="39"/>
      <c r="O145" s="38"/>
      <c r="P145" s="29" t="s">
        <v>1392</v>
      </c>
      <c r="Q145" t="s">
        <v>1376</v>
      </c>
      <c r="R145" t="s">
        <v>1377</v>
      </c>
      <c r="S145" s="29" t="s">
        <v>1378</v>
      </c>
      <c r="T145" t="s">
        <v>1412</v>
      </c>
      <c r="U145" t="s">
        <v>1412</v>
      </c>
      <c r="V145" t="s">
        <v>1412</v>
      </c>
      <c r="W145" t="s">
        <v>1977</v>
      </c>
      <c r="AA145">
        <v>183</v>
      </c>
      <c r="AB145" s="74">
        <v>3</v>
      </c>
      <c r="AC145" s="76" t="str">
        <f t="shared" si="10"/>
        <v>145</v>
      </c>
      <c r="AD145">
        <f t="shared" si="11"/>
        <v>145</v>
      </c>
      <c r="AE145">
        <v>145</v>
      </c>
    </row>
    <row r="146" spans="1:31">
      <c r="A146" s="1" t="s">
        <v>437</v>
      </c>
      <c r="B146" s="29" t="s">
        <v>1432</v>
      </c>
      <c r="C146" s="29" t="s">
        <v>1978</v>
      </c>
      <c r="D146" s="26" t="s">
        <v>1979</v>
      </c>
      <c r="E146" s="36" t="s">
        <v>1980</v>
      </c>
      <c r="F146" s="26"/>
      <c r="G146" s="1" t="s">
        <v>763</v>
      </c>
      <c r="H146" s="1">
        <v>2020</v>
      </c>
      <c r="I146" s="36" t="s">
        <v>1981</v>
      </c>
      <c r="J146" s="1" t="s">
        <v>794</v>
      </c>
      <c r="L146" s="39" t="s">
        <v>1378</v>
      </c>
      <c r="M146" s="39"/>
      <c r="N146" s="39"/>
      <c r="O146" s="26"/>
      <c r="P146" s="39" t="s">
        <v>1982</v>
      </c>
      <c r="Q146" s="29" t="s">
        <v>1439</v>
      </c>
      <c r="R146" s="29" t="s">
        <v>1440</v>
      </c>
      <c r="S146" s="29" t="s">
        <v>1431</v>
      </c>
      <c r="T146" t="s">
        <v>1411</v>
      </c>
      <c r="U146" t="s">
        <v>1412</v>
      </c>
      <c r="V146" t="s">
        <v>1412</v>
      </c>
      <c r="W146" s="26"/>
      <c r="X146" s="26"/>
      <c r="Y146" s="26"/>
      <c r="Z146" s="26"/>
      <c r="AA146">
        <v>79</v>
      </c>
      <c r="AB146" s="74">
        <v>3</v>
      </c>
      <c r="AC146" s="76" t="str">
        <f t="shared" si="10"/>
        <v>147</v>
      </c>
      <c r="AD146">
        <f t="shared" si="11"/>
        <v>147</v>
      </c>
      <c r="AE146">
        <v>147</v>
      </c>
    </row>
    <row r="147" spans="1:31">
      <c r="A147" s="1" t="s">
        <v>433</v>
      </c>
      <c r="B147" s="29" t="s">
        <v>1688</v>
      </c>
      <c r="C147" s="29" t="s">
        <v>1983</v>
      </c>
      <c r="D147" t="s">
        <v>1984</v>
      </c>
      <c r="E147" s="27" t="s">
        <v>1985</v>
      </c>
      <c r="G147" s="1" t="s">
        <v>892</v>
      </c>
      <c r="H147" s="1">
        <v>2020</v>
      </c>
      <c r="I147" s="29" t="s">
        <v>1986</v>
      </c>
      <c r="J147" s="1" t="s">
        <v>804</v>
      </c>
      <c r="L147" s="39" t="s">
        <v>1506</v>
      </c>
      <c r="M147" s="39"/>
      <c r="N147" s="39"/>
      <c r="P147" s="39" t="s">
        <v>1987</v>
      </c>
      <c r="Q147" s="39"/>
      <c r="R147" s="39"/>
      <c r="S147" s="39"/>
      <c r="AA147">
        <v>226</v>
      </c>
      <c r="AB147" s="74">
        <v>3</v>
      </c>
      <c r="AC147" s="76" t="str">
        <f t="shared" si="10"/>
        <v>146</v>
      </c>
      <c r="AD147">
        <f t="shared" si="11"/>
        <v>146</v>
      </c>
      <c r="AE147">
        <v>146</v>
      </c>
    </row>
    <row r="148" spans="1:31" s="26" customFormat="1">
      <c r="A148" s="1" t="s">
        <v>441</v>
      </c>
      <c r="B148" s="29" t="s">
        <v>1432</v>
      </c>
      <c r="C148" s="29" t="s">
        <v>1978</v>
      </c>
      <c r="D148" s="26" t="s">
        <v>1979</v>
      </c>
      <c r="E148" s="36" t="s">
        <v>1980</v>
      </c>
      <c r="F148"/>
      <c r="G148" s="1" t="s">
        <v>763</v>
      </c>
      <c r="H148" s="1">
        <v>2020</v>
      </c>
      <c r="I148" s="29" t="s">
        <v>1988</v>
      </c>
      <c r="J148" s="1" t="s">
        <v>794</v>
      </c>
      <c r="K148" s="1"/>
      <c r="L148" s="39" t="s">
        <v>1378</v>
      </c>
      <c r="M148" s="39"/>
      <c r="N148" s="39"/>
      <c r="O148"/>
      <c r="P148" s="39" t="s">
        <v>1982</v>
      </c>
      <c r="Q148" s="29" t="s">
        <v>1439</v>
      </c>
      <c r="R148" s="29" t="s">
        <v>1440</v>
      </c>
      <c r="S148" s="29" t="s">
        <v>1431</v>
      </c>
      <c r="T148" t="s">
        <v>1411</v>
      </c>
      <c r="U148" t="s">
        <v>1412</v>
      </c>
      <c r="V148" t="s">
        <v>1412</v>
      </c>
      <c r="W148"/>
      <c r="X148"/>
      <c r="Y148"/>
      <c r="Z148"/>
      <c r="AA148">
        <v>78</v>
      </c>
      <c r="AB148" s="74">
        <v>3</v>
      </c>
      <c r="AC148" s="76" t="str">
        <f t="shared" si="10"/>
        <v>148</v>
      </c>
      <c r="AD148">
        <f t="shared" si="11"/>
        <v>148</v>
      </c>
      <c r="AE148">
        <v>148</v>
      </c>
    </row>
    <row r="149" spans="1:31">
      <c r="A149" s="1" t="s">
        <v>445</v>
      </c>
      <c r="B149" s="29" t="s">
        <v>1432</v>
      </c>
      <c r="C149" s="29" t="s">
        <v>1978</v>
      </c>
      <c r="D149" s="26" t="s">
        <v>1979</v>
      </c>
      <c r="E149" s="36" t="s">
        <v>1980</v>
      </c>
      <c r="G149" s="1" t="s">
        <v>763</v>
      </c>
      <c r="H149" s="1">
        <v>2020</v>
      </c>
      <c r="I149" s="29" t="s">
        <v>1989</v>
      </c>
      <c r="J149" s="1" t="s">
        <v>794</v>
      </c>
      <c r="L149" s="39" t="s">
        <v>1378</v>
      </c>
      <c r="M149" s="39"/>
      <c r="N149" s="39"/>
      <c r="O149" s="26"/>
      <c r="P149" s="39" t="s">
        <v>1982</v>
      </c>
      <c r="Q149" s="29" t="s">
        <v>1439</v>
      </c>
      <c r="R149" s="29" t="s">
        <v>1440</v>
      </c>
      <c r="S149" s="29" t="s">
        <v>1431</v>
      </c>
      <c r="T149" t="s">
        <v>1411</v>
      </c>
      <c r="U149" t="s">
        <v>1412</v>
      </c>
      <c r="V149" t="s">
        <v>1412</v>
      </c>
      <c r="AA149">
        <v>77</v>
      </c>
      <c r="AB149" s="74">
        <v>3</v>
      </c>
      <c r="AC149" s="76" t="str">
        <f t="shared" si="10"/>
        <v>149</v>
      </c>
      <c r="AD149">
        <f t="shared" si="11"/>
        <v>149</v>
      </c>
      <c r="AE149">
        <v>149</v>
      </c>
    </row>
    <row r="150" spans="1:31">
      <c r="A150" s="1" t="s">
        <v>449</v>
      </c>
      <c r="B150" s="29" t="s">
        <v>1432</v>
      </c>
      <c r="C150" s="29" t="s">
        <v>1978</v>
      </c>
      <c r="D150" s="26" t="s">
        <v>1979</v>
      </c>
      <c r="E150" s="36" t="s">
        <v>1980</v>
      </c>
      <c r="G150" s="1" t="s">
        <v>763</v>
      </c>
      <c r="H150" s="1">
        <v>2020</v>
      </c>
      <c r="I150" s="29" t="s">
        <v>1990</v>
      </c>
      <c r="J150" s="1" t="s">
        <v>794</v>
      </c>
      <c r="L150" s="39" t="s">
        <v>1378</v>
      </c>
      <c r="M150" s="39"/>
      <c r="N150" s="39"/>
      <c r="O150" s="26"/>
      <c r="P150" s="39" t="s">
        <v>1982</v>
      </c>
      <c r="Q150" s="29" t="s">
        <v>1439</v>
      </c>
      <c r="R150" s="29" t="s">
        <v>1440</v>
      </c>
      <c r="S150" s="29" t="s">
        <v>1431</v>
      </c>
      <c r="T150" t="s">
        <v>1411</v>
      </c>
      <c r="U150" t="s">
        <v>1412</v>
      </c>
      <c r="V150" t="s">
        <v>1412</v>
      </c>
      <c r="AA150">
        <v>125</v>
      </c>
      <c r="AB150" s="74">
        <v>3</v>
      </c>
      <c r="AC150" s="76" t="str">
        <f t="shared" si="10"/>
        <v>150</v>
      </c>
      <c r="AD150">
        <f t="shared" si="11"/>
        <v>150</v>
      </c>
      <c r="AE150">
        <v>150</v>
      </c>
    </row>
    <row r="151" spans="1:31">
      <c r="A151" s="1" t="s">
        <v>453</v>
      </c>
      <c r="B151" s="29" t="s">
        <v>1432</v>
      </c>
      <c r="C151" s="29" t="s">
        <v>1978</v>
      </c>
      <c r="D151" s="26" t="s">
        <v>1979</v>
      </c>
      <c r="E151" s="36" t="s">
        <v>1980</v>
      </c>
      <c r="G151" s="1" t="s">
        <v>763</v>
      </c>
      <c r="H151" s="1">
        <v>2020</v>
      </c>
      <c r="I151" s="29" t="s">
        <v>1991</v>
      </c>
      <c r="J151" s="1" t="s">
        <v>794</v>
      </c>
      <c r="L151" s="39" t="s">
        <v>1378</v>
      </c>
      <c r="M151" s="39"/>
      <c r="N151" s="39"/>
      <c r="O151" s="26"/>
      <c r="P151" s="39" t="s">
        <v>1982</v>
      </c>
      <c r="Q151" s="29" t="s">
        <v>1439</v>
      </c>
      <c r="R151" s="29" t="s">
        <v>1440</v>
      </c>
      <c r="S151" s="29" t="s">
        <v>1431</v>
      </c>
      <c r="T151" t="s">
        <v>1411</v>
      </c>
      <c r="U151" t="s">
        <v>1412</v>
      </c>
      <c r="V151" t="s">
        <v>1412</v>
      </c>
      <c r="AA151">
        <v>145</v>
      </c>
      <c r="AB151" s="74">
        <v>3</v>
      </c>
      <c r="AC151" s="76" t="str">
        <f t="shared" si="10"/>
        <v>151</v>
      </c>
      <c r="AD151">
        <f t="shared" si="11"/>
        <v>151</v>
      </c>
      <c r="AE151">
        <v>151</v>
      </c>
    </row>
    <row r="152" spans="1:31">
      <c r="A152" s="1" t="s">
        <v>457</v>
      </c>
      <c r="B152" s="29" t="s">
        <v>1432</v>
      </c>
      <c r="C152" s="29" t="s">
        <v>1978</v>
      </c>
      <c r="D152" s="26" t="s">
        <v>1979</v>
      </c>
      <c r="E152" s="36" t="s">
        <v>1980</v>
      </c>
      <c r="G152" s="1" t="s">
        <v>763</v>
      </c>
      <c r="H152" s="1">
        <v>2020</v>
      </c>
      <c r="I152" s="29" t="s">
        <v>1992</v>
      </c>
      <c r="J152" s="1" t="s">
        <v>794</v>
      </c>
      <c r="L152" s="39" t="s">
        <v>1378</v>
      </c>
      <c r="M152" s="39"/>
      <c r="N152" s="39"/>
      <c r="O152" s="26"/>
      <c r="P152" s="39" t="s">
        <v>1982</v>
      </c>
      <c r="Q152" s="29" t="s">
        <v>1439</v>
      </c>
      <c r="R152" s="29" t="s">
        <v>1440</v>
      </c>
      <c r="S152" s="29" t="s">
        <v>1431</v>
      </c>
      <c r="T152" t="s">
        <v>1411</v>
      </c>
      <c r="U152" t="s">
        <v>1412</v>
      </c>
      <c r="V152" t="s">
        <v>1412</v>
      </c>
      <c r="AA152">
        <v>21</v>
      </c>
      <c r="AB152" s="74">
        <v>3</v>
      </c>
      <c r="AC152" s="76" t="str">
        <f t="shared" si="10"/>
        <v>152</v>
      </c>
      <c r="AD152">
        <f t="shared" si="11"/>
        <v>152</v>
      </c>
      <c r="AE152">
        <v>152</v>
      </c>
    </row>
    <row r="153" spans="1:31">
      <c r="A153" s="1" t="s">
        <v>461</v>
      </c>
      <c r="B153" s="29" t="s">
        <v>1403</v>
      </c>
      <c r="C153" s="29" t="s">
        <v>1993</v>
      </c>
      <c r="D153" t="s">
        <v>1994</v>
      </c>
      <c r="E153" s="27" t="s">
        <v>1995</v>
      </c>
      <c r="G153" s="1" t="s">
        <v>763</v>
      </c>
      <c r="H153" s="1">
        <v>2020</v>
      </c>
      <c r="I153" s="29" t="s">
        <v>1996</v>
      </c>
      <c r="J153" s="1" t="s">
        <v>804</v>
      </c>
      <c r="L153" s="39" t="s">
        <v>1378</v>
      </c>
      <c r="M153" s="60"/>
      <c r="N153" s="39"/>
      <c r="P153" s="39" t="s">
        <v>1997</v>
      </c>
      <c r="Q153" s="29" t="s">
        <v>1410</v>
      </c>
      <c r="R153" t="s">
        <v>1377</v>
      </c>
      <c r="S153" s="39" t="s">
        <v>1431</v>
      </c>
      <c r="T153" t="s">
        <v>1411</v>
      </c>
      <c r="U153" t="s">
        <v>1412</v>
      </c>
      <c r="V153" t="s">
        <v>1412</v>
      </c>
      <c r="AA153">
        <v>38</v>
      </c>
      <c r="AB153" s="74">
        <v>3</v>
      </c>
      <c r="AC153" s="76" t="str">
        <f t="shared" si="10"/>
        <v>153</v>
      </c>
      <c r="AD153">
        <f t="shared" si="11"/>
        <v>153</v>
      </c>
      <c r="AE153">
        <v>153</v>
      </c>
    </row>
    <row r="154" spans="1:31">
      <c r="A154" s="1" t="s">
        <v>465</v>
      </c>
      <c r="B154" s="29" t="s">
        <v>1998</v>
      </c>
      <c r="C154" s="29" t="s">
        <v>1983</v>
      </c>
      <c r="D154" t="s">
        <v>1999</v>
      </c>
      <c r="E154" s="27" t="s">
        <v>1985</v>
      </c>
      <c r="G154" s="1" t="s">
        <v>763</v>
      </c>
      <c r="H154" s="1">
        <v>2020</v>
      </c>
      <c r="I154" s="29" t="s">
        <v>2000</v>
      </c>
      <c r="J154" s="1" t="s">
        <v>804</v>
      </c>
      <c r="L154" s="39" t="s">
        <v>1506</v>
      </c>
      <c r="M154" s="39" t="s">
        <v>2001</v>
      </c>
      <c r="N154" s="39" t="s">
        <v>1508</v>
      </c>
      <c r="O154" s="1"/>
      <c r="P154" s="39" t="s">
        <v>2002</v>
      </c>
      <c r="Q154" t="s">
        <v>1515</v>
      </c>
      <c r="R154" t="s">
        <v>1377</v>
      </c>
      <c r="S154" s="39" t="s">
        <v>1431</v>
      </c>
      <c r="T154" t="s">
        <v>1411</v>
      </c>
      <c r="U154" t="s">
        <v>1412</v>
      </c>
      <c r="V154" t="s">
        <v>1412</v>
      </c>
      <c r="X154" s="46"/>
      <c r="Y154" s="46"/>
      <c r="Z154" s="46"/>
      <c r="AA154">
        <v>150</v>
      </c>
      <c r="AB154" s="74">
        <v>3</v>
      </c>
      <c r="AC154" s="76" t="str">
        <f t="shared" si="10"/>
        <v>154</v>
      </c>
      <c r="AD154">
        <f t="shared" si="11"/>
        <v>154</v>
      </c>
      <c r="AE154" s="46">
        <v>154</v>
      </c>
    </row>
    <row r="155" spans="1:31">
      <c r="A155" s="1" t="s">
        <v>468</v>
      </c>
      <c r="B155" s="29" t="s">
        <v>2003</v>
      </c>
      <c r="C155" s="29" t="s">
        <v>2004</v>
      </c>
      <c r="D155" t="s">
        <v>2005</v>
      </c>
      <c r="E155" s="27" t="s">
        <v>2006</v>
      </c>
      <c r="G155" s="1" t="s">
        <v>763</v>
      </c>
      <c r="H155" s="1">
        <v>2020</v>
      </c>
      <c r="I155" s="29" t="s">
        <v>2007</v>
      </c>
      <c r="J155" s="1" t="s">
        <v>804</v>
      </c>
      <c r="L155" s="39" t="s">
        <v>1506</v>
      </c>
      <c r="M155" s="60" t="s">
        <v>2008</v>
      </c>
      <c r="N155" s="39" t="s">
        <v>1617</v>
      </c>
      <c r="P155" s="39" t="s">
        <v>2009</v>
      </c>
      <c r="Q155" t="s">
        <v>1515</v>
      </c>
      <c r="R155" t="s">
        <v>1377</v>
      </c>
      <c r="S155" s="39" t="s">
        <v>1378</v>
      </c>
      <c r="T155" t="s">
        <v>1412</v>
      </c>
      <c r="U155" t="s">
        <v>1412</v>
      </c>
      <c r="V155" t="s">
        <v>1412</v>
      </c>
      <c r="AA155">
        <v>140</v>
      </c>
      <c r="AB155" s="74">
        <v>3</v>
      </c>
      <c r="AC155" s="76" t="str">
        <f t="shared" si="10"/>
        <v>155</v>
      </c>
      <c r="AD155">
        <f t="shared" si="11"/>
        <v>155</v>
      </c>
      <c r="AE155">
        <v>155</v>
      </c>
    </row>
    <row r="156" spans="1:31">
      <c r="A156" s="1" t="s">
        <v>471</v>
      </c>
      <c r="B156" s="29" t="s">
        <v>2003</v>
      </c>
      <c r="C156" s="29" t="s">
        <v>2004</v>
      </c>
      <c r="D156" t="s">
        <v>2010</v>
      </c>
      <c r="E156" s="27" t="s">
        <v>2006</v>
      </c>
      <c r="G156" s="1" t="s">
        <v>763</v>
      </c>
      <c r="H156" s="1">
        <v>2020</v>
      </c>
      <c r="I156" s="29" t="s">
        <v>2011</v>
      </c>
      <c r="J156" s="1" t="s">
        <v>804</v>
      </c>
      <c r="L156" s="39" t="s">
        <v>1506</v>
      </c>
      <c r="M156" s="60" t="s">
        <v>2008</v>
      </c>
      <c r="N156" s="39" t="s">
        <v>1617</v>
      </c>
      <c r="P156" s="39" t="s">
        <v>2009</v>
      </c>
      <c r="Q156" t="s">
        <v>1515</v>
      </c>
      <c r="R156" t="s">
        <v>1377</v>
      </c>
      <c r="S156" s="39" t="s">
        <v>1378</v>
      </c>
      <c r="T156" t="s">
        <v>1412</v>
      </c>
      <c r="U156" t="s">
        <v>1412</v>
      </c>
      <c r="V156" t="s">
        <v>1412</v>
      </c>
      <c r="AA156">
        <v>104</v>
      </c>
      <c r="AB156" s="74">
        <v>3</v>
      </c>
      <c r="AC156" s="76" t="str">
        <f t="shared" si="10"/>
        <v>156</v>
      </c>
      <c r="AD156">
        <f t="shared" si="11"/>
        <v>156</v>
      </c>
      <c r="AE156">
        <v>156</v>
      </c>
    </row>
    <row r="157" spans="1:31">
      <c r="A157" s="1" t="s">
        <v>474</v>
      </c>
      <c r="B157" t="s">
        <v>1718</v>
      </c>
      <c r="C157" s="29" t="s">
        <v>2012</v>
      </c>
      <c r="D157" t="s">
        <v>2013</v>
      </c>
      <c r="E157" s="27" t="s">
        <v>2014</v>
      </c>
      <c r="G157" s="1" t="s">
        <v>763</v>
      </c>
      <c r="H157" s="1">
        <v>2018</v>
      </c>
      <c r="I157" s="29" t="s">
        <v>2015</v>
      </c>
      <c r="J157" s="1" t="s">
        <v>804</v>
      </c>
      <c r="L157" s="29" t="s">
        <v>1506</v>
      </c>
      <c r="M157" s="59" t="s">
        <v>2016</v>
      </c>
      <c r="N157" s="58" t="s">
        <v>1617</v>
      </c>
      <c r="P157" s="29" t="s">
        <v>1811</v>
      </c>
      <c r="Q157" t="s">
        <v>1515</v>
      </c>
      <c r="R157" t="s">
        <v>1377</v>
      </c>
      <c r="S157" s="39" t="s">
        <v>1431</v>
      </c>
      <c r="T157" t="s">
        <v>1411</v>
      </c>
      <c r="U157" t="s">
        <v>1412</v>
      </c>
      <c r="V157" t="s">
        <v>1412</v>
      </c>
      <c r="AA157">
        <v>69</v>
      </c>
      <c r="AB157" s="74">
        <v>3</v>
      </c>
      <c r="AC157" s="76" t="str">
        <f t="shared" ref="AC157:AC188" si="12">RIGHT(A157, LEN(A157)-AB157+1)</f>
        <v>157</v>
      </c>
      <c r="AD157">
        <f t="shared" ref="AD157:AD188" si="13">VALUE(AC157)</f>
        <v>157</v>
      </c>
      <c r="AE157" s="26">
        <v>157</v>
      </c>
    </row>
    <row r="158" spans="1:31">
      <c r="A158" s="1" t="s">
        <v>477</v>
      </c>
      <c r="B158" s="29" t="s">
        <v>1718</v>
      </c>
      <c r="C158" s="29" t="s">
        <v>1719</v>
      </c>
      <c r="D158" s="26" t="s">
        <v>2017</v>
      </c>
      <c r="E158" s="33" t="s">
        <v>2018</v>
      </c>
      <c r="F158" s="26"/>
      <c r="G158" s="1" t="s">
        <v>763</v>
      </c>
      <c r="H158" s="1">
        <v>2020</v>
      </c>
      <c r="I158" s="29" t="s">
        <v>2019</v>
      </c>
      <c r="J158" s="1" t="s">
        <v>804</v>
      </c>
      <c r="L158" s="29" t="s">
        <v>1506</v>
      </c>
      <c r="M158" s="58" t="s">
        <v>2020</v>
      </c>
      <c r="N158" s="58" t="s">
        <v>1617</v>
      </c>
      <c r="P158" s="29" t="s">
        <v>1811</v>
      </c>
      <c r="Q158" t="s">
        <v>1515</v>
      </c>
      <c r="R158" t="s">
        <v>1377</v>
      </c>
      <c r="S158" s="39" t="s">
        <v>1378</v>
      </c>
      <c r="T158" t="s">
        <v>1412</v>
      </c>
      <c r="U158" t="s">
        <v>1412</v>
      </c>
      <c r="V158" t="s">
        <v>1412</v>
      </c>
      <c r="W158" s="26"/>
      <c r="X158" s="26"/>
      <c r="Y158" s="26"/>
      <c r="Z158" s="26"/>
      <c r="AA158">
        <v>53</v>
      </c>
      <c r="AB158" s="74">
        <v>3</v>
      </c>
      <c r="AC158" s="76" t="str">
        <f t="shared" si="12"/>
        <v>158</v>
      </c>
      <c r="AD158">
        <f t="shared" si="13"/>
        <v>158</v>
      </c>
      <c r="AE158" s="26">
        <v>158</v>
      </c>
    </row>
    <row r="159" spans="1:31" s="26" customFormat="1">
      <c r="A159" s="1" t="s">
        <v>480</v>
      </c>
      <c r="B159" s="29" t="s">
        <v>1403</v>
      </c>
      <c r="C159" s="29" t="s">
        <v>1993</v>
      </c>
      <c r="D159" s="26" t="s">
        <v>2021</v>
      </c>
      <c r="E159" s="33" t="s">
        <v>2022</v>
      </c>
      <c r="G159" s="1" t="s">
        <v>763</v>
      </c>
      <c r="H159" s="1">
        <v>2020</v>
      </c>
      <c r="I159" s="29" t="s">
        <v>2023</v>
      </c>
      <c r="J159" s="1" t="s">
        <v>804</v>
      </c>
      <c r="K159" s="1"/>
      <c r="L159" s="39" t="s">
        <v>1378</v>
      </c>
      <c r="M159" s="39"/>
      <c r="N159" s="39"/>
      <c r="O159" s="1"/>
      <c r="P159" s="39" t="s">
        <v>2024</v>
      </c>
      <c r="Q159" s="29" t="s">
        <v>1410</v>
      </c>
      <c r="R159" t="s">
        <v>1377</v>
      </c>
      <c r="S159" s="39" t="s">
        <v>1431</v>
      </c>
      <c r="T159" t="s">
        <v>1411</v>
      </c>
      <c r="U159" t="s">
        <v>1412</v>
      </c>
      <c r="V159" t="s">
        <v>1412</v>
      </c>
      <c r="X159"/>
      <c r="Y159"/>
      <c r="Z159"/>
      <c r="AA159">
        <v>141</v>
      </c>
      <c r="AB159" s="74">
        <v>3</v>
      </c>
      <c r="AC159" s="76" t="str">
        <f t="shared" si="12"/>
        <v>159</v>
      </c>
      <c r="AD159">
        <f t="shared" si="13"/>
        <v>159</v>
      </c>
      <c r="AE159">
        <v>159</v>
      </c>
    </row>
    <row r="160" spans="1:31" s="26" customFormat="1">
      <c r="A160" s="1" t="s">
        <v>483</v>
      </c>
      <c r="B160" s="29" t="s">
        <v>1502</v>
      </c>
      <c r="C160" s="29" t="s">
        <v>1482</v>
      </c>
      <c r="D160" t="s">
        <v>2025</v>
      </c>
      <c r="E160" s="27" t="s">
        <v>2026</v>
      </c>
      <c r="F160"/>
      <c r="G160" s="1" t="s">
        <v>763</v>
      </c>
      <c r="H160" s="1">
        <v>2020</v>
      </c>
      <c r="I160" s="29" t="s">
        <v>2027</v>
      </c>
      <c r="J160" s="1" t="s">
        <v>804</v>
      </c>
      <c r="K160" s="1"/>
      <c r="L160" s="29" t="s">
        <v>1506</v>
      </c>
      <c r="M160" s="29" t="s">
        <v>2028</v>
      </c>
      <c r="N160" s="29" t="s">
        <v>1508</v>
      </c>
      <c r="O160"/>
      <c r="P160" s="29" t="s">
        <v>1811</v>
      </c>
      <c r="Q160" t="s">
        <v>1515</v>
      </c>
      <c r="R160" t="s">
        <v>1377</v>
      </c>
      <c r="S160" s="39" t="s">
        <v>1378</v>
      </c>
      <c r="T160" t="s">
        <v>1412</v>
      </c>
      <c r="U160" t="s">
        <v>1412</v>
      </c>
      <c r="V160" t="s">
        <v>1412</v>
      </c>
      <c r="W160"/>
      <c r="X160"/>
      <c r="Y160"/>
      <c r="Z160"/>
      <c r="AA160">
        <v>66</v>
      </c>
      <c r="AB160" s="74">
        <v>3</v>
      </c>
      <c r="AC160" s="76" t="str">
        <f t="shared" si="12"/>
        <v>160</v>
      </c>
      <c r="AD160">
        <f t="shared" si="13"/>
        <v>160</v>
      </c>
      <c r="AE160">
        <v>160</v>
      </c>
    </row>
    <row r="161" spans="1:31">
      <c r="A161" s="1" t="s">
        <v>486</v>
      </c>
      <c r="B161" s="29" t="s">
        <v>1502</v>
      </c>
      <c r="C161" s="41" t="s">
        <v>1482</v>
      </c>
      <c r="D161" s="62" t="s">
        <v>2029</v>
      </c>
      <c r="E161" s="61" t="s">
        <v>2030</v>
      </c>
      <c r="G161" s="16" t="s">
        <v>763</v>
      </c>
      <c r="H161" s="1">
        <v>2020</v>
      </c>
      <c r="I161" t="s">
        <v>2031</v>
      </c>
      <c r="J161" t="s">
        <v>804</v>
      </c>
      <c r="K161"/>
      <c r="L161" s="29" t="s">
        <v>1506</v>
      </c>
      <c r="M161" t="s">
        <v>2030</v>
      </c>
      <c r="N161" s="29" t="s">
        <v>1508</v>
      </c>
      <c r="P161" t="s">
        <v>2032</v>
      </c>
      <c r="Q161" t="s">
        <v>1515</v>
      </c>
      <c r="R161" t="s">
        <v>1377</v>
      </c>
      <c r="S161" s="39" t="s">
        <v>1378</v>
      </c>
      <c r="T161" t="s">
        <v>1412</v>
      </c>
      <c r="U161" t="s">
        <v>1412</v>
      </c>
      <c r="V161" t="s">
        <v>1412</v>
      </c>
      <c r="AA161">
        <v>65</v>
      </c>
      <c r="AB161" s="74">
        <v>3</v>
      </c>
      <c r="AC161" s="76" t="str">
        <f t="shared" si="12"/>
        <v>161</v>
      </c>
      <c r="AD161">
        <f t="shared" si="13"/>
        <v>161</v>
      </c>
      <c r="AE161">
        <v>161</v>
      </c>
    </row>
    <row r="162" spans="1:31" ht="13.95" customHeight="1">
      <c r="A162" s="1" t="s">
        <v>489</v>
      </c>
      <c r="B162" s="29" t="s">
        <v>1369</v>
      </c>
      <c r="C162" s="29" t="s">
        <v>1384</v>
      </c>
      <c r="D162" t="s">
        <v>2033</v>
      </c>
      <c r="E162" s="27" t="s">
        <v>2034</v>
      </c>
      <c r="G162" s="1" t="s">
        <v>763</v>
      </c>
      <c r="H162" s="1">
        <v>2018</v>
      </c>
      <c r="I162" s="29" t="s">
        <v>2035</v>
      </c>
      <c r="J162" s="1" t="s">
        <v>764</v>
      </c>
      <c r="L162" s="39" t="s">
        <v>1378</v>
      </c>
      <c r="N162" s="39"/>
      <c r="O162" s="38"/>
      <c r="P162" s="29" t="s">
        <v>1392</v>
      </c>
      <c r="Q162" t="s">
        <v>1376</v>
      </c>
      <c r="R162" t="s">
        <v>1377</v>
      </c>
      <c r="S162" s="39" t="s">
        <v>1378</v>
      </c>
      <c r="T162" t="s">
        <v>1412</v>
      </c>
      <c r="U162" t="s">
        <v>1412</v>
      </c>
      <c r="V162" t="s">
        <v>1412</v>
      </c>
      <c r="W162" t="s">
        <v>1538</v>
      </c>
      <c r="AA162">
        <v>64</v>
      </c>
      <c r="AB162" s="74">
        <v>3</v>
      </c>
      <c r="AC162" s="76" t="str">
        <f t="shared" si="12"/>
        <v>162</v>
      </c>
      <c r="AD162">
        <f t="shared" si="13"/>
        <v>162</v>
      </c>
      <c r="AE162">
        <v>162</v>
      </c>
    </row>
    <row r="163" spans="1:31">
      <c r="A163" s="1" t="s">
        <v>492</v>
      </c>
      <c r="B163" s="29" t="s">
        <v>1369</v>
      </c>
      <c r="C163" s="29" t="s">
        <v>1370</v>
      </c>
      <c r="D163" t="s">
        <v>2036</v>
      </c>
      <c r="E163" s="27" t="s">
        <v>2037</v>
      </c>
      <c r="G163" s="1" t="s">
        <v>763</v>
      </c>
      <c r="H163" s="1">
        <v>2018</v>
      </c>
      <c r="I163" s="29" t="s">
        <v>2038</v>
      </c>
      <c r="J163" s="1" t="s">
        <v>764</v>
      </c>
      <c r="L163" s="39" t="s">
        <v>1378</v>
      </c>
      <c r="M163" s="39"/>
      <c r="N163" s="39"/>
      <c r="O163" s="38"/>
      <c r="P163" s="29" t="s">
        <v>1396</v>
      </c>
      <c r="Q163" t="s">
        <v>1376</v>
      </c>
      <c r="R163" t="s">
        <v>1377</v>
      </c>
      <c r="S163" s="39" t="s">
        <v>1378</v>
      </c>
      <c r="T163" t="s">
        <v>1412</v>
      </c>
      <c r="U163" t="s">
        <v>1412</v>
      </c>
      <c r="V163" t="s">
        <v>1412</v>
      </c>
      <c r="AA163">
        <v>74</v>
      </c>
      <c r="AB163" s="74">
        <v>3</v>
      </c>
      <c r="AC163" s="76" t="str">
        <f t="shared" si="12"/>
        <v>163</v>
      </c>
      <c r="AD163">
        <f t="shared" si="13"/>
        <v>163</v>
      </c>
      <c r="AE163">
        <v>163</v>
      </c>
    </row>
    <row r="164" spans="1:31">
      <c r="A164" s="1" t="s">
        <v>496</v>
      </c>
      <c r="B164" s="29" t="s">
        <v>1369</v>
      </c>
      <c r="C164" s="29" t="s">
        <v>1447</v>
      </c>
      <c r="D164" t="s">
        <v>2039</v>
      </c>
      <c r="E164" s="27" t="s">
        <v>2040</v>
      </c>
      <c r="G164" s="1" t="s">
        <v>763</v>
      </c>
      <c r="H164" s="1">
        <v>2018</v>
      </c>
      <c r="I164" s="29" t="s">
        <v>2041</v>
      </c>
      <c r="J164" s="1" t="s">
        <v>764</v>
      </c>
      <c r="L164" s="39" t="s">
        <v>1378</v>
      </c>
      <c r="M164" s="39"/>
      <c r="N164" s="39"/>
      <c r="O164" s="1" t="s">
        <v>1431</v>
      </c>
      <c r="P164" s="39" t="s">
        <v>2042</v>
      </c>
      <c r="Q164" s="29" t="s">
        <v>1439</v>
      </c>
      <c r="R164" s="29" t="s">
        <v>1440</v>
      </c>
      <c r="S164" s="39" t="s">
        <v>1431</v>
      </c>
      <c r="T164" t="s">
        <v>1411</v>
      </c>
      <c r="U164" t="s">
        <v>1412</v>
      </c>
      <c r="V164" t="s">
        <v>1412</v>
      </c>
      <c r="AA164">
        <v>85</v>
      </c>
      <c r="AB164" s="74">
        <v>3</v>
      </c>
      <c r="AC164" s="76" t="str">
        <f t="shared" si="12"/>
        <v>164</v>
      </c>
      <c r="AD164">
        <f t="shared" si="13"/>
        <v>164</v>
      </c>
      <c r="AE164">
        <v>164</v>
      </c>
    </row>
    <row r="165" spans="1:31">
      <c r="A165" s="1" t="s">
        <v>500</v>
      </c>
      <c r="B165" s="29" t="s">
        <v>1432</v>
      </c>
      <c r="C165" s="29" t="s">
        <v>1978</v>
      </c>
      <c r="D165" s="26" t="s">
        <v>1979</v>
      </c>
      <c r="E165" s="36" t="s">
        <v>1980</v>
      </c>
      <c r="F165" s="26"/>
      <c r="G165" s="1" t="s">
        <v>763</v>
      </c>
      <c r="H165" s="1">
        <v>2020</v>
      </c>
      <c r="I165" s="29" t="s">
        <v>2043</v>
      </c>
      <c r="J165" s="1" t="s">
        <v>794</v>
      </c>
      <c r="L165" s="39" t="s">
        <v>1378</v>
      </c>
      <c r="M165" s="39"/>
      <c r="N165" s="39"/>
      <c r="P165" s="39" t="s">
        <v>2044</v>
      </c>
      <c r="Q165" s="29" t="s">
        <v>1439</v>
      </c>
      <c r="R165" s="29" t="s">
        <v>1440</v>
      </c>
      <c r="S165" s="39" t="s">
        <v>1431</v>
      </c>
      <c r="T165" t="s">
        <v>1411</v>
      </c>
      <c r="U165" t="s">
        <v>1412</v>
      </c>
      <c r="V165" t="s">
        <v>1412</v>
      </c>
      <c r="AA165">
        <v>61</v>
      </c>
      <c r="AB165" s="74">
        <v>3</v>
      </c>
      <c r="AC165" s="76" t="str">
        <f t="shared" si="12"/>
        <v>165</v>
      </c>
      <c r="AD165">
        <f t="shared" si="13"/>
        <v>165</v>
      </c>
      <c r="AE165">
        <v>165</v>
      </c>
    </row>
    <row r="166" spans="1:31">
      <c r="A166" s="1" t="s">
        <v>506</v>
      </c>
      <c r="B166" s="29" t="s">
        <v>1695</v>
      </c>
      <c r="C166" s="35" t="s">
        <v>1556</v>
      </c>
      <c r="D166" t="s">
        <v>2045</v>
      </c>
      <c r="E166" s="27" t="s">
        <v>2046</v>
      </c>
      <c r="G166" s="1" t="s">
        <v>763</v>
      </c>
      <c r="H166" s="1">
        <v>2020</v>
      </c>
      <c r="I166" s="29" t="s">
        <v>2047</v>
      </c>
      <c r="J166" s="1" t="s">
        <v>804</v>
      </c>
      <c r="L166" s="39" t="s">
        <v>1506</v>
      </c>
      <c r="M166" s="60" t="s">
        <v>2048</v>
      </c>
      <c r="N166" s="39" t="s">
        <v>1508</v>
      </c>
      <c r="P166" s="39" t="s">
        <v>2049</v>
      </c>
      <c r="Q166" t="s">
        <v>1515</v>
      </c>
      <c r="R166" t="s">
        <v>1377</v>
      </c>
      <c r="S166" s="39" t="s">
        <v>1378</v>
      </c>
      <c r="T166" t="s">
        <v>1412</v>
      </c>
      <c r="U166" t="s">
        <v>1412</v>
      </c>
      <c r="V166" t="s">
        <v>1412</v>
      </c>
      <c r="AA166">
        <v>76</v>
      </c>
      <c r="AB166" s="74">
        <v>3</v>
      </c>
      <c r="AC166" s="76" t="str">
        <f t="shared" si="12"/>
        <v>166</v>
      </c>
      <c r="AD166">
        <f t="shared" si="13"/>
        <v>166</v>
      </c>
      <c r="AE166">
        <v>166</v>
      </c>
    </row>
    <row r="167" spans="1:31">
      <c r="A167" s="1" t="s">
        <v>509</v>
      </c>
      <c r="B167" s="29" t="s">
        <v>1403</v>
      </c>
      <c r="C167" s="29" t="s">
        <v>2050</v>
      </c>
      <c r="D167" t="s">
        <v>2051</v>
      </c>
      <c r="E167" s="35" t="s">
        <v>2052</v>
      </c>
      <c r="G167" s="1" t="s">
        <v>763</v>
      </c>
      <c r="H167" s="1">
        <v>2018</v>
      </c>
      <c r="I167" s="29" t="s">
        <v>2053</v>
      </c>
      <c r="J167" s="1" t="s">
        <v>804</v>
      </c>
      <c r="L167" s="39" t="s">
        <v>1408</v>
      </c>
      <c r="M167" s="39"/>
      <c r="N167" s="39"/>
      <c r="P167" s="39" t="s">
        <v>2054</v>
      </c>
      <c r="Q167" s="29" t="s">
        <v>1410</v>
      </c>
      <c r="R167" t="s">
        <v>1377</v>
      </c>
      <c r="S167" s="39" t="s">
        <v>1431</v>
      </c>
      <c r="T167" t="s">
        <v>1411</v>
      </c>
      <c r="U167" t="s">
        <v>1412</v>
      </c>
      <c r="V167" t="s">
        <v>1412</v>
      </c>
      <c r="AA167">
        <v>177</v>
      </c>
      <c r="AB167" s="74">
        <v>3</v>
      </c>
      <c r="AC167" s="76" t="str">
        <f t="shared" si="12"/>
        <v>167</v>
      </c>
      <c r="AD167">
        <f t="shared" si="13"/>
        <v>167</v>
      </c>
      <c r="AE167">
        <v>167</v>
      </c>
    </row>
    <row r="168" spans="1:31">
      <c r="A168" s="1" t="s">
        <v>512</v>
      </c>
      <c r="B168" s="29" t="s">
        <v>1424</v>
      </c>
      <c r="C168" s="29" t="s">
        <v>2055</v>
      </c>
      <c r="D168" t="s">
        <v>2056</v>
      </c>
      <c r="E168" s="27" t="s">
        <v>2057</v>
      </c>
      <c r="G168" s="1" t="s">
        <v>763</v>
      </c>
      <c r="H168" s="1">
        <v>2018</v>
      </c>
      <c r="I168" s="29" t="s">
        <v>2058</v>
      </c>
      <c r="J168" s="1" t="s">
        <v>804</v>
      </c>
      <c r="L168" s="39" t="s">
        <v>1429</v>
      </c>
      <c r="M168" s="59" t="s">
        <v>2059</v>
      </c>
      <c r="N168" s="39"/>
      <c r="P168" s="39" t="s">
        <v>2060</v>
      </c>
      <c r="Q168" s="29" t="s">
        <v>1410</v>
      </c>
      <c r="R168" t="s">
        <v>1377</v>
      </c>
      <c r="S168" s="39" t="s">
        <v>1431</v>
      </c>
      <c r="T168" t="s">
        <v>1411</v>
      </c>
      <c r="U168" t="s">
        <v>1412</v>
      </c>
      <c r="V168" t="s">
        <v>1412</v>
      </c>
      <c r="AA168">
        <v>81</v>
      </c>
      <c r="AB168" s="74">
        <v>3</v>
      </c>
      <c r="AC168" s="76" t="str">
        <f t="shared" si="12"/>
        <v>168</v>
      </c>
      <c r="AD168">
        <f t="shared" si="13"/>
        <v>168</v>
      </c>
      <c r="AE168">
        <v>168</v>
      </c>
    </row>
    <row r="169" spans="1:31">
      <c r="A169" s="1" t="s">
        <v>515</v>
      </c>
      <c r="B169" s="29" t="s">
        <v>1424</v>
      </c>
      <c r="C169" s="29" t="s">
        <v>2055</v>
      </c>
      <c r="D169" t="s">
        <v>2061</v>
      </c>
      <c r="E169" s="35" t="s">
        <v>2057</v>
      </c>
      <c r="G169" s="1" t="s">
        <v>763</v>
      </c>
      <c r="H169" s="1">
        <v>2018</v>
      </c>
      <c r="I169" s="29" t="s">
        <v>2062</v>
      </c>
      <c r="J169" s="1" t="s">
        <v>804</v>
      </c>
      <c r="L169" s="39" t="s">
        <v>1429</v>
      </c>
      <c r="M169" s="59" t="s">
        <v>2059</v>
      </c>
      <c r="N169" s="39"/>
      <c r="P169" s="39" t="s">
        <v>2063</v>
      </c>
      <c r="Q169" s="29" t="s">
        <v>1410</v>
      </c>
      <c r="R169" t="s">
        <v>1377</v>
      </c>
      <c r="S169" s="39" t="s">
        <v>1431</v>
      </c>
      <c r="T169" t="s">
        <v>1411</v>
      </c>
      <c r="U169" t="s">
        <v>1412</v>
      </c>
      <c r="V169" t="s">
        <v>1412</v>
      </c>
      <c r="AA169">
        <v>32</v>
      </c>
      <c r="AB169" s="74">
        <v>3</v>
      </c>
      <c r="AC169" s="76" t="str">
        <f t="shared" si="12"/>
        <v>169</v>
      </c>
      <c r="AD169">
        <f t="shared" si="13"/>
        <v>169</v>
      </c>
      <c r="AE169">
        <v>169</v>
      </c>
    </row>
    <row r="170" spans="1:31">
      <c r="A170" s="1" t="s">
        <v>518</v>
      </c>
      <c r="B170" s="29" t="s">
        <v>1424</v>
      </c>
      <c r="C170" s="29" t="s">
        <v>2055</v>
      </c>
      <c r="D170" t="s">
        <v>2064</v>
      </c>
      <c r="E170" s="27" t="s">
        <v>2057</v>
      </c>
      <c r="G170" s="1" t="s">
        <v>763</v>
      </c>
      <c r="H170" s="1">
        <v>2018</v>
      </c>
      <c r="I170" s="29" t="s">
        <v>2062</v>
      </c>
      <c r="J170" s="1" t="s">
        <v>804</v>
      </c>
      <c r="L170" s="39" t="s">
        <v>1429</v>
      </c>
      <c r="M170" s="59" t="s">
        <v>2059</v>
      </c>
      <c r="N170" s="39"/>
      <c r="P170" s="39" t="s">
        <v>2065</v>
      </c>
      <c r="Q170" s="29" t="s">
        <v>1410</v>
      </c>
      <c r="R170" t="s">
        <v>1377</v>
      </c>
      <c r="S170" s="39" t="s">
        <v>1431</v>
      </c>
      <c r="T170" t="s">
        <v>1411</v>
      </c>
      <c r="U170" t="s">
        <v>1412</v>
      </c>
      <c r="V170" t="s">
        <v>1412</v>
      </c>
      <c r="AA170">
        <v>139</v>
      </c>
      <c r="AB170" s="74">
        <v>3</v>
      </c>
      <c r="AC170" s="76" t="str">
        <f t="shared" si="12"/>
        <v>170</v>
      </c>
      <c r="AD170">
        <f t="shared" si="13"/>
        <v>170</v>
      </c>
      <c r="AE170">
        <v>170</v>
      </c>
    </row>
    <row r="171" spans="1:31">
      <c r="A171" s="1" t="s">
        <v>521</v>
      </c>
      <c r="B171" s="29" t="s">
        <v>1369</v>
      </c>
      <c r="C171" s="29" t="s">
        <v>1384</v>
      </c>
      <c r="D171" t="s">
        <v>2066</v>
      </c>
      <c r="E171" s="27" t="s">
        <v>2067</v>
      </c>
      <c r="G171" s="1" t="s">
        <v>763</v>
      </c>
      <c r="H171" s="1">
        <v>2020</v>
      </c>
      <c r="I171" s="29" t="s">
        <v>2068</v>
      </c>
      <c r="J171" s="1" t="s">
        <v>764</v>
      </c>
      <c r="L171" s="39" t="s">
        <v>1378</v>
      </c>
      <c r="M171" s="39"/>
      <c r="N171" s="39"/>
      <c r="O171" s="38"/>
      <c r="P171" s="29" t="s">
        <v>1392</v>
      </c>
      <c r="Q171" t="s">
        <v>1376</v>
      </c>
      <c r="R171" t="s">
        <v>1377</v>
      </c>
      <c r="S171" s="29" t="s">
        <v>1378</v>
      </c>
      <c r="T171" t="s">
        <v>1412</v>
      </c>
      <c r="U171" t="s">
        <v>1412</v>
      </c>
      <c r="V171" t="s">
        <v>1412</v>
      </c>
      <c r="W171" t="s">
        <v>1538</v>
      </c>
      <c r="AA171">
        <v>118</v>
      </c>
      <c r="AB171" s="74">
        <v>3</v>
      </c>
      <c r="AC171" s="76" t="str">
        <f t="shared" si="12"/>
        <v>171</v>
      </c>
      <c r="AD171">
        <f t="shared" si="13"/>
        <v>171</v>
      </c>
      <c r="AE171">
        <v>171</v>
      </c>
    </row>
    <row r="172" spans="1:31">
      <c r="A172" s="1" t="s">
        <v>525</v>
      </c>
      <c r="B172" s="29" t="s">
        <v>1369</v>
      </c>
      <c r="C172" s="29" t="s">
        <v>2069</v>
      </c>
      <c r="D172" t="s">
        <v>2070</v>
      </c>
      <c r="E172" s="27" t="s">
        <v>2071</v>
      </c>
      <c r="G172" s="1" t="s">
        <v>763</v>
      </c>
      <c r="H172" s="1">
        <v>2020</v>
      </c>
      <c r="I172" s="29" t="s">
        <v>2072</v>
      </c>
      <c r="J172" s="1" t="s">
        <v>764</v>
      </c>
      <c r="L172" s="39" t="s">
        <v>1378</v>
      </c>
      <c r="M172" s="39"/>
      <c r="N172" s="39"/>
      <c r="O172" s="38"/>
      <c r="P172" s="29" t="s">
        <v>1392</v>
      </c>
      <c r="Q172" s="29" t="s">
        <v>1439</v>
      </c>
      <c r="R172" s="29" t="s">
        <v>1440</v>
      </c>
      <c r="S172" s="39" t="s">
        <v>1431</v>
      </c>
      <c r="T172" t="s">
        <v>1411</v>
      </c>
      <c r="U172" t="s">
        <v>1412</v>
      </c>
      <c r="V172" t="s">
        <v>1412</v>
      </c>
      <c r="AA172">
        <v>194</v>
      </c>
      <c r="AB172" s="74">
        <v>3</v>
      </c>
      <c r="AC172" s="76" t="str">
        <f t="shared" si="12"/>
        <v>172</v>
      </c>
      <c r="AD172">
        <f t="shared" si="13"/>
        <v>172</v>
      </c>
      <c r="AE172">
        <v>172</v>
      </c>
    </row>
    <row r="173" spans="1:31">
      <c r="A173" s="1" t="s">
        <v>528</v>
      </c>
      <c r="B173" s="29" t="s">
        <v>1369</v>
      </c>
      <c r="C173" s="29" t="s">
        <v>1384</v>
      </c>
      <c r="D173" t="s">
        <v>2073</v>
      </c>
      <c r="E173" s="27" t="s">
        <v>2074</v>
      </c>
      <c r="G173" s="1" t="s">
        <v>763</v>
      </c>
      <c r="H173" s="1">
        <v>2018</v>
      </c>
      <c r="I173" s="29" t="s">
        <v>2075</v>
      </c>
      <c r="J173" s="1" t="s">
        <v>764</v>
      </c>
      <c r="L173" s="39" t="s">
        <v>1378</v>
      </c>
      <c r="M173" s="39"/>
      <c r="N173" s="39"/>
      <c r="O173" s="38"/>
      <c r="P173" s="29" t="s">
        <v>1392</v>
      </c>
      <c r="Q173" t="s">
        <v>1376</v>
      </c>
      <c r="R173" t="s">
        <v>1377</v>
      </c>
      <c r="S173" s="29" t="s">
        <v>1378</v>
      </c>
      <c r="T173" t="s">
        <v>1412</v>
      </c>
      <c r="U173" t="s">
        <v>1412</v>
      </c>
      <c r="V173" t="s">
        <v>1412</v>
      </c>
      <c r="W173" t="s">
        <v>1538</v>
      </c>
      <c r="AA173">
        <v>10</v>
      </c>
      <c r="AB173" s="74">
        <v>3</v>
      </c>
      <c r="AC173" s="76" t="str">
        <f t="shared" si="12"/>
        <v>173</v>
      </c>
      <c r="AD173">
        <f t="shared" si="13"/>
        <v>173</v>
      </c>
      <c r="AE173">
        <v>173</v>
      </c>
    </row>
    <row r="174" spans="1:31">
      <c r="A174" s="1" t="s">
        <v>531</v>
      </c>
      <c r="B174" s="29" t="s">
        <v>1369</v>
      </c>
      <c r="C174" s="29" t="s">
        <v>1370</v>
      </c>
      <c r="D174" t="s">
        <v>2076</v>
      </c>
      <c r="E174" s="27" t="s">
        <v>2077</v>
      </c>
      <c r="G174" s="1" t="s">
        <v>763</v>
      </c>
      <c r="H174" s="1">
        <v>2018</v>
      </c>
      <c r="I174" s="29" t="s">
        <v>2078</v>
      </c>
      <c r="J174" s="1" t="s">
        <v>764</v>
      </c>
      <c r="L174" s="39" t="s">
        <v>1378</v>
      </c>
      <c r="M174" s="39"/>
      <c r="N174" s="39"/>
      <c r="O174" s="38"/>
      <c r="P174" s="29" t="s">
        <v>1396</v>
      </c>
      <c r="Q174" t="s">
        <v>1376</v>
      </c>
      <c r="R174" t="s">
        <v>1377</v>
      </c>
      <c r="S174" s="29" t="s">
        <v>1378</v>
      </c>
      <c r="T174" t="s">
        <v>1412</v>
      </c>
      <c r="U174" t="s">
        <v>1412</v>
      </c>
      <c r="V174" t="s">
        <v>1412</v>
      </c>
      <c r="AA174">
        <v>215</v>
      </c>
      <c r="AB174" s="74">
        <v>3</v>
      </c>
      <c r="AC174" s="76" t="str">
        <f t="shared" si="12"/>
        <v>174</v>
      </c>
      <c r="AD174">
        <f t="shared" si="13"/>
        <v>174</v>
      </c>
      <c r="AE174">
        <v>174</v>
      </c>
    </row>
    <row r="175" spans="1:31">
      <c r="A175" s="1" t="s">
        <v>534</v>
      </c>
      <c r="B175" s="29" t="s">
        <v>1591</v>
      </c>
      <c r="C175" s="29" t="s">
        <v>2079</v>
      </c>
      <c r="D175" s="26" t="s">
        <v>2080</v>
      </c>
      <c r="E175" s="26" t="s">
        <v>2081</v>
      </c>
      <c r="G175" s="1" t="s">
        <v>793</v>
      </c>
      <c r="H175" s="1">
        <v>2020</v>
      </c>
      <c r="I175" s="29" t="s">
        <v>2082</v>
      </c>
      <c r="J175" s="1" t="s">
        <v>794</v>
      </c>
      <c r="O175" s="1"/>
      <c r="P175" s="39" t="s">
        <v>2083</v>
      </c>
      <c r="Q175" s="29" t="s">
        <v>1439</v>
      </c>
      <c r="R175" s="29" t="s">
        <v>1440</v>
      </c>
      <c r="S175" s="29" t="s">
        <v>1431</v>
      </c>
      <c r="T175" t="s">
        <v>1411</v>
      </c>
      <c r="U175" t="s">
        <v>1412</v>
      </c>
      <c r="V175" t="s">
        <v>1412</v>
      </c>
      <c r="AA175">
        <v>207</v>
      </c>
      <c r="AB175" s="74">
        <v>3</v>
      </c>
      <c r="AC175" s="76" t="str">
        <f t="shared" si="12"/>
        <v>175</v>
      </c>
      <c r="AD175">
        <f t="shared" si="13"/>
        <v>175</v>
      </c>
      <c r="AE175">
        <v>175</v>
      </c>
    </row>
    <row r="176" spans="1:31">
      <c r="A176" s="1" t="s">
        <v>537</v>
      </c>
      <c r="B176" s="29" t="s">
        <v>1591</v>
      </c>
      <c r="C176" s="29" t="s">
        <v>2079</v>
      </c>
      <c r="D176" s="26" t="s">
        <v>2080</v>
      </c>
      <c r="E176" s="26" t="s">
        <v>2081</v>
      </c>
      <c r="G176" s="1" t="s">
        <v>763</v>
      </c>
      <c r="H176" s="1">
        <v>2020</v>
      </c>
      <c r="I176" s="29" t="s">
        <v>2084</v>
      </c>
      <c r="J176" s="1" t="s">
        <v>794</v>
      </c>
      <c r="P176" s="39" t="s">
        <v>2083</v>
      </c>
      <c r="Q176" s="29" t="s">
        <v>1439</v>
      </c>
      <c r="R176" s="29" t="s">
        <v>1440</v>
      </c>
      <c r="S176" s="29" t="s">
        <v>1431</v>
      </c>
      <c r="T176" t="s">
        <v>1411</v>
      </c>
      <c r="U176" t="s">
        <v>1412</v>
      </c>
      <c r="V176" t="s">
        <v>1412</v>
      </c>
      <c r="AA176">
        <v>99</v>
      </c>
      <c r="AB176" s="74">
        <v>3</v>
      </c>
      <c r="AC176" s="76" t="str">
        <f t="shared" si="12"/>
        <v>176</v>
      </c>
      <c r="AD176">
        <f t="shared" si="13"/>
        <v>176</v>
      </c>
      <c r="AE176">
        <v>176</v>
      </c>
    </row>
    <row r="177" spans="1:31">
      <c r="A177" s="1" t="s">
        <v>2085</v>
      </c>
      <c r="B177" s="29" t="s">
        <v>1688</v>
      </c>
      <c r="C177" s="29" t="s">
        <v>1932</v>
      </c>
      <c r="D177" t="s">
        <v>2086</v>
      </c>
      <c r="E177" s="27" t="s">
        <v>2087</v>
      </c>
      <c r="G177" s="1" t="s">
        <v>892</v>
      </c>
      <c r="H177" s="1">
        <v>2020</v>
      </c>
      <c r="I177" s="29" t="s">
        <v>1705</v>
      </c>
      <c r="J177" s="1" t="s">
        <v>764</v>
      </c>
      <c r="L177" s="29" t="s">
        <v>892</v>
      </c>
      <c r="P177" s="29" t="s">
        <v>1693</v>
      </c>
      <c r="AA177">
        <v>80</v>
      </c>
      <c r="AB177" s="74">
        <v>3</v>
      </c>
      <c r="AC177" s="76" t="str">
        <f t="shared" si="12"/>
        <v>76</v>
      </c>
      <c r="AD177">
        <f t="shared" si="13"/>
        <v>76</v>
      </c>
      <c r="AE177" s="26">
        <v>76</v>
      </c>
    </row>
    <row r="178" spans="1:31">
      <c r="A178" s="1" t="s">
        <v>2088</v>
      </c>
      <c r="B178" s="29" t="s">
        <v>1369</v>
      </c>
      <c r="C178" t="s">
        <v>2089</v>
      </c>
      <c r="D178" t="s">
        <v>2090</v>
      </c>
      <c r="E178" s="27" t="s">
        <v>2091</v>
      </c>
      <c r="G178" s="1" t="s">
        <v>892</v>
      </c>
      <c r="H178" s="1">
        <v>2018</v>
      </c>
      <c r="I178" s="29" t="s">
        <v>2092</v>
      </c>
      <c r="J178" s="1" t="s">
        <v>764</v>
      </c>
      <c r="L178" s="39" t="s">
        <v>1378</v>
      </c>
      <c r="M178" s="39"/>
      <c r="N178" s="39"/>
      <c r="P178" s="29" t="s">
        <v>1392</v>
      </c>
      <c r="T178" s="1"/>
      <c r="AA178">
        <v>102</v>
      </c>
      <c r="AB178" s="74">
        <v>3</v>
      </c>
      <c r="AC178" s="76" t="str">
        <f t="shared" si="12"/>
        <v>177</v>
      </c>
      <c r="AD178">
        <f t="shared" si="13"/>
        <v>177</v>
      </c>
      <c r="AE178">
        <v>177</v>
      </c>
    </row>
    <row r="179" spans="1:31">
      <c r="A179" s="1" t="s">
        <v>544</v>
      </c>
      <c r="B179" s="29" t="s">
        <v>1369</v>
      </c>
      <c r="C179" s="29" t="s">
        <v>2093</v>
      </c>
      <c r="D179" t="s">
        <v>2094</v>
      </c>
      <c r="E179" s="35" t="s">
        <v>2095</v>
      </c>
      <c r="G179" s="1" t="s">
        <v>763</v>
      </c>
      <c r="H179" s="1">
        <v>2020</v>
      </c>
      <c r="I179" s="26" t="s">
        <v>2096</v>
      </c>
      <c r="J179" s="1" t="s">
        <v>764</v>
      </c>
      <c r="L179" s="29" t="s">
        <v>1378</v>
      </c>
      <c r="O179" t="s">
        <v>1431</v>
      </c>
      <c r="P179" s="39" t="s">
        <v>2097</v>
      </c>
      <c r="Q179" s="29" t="s">
        <v>1439</v>
      </c>
      <c r="R179" s="29" t="s">
        <v>1440</v>
      </c>
      <c r="S179" s="39" t="s">
        <v>1431</v>
      </c>
      <c r="T179" t="s">
        <v>1411</v>
      </c>
      <c r="U179" t="s">
        <v>1412</v>
      </c>
      <c r="V179" t="s">
        <v>1412</v>
      </c>
      <c r="AA179">
        <v>55</v>
      </c>
      <c r="AB179" s="74">
        <v>3</v>
      </c>
      <c r="AC179" s="76" t="str">
        <f t="shared" si="12"/>
        <v>178</v>
      </c>
      <c r="AD179">
        <f t="shared" si="13"/>
        <v>178</v>
      </c>
      <c r="AE179" s="26">
        <v>178</v>
      </c>
    </row>
    <row r="180" spans="1:31" s="26" customFormat="1">
      <c r="A180" s="1" t="s">
        <v>548</v>
      </c>
      <c r="B180" s="29" t="s">
        <v>1591</v>
      </c>
      <c r="C180" s="29" t="s">
        <v>2079</v>
      </c>
      <c r="D180" s="70" t="s">
        <v>2098</v>
      </c>
      <c r="E180" s="36" t="s">
        <v>2099</v>
      </c>
      <c r="G180" s="1" t="s">
        <v>763</v>
      </c>
      <c r="H180" s="1">
        <v>2020</v>
      </c>
      <c r="I180" s="29" t="s">
        <v>2100</v>
      </c>
      <c r="J180" s="1" t="s">
        <v>794</v>
      </c>
      <c r="K180" s="1"/>
      <c r="P180" s="39" t="s">
        <v>2083</v>
      </c>
      <c r="Q180" s="29" t="s">
        <v>1439</v>
      </c>
      <c r="R180" s="29" t="s">
        <v>1440</v>
      </c>
      <c r="S180" s="39" t="s">
        <v>1431</v>
      </c>
      <c r="T180" t="s">
        <v>1411</v>
      </c>
      <c r="U180" t="s">
        <v>1412</v>
      </c>
      <c r="V180" t="s">
        <v>1412</v>
      </c>
      <c r="X180"/>
      <c r="Y180"/>
      <c r="Z180"/>
      <c r="AA180">
        <v>213</v>
      </c>
      <c r="AB180" s="74">
        <v>3</v>
      </c>
      <c r="AC180" s="76" t="str">
        <f t="shared" si="12"/>
        <v>179</v>
      </c>
      <c r="AD180">
        <f t="shared" si="13"/>
        <v>179</v>
      </c>
      <c r="AE180">
        <v>179</v>
      </c>
    </row>
    <row r="181" spans="1:31" ht="15" customHeight="1">
      <c r="A181" s="16" t="s">
        <v>551</v>
      </c>
      <c r="B181" t="s">
        <v>1403</v>
      </c>
      <c r="C181" t="s">
        <v>2101</v>
      </c>
      <c r="D181" t="s">
        <v>2102</v>
      </c>
      <c r="E181" s="27" t="s">
        <v>2103</v>
      </c>
      <c r="G181" s="1" t="s">
        <v>763</v>
      </c>
      <c r="H181" s="1">
        <v>2018</v>
      </c>
      <c r="I181" s="29" t="s">
        <v>2104</v>
      </c>
      <c r="J181" s="1" t="s">
        <v>804</v>
      </c>
      <c r="L181" s="29" t="s">
        <v>1408</v>
      </c>
      <c r="O181" s="26"/>
      <c r="P181" s="39" t="s">
        <v>2105</v>
      </c>
      <c r="Q181" s="29" t="s">
        <v>1410</v>
      </c>
      <c r="R181" t="s">
        <v>1377</v>
      </c>
      <c r="S181" s="39" t="s">
        <v>1431</v>
      </c>
      <c r="T181" t="s">
        <v>1411</v>
      </c>
      <c r="U181" t="s">
        <v>1412</v>
      </c>
      <c r="V181" t="s">
        <v>1412</v>
      </c>
      <c r="AA181">
        <v>108</v>
      </c>
      <c r="AB181" s="74">
        <v>3</v>
      </c>
      <c r="AC181" s="76" t="str">
        <f t="shared" si="12"/>
        <v>180</v>
      </c>
      <c r="AD181">
        <f t="shared" si="13"/>
        <v>180</v>
      </c>
      <c r="AE181">
        <v>180</v>
      </c>
    </row>
    <row r="182" spans="1:31" ht="15.6" customHeight="1">
      <c r="A182" s="16" t="s">
        <v>554</v>
      </c>
      <c r="B182" t="s">
        <v>1403</v>
      </c>
      <c r="C182" t="s">
        <v>2101</v>
      </c>
      <c r="D182" t="s">
        <v>2106</v>
      </c>
      <c r="E182" t="s">
        <v>2103</v>
      </c>
      <c r="G182" s="1" t="s">
        <v>763</v>
      </c>
      <c r="H182" s="1">
        <v>2018</v>
      </c>
      <c r="I182" s="29" t="s">
        <v>2107</v>
      </c>
      <c r="J182" s="1" t="s">
        <v>804</v>
      </c>
      <c r="L182" s="29" t="s">
        <v>1408</v>
      </c>
      <c r="O182" s="26"/>
      <c r="P182" s="39" t="s">
        <v>2108</v>
      </c>
      <c r="Q182" s="29" t="s">
        <v>1410</v>
      </c>
      <c r="R182" t="s">
        <v>1377</v>
      </c>
      <c r="S182" s="39" t="s">
        <v>1431</v>
      </c>
      <c r="T182" t="s">
        <v>1411</v>
      </c>
      <c r="U182" t="s">
        <v>1412</v>
      </c>
      <c r="V182" t="s">
        <v>1412</v>
      </c>
      <c r="AA182">
        <v>124</v>
      </c>
      <c r="AB182" s="74">
        <v>3</v>
      </c>
      <c r="AC182" s="76" t="str">
        <f t="shared" si="12"/>
        <v>181</v>
      </c>
      <c r="AD182">
        <f t="shared" si="13"/>
        <v>181</v>
      </c>
      <c r="AE182">
        <v>181</v>
      </c>
    </row>
    <row r="183" spans="1:31">
      <c r="A183" s="1" t="s">
        <v>557</v>
      </c>
      <c r="B183" s="29" t="s">
        <v>1369</v>
      </c>
      <c r="C183" s="29" t="s">
        <v>1384</v>
      </c>
      <c r="D183" t="s">
        <v>2109</v>
      </c>
      <c r="E183" s="27" t="s">
        <v>2110</v>
      </c>
      <c r="G183" s="1" t="s">
        <v>763</v>
      </c>
      <c r="H183" s="1">
        <v>2018</v>
      </c>
      <c r="I183" s="29" t="s">
        <v>2111</v>
      </c>
      <c r="J183" s="1" t="s">
        <v>764</v>
      </c>
      <c r="L183" s="39" t="s">
        <v>1378</v>
      </c>
      <c r="M183" s="39"/>
      <c r="N183" s="39"/>
      <c r="O183" s="38"/>
      <c r="P183" s="29" t="s">
        <v>1392</v>
      </c>
      <c r="Q183" t="s">
        <v>1376</v>
      </c>
      <c r="R183" t="s">
        <v>1377</v>
      </c>
      <c r="S183" s="29" t="s">
        <v>1378</v>
      </c>
      <c r="T183" t="s">
        <v>1412</v>
      </c>
      <c r="U183" t="s">
        <v>1412</v>
      </c>
      <c r="V183" t="s">
        <v>1412</v>
      </c>
      <c r="W183" t="s">
        <v>2112</v>
      </c>
      <c r="AA183">
        <v>44</v>
      </c>
      <c r="AB183" s="74">
        <v>3</v>
      </c>
      <c r="AC183" s="76" t="str">
        <f t="shared" si="12"/>
        <v>182</v>
      </c>
      <c r="AD183">
        <f t="shared" si="13"/>
        <v>182</v>
      </c>
      <c r="AE183">
        <v>182</v>
      </c>
    </row>
    <row r="184" spans="1:31">
      <c r="A184" s="1" t="s">
        <v>560</v>
      </c>
      <c r="B184" s="29" t="s">
        <v>1502</v>
      </c>
      <c r="C184" s="29" t="s">
        <v>1482</v>
      </c>
      <c r="D184" t="s">
        <v>2113</v>
      </c>
      <c r="E184" s="27" t="s">
        <v>1504</v>
      </c>
      <c r="G184" s="1" t="s">
        <v>793</v>
      </c>
      <c r="H184" s="1">
        <v>2020</v>
      </c>
      <c r="I184" s="29" t="s">
        <v>2114</v>
      </c>
      <c r="J184" s="1" t="s">
        <v>804</v>
      </c>
      <c r="L184" s="29" t="s">
        <v>1506</v>
      </c>
      <c r="M184" s="29" t="s">
        <v>2115</v>
      </c>
      <c r="N184" s="29" t="s">
        <v>1508</v>
      </c>
      <c r="P184" s="29" t="s">
        <v>1811</v>
      </c>
      <c r="Q184" t="s">
        <v>1515</v>
      </c>
      <c r="R184" t="s">
        <v>1377</v>
      </c>
      <c r="S184" s="29" t="s">
        <v>1378</v>
      </c>
      <c r="T184" t="s">
        <v>1412</v>
      </c>
      <c r="U184" t="s">
        <v>1412</v>
      </c>
      <c r="V184" t="s">
        <v>1412</v>
      </c>
      <c r="AA184">
        <v>43</v>
      </c>
      <c r="AB184" s="74">
        <v>3</v>
      </c>
      <c r="AC184" s="76" t="str">
        <f t="shared" si="12"/>
        <v>183</v>
      </c>
      <c r="AD184">
        <f t="shared" si="13"/>
        <v>183</v>
      </c>
      <c r="AE184">
        <v>183</v>
      </c>
    </row>
    <row r="185" spans="1:31">
      <c r="A185" s="1" t="s">
        <v>563</v>
      </c>
      <c r="B185" s="29" t="s">
        <v>1502</v>
      </c>
      <c r="C185" s="29" t="s">
        <v>1482</v>
      </c>
      <c r="D185" t="s">
        <v>2116</v>
      </c>
      <c r="E185" s="27" t="s">
        <v>1504</v>
      </c>
      <c r="G185" s="1" t="s">
        <v>763</v>
      </c>
      <c r="H185" s="1">
        <v>2020</v>
      </c>
      <c r="I185" s="29" t="s">
        <v>2117</v>
      </c>
      <c r="J185" s="1" t="s">
        <v>804</v>
      </c>
      <c r="L185" s="29" t="s">
        <v>1506</v>
      </c>
      <c r="M185" s="29" t="s">
        <v>2118</v>
      </c>
      <c r="N185" s="29" t="s">
        <v>1508</v>
      </c>
      <c r="O185" s="29" t="s">
        <v>1431</v>
      </c>
      <c r="P185" s="29" t="s">
        <v>2119</v>
      </c>
      <c r="Q185" t="s">
        <v>1515</v>
      </c>
      <c r="R185" t="s">
        <v>1377</v>
      </c>
      <c r="S185" s="29" t="s">
        <v>1378</v>
      </c>
      <c r="T185" t="s">
        <v>1412</v>
      </c>
      <c r="U185" t="s">
        <v>1412</v>
      </c>
      <c r="V185" t="s">
        <v>1412</v>
      </c>
      <c r="AA185">
        <v>42</v>
      </c>
      <c r="AB185" s="74">
        <v>3</v>
      </c>
      <c r="AC185" s="76" t="str">
        <f t="shared" si="12"/>
        <v>184</v>
      </c>
      <c r="AD185">
        <f t="shared" si="13"/>
        <v>184</v>
      </c>
      <c r="AE185">
        <v>184</v>
      </c>
    </row>
    <row r="186" spans="1:31">
      <c r="A186" s="1" t="s">
        <v>566</v>
      </c>
      <c r="B186" s="29" t="s">
        <v>2120</v>
      </c>
      <c r="C186" s="29" t="s">
        <v>2121</v>
      </c>
      <c r="D186" s="79" t="s">
        <v>2122</v>
      </c>
      <c r="E186" s="27" t="s">
        <v>1504</v>
      </c>
      <c r="G186" s="1" t="s">
        <v>763</v>
      </c>
      <c r="H186" s="1">
        <v>2020</v>
      </c>
      <c r="I186" s="29" t="s">
        <v>2123</v>
      </c>
      <c r="J186" s="1" t="s">
        <v>804</v>
      </c>
      <c r="L186" s="29" t="s">
        <v>1506</v>
      </c>
      <c r="M186" s="61" t="s">
        <v>2124</v>
      </c>
      <c r="N186" s="29" t="s">
        <v>1508</v>
      </c>
      <c r="O186" s="29" t="s">
        <v>1431</v>
      </c>
      <c r="P186" s="29" t="s">
        <v>2119</v>
      </c>
      <c r="Q186" t="s">
        <v>1515</v>
      </c>
      <c r="R186" t="s">
        <v>1377</v>
      </c>
      <c r="S186" s="39" t="s">
        <v>1431</v>
      </c>
      <c r="T186" t="s">
        <v>1411</v>
      </c>
      <c r="U186" t="s">
        <v>1412</v>
      </c>
      <c r="V186" t="s">
        <v>1412</v>
      </c>
      <c r="AA186">
        <v>41</v>
      </c>
      <c r="AB186" s="74">
        <v>3</v>
      </c>
      <c r="AC186" s="76" t="str">
        <f t="shared" si="12"/>
        <v>185</v>
      </c>
      <c r="AD186">
        <f t="shared" si="13"/>
        <v>185</v>
      </c>
      <c r="AE186" s="26">
        <v>185</v>
      </c>
    </row>
    <row r="187" spans="1:31" s="26" customFormat="1">
      <c r="A187" s="1" t="s">
        <v>569</v>
      </c>
      <c r="B187" s="29" t="s">
        <v>2120</v>
      </c>
      <c r="C187" s="29" t="s">
        <v>2121</v>
      </c>
      <c r="D187" s="80" t="s">
        <v>2125</v>
      </c>
      <c r="E187" s="36" t="s">
        <v>1504</v>
      </c>
      <c r="G187" s="1" t="s">
        <v>763</v>
      </c>
      <c r="H187" s="1">
        <v>2020</v>
      </c>
      <c r="I187" s="29" t="s">
        <v>2126</v>
      </c>
      <c r="J187" s="1" t="s">
        <v>804</v>
      </c>
      <c r="K187" s="1"/>
      <c r="L187" s="29" t="s">
        <v>1506</v>
      </c>
      <c r="M187" s="29" t="s">
        <v>2127</v>
      </c>
      <c r="N187" s="29" t="s">
        <v>1508</v>
      </c>
      <c r="O187"/>
      <c r="P187" s="29" t="s">
        <v>1811</v>
      </c>
      <c r="Q187" t="s">
        <v>1515</v>
      </c>
      <c r="R187" t="s">
        <v>1377</v>
      </c>
      <c r="S187" s="39" t="s">
        <v>1431</v>
      </c>
      <c r="T187" t="s">
        <v>1411</v>
      </c>
      <c r="U187" t="s">
        <v>1412</v>
      </c>
      <c r="V187" t="s">
        <v>1412</v>
      </c>
      <c r="AA187">
        <v>40</v>
      </c>
      <c r="AB187" s="74">
        <v>3</v>
      </c>
      <c r="AC187" s="76" t="str">
        <f t="shared" si="12"/>
        <v>186</v>
      </c>
      <c r="AD187">
        <f t="shared" si="13"/>
        <v>186</v>
      </c>
      <c r="AE187" s="26">
        <v>186</v>
      </c>
    </row>
    <row r="188" spans="1:31" s="26" customFormat="1">
      <c r="A188" s="1" t="s">
        <v>572</v>
      </c>
      <c r="B188" s="29" t="s">
        <v>2120</v>
      </c>
      <c r="C188" s="29" t="s">
        <v>2121</v>
      </c>
      <c r="D188" s="80" t="s">
        <v>2128</v>
      </c>
      <c r="E188" s="36" t="s">
        <v>1504</v>
      </c>
      <c r="G188" s="1" t="s">
        <v>763</v>
      </c>
      <c r="H188" s="1">
        <v>2020</v>
      </c>
      <c r="I188" s="29" t="s">
        <v>2129</v>
      </c>
      <c r="J188" s="1" t="s">
        <v>804</v>
      </c>
      <c r="K188" s="1"/>
      <c r="L188" s="29" t="s">
        <v>1506</v>
      </c>
      <c r="M188" s="29" t="s">
        <v>2130</v>
      </c>
      <c r="N188" s="29" t="s">
        <v>1508</v>
      </c>
      <c r="O188"/>
      <c r="P188" s="29" t="s">
        <v>1811</v>
      </c>
      <c r="Q188" t="s">
        <v>1515</v>
      </c>
      <c r="R188" t="s">
        <v>1377</v>
      </c>
      <c r="S188" s="39" t="s">
        <v>1431</v>
      </c>
      <c r="T188" t="s">
        <v>1411</v>
      </c>
      <c r="U188" t="s">
        <v>1412</v>
      </c>
      <c r="V188" t="s">
        <v>1412</v>
      </c>
      <c r="AA188">
        <v>121</v>
      </c>
      <c r="AB188" s="74">
        <v>3</v>
      </c>
      <c r="AC188" s="76" t="str">
        <f t="shared" si="12"/>
        <v>187</v>
      </c>
      <c r="AD188">
        <f t="shared" si="13"/>
        <v>187</v>
      </c>
      <c r="AE188">
        <v>187</v>
      </c>
    </row>
    <row r="189" spans="1:31">
      <c r="A189" s="1" t="s">
        <v>575</v>
      </c>
      <c r="B189" s="29" t="s">
        <v>2120</v>
      </c>
      <c r="C189" s="29" t="s">
        <v>2121</v>
      </c>
      <c r="D189" s="80" t="s">
        <v>2131</v>
      </c>
      <c r="E189" s="33" t="s">
        <v>2132</v>
      </c>
      <c r="G189" s="1" t="s">
        <v>763</v>
      </c>
      <c r="H189" s="1">
        <v>2020</v>
      </c>
      <c r="I189" s="29" t="s">
        <v>2133</v>
      </c>
      <c r="J189" s="1" t="s">
        <v>804</v>
      </c>
      <c r="L189" s="29" t="s">
        <v>1506</v>
      </c>
      <c r="M189" s="29" t="s">
        <v>2134</v>
      </c>
      <c r="N189" s="29" t="s">
        <v>1508</v>
      </c>
      <c r="P189" s="29" t="s">
        <v>1811</v>
      </c>
      <c r="Q189" t="s">
        <v>1515</v>
      </c>
      <c r="R189" t="s">
        <v>1377</v>
      </c>
      <c r="S189" s="39" t="s">
        <v>1431</v>
      </c>
      <c r="T189" t="s">
        <v>1411</v>
      </c>
      <c r="U189" t="s">
        <v>1412</v>
      </c>
      <c r="V189" t="s">
        <v>1412</v>
      </c>
      <c r="AA189">
        <v>169</v>
      </c>
      <c r="AB189" s="74">
        <v>3</v>
      </c>
      <c r="AC189" s="76" t="str">
        <f t="shared" ref="AC189:AC220" si="14">RIGHT(A189, LEN(A189)-AB189+1)</f>
        <v>188</v>
      </c>
      <c r="AD189">
        <f t="shared" ref="AD189:AD220" si="15">VALUE(AC189)</f>
        <v>188</v>
      </c>
      <c r="AE189" s="26">
        <v>188</v>
      </c>
    </row>
    <row r="190" spans="1:31" s="26" customFormat="1">
      <c r="A190" s="1" t="s">
        <v>578</v>
      </c>
      <c r="B190" s="29" t="s">
        <v>1403</v>
      </c>
      <c r="C190" s="29" t="s">
        <v>2101</v>
      </c>
      <c r="D190" s="26" t="s">
        <v>2135</v>
      </c>
      <c r="E190" s="33" t="s">
        <v>2136</v>
      </c>
      <c r="G190" s="1" t="s">
        <v>763</v>
      </c>
      <c r="H190" s="1">
        <v>2018</v>
      </c>
      <c r="I190" s="29" t="s">
        <v>2137</v>
      </c>
      <c r="J190" s="1" t="s">
        <v>804</v>
      </c>
      <c r="K190" s="1"/>
      <c r="L190" s="29" t="s">
        <v>1408</v>
      </c>
      <c r="M190" s="29"/>
      <c r="N190" s="29"/>
      <c r="P190" t="s">
        <v>2108</v>
      </c>
      <c r="Q190" s="29" t="s">
        <v>1410</v>
      </c>
      <c r="R190" t="s">
        <v>1377</v>
      </c>
      <c r="S190" s="39" t="s">
        <v>1431</v>
      </c>
      <c r="T190" t="s">
        <v>1411</v>
      </c>
      <c r="U190" t="s">
        <v>1412</v>
      </c>
      <c r="V190" t="s">
        <v>1412</v>
      </c>
      <c r="X190"/>
      <c r="Y190"/>
      <c r="Z190"/>
      <c r="AA190">
        <v>206</v>
      </c>
      <c r="AB190" s="74">
        <v>3</v>
      </c>
      <c r="AC190" s="76" t="str">
        <f t="shared" si="14"/>
        <v>189</v>
      </c>
      <c r="AD190">
        <f t="shared" si="15"/>
        <v>189</v>
      </c>
      <c r="AE190">
        <v>189</v>
      </c>
    </row>
    <row r="191" spans="1:31">
      <c r="A191" s="1" t="s">
        <v>581</v>
      </c>
      <c r="B191" s="29" t="s">
        <v>1424</v>
      </c>
      <c r="C191" s="29" t="s">
        <v>2138</v>
      </c>
      <c r="D191" t="s">
        <v>2139</v>
      </c>
      <c r="E191" s="27" t="s">
        <v>2140</v>
      </c>
      <c r="G191" s="1" t="s">
        <v>793</v>
      </c>
      <c r="H191" s="1">
        <v>2020</v>
      </c>
      <c r="I191" s="29" t="s">
        <v>2141</v>
      </c>
      <c r="J191" s="1" t="s">
        <v>804</v>
      </c>
      <c r="L191" s="29" t="s">
        <v>1429</v>
      </c>
      <c r="M191" s="58" t="s">
        <v>2142</v>
      </c>
      <c r="N191" s="29" t="s">
        <v>2143</v>
      </c>
      <c r="P191" s="29" t="s">
        <v>2144</v>
      </c>
      <c r="Q191" s="29" t="s">
        <v>1410</v>
      </c>
      <c r="R191" t="s">
        <v>1377</v>
      </c>
      <c r="S191" s="29" t="s">
        <v>1431</v>
      </c>
      <c r="T191" t="s">
        <v>1411</v>
      </c>
      <c r="U191" t="s">
        <v>1412</v>
      </c>
      <c r="V191" t="s">
        <v>1412</v>
      </c>
      <c r="AA191">
        <v>116</v>
      </c>
      <c r="AB191" s="74">
        <v>3</v>
      </c>
      <c r="AC191" s="76" t="str">
        <f t="shared" si="14"/>
        <v>190</v>
      </c>
      <c r="AD191">
        <f t="shared" si="15"/>
        <v>190</v>
      </c>
      <c r="AE191">
        <v>190</v>
      </c>
    </row>
    <row r="192" spans="1:31" s="26" customFormat="1">
      <c r="A192" s="1" t="s">
        <v>584</v>
      </c>
      <c r="B192" s="29" t="s">
        <v>1369</v>
      </c>
      <c r="C192" s="29" t="s">
        <v>1384</v>
      </c>
      <c r="D192" s="26" t="s">
        <v>2145</v>
      </c>
      <c r="E192" s="33" t="s">
        <v>2146</v>
      </c>
      <c r="G192" s="1" t="s">
        <v>763</v>
      </c>
      <c r="H192" s="1">
        <v>2018</v>
      </c>
      <c r="I192" s="29" t="s">
        <v>2147</v>
      </c>
      <c r="J192" s="1" t="s">
        <v>764</v>
      </c>
      <c r="K192" s="1"/>
      <c r="L192" s="39" t="s">
        <v>1378</v>
      </c>
      <c r="M192" s="39"/>
      <c r="N192" s="39"/>
      <c r="O192" s="38"/>
      <c r="P192" s="29" t="s">
        <v>1392</v>
      </c>
      <c r="Q192" t="s">
        <v>1376</v>
      </c>
      <c r="R192" t="s">
        <v>1377</v>
      </c>
      <c r="S192" s="29" t="s">
        <v>1378</v>
      </c>
      <c r="T192" t="s">
        <v>1412</v>
      </c>
      <c r="U192" t="s">
        <v>1412</v>
      </c>
      <c r="V192" t="s">
        <v>1412</v>
      </c>
      <c r="W192" t="s">
        <v>2148</v>
      </c>
      <c r="AA192">
        <v>209</v>
      </c>
      <c r="AB192" s="74">
        <v>3</v>
      </c>
      <c r="AC192" s="76" t="str">
        <f t="shared" si="14"/>
        <v>191</v>
      </c>
      <c r="AD192">
        <f t="shared" si="15"/>
        <v>191</v>
      </c>
      <c r="AE192">
        <v>191</v>
      </c>
    </row>
    <row r="193" spans="1:31">
      <c r="A193" s="1" t="s">
        <v>587</v>
      </c>
      <c r="B193" s="29" t="s">
        <v>1369</v>
      </c>
      <c r="C193" t="s">
        <v>1384</v>
      </c>
      <c r="D193" t="s">
        <v>2149</v>
      </c>
      <c r="E193" s="27" t="s">
        <v>2150</v>
      </c>
      <c r="G193" s="1" t="s">
        <v>763</v>
      </c>
      <c r="H193" s="1">
        <v>2018</v>
      </c>
      <c r="I193" s="29" t="s">
        <v>2151</v>
      </c>
      <c r="J193" s="1" t="s">
        <v>764</v>
      </c>
      <c r="L193" s="39" t="s">
        <v>1378</v>
      </c>
      <c r="M193" s="39"/>
      <c r="N193" s="39"/>
      <c r="O193" s="38"/>
      <c r="P193" s="29" t="s">
        <v>1392</v>
      </c>
      <c r="Q193" t="s">
        <v>1376</v>
      </c>
      <c r="R193" t="s">
        <v>1377</v>
      </c>
      <c r="S193" s="29" t="s">
        <v>1378</v>
      </c>
      <c r="T193" t="s">
        <v>1412</v>
      </c>
      <c r="U193" t="s">
        <v>1412</v>
      </c>
      <c r="V193" t="s">
        <v>1412</v>
      </c>
      <c r="W193" t="s">
        <v>2152</v>
      </c>
      <c r="AA193">
        <v>49</v>
      </c>
      <c r="AB193" s="74">
        <v>3</v>
      </c>
      <c r="AC193" s="76" t="str">
        <f t="shared" si="14"/>
        <v>192</v>
      </c>
      <c r="AD193">
        <f t="shared" si="15"/>
        <v>192</v>
      </c>
      <c r="AE193">
        <v>192</v>
      </c>
    </row>
    <row r="194" spans="1:31">
      <c r="A194" s="1" t="s">
        <v>590</v>
      </c>
      <c r="B194" s="29" t="s">
        <v>1424</v>
      </c>
      <c r="C194" t="s">
        <v>1922</v>
      </c>
      <c r="D194" t="s">
        <v>2153</v>
      </c>
      <c r="E194" s="27" t="s">
        <v>2154</v>
      </c>
      <c r="I194" s="34" t="s">
        <v>2155</v>
      </c>
      <c r="L194" s="39" t="s">
        <v>1429</v>
      </c>
      <c r="M194" s="39" t="s">
        <v>1926</v>
      </c>
      <c r="N194" s="39"/>
      <c r="P194" s="29" t="s">
        <v>1927</v>
      </c>
      <c r="Q194" s="29" t="s">
        <v>1410</v>
      </c>
      <c r="R194" t="s">
        <v>1377</v>
      </c>
      <c r="S194" s="29" t="s">
        <v>1431</v>
      </c>
      <c r="T194" t="s">
        <v>1411</v>
      </c>
      <c r="U194" t="s">
        <v>1412</v>
      </c>
      <c r="V194" t="s">
        <v>1412</v>
      </c>
      <c r="AA194">
        <v>167</v>
      </c>
      <c r="AB194" s="74">
        <v>3</v>
      </c>
      <c r="AC194" s="76" t="str">
        <f t="shared" si="14"/>
        <v>193</v>
      </c>
      <c r="AD194">
        <f t="shared" si="15"/>
        <v>193</v>
      </c>
      <c r="AE194">
        <v>193</v>
      </c>
    </row>
    <row r="195" spans="1:31">
      <c r="A195" s="1" t="s">
        <v>593</v>
      </c>
      <c r="B195" s="29" t="s">
        <v>1591</v>
      </c>
      <c r="C195" s="98" t="s">
        <v>1689</v>
      </c>
      <c r="D195" t="s">
        <v>2156</v>
      </c>
      <c r="E195" s="27" t="s">
        <v>1691</v>
      </c>
      <c r="G195" s="1" t="s">
        <v>763</v>
      </c>
      <c r="H195" s="1">
        <v>2018</v>
      </c>
      <c r="I195" s="29" t="s">
        <v>2157</v>
      </c>
      <c r="J195" s="1" t="s">
        <v>804</v>
      </c>
      <c r="L195" s="39" t="s">
        <v>1378</v>
      </c>
      <c r="M195" s="39"/>
      <c r="N195" s="39"/>
      <c r="O195" s="38"/>
      <c r="P195" s="29" t="s">
        <v>1915</v>
      </c>
      <c r="Q195" s="29" t="s">
        <v>1439</v>
      </c>
      <c r="R195" s="29" t="s">
        <v>1440</v>
      </c>
      <c r="S195" s="39" t="s">
        <v>1431</v>
      </c>
      <c r="T195" t="s">
        <v>1411</v>
      </c>
      <c r="U195" t="s">
        <v>1412</v>
      </c>
      <c r="V195" t="s">
        <v>1412</v>
      </c>
      <c r="AA195">
        <v>155</v>
      </c>
      <c r="AB195" s="74">
        <v>3</v>
      </c>
      <c r="AC195" s="76" t="str">
        <f t="shared" si="14"/>
        <v>194</v>
      </c>
      <c r="AD195">
        <f t="shared" si="15"/>
        <v>194</v>
      </c>
      <c r="AE195">
        <v>194</v>
      </c>
    </row>
    <row r="196" spans="1:31">
      <c r="A196" s="1" t="s">
        <v>596</v>
      </c>
      <c r="B196" s="29" t="s">
        <v>1591</v>
      </c>
      <c r="C196" s="98" t="s">
        <v>1689</v>
      </c>
      <c r="D196" t="s">
        <v>2158</v>
      </c>
      <c r="E196" s="27" t="s">
        <v>1691</v>
      </c>
      <c r="G196" s="1" t="s">
        <v>763</v>
      </c>
      <c r="H196" s="1">
        <v>2018</v>
      </c>
      <c r="I196" s="29" t="s">
        <v>2159</v>
      </c>
      <c r="J196" s="1" t="s">
        <v>804</v>
      </c>
      <c r="L196" s="39" t="s">
        <v>1378</v>
      </c>
      <c r="M196" s="39"/>
      <c r="N196" s="39"/>
      <c r="O196" s="38"/>
      <c r="P196" s="29" t="s">
        <v>1915</v>
      </c>
      <c r="Q196" s="29" t="s">
        <v>1439</v>
      </c>
      <c r="R196" s="29" t="s">
        <v>1440</v>
      </c>
      <c r="S196" s="39" t="s">
        <v>1431</v>
      </c>
      <c r="T196" t="s">
        <v>1411</v>
      </c>
      <c r="U196" t="s">
        <v>1412</v>
      </c>
      <c r="V196" t="s">
        <v>1412</v>
      </c>
      <c r="AA196">
        <v>71</v>
      </c>
      <c r="AB196" s="74">
        <v>3</v>
      </c>
      <c r="AC196" s="76" t="str">
        <f t="shared" si="14"/>
        <v>195</v>
      </c>
      <c r="AD196">
        <f t="shared" si="15"/>
        <v>195</v>
      </c>
      <c r="AE196">
        <v>195</v>
      </c>
    </row>
    <row r="197" spans="1:31">
      <c r="A197" s="1" t="s">
        <v>599</v>
      </c>
      <c r="B197" s="29" t="s">
        <v>1591</v>
      </c>
      <c r="C197" s="98" t="s">
        <v>1689</v>
      </c>
      <c r="D197" t="s">
        <v>2160</v>
      </c>
      <c r="E197" s="27" t="s">
        <v>1691</v>
      </c>
      <c r="G197" s="1" t="s">
        <v>763</v>
      </c>
      <c r="H197" s="1">
        <v>2018</v>
      </c>
      <c r="I197" s="29" t="s">
        <v>2161</v>
      </c>
      <c r="J197" s="1" t="s">
        <v>804</v>
      </c>
      <c r="L197" s="39" t="s">
        <v>1378</v>
      </c>
      <c r="M197" s="39"/>
      <c r="N197" s="39"/>
      <c r="O197" s="38"/>
      <c r="P197" s="29" t="s">
        <v>1915</v>
      </c>
      <c r="Q197" s="29" t="s">
        <v>1439</v>
      </c>
      <c r="R197" s="29" t="s">
        <v>1440</v>
      </c>
      <c r="S197" s="39" t="s">
        <v>1431</v>
      </c>
      <c r="T197" t="s">
        <v>1411</v>
      </c>
      <c r="U197" t="s">
        <v>1412</v>
      </c>
      <c r="V197" t="s">
        <v>1412</v>
      </c>
      <c r="AA197">
        <v>112</v>
      </c>
      <c r="AB197" s="74">
        <v>3</v>
      </c>
      <c r="AC197" s="76" t="str">
        <f t="shared" si="14"/>
        <v>196</v>
      </c>
      <c r="AD197">
        <f t="shared" si="15"/>
        <v>196</v>
      </c>
      <c r="AE197">
        <v>196</v>
      </c>
    </row>
    <row r="198" spans="1:31">
      <c r="A198" s="1" t="s">
        <v>602</v>
      </c>
      <c r="B198" s="29" t="s">
        <v>1591</v>
      </c>
      <c r="C198" s="98" t="s">
        <v>1689</v>
      </c>
      <c r="D198" t="s">
        <v>2162</v>
      </c>
      <c r="E198" s="27" t="s">
        <v>1691</v>
      </c>
      <c r="G198" s="1" t="s">
        <v>763</v>
      </c>
      <c r="H198" s="1">
        <v>2020</v>
      </c>
      <c r="I198" s="29" t="s">
        <v>2163</v>
      </c>
      <c r="J198" s="1" t="s">
        <v>804</v>
      </c>
      <c r="L198" s="39" t="s">
        <v>1378</v>
      </c>
      <c r="M198" s="39"/>
      <c r="N198" s="39"/>
      <c r="O198" s="38"/>
      <c r="P198" s="29" t="s">
        <v>1915</v>
      </c>
      <c r="Q198" s="29" t="s">
        <v>1439</v>
      </c>
      <c r="R198" s="29" t="s">
        <v>1440</v>
      </c>
      <c r="S198" s="39" t="s">
        <v>1431</v>
      </c>
      <c r="T198" t="s">
        <v>1411</v>
      </c>
      <c r="U198" t="s">
        <v>1412</v>
      </c>
      <c r="V198" t="s">
        <v>1412</v>
      </c>
      <c r="AA198">
        <v>88</v>
      </c>
      <c r="AB198" s="74">
        <v>3</v>
      </c>
      <c r="AC198" s="76" t="str">
        <f t="shared" si="14"/>
        <v>197</v>
      </c>
      <c r="AD198">
        <f t="shared" si="15"/>
        <v>197</v>
      </c>
      <c r="AE198">
        <v>197</v>
      </c>
    </row>
    <row r="199" spans="1:31">
      <c r="A199" s="1" t="s">
        <v>615</v>
      </c>
      <c r="B199" s="29" t="s">
        <v>1502</v>
      </c>
      <c r="C199" s="29" t="s">
        <v>1482</v>
      </c>
      <c r="D199" t="s">
        <v>2164</v>
      </c>
      <c r="E199" s="27" t="s">
        <v>2165</v>
      </c>
      <c r="G199" s="1" t="s">
        <v>763</v>
      </c>
      <c r="H199" s="1">
        <v>2020</v>
      </c>
      <c r="I199" s="29" t="s">
        <v>2166</v>
      </c>
      <c r="J199" s="1" t="s">
        <v>804</v>
      </c>
      <c r="L199" s="29" t="s">
        <v>1506</v>
      </c>
      <c r="M199" s="29" t="s">
        <v>2167</v>
      </c>
      <c r="N199" s="29" t="s">
        <v>1508</v>
      </c>
      <c r="P199" s="29" t="s">
        <v>1811</v>
      </c>
      <c r="Q199" t="s">
        <v>1515</v>
      </c>
      <c r="R199" t="s">
        <v>1377</v>
      </c>
      <c r="S199" s="29" t="s">
        <v>1378</v>
      </c>
      <c r="T199" t="s">
        <v>1412</v>
      </c>
      <c r="U199" t="s">
        <v>1412</v>
      </c>
      <c r="V199" t="s">
        <v>1412</v>
      </c>
      <c r="AA199">
        <v>28</v>
      </c>
      <c r="AB199" s="74">
        <v>3</v>
      </c>
      <c r="AC199" s="76" t="str">
        <f t="shared" si="14"/>
        <v>198</v>
      </c>
      <c r="AD199">
        <f t="shared" si="15"/>
        <v>198</v>
      </c>
      <c r="AE199">
        <v>198</v>
      </c>
    </row>
    <row r="200" spans="1:31">
      <c r="A200" s="1" t="s">
        <v>618</v>
      </c>
      <c r="B200" s="29" t="s">
        <v>1718</v>
      </c>
      <c r="C200" s="29" t="s">
        <v>1719</v>
      </c>
      <c r="D200" s="26" t="s">
        <v>2168</v>
      </c>
      <c r="E200" s="27" t="s">
        <v>2169</v>
      </c>
      <c r="G200" s="1" t="s">
        <v>763</v>
      </c>
      <c r="H200" s="1">
        <v>2018</v>
      </c>
      <c r="J200" s="1" t="s">
        <v>804</v>
      </c>
      <c r="L200" s="29" t="s">
        <v>1506</v>
      </c>
      <c r="M200" s="58" t="s">
        <v>2170</v>
      </c>
      <c r="N200" s="58" t="s">
        <v>1617</v>
      </c>
      <c r="P200" s="29" t="s">
        <v>1811</v>
      </c>
      <c r="Q200" t="s">
        <v>1515</v>
      </c>
      <c r="R200" t="s">
        <v>1377</v>
      </c>
      <c r="S200" s="29" t="s">
        <v>1378</v>
      </c>
      <c r="T200" t="s">
        <v>1412</v>
      </c>
      <c r="U200" t="s">
        <v>1412</v>
      </c>
      <c r="V200" t="s">
        <v>1412</v>
      </c>
      <c r="AA200">
        <v>27</v>
      </c>
      <c r="AB200" s="74">
        <v>3</v>
      </c>
      <c r="AC200" s="76" t="str">
        <f t="shared" si="14"/>
        <v>199</v>
      </c>
      <c r="AD200">
        <f t="shared" si="15"/>
        <v>199</v>
      </c>
      <c r="AE200">
        <v>199</v>
      </c>
    </row>
    <row r="201" spans="1:31">
      <c r="A201" s="1" t="s">
        <v>2171</v>
      </c>
      <c r="B201" s="29" t="s">
        <v>1718</v>
      </c>
      <c r="C201" s="29" t="s">
        <v>1719</v>
      </c>
      <c r="D201" t="s">
        <v>2172</v>
      </c>
      <c r="E201" s="27" t="s">
        <v>1721</v>
      </c>
      <c r="G201" s="1" t="s">
        <v>892</v>
      </c>
      <c r="H201" s="1">
        <v>2018</v>
      </c>
      <c r="J201" s="1" t="s">
        <v>804</v>
      </c>
      <c r="L201" s="29" t="s">
        <v>1506</v>
      </c>
      <c r="M201" s="58" t="s">
        <v>1723</v>
      </c>
      <c r="N201" s="58" t="s">
        <v>1617</v>
      </c>
      <c r="P201" s="29" t="s">
        <v>1811</v>
      </c>
      <c r="Q201" t="s">
        <v>1515</v>
      </c>
      <c r="R201"/>
      <c r="S201"/>
      <c r="T201" t="s">
        <v>1412</v>
      </c>
      <c r="U201" t="s">
        <v>1412</v>
      </c>
      <c r="V201" t="s">
        <v>1412</v>
      </c>
      <c r="AA201">
        <v>26</v>
      </c>
      <c r="AB201" s="74">
        <v>3</v>
      </c>
      <c r="AC201" s="76" t="str">
        <f t="shared" si="14"/>
        <v>200</v>
      </c>
      <c r="AD201">
        <f t="shared" si="15"/>
        <v>200</v>
      </c>
      <c r="AE201">
        <v>200</v>
      </c>
    </row>
    <row r="202" spans="1:31">
      <c r="A202" s="1" t="s">
        <v>2173</v>
      </c>
      <c r="B202" s="29" t="s">
        <v>1718</v>
      </c>
      <c r="C202" s="29" t="s">
        <v>1719</v>
      </c>
      <c r="D202" t="s">
        <v>1725</v>
      </c>
      <c r="E202" s="35" t="s">
        <v>1726</v>
      </c>
      <c r="G202" s="1" t="s">
        <v>892</v>
      </c>
      <c r="H202" s="1">
        <v>2020</v>
      </c>
      <c r="J202" s="1" t="s">
        <v>804</v>
      </c>
      <c r="L202" s="29" t="s">
        <v>1506</v>
      </c>
      <c r="M202" s="59" t="s">
        <v>1727</v>
      </c>
      <c r="N202" s="58" t="s">
        <v>1617</v>
      </c>
      <c r="P202" s="29" t="s">
        <v>1811</v>
      </c>
      <c r="Q202" t="s">
        <v>1515</v>
      </c>
      <c r="R202"/>
      <c r="S202"/>
      <c r="T202" t="s">
        <v>1412</v>
      </c>
      <c r="U202" t="s">
        <v>1412</v>
      </c>
      <c r="V202" t="s">
        <v>1412</v>
      </c>
      <c r="AA202">
        <v>25</v>
      </c>
      <c r="AB202" s="74">
        <v>3</v>
      </c>
      <c r="AC202" s="76" t="str">
        <f t="shared" si="14"/>
        <v>201</v>
      </c>
      <c r="AD202">
        <f t="shared" si="15"/>
        <v>201</v>
      </c>
      <c r="AE202">
        <v>201</v>
      </c>
    </row>
    <row r="203" spans="1:31">
      <c r="A203" s="1" t="s">
        <v>626</v>
      </c>
      <c r="B203" s="29" t="s">
        <v>1502</v>
      </c>
      <c r="C203" s="29" t="s">
        <v>1482</v>
      </c>
      <c r="D203" t="s">
        <v>2174</v>
      </c>
      <c r="E203" s="27" t="s">
        <v>1504</v>
      </c>
      <c r="G203" s="1" t="s">
        <v>892</v>
      </c>
      <c r="H203" s="1">
        <v>2020</v>
      </c>
      <c r="I203" s="29" t="s">
        <v>2175</v>
      </c>
      <c r="J203" s="1" t="s">
        <v>804</v>
      </c>
      <c r="L203" s="29" t="s">
        <v>1506</v>
      </c>
      <c r="M203" s="29" t="s">
        <v>1708</v>
      </c>
      <c r="N203" s="29" t="s">
        <v>1508</v>
      </c>
      <c r="P203" s="29" t="s">
        <v>1811</v>
      </c>
      <c r="Q203" t="s">
        <v>1515</v>
      </c>
      <c r="R203"/>
      <c r="S203"/>
      <c r="T203" t="s">
        <v>1412</v>
      </c>
      <c r="U203" t="s">
        <v>1412</v>
      </c>
      <c r="V203" t="s">
        <v>1412</v>
      </c>
      <c r="AA203">
        <v>24</v>
      </c>
      <c r="AB203" s="74">
        <v>3</v>
      </c>
      <c r="AC203" s="76" t="str">
        <f t="shared" si="14"/>
        <v>202</v>
      </c>
      <c r="AD203">
        <f t="shared" si="15"/>
        <v>202</v>
      </c>
      <c r="AE203">
        <v>202</v>
      </c>
    </row>
    <row r="204" spans="1:31" ht="16.95" customHeight="1">
      <c r="A204" s="1" t="s">
        <v>158</v>
      </c>
      <c r="B204" s="29" t="s">
        <v>1502</v>
      </c>
      <c r="C204" s="29" t="s">
        <v>1482</v>
      </c>
      <c r="D204" t="s">
        <v>2176</v>
      </c>
      <c r="E204" t="s">
        <v>1504</v>
      </c>
      <c r="G204" s="1" t="s">
        <v>892</v>
      </c>
      <c r="H204" s="1">
        <v>2020</v>
      </c>
      <c r="I204" t="s">
        <v>2177</v>
      </c>
      <c r="J204" s="1" t="s">
        <v>804</v>
      </c>
      <c r="K204" s="1" t="s">
        <v>1597</v>
      </c>
      <c r="L204" s="29" t="s">
        <v>1506</v>
      </c>
      <c r="M204" s="61" t="s">
        <v>2178</v>
      </c>
      <c r="N204" s="29" t="s">
        <v>1508</v>
      </c>
      <c r="P204" s="29" t="s">
        <v>1811</v>
      </c>
      <c r="Q204" t="s">
        <v>1515</v>
      </c>
      <c r="R204" t="s">
        <v>1377</v>
      </c>
      <c r="S204" s="29" t="s">
        <v>1378</v>
      </c>
      <c r="T204" t="s">
        <v>1412</v>
      </c>
      <c r="U204" t="s">
        <v>1412</v>
      </c>
      <c r="V204" t="s">
        <v>1412</v>
      </c>
      <c r="AA204">
        <v>130</v>
      </c>
      <c r="AB204" s="74">
        <v>3</v>
      </c>
      <c r="AC204" s="76" t="str">
        <f t="shared" si="14"/>
        <v>203</v>
      </c>
      <c r="AD204">
        <f t="shared" si="15"/>
        <v>203</v>
      </c>
      <c r="AE204">
        <v>203</v>
      </c>
    </row>
    <row r="205" spans="1:31">
      <c r="A205" s="1" t="s">
        <v>161</v>
      </c>
      <c r="B205" s="29" t="s">
        <v>1502</v>
      </c>
      <c r="C205" s="29" t="s">
        <v>1482</v>
      </c>
      <c r="D205" t="s">
        <v>1604</v>
      </c>
      <c r="E205" t="s">
        <v>1504</v>
      </c>
      <c r="G205" s="1" t="s">
        <v>793</v>
      </c>
      <c r="H205" s="1">
        <v>2020</v>
      </c>
      <c r="I205" s="29" t="s">
        <v>2179</v>
      </c>
      <c r="J205" s="1" t="s">
        <v>804</v>
      </c>
      <c r="K205" s="1" t="s">
        <v>1603</v>
      </c>
      <c r="L205" s="29" t="s">
        <v>1506</v>
      </c>
      <c r="M205" s="29" t="s">
        <v>2180</v>
      </c>
      <c r="N205" s="29" t="s">
        <v>1508</v>
      </c>
      <c r="P205" s="29" t="s">
        <v>1811</v>
      </c>
      <c r="Q205" t="s">
        <v>1515</v>
      </c>
      <c r="R205" t="s">
        <v>1377</v>
      </c>
      <c r="S205" s="29" t="s">
        <v>1378</v>
      </c>
      <c r="T205" t="s">
        <v>1412</v>
      </c>
      <c r="U205" t="s">
        <v>1412</v>
      </c>
      <c r="V205" t="s">
        <v>1412</v>
      </c>
      <c r="AA205">
        <v>17</v>
      </c>
      <c r="AB205" s="74">
        <v>3</v>
      </c>
      <c r="AC205" s="76" t="str">
        <f t="shared" si="14"/>
        <v>204</v>
      </c>
      <c r="AD205">
        <f t="shared" si="15"/>
        <v>204</v>
      </c>
      <c r="AE205">
        <v>204</v>
      </c>
    </row>
    <row r="206" spans="1:31">
      <c r="A206" s="1" t="s">
        <v>183</v>
      </c>
      <c r="B206" s="29" t="s">
        <v>1612</v>
      </c>
      <c r="C206" s="29" t="s">
        <v>187</v>
      </c>
      <c r="D206" t="s">
        <v>2181</v>
      </c>
      <c r="E206" s="27" t="s">
        <v>2182</v>
      </c>
      <c r="G206" s="1" t="s">
        <v>763</v>
      </c>
      <c r="H206" s="1">
        <v>2018</v>
      </c>
      <c r="J206" s="1" t="s">
        <v>804</v>
      </c>
      <c r="L206" s="29" t="s">
        <v>1506</v>
      </c>
      <c r="M206" s="29" t="s">
        <v>2183</v>
      </c>
      <c r="N206" s="29" t="s">
        <v>1617</v>
      </c>
      <c r="P206" s="29" t="s">
        <v>1811</v>
      </c>
      <c r="Q206" t="s">
        <v>1515</v>
      </c>
      <c r="R206" t="s">
        <v>1377</v>
      </c>
      <c r="S206" s="29" t="s">
        <v>1378</v>
      </c>
      <c r="T206" t="s">
        <v>1412</v>
      </c>
      <c r="U206" t="s">
        <v>1412</v>
      </c>
      <c r="V206" t="s">
        <v>1412</v>
      </c>
      <c r="AA206">
        <v>117</v>
      </c>
      <c r="AB206" s="74">
        <v>3</v>
      </c>
      <c r="AC206" s="76" t="str">
        <f t="shared" si="14"/>
        <v>205</v>
      </c>
      <c r="AD206">
        <f t="shared" si="15"/>
        <v>205</v>
      </c>
      <c r="AE206">
        <v>205</v>
      </c>
    </row>
    <row r="207" spans="1:31">
      <c r="A207" s="1" t="s">
        <v>2184</v>
      </c>
      <c r="B207" s="29" t="s">
        <v>1369</v>
      </c>
      <c r="C207" s="29" t="s">
        <v>2185</v>
      </c>
      <c r="D207" t="s">
        <v>2186</v>
      </c>
      <c r="E207" t="s">
        <v>2187</v>
      </c>
      <c r="G207" s="1" t="s">
        <v>892</v>
      </c>
      <c r="H207" s="1">
        <v>2018</v>
      </c>
      <c r="J207" s="1" t="s">
        <v>764</v>
      </c>
      <c r="L207" s="29" t="s">
        <v>1378</v>
      </c>
      <c r="M207"/>
      <c r="T207" s="1"/>
      <c r="AA207">
        <v>174</v>
      </c>
      <c r="AB207" s="74">
        <v>3</v>
      </c>
      <c r="AC207" s="76" t="str">
        <f t="shared" si="14"/>
        <v>206</v>
      </c>
      <c r="AD207">
        <f t="shared" si="15"/>
        <v>206</v>
      </c>
      <c r="AE207">
        <v>206</v>
      </c>
    </row>
    <row r="208" spans="1:31" ht="13.95" customHeight="1">
      <c r="A208" s="1" t="s">
        <v>637</v>
      </c>
      <c r="B208" s="29" t="s">
        <v>1718</v>
      </c>
      <c r="C208" t="s">
        <v>1719</v>
      </c>
      <c r="D208" t="s">
        <v>2188</v>
      </c>
      <c r="E208" s="27" t="s">
        <v>1766</v>
      </c>
      <c r="G208" s="1" t="s">
        <v>763</v>
      </c>
      <c r="H208" s="1">
        <v>2018</v>
      </c>
      <c r="I208" t="s">
        <v>2189</v>
      </c>
      <c r="J208" s="1" t="s">
        <v>804</v>
      </c>
      <c r="L208" s="29" t="s">
        <v>1506</v>
      </c>
      <c r="M208" s="59" t="s">
        <v>2190</v>
      </c>
      <c r="N208" s="29" t="s">
        <v>1617</v>
      </c>
      <c r="O208" s="1"/>
      <c r="P208" s="29" t="s">
        <v>1811</v>
      </c>
      <c r="Q208" t="s">
        <v>1515</v>
      </c>
      <c r="R208" t="s">
        <v>1377</v>
      </c>
      <c r="S208" s="29" t="s">
        <v>1378</v>
      </c>
      <c r="T208" t="s">
        <v>1412</v>
      </c>
      <c r="U208" t="s">
        <v>1412</v>
      </c>
      <c r="V208" t="s">
        <v>1412</v>
      </c>
      <c r="AA208">
        <v>154</v>
      </c>
      <c r="AB208" s="74">
        <v>3</v>
      </c>
      <c r="AC208" s="76" t="str">
        <f t="shared" si="14"/>
        <v>207</v>
      </c>
      <c r="AD208">
        <f t="shared" si="15"/>
        <v>207</v>
      </c>
      <c r="AE208">
        <v>207</v>
      </c>
    </row>
    <row r="209" spans="1:31">
      <c r="A209" s="1" t="s">
        <v>640</v>
      </c>
      <c r="B209" s="29" t="s">
        <v>1623</v>
      </c>
      <c r="C209" s="29" t="s">
        <v>1456</v>
      </c>
      <c r="D209" s="26" t="s">
        <v>2191</v>
      </c>
      <c r="E209" s="59" t="s">
        <v>2192</v>
      </c>
      <c r="G209" s="1" t="s">
        <v>763</v>
      </c>
      <c r="H209" s="1">
        <v>2020</v>
      </c>
      <c r="I209" s="29" t="s">
        <v>1459</v>
      </c>
      <c r="J209" s="1" t="s">
        <v>804</v>
      </c>
      <c r="L209" s="29" t="s">
        <v>1506</v>
      </c>
      <c r="M209" s="59" t="s">
        <v>2192</v>
      </c>
      <c r="N209" s="58" t="s">
        <v>1617</v>
      </c>
      <c r="P209" s="29" t="s">
        <v>1635</v>
      </c>
      <c r="Q209" t="s">
        <v>1515</v>
      </c>
      <c r="R209" t="s">
        <v>1377</v>
      </c>
      <c r="S209" s="29" t="s">
        <v>1378</v>
      </c>
      <c r="T209" t="s">
        <v>1412</v>
      </c>
      <c r="U209" t="s">
        <v>1412</v>
      </c>
      <c r="V209" t="s">
        <v>1412</v>
      </c>
      <c r="AA209">
        <v>153</v>
      </c>
      <c r="AB209" s="74">
        <v>3</v>
      </c>
      <c r="AC209" s="76" t="str">
        <f t="shared" si="14"/>
        <v>208</v>
      </c>
      <c r="AD209">
        <f t="shared" si="15"/>
        <v>208</v>
      </c>
      <c r="AE209">
        <v>208</v>
      </c>
    </row>
    <row r="210" spans="1:31">
      <c r="A210" s="1" t="s">
        <v>644</v>
      </c>
      <c r="B210" s="29" t="s">
        <v>1718</v>
      </c>
      <c r="C210" s="29" t="s">
        <v>1719</v>
      </c>
      <c r="D210" s="26" t="s">
        <v>2193</v>
      </c>
      <c r="E210" s="27" t="s">
        <v>2194</v>
      </c>
      <c r="G210" s="1" t="s">
        <v>763</v>
      </c>
      <c r="H210" s="1">
        <v>2018</v>
      </c>
      <c r="I210" s="29" t="s">
        <v>1772</v>
      </c>
      <c r="J210" s="1" t="s">
        <v>804</v>
      </c>
      <c r="L210" s="29" t="s">
        <v>1506</v>
      </c>
      <c r="M210" s="59" t="s">
        <v>2195</v>
      </c>
      <c r="N210" s="29" t="s">
        <v>1617</v>
      </c>
      <c r="P210" s="29" t="s">
        <v>1811</v>
      </c>
      <c r="Q210" t="s">
        <v>1515</v>
      </c>
      <c r="R210" t="s">
        <v>1377</v>
      </c>
      <c r="S210" s="29" t="s">
        <v>1378</v>
      </c>
      <c r="T210" t="s">
        <v>1412</v>
      </c>
      <c r="U210" t="s">
        <v>1412</v>
      </c>
      <c r="V210" t="s">
        <v>1412</v>
      </c>
      <c r="AA210">
        <v>179</v>
      </c>
      <c r="AB210" s="74">
        <v>3</v>
      </c>
      <c r="AC210" s="76" t="str">
        <f t="shared" si="14"/>
        <v>209</v>
      </c>
      <c r="AD210">
        <f t="shared" si="15"/>
        <v>209</v>
      </c>
      <c r="AE210">
        <v>209</v>
      </c>
    </row>
    <row r="211" spans="1:31">
      <c r="A211" s="1" t="s">
        <v>647</v>
      </c>
      <c r="B211" s="29" t="s">
        <v>1718</v>
      </c>
      <c r="C211" s="29" t="s">
        <v>1719</v>
      </c>
      <c r="D211" s="26" t="s">
        <v>2196</v>
      </c>
      <c r="E211" s="27" t="s">
        <v>2197</v>
      </c>
      <c r="G211" s="1" t="s">
        <v>763</v>
      </c>
      <c r="H211" s="1">
        <v>2018</v>
      </c>
      <c r="I211" s="29" t="s">
        <v>1772</v>
      </c>
      <c r="J211" s="1" t="s">
        <v>804</v>
      </c>
      <c r="L211" s="29" t="s">
        <v>1506</v>
      </c>
      <c r="M211" s="59" t="s">
        <v>2198</v>
      </c>
      <c r="N211" s="29" t="s">
        <v>1617</v>
      </c>
      <c r="Q211" t="s">
        <v>1515</v>
      </c>
      <c r="R211" t="s">
        <v>1377</v>
      </c>
      <c r="S211" s="29" t="s">
        <v>1378</v>
      </c>
      <c r="T211" t="s">
        <v>1412</v>
      </c>
      <c r="U211" t="s">
        <v>1412</v>
      </c>
      <c r="V211" t="s">
        <v>1412</v>
      </c>
      <c r="AA211">
        <v>168</v>
      </c>
      <c r="AB211" s="74">
        <v>3</v>
      </c>
      <c r="AC211" s="76" t="str">
        <f t="shared" si="14"/>
        <v>210</v>
      </c>
      <c r="AD211">
        <f t="shared" si="15"/>
        <v>210</v>
      </c>
      <c r="AE211">
        <v>210</v>
      </c>
    </row>
    <row r="212" spans="1:31" ht="15" customHeight="1">
      <c r="A212" s="1" t="s">
        <v>650</v>
      </c>
      <c r="B212" t="s">
        <v>1612</v>
      </c>
      <c r="C212" s="29" t="s">
        <v>187</v>
      </c>
      <c r="D212" s="73" t="s">
        <v>2199</v>
      </c>
      <c r="E212" s="27" t="s">
        <v>2200</v>
      </c>
      <c r="H212" s="1">
        <v>2020</v>
      </c>
      <c r="I212" t="s">
        <v>2201</v>
      </c>
      <c r="J212" t="s">
        <v>804</v>
      </c>
      <c r="K212"/>
      <c r="L212" t="s">
        <v>1506</v>
      </c>
      <c r="M212" t="s">
        <v>2202</v>
      </c>
      <c r="N212" s="29" t="s">
        <v>1617</v>
      </c>
      <c r="P212" s="39" t="s">
        <v>1622</v>
      </c>
      <c r="Q212" t="s">
        <v>1515</v>
      </c>
      <c r="R212" t="s">
        <v>1377</v>
      </c>
      <c r="S212" s="29" t="s">
        <v>1378</v>
      </c>
      <c r="T212" t="s">
        <v>1412</v>
      </c>
      <c r="U212" t="s">
        <v>1412</v>
      </c>
      <c r="V212" t="s">
        <v>1412</v>
      </c>
      <c r="AA212">
        <v>175</v>
      </c>
      <c r="AB212" s="74">
        <v>3</v>
      </c>
      <c r="AC212" s="76" t="str">
        <f t="shared" si="14"/>
        <v>211</v>
      </c>
      <c r="AD212">
        <f t="shared" si="15"/>
        <v>211</v>
      </c>
      <c r="AE212">
        <v>211</v>
      </c>
    </row>
    <row r="213" spans="1:31">
      <c r="A213" s="1" t="s">
        <v>653</v>
      </c>
      <c r="B213" s="29" t="s">
        <v>1695</v>
      </c>
      <c r="C213" s="29" t="s">
        <v>1556</v>
      </c>
      <c r="D213" s="73" t="s">
        <v>1296</v>
      </c>
      <c r="E213" t="s">
        <v>1297</v>
      </c>
      <c r="G213" s="1" t="s">
        <v>892</v>
      </c>
      <c r="H213" s="1">
        <v>2020</v>
      </c>
      <c r="I213" s="29" t="s">
        <v>2203</v>
      </c>
      <c r="J213" s="1" t="s">
        <v>804</v>
      </c>
      <c r="K213"/>
      <c r="L213" s="29" t="s">
        <v>1506</v>
      </c>
      <c r="M213" s="59" t="s">
        <v>2204</v>
      </c>
      <c r="N213" s="29" t="s">
        <v>1508</v>
      </c>
      <c r="Q213" t="s">
        <v>1515</v>
      </c>
      <c r="R213" t="s">
        <v>1377</v>
      </c>
      <c r="S213" s="29" t="s">
        <v>1378</v>
      </c>
      <c r="T213" t="s">
        <v>1412</v>
      </c>
      <c r="U213" t="s">
        <v>1412</v>
      </c>
      <c r="V213" t="s">
        <v>1412</v>
      </c>
      <c r="AA213">
        <v>171</v>
      </c>
      <c r="AB213" s="74">
        <v>3</v>
      </c>
      <c r="AC213" s="76" t="str">
        <f t="shared" si="14"/>
        <v>212</v>
      </c>
      <c r="AD213">
        <f t="shared" si="15"/>
        <v>212</v>
      </c>
      <c r="AE213">
        <v>212</v>
      </c>
    </row>
    <row r="214" spans="1:31">
      <c r="A214" s="1" t="s">
        <v>660</v>
      </c>
      <c r="B214" s="29" t="s">
        <v>1432</v>
      </c>
      <c r="C214" s="29" t="s">
        <v>187</v>
      </c>
      <c r="D214" s="26" t="s">
        <v>2205</v>
      </c>
      <c r="E214" s="27" t="s">
        <v>2206</v>
      </c>
      <c r="G214" s="1" t="s">
        <v>763</v>
      </c>
      <c r="H214" s="1">
        <v>2020</v>
      </c>
      <c r="I214" s="29" t="s">
        <v>2207</v>
      </c>
      <c r="J214" s="1" t="s">
        <v>794</v>
      </c>
      <c r="L214" s="39" t="s">
        <v>1378</v>
      </c>
      <c r="M214" s="39"/>
      <c r="N214" s="39"/>
      <c r="P214" s="39" t="s">
        <v>1681</v>
      </c>
      <c r="Q214" s="29" t="s">
        <v>1439</v>
      </c>
      <c r="R214" s="29" t="s">
        <v>1440</v>
      </c>
      <c r="S214" s="39" t="s">
        <v>1431</v>
      </c>
      <c r="T214" t="s">
        <v>1411</v>
      </c>
      <c r="U214" t="s">
        <v>1412</v>
      </c>
      <c r="V214" t="s">
        <v>1412</v>
      </c>
      <c r="AA214">
        <v>131</v>
      </c>
      <c r="AB214" s="74">
        <v>3</v>
      </c>
      <c r="AC214" s="76" t="str">
        <f t="shared" si="14"/>
        <v>213</v>
      </c>
      <c r="AD214">
        <f t="shared" si="15"/>
        <v>213</v>
      </c>
      <c r="AE214">
        <v>213</v>
      </c>
    </row>
    <row r="215" spans="1:31">
      <c r="A215" s="1" t="s">
        <v>663</v>
      </c>
      <c r="B215" s="29" t="s">
        <v>1502</v>
      </c>
      <c r="C215" s="29" t="s">
        <v>1482</v>
      </c>
      <c r="D215" t="s">
        <v>2208</v>
      </c>
      <c r="E215" t="s">
        <v>1504</v>
      </c>
      <c r="G215" s="1" t="s">
        <v>763</v>
      </c>
      <c r="H215" s="1">
        <v>2020</v>
      </c>
      <c r="J215" s="1" t="s">
        <v>804</v>
      </c>
      <c r="K215"/>
      <c r="L215" t="s">
        <v>1506</v>
      </c>
      <c r="M215" s="61" t="s">
        <v>2209</v>
      </c>
      <c r="N215" t="s">
        <v>1508</v>
      </c>
      <c r="P215" s="29" t="s">
        <v>1811</v>
      </c>
      <c r="Q215" t="s">
        <v>1515</v>
      </c>
      <c r="R215" t="s">
        <v>1377</v>
      </c>
      <c r="S215" s="29" t="s">
        <v>1378</v>
      </c>
      <c r="T215" t="s">
        <v>1412</v>
      </c>
      <c r="U215" t="s">
        <v>1412</v>
      </c>
      <c r="V215" t="s">
        <v>1412</v>
      </c>
      <c r="AA215">
        <v>12</v>
      </c>
      <c r="AB215" s="74">
        <v>3</v>
      </c>
      <c r="AC215" s="76" t="str">
        <f t="shared" si="14"/>
        <v>214</v>
      </c>
      <c r="AD215">
        <f t="shared" si="15"/>
        <v>214</v>
      </c>
      <c r="AE215">
        <v>214</v>
      </c>
    </row>
    <row r="216" spans="1:31">
      <c r="A216" s="1" t="s">
        <v>667</v>
      </c>
      <c r="B216" s="29" t="s">
        <v>1902</v>
      </c>
      <c r="C216" s="29" t="s">
        <v>1903</v>
      </c>
      <c r="D216" t="s">
        <v>2210</v>
      </c>
      <c r="E216" t="s">
        <v>2211</v>
      </c>
      <c r="G216" s="1" t="s">
        <v>763</v>
      </c>
      <c r="H216" s="1">
        <v>2020</v>
      </c>
      <c r="I216" s="29" t="s">
        <v>2212</v>
      </c>
      <c r="J216" s="1" t="s">
        <v>804</v>
      </c>
      <c r="K216"/>
      <c r="L216" t="s">
        <v>1506</v>
      </c>
      <c r="M216" s="27" t="s">
        <v>2213</v>
      </c>
      <c r="N216" t="s">
        <v>1617</v>
      </c>
      <c r="P216" s="29" t="s">
        <v>2214</v>
      </c>
      <c r="Q216" t="s">
        <v>1515</v>
      </c>
      <c r="R216" t="s">
        <v>1377</v>
      </c>
      <c r="S216" s="29" t="s">
        <v>1378</v>
      </c>
      <c r="T216" t="s">
        <v>1412</v>
      </c>
      <c r="U216" t="s">
        <v>1412</v>
      </c>
      <c r="V216" t="s">
        <v>1412</v>
      </c>
      <c r="AA216">
        <v>11</v>
      </c>
      <c r="AB216" s="74">
        <v>3</v>
      </c>
      <c r="AC216" s="76" t="str">
        <f t="shared" si="14"/>
        <v>215</v>
      </c>
      <c r="AD216">
        <f t="shared" si="15"/>
        <v>215</v>
      </c>
      <c r="AE216">
        <v>215</v>
      </c>
    </row>
    <row r="217" spans="1:31">
      <c r="A217" s="1" t="s">
        <v>677</v>
      </c>
      <c r="B217" s="29" t="s">
        <v>1502</v>
      </c>
      <c r="C217" s="29" t="s">
        <v>1482</v>
      </c>
      <c r="D217" t="s">
        <v>1312</v>
      </c>
      <c r="E217" t="s">
        <v>1504</v>
      </c>
      <c r="G217" s="1" t="s">
        <v>892</v>
      </c>
      <c r="H217" s="1">
        <v>2020</v>
      </c>
      <c r="J217" s="1" t="s">
        <v>804</v>
      </c>
      <c r="K217"/>
      <c r="L217" t="s">
        <v>1506</v>
      </c>
      <c r="M217" s="61" t="s">
        <v>2215</v>
      </c>
      <c r="N217" t="s">
        <v>1508</v>
      </c>
      <c r="P217" s="29" t="s">
        <v>1811</v>
      </c>
      <c r="Q217" t="s">
        <v>1515</v>
      </c>
      <c r="R217"/>
      <c r="S217"/>
      <c r="T217" t="s">
        <v>1412</v>
      </c>
      <c r="U217" t="s">
        <v>1412</v>
      </c>
      <c r="V217" t="s">
        <v>1412</v>
      </c>
      <c r="AA217">
        <v>129</v>
      </c>
      <c r="AB217" s="74">
        <v>3</v>
      </c>
      <c r="AC217" s="76" t="str">
        <f t="shared" si="14"/>
        <v>216</v>
      </c>
      <c r="AD217">
        <f t="shared" si="15"/>
        <v>216</v>
      </c>
      <c r="AE217">
        <v>216</v>
      </c>
    </row>
    <row r="218" spans="1:31">
      <c r="A218" s="1" t="s">
        <v>681</v>
      </c>
      <c r="B218" s="29" t="s">
        <v>1502</v>
      </c>
      <c r="C218" s="29" t="s">
        <v>1482</v>
      </c>
      <c r="D218" s="92" t="s">
        <v>2216</v>
      </c>
      <c r="E218" t="s">
        <v>1504</v>
      </c>
      <c r="G218" s="1" t="s">
        <v>763</v>
      </c>
      <c r="H218" s="1">
        <v>2020</v>
      </c>
      <c r="J218" s="1" t="s">
        <v>804</v>
      </c>
      <c r="K218"/>
      <c r="L218" t="s">
        <v>1506</v>
      </c>
      <c r="M218" s="61" t="s">
        <v>2217</v>
      </c>
      <c r="N218" t="s">
        <v>1508</v>
      </c>
      <c r="P218" s="29" t="s">
        <v>1811</v>
      </c>
      <c r="Q218" t="s">
        <v>1515</v>
      </c>
      <c r="R218" t="s">
        <v>1377</v>
      </c>
      <c r="S218" s="29" t="s">
        <v>1378</v>
      </c>
      <c r="T218" t="s">
        <v>1412</v>
      </c>
      <c r="U218" t="s">
        <v>1412</v>
      </c>
      <c r="V218" t="s">
        <v>1412</v>
      </c>
      <c r="AA218">
        <v>9</v>
      </c>
      <c r="AB218" s="74">
        <v>3</v>
      </c>
      <c r="AC218" s="76" t="str">
        <f t="shared" si="14"/>
        <v>217</v>
      </c>
      <c r="AD218">
        <f t="shared" si="15"/>
        <v>217</v>
      </c>
      <c r="AE218">
        <v>217</v>
      </c>
    </row>
    <row r="219" spans="1:31">
      <c r="A219" s="1" t="s">
        <v>685</v>
      </c>
      <c r="B219" s="29" t="s">
        <v>1502</v>
      </c>
      <c r="C219" s="29" t="s">
        <v>1482</v>
      </c>
      <c r="D219" s="83" t="s">
        <v>1317</v>
      </c>
      <c r="E219" t="s">
        <v>1504</v>
      </c>
      <c r="G219" s="1" t="s">
        <v>763</v>
      </c>
      <c r="H219" s="1">
        <v>2020</v>
      </c>
      <c r="J219" s="1" t="s">
        <v>804</v>
      </c>
      <c r="K219"/>
      <c r="L219" t="s">
        <v>1506</v>
      </c>
      <c r="M219" s="61" t="s">
        <v>2218</v>
      </c>
      <c r="N219" t="s">
        <v>1508</v>
      </c>
      <c r="P219" s="29" t="s">
        <v>1811</v>
      </c>
      <c r="Q219" t="s">
        <v>1515</v>
      </c>
      <c r="R219" t="s">
        <v>1377</v>
      </c>
      <c r="S219" s="29" t="s">
        <v>1378</v>
      </c>
      <c r="T219" t="s">
        <v>1412</v>
      </c>
      <c r="U219" t="s">
        <v>1412</v>
      </c>
      <c r="V219" t="s">
        <v>1412</v>
      </c>
      <c r="AA219">
        <v>8</v>
      </c>
      <c r="AB219" s="74">
        <v>3</v>
      </c>
      <c r="AC219" s="76" t="str">
        <f t="shared" si="14"/>
        <v>218</v>
      </c>
      <c r="AD219">
        <f t="shared" si="15"/>
        <v>218</v>
      </c>
      <c r="AE219">
        <v>218</v>
      </c>
    </row>
    <row r="220" spans="1:31">
      <c r="A220" s="1" t="s">
        <v>689</v>
      </c>
      <c r="B220" s="29" t="s">
        <v>1695</v>
      </c>
      <c r="C220" s="29" t="s">
        <v>1556</v>
      </c>
      <c r="D220" t="s">
        <v>2219</v>
      </c>
      <c r="E220" s="27" t="s">
        <v>1697</v>
      </c>
      <c r="G220" s="1" t="s">
        <v>763</v>
      </c>
      <c r="H220" s="1">
        <v>2020</v>
      </c>
      <c r="I220" s="29" t="s">
        <v>1917</v>
      </c>
      <c r="J220" s="1" t="s">
        <v>804</v>
      </c>
      <c r="K220"/>
      <c r="L220" s="29" t="s">
        <v>1506</v>
      </c>
      <c r="M220" s="59" t="s">
        <v>2220</v>
      </c>
      <c r="N220" s="29" t="s">
        <v>1508</v>
      </c>
      <c r="P220" s="29" t="s">
        <v>1811</v>
      </c>
      <c r="Q220" t="s">
        <v>1515</v>
      </c>
      <c r="R220" t="s">
        <v>1377</v>
      </c>
      <c r="S220" s="29" t="s">
        <v>1378</v>
      </c>
      <c r="T220" t="s">
        <v>1412</v>
      </c>
      <c r="U220" t="s">
        <v>1412</v>
      </c>
      <c r="V220" t="s">
        <v>1412</v>
      </c>
      <c r="AA220">
        <v>7</v>
      </c>
      <c r="AB220" s="74">
        <v>3</v>
      </c>
      <c r="AC220" s="76" t="str">
        <f t="shared" si="14"/>
        <v>219</v>
      </c>
      <c r="AD220">
        <f t="shared" si="15"/>
        <v>219</v>
      </c>
      <c r="AE220">
        <v>219</v>
      </c>
    </row>
    <row r="221" spans="1:31">
      <c r="A221" s="1" t="s">
        <v>693</v>
      </c>
      <c r="B221" s="29" t="s">
        <v>1695</v>
      </c>
      <c r="C221" s="29" t="s">
        <v>1556</v>
      </c>
      <c r="D221" t="s">
        <v>2221</v>
      </c>
      <c r="E221" t="s">
        <v>1697</v>
      </c>
      <c r="G221" s="1" t="s">
        <v>763</v>
      </c>
      <c r="H221" s="1">
        <v>2020</v>
      </c>
      <c r="I221" s="29" t="s">
        <v>1917</v>
      </c>
      <c r="J221" s="1" t="s">
        <v>804</v>
      </c>
      <c r="K221"/>
      <c r="L221" s="29" t="s">
        <v>1506</v>
      </c>
      <c r="M221" s="59" t="s">
        <v>2222</v>
      </c>
      <c r="N221" s="29" t="s">
        <v>1508</v>
      </c>
      <c r="P221" s="29" t="s">
        <v>1811</v>
      </c>
      <c r="Q221" t="s">
        <v>1515</v>
      </c>
      <c r="R221" t="s">
        <v>1377</v>
      </c>
      <c r="S221" s="29" t="s">
        <v>1378</v>
      </c>
      <c r="T221" t="s">
        <v>1412</v>
      </c>
      <c r="U221" t="s">
        <v>1412</v>
      </c>
      <c r="V221" t="s">
        <v>1412</v>
      </c>
      <c r="AA221">
        <v>6</v>
      </c>
      <c r="AB221" s="74">
        <v>3</v>
      </c>
      <c r="AC221" s="76" t="str">
        <f t="shared" ref="AC221:AC233" si="16">RIGHT(A221, LEN(A221)-AB221+1)</f>
        <v>220</v>
      </c>
      <c r="AD221">
        <f t="shared" ref="AD221:AD233" si="17">VALUE(AC221)</f>
        <v>220</v>
      </c>
      <c r="AE221">
        <v>220</v>
      </c>
    </row>
    <row r="222" spans="1:31">
      <c r="A222" s="1" t="s">
        <v>335</v>
      </c>
      <c r="B222" s="29" t="s">
        <v>1902</v>
      </c>
      <c r="C222" s="29" t="s">
        <v>1903</v>
      </c>
      <c r="D222" t="s">
        <v>2223</v>
      </c>
      <c r="E222" t="s">
        <v>2224</v>
      </c>
      <c r="G222" s="1" t="s">
        <v>763</v>
      </c>
      <c r="H222" s="1">
        <v>2020</v>
      </c>
      <c r="J222" s="1" t="s">
        <v>804</v>
      </c>
      <c r="K222" s="1" t="s">
        <v>1858</v>
      </c>
      <c r="L222" s="29" t="s">
        <v>1506</v>
      </c>
      <c r="M222" s="61" t="s">
        <v>2225</v>
      </c>
      <c r="N222" s="29" t="s">
        <v>1617</v>
      </c>
      <c r="P222" s="29" t="s">
        <v>1811</v>
      </c>
      <c r="Q222" t="s">
        <v>1515</v>
      </c>
      <c r="R222" t="s">
        <v>1377</v>
      </c>
      <c r="S222" s="29" t="s">
        <v>1378</v>
      </c>
      <c r="T222" t="s">
        <v>1412</v>
      </c>
      <c r="U222" t="s">
        <v>1412</v>
      </c>
      <c r="V222" t="s">
        <v>1412</v>
      </c>
      <c r="AA222">
        <v>5</v>
      </c>
      <c r="AB222" s="74">
        <v>3</v>
      </c>
      <c r="AC222" s="76" t="str">
        <f t="shared" si="16"/>
        <v>221</v>
      </c>
      <c r="AD222">
        <f t="shared" si="17"/>
        <v>221</v>
      </c>
      <c r="AE222">
        <v>221</v>
      </c>
    </row>
    <row r="223" spans="1:31">
      <c r="A223" s="1" t="s">
        <v>697</v>
      </c>
      <c r="B223" s="29" t="s">
        <v>1502</v>
      </c>
      <c r="C223" s="29" t="s">
        <v>1482</v>
      </c>
      <c r="D223" t="s">
        <v>2226</v>
      </c>
      <c r="E223" t="s">
        <v>1504</v>
      </c>
      <c r="G223" s="1" t="s">
        <v>763</v>
      </c>
      <c r="H223" s="1">
        <v>2020</v>
      </c>
      <c r="J223" s="1" t="s">
        <v>804</v>
      </c>
      <c r="K223"/>
      <c r="L223" t="s">
        <v>1506</v>
      </c>
      <c r="M223" s="61" t="s">
        <v>2227</v>
      </c>
      <c r="N223" t="s">
        <v>1508</v>
      </c>
      <c r="P223" s="29" t="s">
        <v>1811</v>
      </c>
      <c r="Q223" t="s">
        <v>1515</v>
      </c>
      <c r="R223" t="s">
        <v>1377</v>
      </c>
      <c r="S223" s="29" t="s">
        <v>1378</v>
      </c>
      <c r="T223" t="s">
        <v>1412</v>
      </c>
      <c r="U223" t="s">
        <v>1412</v>
      </c>
      <c r="V223" t="s">
        <v>1412</v>
      </c>
      <c r="AA223">
        <v>4</v>
      </c>
      <c r="AB223" s="74">
        <v>3</v>
      </c>
      <c r="AC223" s="76" t="str">
        <f t="shared" si="16"/>
        <v>222</v>
      </c>
      <c r="AD223">
        <f t="shared" si="17"/>
        <v>222</v>
      </c>
      <c r="AE223">
        <v>222</v>
      </c>
    </row>
    <row r="224" spans="1:31">
      <c r="A224" s="1" t="s">
        <v>701</v>
      </c>
      <c r="B224" s="29" t="s">
        <v>1695</v>
      </c>
      <c r="C224" s="29" t="s">
        <v>1556</v>
      </c>
      <c r="D224" s="92" t="s">
        <v>2228</v>
      </c>
      <c r="E224" t="s">
        <v>1697</v>
      </c>
      <c r="G224" s="1" t="s">
        <v>763</v>
      </c>
      <c r="H224" s="1">
        <v>2020</v>
      </c>
      <c r="I224" s="29" t="s">
        <v>1917</v>
      </c>
      <c r="J224" s="1" t="s">
        <v>804</v>
      </c>
      <c r="K224"/>
      <c r="L224" s="29" t="s">
        <v>1506</v>
      </c>
      <c r="M224" s="59" t="s">
        <v>2229</v>
      </c>
      <c r="N224" s="29" t="s">
        <v>1508</v>
      </c>
      <c r="P224" s="29" t="s">
        <v>1811</v>
      </c>
      <c r="Q224" t="s">
        <v>1515</v>
      </c>
      <c r="R224" t="s">
        <v>1377</v>
      </c>
      <c r="S224" s="29" t="s">
        <v>1378</v>
      </c>
      <c r="T224" t="s">
        <v>1412</v>
      </c>
      <c r="U224" t="s">
        <v>1412</v>
      </c>
      <c r="V224" t="s">
        <v>1412</v>
      </c>
      <c r="AA224">
        <v>3</v>
      </c>
      <c r="AB224" s="74">
        <v>3</v>
      </c>
      <c r="AC224" s="76" t="str">
        <f t="shared" si="16"/>
        <v>223</v>
      </c>
      <c r="AD224">
        <f t="shared" si="17"/>
        <v>223</v>
      </c>
      <c r="AE224">
        <v>223</v>
      </c>
    </row>
    <row r="225" spans="1:31">
      <c r="A225" s="1" t="s">
        <v>705</v>
      </c>
      <c r="B225" s="29" t="s">
        <v>1502</v>
      </c>
      <c r="C225" s="29" t="s">
        <v>1482</v>
      </c>
      <c r="D225" s="85" t="s">
        <v>2230</v>
      </c>
      <c r="E225" t="s">
        <v>1504</v>
      </c>
      <c r="G225" s="1" t="s">
        <v>763</v>
      </c>
      <c r="H225" s="1">
        <v>2020</v>
      </c>
      <c r="J225" s="1" t="s">
        <v>804</v>
      </c>
      <c r="K225"/>
      <c r="L225" t="s">
        <v>1506</v>
      </c>
      <c r="M225" s="61" t="s">
        <v>2231</v>
      </c>
      <c r="N225" t="s">
        <v>1508</v>
      </c>
      <c r="P225" s="29" t="s">
        <v>1811</v>
      </c>
      <c r="Q225" t="s">
        <v>1515</v>
      </c>
      <c r="R225" t="s">
        <v>1377</v>
      </c>
      <c r="S225" s="29" t="s">
        <v>1378</v>
      </c>
      <c r="T225" t="s">
        <v>1412</v>
      </c>
      <c r="U225" t="s">
        <v>1412</v>
      </c>
      <c r="V225" t="s">
        <v>1412</v>
      </c>
      <c r="AA225">
        <v>39</v>
      </c>
      <c r="AB225" s="74">
        <v>3</v>
      </c>
      <c r="AC225" s="76" t="str">
        <f t="shared" si="16"/>
        <v>224</v>
      </c>
      <c r="AD225">
        <f t="shared" si="17"/>
        <v>224</v>
      </c>
      <c r="AE225">
        <v>224</v>
      </c>
    </row>
    <row r="226" spans="1:31">
      <c r="A226" s="1" t="s">
        <v>709</v>
      </c>
      <c r="B226" s="29" t="s">
        <v>1502</v>
      </c>
      <c r="C226" s="29" t="s">
        <v>1482</v>
      </c>
      <c r="D226" s="85" t="s">
        <v>2232</v>
      </c>
      <c r="E226" t="s">
        <v>1504</v>
      </c>
      <c r="G226" s="1" t="s">
        <v>763</v>
      </c>
      <c r="H226" s="1">
        <v>2020</v>
      </c>
      <c r="J226" s="1" t="s">
        <v>804</v>
      </c>
      <c r="K226"/>
      <c r="L226" t="s">
        <v>1506</v>
      </c>
      <c r="M226" s="61" t="s">
        <v>2233</v>
      </c>
      <c r="N226" t="s">
        <v>1508</v>
      </c>
      <c r="P226" s="29" t="s">
        <v>1811</v>
      </c>
      <c r="Q226" t="s">
        <v>1515</v>
      </c>
      <c r="R226" t="s">
        <v>1377</v>
      </c>
      <c r="S226" s="29" t="s">
        <v>1378</v>
      </c>
      <c r="T226" t="s">
        <v>1412</v>
      </c>
      <c r="U226" t="s">
        <v>1412</v>
      </c>
      <c r="V226" t="s">
        <v>1412</v>
      </c>
      <c r="AA226">
        <v>1</v>
      </c>
      <c r="AB226" s="74">
        <v>3</v>
      </c>
      <c r="AC226" s="76" t="str">
        <f t="shared" si="16"/>
        <v>225</v>
      </c>
      <c r="AD226">
        <f t="shared" si="17"/>
        <v>225</v>
      </c>
      <c r="AE226">
        <v>225</v>
      </c>
    </row>
    <row r="227" spans="1:31">
      <c r="A227" s="1" t="s">
        <v>713</v>
      </c>
      <c r="B227" s="29" t="s">
        <v>1695</v>
      </c>
      <c r="C227" s="29" t="s">
        <v>1556</v>
      </c>
      <c r="D227" t="s">
        <v>2234</v>
      </c>
      <c r="E227" t="s">
        <v>1697</v>
      </c>
      <c r="G227" s="1" t="s">
        <v>763</v>
      </c>
      <c r="H227" s="1">
        <v>2020</v>
      </c>
      <c r="I227" s="29" t="s">
        <v>1917</v>
      </c>
      <c r="J227" s="1" t="s">
        <v>804</v>
      </c>
      <c r="K227"/>
      <c r="L227" s="29" t="s">
        <v>1506</v>
      </c>
      <c r="M227" s="59" t="s">
        <v>2235</v>
      </c>
      <c r="N227" s="29" t="s">
        <v>1508</v>
      </c>
      <c r="P227" s="29" t="s">
        <v>1811</v>
      </c>
      <c r="Q227" t="s">
        <v>1515</v>
      </c>
      <c r="R227" t="s">
        <v>1377</v>
      </c>
      <c r="S227" s="29" t="s">
        <v>1378</v>
      </c>
      <c r="T227" t="s">
        <v>1412</v>
      </c>
      <c r="U227" t="s">
        <v>1412</v>
      </c>
      <c r="V227" t="s">
        <v>1412</v>
      </c>
      <c r="AA227">
        <v>173</v>
      </c>
      <c r="AB227" s="74">
        <v>3</v>
      </c>
      <c r="AC227" s="76" t="str">
        <f t="shared" si="16"/>
        <v>226</v>
      </c>
      <c r="AD227">
        <f t="shared" si="17"/>
        <v>226</v>
      </c>
      <c r="AE227">
        <v>226</v>
      </c>
    </row>
    <row r="228" spans="1:31">
      <c r="A228" s="1" t="s">
        <v>717</v>
      </c>
      <c r="B228" t="s">
        <v>1502</v>
      </c>
      <c r="C228" t="s">
        <v>1482</v>
      </c>
      <c r="D228" t="s">
        <v>2236</v>
      </c>
      <c r="E228" t="s">
        <v>1504</v>
      </c>
      <c r="G228" t="s">
        <v>763</v>
      </c>
      <c r="H228">
        <v>2020</v>
      </c>
      <c r="I228"/>
      <c r="J228" t="s">
        <v>804</v>
      </c>
      <c r="K228"/>
      <c r="L228" t="s">
        <v>1506</v>
      </c>
      <c r="M228" t="s">
        <v>2237</v>
      </c>
      <c r="N228" t="s">
        <v>1508</v>
      </c>
      <c r="P228" t="s">
        <v>1811</v>
      </c>
      <c r="Q228" t="s">
        <v>1515</v>
      </c>
      <c r="R228" t="s">
        <v>1377</v>
      </c>
      <c r="S228" s="29" t="s">
        <v>1378</v>
      </c>
      <c r="T228" t="s">
        <v>1412</v>
      </c>
      <c r="U228" t="s">
        <v>1412</v>
      </c>
      <c r="V228" t="s">
        <v>1412</v>
      </c>
      <c r="AA228">
        <v>217</v>
      </c>
      <c r="AB228" s="74">
        <v>3</v>
      </c>
      <c r="AC228" s="76" t="str">
        <f t="shared" si="16"/>
        <v>227</v>
      </c>
      <c r="AD228">
        <f t="shared" si="17"/>
        <v>227</v>
      </c>
      <c r="AE228">
        <v>227</v>
      </c>
    </row>
    <row r="229" spans="1:31">
      <c r="A229" s="1" t="s">
        <v>721</v>
      </c>
      <c r="B229" s="29" t="s">
        <v>1432</v>
      </c>
      <c r="C229" s="28" t="s">
        <v>1875</v>
      </c>
      <c r="D229" s="26" t="s">
        <v>1876</v>
      </c>
      <c r="E229" s="33" t="s">
        <v>1877</v>
      </c>
      <c r="G229" s="1" t="s">
        <v>763</v>
      </c>
      <c r="H229" s="1">
        <v>2020</v>
      </c>
      <c r="I229" s="29" t="s">
        <v>2238</v>
      </c>
      <c r="J229" s="1" t="s">
        <v>794</v>
      </c>
      <c r="L229" s="39" t="s">
        <v>1378</v>
      </c>
      <c r="Q229" s="29" t="s">
        <v>1439</v>
      </c>
      <c r="R229" s="29" t="s">
        <v>1440</v>
      </c>
      <c r="S229" s="39" t="s">
        <v>1431</v>
      </c>
      <c r="T229" t="s">
        <v>1411</v>
      </c>
      <c r="U229" t="s">
        <v>1412</v>
      </c>
      <c r="V229" t="s">
        <v>1412</v>
      </c>
      <c r="AA229">
        <v>172</v>
      </c>
      <c r="AB229" s="74">
        <v>3</v>
      </c>
      <c r="AC229" s="76" t="str">
        <f t="shared" si="16"/>
        <v>228</v>
      </c>
      <c r="AD229">
        <f t="shared" si="17"/>
        <v>228</v>
      </c>
      <c r="AE229">
        <v>228</v>
      </c>
    </row>
    <row r="230" spans="1:31">
      <c r="A230" s="1" t="s">
        <v>724</v>
      </c>
      <c r="B230" s="29" t="s">
        <v>1424</v>
      </c>
      <c r="C230" s="29" t="s">
        <v>1425</v>
      </c>
      <c r="D230" t="s">
        <v>2239</v>
      </c>
      <c r="E230" s="27" t="s">
        <v>1427</v>
      </c>
      <c r="G230" s="1" t="s">
        <v>763</v>
      </c>
      <c r="H230" s="1">
        <v>2020</v>
      </c>
      <c r="I230" t="s">
        <v>2240</v>
      </c>
      <c r="J230" s="1" t="s">
        <v>804</v>
      </c>
      <c r="L230" s="39" t="s">
        <v>1429</v>
      </c>
      <c r="M230" s="39"/>
      <c r="N230" s="39"/>
      <c r="O230" s="38"/>
      <c r="P230" s="29" t="s">
        <v>1430</v>
      </c>
      <c r="Q230" s="29" t="s">
        <v>1410</v>
      </c>
      <c r="R230" t="s">
        <v>1377</v>
      </c>
      <c r="S230" s="29" t="s">
        <v>1431</v>
      </c>
      <c r="T230" t="s">
        <v>1411</v>
      </c>
      <c r="U230" t="s">
        <v>1412</v>
      </c>
      <c r="V230" t="s">
        <v>1412</v>
      </c>
      <c r="AA230">
        <v>172</v>
      </c>
      <c r="AB230" s="74">
        <v>3</v>
      </c>
      <c r="AC230" s="76" t="str">
        <f t="shared" si="16"/>
        <v>229</v>
      </c>
      <c r="AD230">
        <f t="shared" si="17"/>
        <v>229</v>
      </c>
      <c r="AE230">
        <v>229</v>
      </c>
    </row>
    <row r="231" spans="1:31" s="26" customFormat="1">
      <c r="A231" s="1" t="s">
        <v>727</v>
      </c>
      <c r="B231" s="29" t="s">
        <v>1403</v>
      </c>
      <c r="C231" s="29" t="s">
        <v>2101</v>
      </c>
      <c r="D231" s="26" t="s">
        <v>2241</v>
      </c>
      <c r="E231" s="33" t="s">
        <v>2136</v>
      </c>
      <c r="G231" s="1" t="s">
        <v>763</v>
      </c>
      <c r="H231" s="1">
        <v>2018</v>
      </c>
      <c r="I231" s="29" t="s">
        <v>2137</v>
      </c>
      <c r="J231" s="1" t="s">
        <v>804</v>
      </c>
      <c r="K231" s="1"/>
      <c r="L231" s="29" t="s">
        <v>1408</v>
      </c>
      <c r="M231" s="29"/>
      <c r="N231" s="29"/>
      <c r="P231" t="s">
        <v>2108</v>
      </c>
      <c r="Q231" s="29" t="s">
        <v>1410</v>
      </c>
      <c r="R231" t="s">
        <v>1377</v>
      </c>
      <c r="S231" s="29" t="s">
        <v>1431</v>
      </c>
      <c r="T231" t="s">
        <v>1411</v>
      </c>
      <c r="U231" t="s">
        <v>1412</v>
      </c>
      <c r="V231" t="s">
        <v>1412</v>
      </c>
      <c r="X231"/>
      <c r="Y231"/>
      <c r="Z231"/>
      <c r="AA231">
        <v>206</v>
      </c>
      <c r="AB231" s="74">
        <v>3</v>
      </c>
      <c r="AC231" s="76" t="str">
        <f t="shared" si="16"/>
        <v>230</v>
      </c>
      <c r="AD231">
        <f t="shared" si="17"/>
        <v>230</v>
      </c>
      <c r="AE231">
        <v>189</v>
      </c>
    </row>
    <row r="232" spans="1:31">
      <c r="A232" s="1" t="s">
        <v>731</v>
      </c>
      <c r="B232" t="s">
        <v>1403</v>
      </c>
      <c r="C232" s="29" t="s">
        <v>1404</v>
      </c>
      <c r="D232" t="s">
        <v>1342</v>
      </c>
      <c r="E232" s="27" t="s">
        <v>2242</v>
      </c>
      <c r="G232" s="1" t="s">
        <v>763</v>
      </c>
      <c r="H232" s="1">
        <v>2020</v>
      </c>
      <c r="I232"/>
      <c r="J232" s="1" t="s">
        <v>794</v>
      </c>
      <c r="K232"/>
      <c r="L232" t="s">
        <v>1408</v>
      </c>
      <c r="M232"/>
      <c r="N232"/>
      <c r="P232" s="29" t="s">
        <v>2243</v>
      </c>
      <c r="Q232" s="29" t="s">
        <v>1410</v>
      </c>
      <c r="R232" t="s">
        <v>1377</v>
      </c>
      <c r="S232" s="29" t="s">
        <v>1378</v>
      </c>
      <c r="T232" t="s">
        <v>1411</v>
      </c>
      <c r="U232" t="s">
        <v>1412</v>
      </c>
      <c r="V232" t="s">
        <v>1412</v>
      </c>
      <c r="X232" t="s">
        <v>2244</v>
      </c>
      <c r="Y232">
        <v>2019</v>
      </c>
      <c r="AA232">
        <v>159</v>
      </c>
      <c r="AB232" s="74">
        <v>3</v>
      </c>
      <c r="AC232" s="76" t="str">
        <f t="shared" si="16"/>
        <v>231</v>
      </c>
      <c r="AD232">
        <f t="shared" si="17"/>
        <v>231</v>
      </c>
      <c r="AE232">
        <v>67</v>
      </c>
    </row>
    <row r="233" spans="1:31">
      <c r="A233" s="1" t="s">
        <v>735</v>
      </c>
      <c r="B233" s="29" t="s">
        <v>1403</v>
      </c>
      <c r="C233" s="29" t="s">
        <v>1404</v>
      </c>
      <c r="D233" t="s">
        <v>1344</v>
      </c>
      <c r="E233" s="27" t="s">
        <v>2245</v>
      </c>
      <c r="G233" s="1" t="s">
        <v>763</v>
      </c>
      <c r="H233" s="1">
        <v>2020</v>
      </c>
      <c r="J233" s="1" t="s">
        <v>794</v>
      </c>
      <c r="L233" s="39" t="s">
        <v>1408</v>
      </c>
      <c r="O233" s="1"/>
      <c r="P233" s="29" t="s">
        <v>2246</v>
      </c>
      <c r="Q233" s="29" t="s">
        <v>1410</v>
      </c>
      <c r="R233" t="s">
        <v>1377</v>
      </c>
      <c r="S233" s="29" t="s">
        <v>1378</v>
      </c>
      <c r="T233" t="s">
        <v>1411</v>
      </c>
      <c r="U233" t="s">
        <v>1412</v>
      </c>
      <c r="V233" t="s">
        <v>1412</v>
      </c>
      <c r="X233" t="s">
        <v>2247</v>
      </c>
      <c r="Y233">
        <v>2019</v>
      </c>
      <c r="AA233">
        <v>16</v>
      </c>
      <c r="AB233" s="74">
        <v>3</v>
      </c>
      <c r="AC233" s="76" t="str">
        <f t="shared" si="16"/>
        <v>232</v>
      </c>
      <c r="AD233">
        <f t="shared" si="17"/>
        <v>232</v>
      </c>
      <c r="AE233">
        <v>68</v>
      </c>
    </row>
    <row r="234" spans="1:31">
      <c r="A234" s="1" t="s">
        <v>503</v>
      </c>
      <c r="B234" s="29" t="s">
        <v>1432</v>
      </c>
      <c r="C234" s="29" t="s">
        <v>1978</v>
      </c>
      <c r="D234" s="26" t="s">
        <v>2248</v>
      </c>
      <c r="E234" s="36" t="s">
        <v>1980</v>
      </c>
      <c r="F234" s="26"/>
      <c r="G234" s="1" t="s">
        <v>763</v>
      </c>
      <c r="H234" s="1">
        <v>2020</v>
      </c>
      <c r="I234" s="29" t="s">
        <v>2043</v>
      </c>
      <c r="J234" s="1" t="s">
        <v>794</v>
      </c>
      <c r="L234" s="39" t="s">
        <v>1378</v>
      </c>
      <c r="M234" s="39"/>
      <c r="N234" s="39"/>
      <c r="P234" s="39"/>
      <c r="Q234" s="29" t="s">
        <v>1439</v>
      </c>
      <c r="R234" s="29" t="s">
        <v>1440</v>
      </c>
      <c r="S234" s="39" t="s">
        <v>1431</v>
      </c>
      <c r="T234" t="s">
        <v>1411</v>
      </c>
      <c r="U234" t="s">
        <v>1412</v>
      </c>
      <c r="V234" t="s">
        <v>1412</v>
      </c>
      <c r="AB234" s="74"/>
      <c r="AC234" s="76"/>
    </row>
    <row r="235" spans="1:31">
      <c r="A235" s="1" t="s">
        <v>237</v>
      </c>
      <c r="B235" s="29" t="s">
        <v>1369</v>
      </c>
      <c r="C235" s="29" t="s">
        <v>2249</v>
      </c>
      <c r="D235" s="26" t="s">
        <v>2250</v>
      </c>
      <c r="E235" s="27" t="s">
        <v>2251</v>
      </c>
      <c r="G235" s="1" t="s">
        <v>763</v>
      </c>
      <c r="H235" s="1">
        <v>2020</v>
      </c>
      <c r="I235" s="29" t="s">
        <v>2252</v>
      </c>
      <c r="J235" s="1" t="s">
        <v>794</v>
      </c>
      <c r="K235" s="1" t="s">
        <v>2253</v>
      </c>
      <c r="L235" s="29" t="s">
        <v>1378</v>
      </c>
      <c r="P235" s="29" t="s">
        <v>2254</v>
      </c>
      <c r="Q235" s="29" t="s">
        <v>1439</v>
      </c>
      <c r="R235" s="29" t="s">
        <v>1440</v>
      </c>
      <c r="S235" s="29" t="s">
        <v>1431</v>
      </c>
      <c r="T235" t="s">
        <v>1411</v>
      </c>
      <c r="U235" t="s">
        <v>1412</v>
      </c>
      <c r="V235" t="s">
        <v>1412</v>
      </c>
      <c r="AC235" s="77"/>
    </row>
    <row r="236" spans="1:31">
      <c r="A236" s="1" t="s">
        <v>267</v>
      </c>
      <c r="B236" s="29" t="s">
        <v>1369</v>
      </c>
      <c r="C236" s="29" t="s">
        <v>2249</v>
      </c>
      <c r="D236" s="26" t="s">
        <v>2255</v>
      </c>
      <c r="E236" s="27" t="s">
        <v>2256</v>
      </c>
      <c r="G236" s="1" t="s">
        <v>763</v>
      </c>
      <c r="H236" s="1">
        <v>2020</v>
      </c>
      <c r="I236" s="29" t="s">
        <v>2252</v>
      </c>
      <c r="J236" s="1" t="s">
        <v>794</v>
      </c>
      <c r="K236" s="1" t="s">
        <v>2257</v>
      </c>
      <c r="L236" s="29" t="s">
        <v>1378</v>
      </c>
      <c r="P236" s="29" t="s">
        <v>2254</v>
      </c>
      <c r="Q236" s="29" t="s">
        <v>1439</v>
      </c>
      <c r="R236" s="29" t="s">
        <v>1440</v>
      </c>
      <c r="S236" s="29" t="s">
        <v>1431</v>
      </c>
      <c r="T236" t="s">
        <v>1411</v>
      </c>
      <c r="U236" t="s">
        <v>1412</v>
      </c>
      <c r="V236" t="s">
        <v>1412</v>
      </c>
      <c r="AC236" s="77"/>
    </row>
    <row r="237" spans="1:31">
      <c r="A237" s="1" t="s">
        <v>332</v>
      </c>
      <c r="B237" s="29" t="s">
        <v>1369</v>
      </c>
      <c r="C237" s="29" t="s">
        <v>2249</v>
      </c>
      <c r="D237" s="26" t="s">
        <v>2258</v>
      </c>
      <c r="E237" s="27" t="s">
        <v>2259</v>
      </c>
      <c r="G237" s="1" t="s">
        <v>763</v>
      </c>
      <c r="H237" s="1">
        <v>2020</v>
      </c>
      <c r="I237" s="102" t="s">
        <v>1847</v>
      </c>
      <c r="J237" s="1" t="s">
        <v>794</v>
      </c>
      <c r="K237" s="1" t="s">
        <v>2260</v>
      </c>
      <c r="L237" s="29" t="s">
        <v>1378</v>
      </c>
      <c r="P237" s="29" t="s">
        <v>2254</v>
      </c>
      <c r="Q237" s="29" t="s">
        <v>1439</v>
      </c>
      <c r="R237" s="29" t="s">
        <v>1440</v>
      </c>
      <c r="S237" s="29" t="s">
        <v>1431</v>
      </c>
      <c r="T237" t="s">
        <v>1411</v>
      </c>
      <c r="U237" t="s">
        <v>1412</v>
      </c>
      <c r="V237" t="s">
        <v>1412</v>
      </c>
      <c r="AC237" s="77"/>
    </row>
    <row r="238" spans="1:31">
      <c r="A238" s="1" t="s">
        <v>541</v>
      </c>
      <c r="B238" s="29" t="s">
        <v>1369</v>
      </c>
      <c r="C238" s="29" t="s">
        <v>2249</v>
      </c>
      <c r="D238" s="26" t="s">
        <v>2261</v>
      </c>
      <c r="E238" s="27" t="s">
        <v>2262</v>
      </c>
      <c r="G238" s="1" t="s">
        <v>763</v>
      </c>
      <c r="H238" s="1">
        <v>2020</v>
      </c>
      <c r="I238" s="29" t="s">
        <v>2252</v>
      </c>
      <c r="J238" s="1" t="s">
        <v>794</v>
      </c>
      <c r="K238" s="1" t="s">
        <v>2263</v>
      </c>
      <c r="L238" s="29" t="s">
        <v>1378</v>
      </c>
      <c r="P238" s="29" t="s">
        <v>2254</v>
      </c>
      <c r="Q238" s="29" t="s">
        <v>1439</v>
      </c>
      <c r="R238" s="29" t="s">
        <v>1440</v>
      </c>
      <c r="S238" s="29" t="s">
        <v>1431</v>
      </c>
      <c r="T238" t="s">
        <v>1411</v>
      </c>
      <c r="U238" t="s">
        <v>1412</v>
      </c>
      <c r="V238" t="s">
        <v>1412</v>
      </c>
      <c r="AC238" s="77"/>
    </row>
    <row r="239" spans="1:31">
      <c r="A239" s="1" t="s">
        <v>672</v>
      </c>
      <c r="B239" s="29" t="s">
        <v>1369</v>
      </c>
      <c r="C239" s="29" t="s">
        <v>2249</v>
      </c>
      <c r="D239" t="s">
        <v>2264</v>
      </c>
      <c r="E239" s="27" t="s">
        <v>2265</v>
      </c>
      <c r="G239" s="1" t="s">
        <v>763</v>
      </c>
      <c r="H239" s="1">
        <v>2020</v>
      </c>
      <c r="I239" s="29" t="s">
        <v>2252</v>
      </c>
      <c r="J239" s="1" t="s">
        <v>794</v>
      </c>
      <c r="K239" s="1" t="s">
        <v>2266</v>
      </c>
      <c r="L239" s="29" t="s">
        <v>1378</v>
      </c>
      <c r="P239" s="29" t="s">
        <v>2254</v>
      </c>
      <c r="Q239" s="29" t="s">
        <v>1439</v>
      </c>
      <c r="R239" s="29" t="s">
        <v>1440</v>
      </c>
      <c r="S239" s="29" t="s">
        <v>1431</v>
      </c>
      <c r="T239" t="s">
        <v>1411</v>
      </c>
      <c r="U239" t="s">
        <v>1412</v>
      </c>
      <c r="V239" t="s">
        <v>1412</v>
      </c>
      <c r="AC239" s="77"/>
    </row>
    <row r="240" spans="1:31">
      <c r="A240" s="1" t="s">
        <v>2531</v>
      </c>
      <c r="B240" s="29" t="s">
        <v>1695</v>
      </c>
      <c r="C240" s="29" t="s">
        <v>1556</v>
      </c>
      <c r="D240" s="73" t="s">
        <v>2533</v>
      </c>
      <c r="E240" t="s">
        <v>2532</v>
      </c>
      <c r="G240" s="1" t="s">
        <v>763</v>
      </c>
      <c r="H240" s="1">
        <v>2020</v>
      </c>
      <c r="I240" s="29" t="s">
        <v>2203</v>
      </c>
      <c r="J240" s="1" t="s">
        <v>804</v>
      </c>
      <c r="K240" s="1" t="s">
        <v>653</v>
      </c>
      <c r="L240" s="29" t="s">
        <v>1506</v>
      </c>
      <c r="M240" s="59" t="s">
        <v>2534</v>
      </c>
      <c r="N240" s="29" t="s">
        <v>1508</v>
      </c>
      <c r="Q240" t="s">
        <v>1515</v>
      </c>
      <c r="R240" t="s">
        <v>1377</v>
      </c>
      <c r="S240" s="29" t="s">
        <v>1378</v>
      </c>
      <c r="T240" t="s">
        <v>1412</v>
      </c>
      <c r="U240" t="s">
        <v>1412</v>
      </c>
      <c r="V240" t="s">
        <v>1412</v>
      </c>
      <c r="AA240">
        <v>171</v>
      </c>
      <c r="AB240" s="74">
        <v>3</v>
      </c>
      <c r="AC240" s="76" t="str">
        <f t="shared" ref="AC240" si="18">RIGHT(A240, LEN(A240)-AB240+1)</f>
        <v>239</v>
      </c>
      <c r="AD240">
        <f t="shared" ref="AD240" si="19">VALUE(AC240)</f>
        <v>239</v>
      </c>
      <c r="AE240">
        <v>212</v>
      </c>
    </row>
    <row r="241" spans="1:29">
      <c r="A241" s="1"/>
      <c r="C241" s="97"/>
      <c r="D241" s="92"/>
      <c r="E241" s="27"/>
      <c r="AC241" s="77"/>
    </row>
    <row r="242" spans="1:29">
      <c r="A242" s="1"/>
      <c r="E242" s="27"/>
      <c r="AC242" s="77"/>
    </row>
    <row r="243" spans="1:29">
      <c r="A243" s="1"/>
      <c r="C243"/>
      <c r="E243" s="27"/>
      <c r="AC243" s="77"/>
    </row>
    <row r="244" spans="1:29">
      <c r="A244" s="1"/>
      <c r="E244" s="35"/>
      <c r="AC244" s="77"/>
    </row>
    <row r="245" spans="1:29">
      <c r="AC245" s="77"/>
    </row>
    <row r="246" spans="1:29">
      <c r="AC246" s="77"/>
    </row>
    <row r="247" spans="1:29">
      <c r="T247" t="s">
        <v>2267</v>
      </c>
      <c r="U247" t="s">
        <v>2268</v>
      </c>
      <c r="V247" t="s">
        <v>2269</v>
      </c>
      <c r="W247" s="7" t="s">
        <v>2270</v>
      </c>
      <c r="AC247" s="77"/>
    </row>
    <row r="248" spans="1:29">
      <c r="P248" s="42" t="s">
        <v>2271</v>
      </c>
      <c r="Q248" s="42"/>
      <c r="R248" s="42"/>
      <c r="S248" s="42"/>
      <c r="T248">
        <f>COUNTIF(T2:T235, "Python")</f>
        <v>103</v>
      </c>
      <c r="U248">
        <f>COUNTIF(U2:U239, "Python")</f>
        <v>195</v>
      </c>
      <c r="V248">
        <f>COUNTIF(V2:V239, "Python")</f>
        <v>194</v>
      </c>
      <c r="AC248" s="77"/>
    </row>
    <row r="249" spans="1:29">
      <c r="P249" s="42" t="s">
        <v>2272</v>
      </c>
      <c r="Q249" s="42"/>
      <c r="R249" s="42"/>
      <c r="S249" s="42"/>
      <c r="T249">
        <f>COUNTIF(T3:T235, "Manual")</f>
        <v>95</v>
      </c>
      <c r="U249">
        <f>COUNTIF(U3:U206, "Manual")</f>
        <v>0</v>
      </c>
      <c r="V249">
        <f>COUNTIF(V3:V206, "Manual")</f>
        <v>0</v>
      </c>
      <c r="AC249" s="77"/>
    </row>
    <row r="250" spans="1:29">
      <c r="B250" s="40" t="s">
        <v>2273</v>
      </c>
      <c r="C250" s="40" t="s">
        <v>2274</v>
      </c>
      <c r="P250" s="40" t="s">
        <v>2275</v>
      </c>
      <c r="Q250" s="40"/>
      <c r="R250" s="40"/>
      <c r="S250" s="40"/>
      <c r="T250">
        <f>SUM(T248:T249)</f>
        <v>198</v>
      </c>
      <c r="U250">
        <f t="shared" ref="U250:V250" si="20">SUM(U248:U249)</f>
        <v>195</v>
      </c>
      <c r="V250">
        <f t="shared" si="20"/>
        <v>194</v>
      </c>
      <c r="AC250" s="77"/>
    </row>
    <row r="251" spans="1:29">
      <c r="P251" s="40" t="s">
        <v>2276</v>
      </c>
      <c r="Q251" s="40"/>
      <c r="R251" s="40"/>
      <c r="S251" s="40"/>
      <c r="T251">
        <f>198 - T250</f>
        <v>0</v>
      </c>
      <c r="U251">
        <f t="shared" ref="U251:V251" si="21">198 - U250</f>
        <v>3</v>
      </c>
      <c r="V251">
        <f t="shared" si="21"/>
        <v>4</v>
      </c>
      <c r="AC251" s="77"/>
    </row>
    <row r="252" spans="1:29">
      <c r="B252" t="s">
        <v>1432</v>
      </c>
      <c r="C252" s="29">
        <f>COUNTIF(B5:B$210, "PDF")</f>
        <v>22</v>
      </c>
      <c r="P252" s="40" t="s">
        <v>2277</v>
      </c>
      <c r="Q252" s="40"/>
      <c r="R252" s="40"/>
      <c r="S252" s="40"/>
      <c r="T252">
        <f>ROUND(T250/198,2)</f>
        <v>1</v>
      </c>
      <c r="U252">
        <f t="shared" ref="U252:V252" si="22">ROUND(U250/198,2)</f>
        <v>0.98</v>
      </c>
      <c r="V252">
        <f t="shared" si="22"/>
        <v>0.98</v>
      </c>
      <c r="AC252" s="77"/>
    </row>
    <row r="253" spans="1:29">
      <c r="B253" t="s">
        <v>1591</v>
      </c>
      <c r="C253" s="29">
        <f>COUNTIF(B8:B$210, "Website (dynamic interactive)")</f>
        <v>10</v>
      </c>
      <c r="AC253" s="77"/>
    </row>
    <row r="254" spans="1:29">
      <c r="B254" t="s">
        <v>1369</v>
      </c>
      <c r="C254" s="29">
        <f>COUNTIF(B3:B$210, "Website (static html)")</f>
        <v>47</v>
      </c>
      <c r="AC254" s="77"/>
    </row>
    <row r="255" spans="1:29">
      <c r="B255" t="s">
        <v>1403</v>
      </c>
      <c r="C255" s="29">
        <f>COUNTIF(B7:B$210, "Excel (no URL)")</f>
        <v>34</v>
      </c>
      <c r="AC255" s="77"/>
    </row>
    <row r="256" spans="1:29">
      <c r="B256" t="s">
        <v>1424</v>
      </c>
      <c r="C256" s="29">
        <f>COUNTIF(B4:B$210, "Excel (with URL endpoint)")</f>
        <v>13</v>
      </c>
      <c r="AC256" s="77"/>
    </row>
    <row r="257" spans="2:29">
      <c r="B257" t="s">
        <v>1688</v>
      </c>
      <c r="C257" s="29">
        <f>COUNTIF(B6:B$210, "Other")</f>
        <v>5</v>
      </c>
      <c r="AC257" s="77"/>
    </row>
    <row r="258" spans="2:29">
      <c r="B258" t="s">
        <v>2278</v>
      </c>
      <c r="C258" s="29">
        <f>COUNTIF(B10:B$210, "API (UNESCO)")</f>
        <v>4</v>
      </c>
      <c r="AC258" s="77"/>
    </row>
    <row r="259" spans="2:29">
      <c r="B259" t="s">
        <v>2279</v>
      </c>
      <c r="C259" s="29">
        <f>COUNTIF(B11:B$210, "API (WHO)")</f>
        <v>25</v>
      </c>
      <c r="AC259" s="77"/>
    </row>
    <row r="260" spans="2:29">
      <c r="B260" t="s">
        <v>2280</v>
      </c>
      <c r="C260" s="29">
        <f>COUNTIF(B12:B$210, "API (SDG)")</f>
        <v>18</v>
      </c>
      <c r="AC260" s="77"/>
    </row>
    <row r="261" spans="2:29">
      <c r="B261" t="s">
        <v>2281</v>
      </c>
      <c r="C261" s="29">
        <f>COUNTIF(B2:B$210, "API (ILO)")</f>
        <v>4</v>
      </c>
      <c r="AC261" s="77"/>
    </row>
    <row r="262" spans="2:29">
      <c r="B262" s="29" t="s">
        <v>2282</v>
      </c>
      <c r="C262" s="29">
        <f>COUNTIF(B13:B$210, "")</f>
        <v>5</v>
      </c>
      <c r="AC262" s="77"/>
    </row>
    <row r="263" spans="2:29">
      <c r="AC263" s="77"/>
    </row>
    <row r="264" spans="2:29">
      <c r="AC264" s="77"/>
    </row>
    <row r="265" spans="2:29">
      <c r="AC265" s="77"/>
    </row>
    <row r="266" spans="2:29">
      <c r="AC266" s="77"/>
    </row>
  </sheetData>
  <autoFilter ref="A1:AE239" xr:uid="{2E457E20-545E-4B3C-91FD-53C7A9EFBEDC}"/>
  <phoneticPr fontId="8" type="noConversion"/>
  <hyperlinks>
    <hyperlink ref="E3" r:id="rId1" xr:uid="{EFF6CEF9-5F40-46ED-9A88-59C3FC1F3790}"/>
    <hyperlink ref="E4" r:id="rId2" xr:uid="{AB8A39FA-C65B-4CDB-8B1C-8F5D0A343650}"/>
    <hyperlink ref="E5" r:id="rId3" xr:uid="{16E62F94-80AD-413B-849E-1383B46A4A5C}"/>
    <hyperlink ref="E6" r:id="rId4" xr:uid="{7CAC069A-9ECF-480F-8700-A9F4BCCCB376}"/>
    <hyperlink ref="E7" r:id="rId5" xr:uid="{D9B72507-5C5F-47AB-B20F-4CC303384584}"/>
    <hyperlink ref="E8" r:id="rId6" xr:uid="{F243CB35-51D2-4F04-9041-CF7239C62EE8}"/>
    <hyperlink ref="E9" r:id="rId7" xr:uid="{403EA5E9-0390-4DB8-9C49-3B558F7375CC}"/>
    <hyperlink ref="E10" r:id="rId8" xr:uid="{D78E0635-0F65-4F88-8A0E-E8181D555747}"/>
    <hyperlink ref="E11" r:id="rId9" xr:uid="{162407A8-1E83-44C0-8480-4D5991E0F131}"/>
    <hyperlink ref="E12" r:id="rId10" xr:uid="{7C80DC5D-F296-468E-8101-EEF87569B098}"/>
    <hyperlink ref="E13" r:id="rId11" xr:uid="{2DE712DD-960D-4A72-8040-CEA7E2AAB239}"/>
    <hyperlink ref="E14" r:id="rId12" xr:uid="{E98DCAD5-324A-4CD0-95BE-9971291F2C52}"/>
    <hyperlink ref="E15" r:id="rId13" xr:uid="{6352FE28-6666-48AA-9A15-0856594CA897}"/>
    <hyperlink ref="E16" r:id="rId14" location="!/tellmap/-1522571971/0" xr:uid="{418CE6D8-88C6-4BD3-B99A-09CF0070674B}"/>
    <hyperlink ref="E17" r:id="rId15" location="!/tellmap/406451723" xr:uid="{E02BBA5B-67D2-4A22-A049-2ACF5D3F5CF5}"/>
    <hyperlink ref="E18" r:id="rId16"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xr:uid="{4A41415E-E077-4773-A440-F0C027A35B3C}"/>
    <hyperlink ref="E19" r:id="rId17" location="prevalence" xr:uid="{BB297074-E31D-4ED3-B389-7F1CDC08603F}"/>
    <hyperlink ref="E20" r:id="rId18" xr:uid="{01B17DF7-5E0D-41A8-8F2F-6E0E03DC05E5}"/>
    <hyperlink ref="E21" r:id="rId19" xr:uid="{994AA1B5-0C12-4822-86F6-A8C5C0DCFF23}"/>
    <hyperlink ref="E22" r:id="rId20" xr:uid="{AEA559D1-8262-4F04-AD4E-DCC77EE5AFAC}"/>
    <hyperlink ref="E23" r:id="rId21" xr:uid="{BE445FD1-640B-4E86-AC8F-D70083FDA110}"/>
    <hyperlink ref="E2" r:id="rId22" xr:uid="{4471E47B-8615-4113-9E2B-99D5AC9B0E7B}"/>
    <hyperlink ref="E25" r:id="rId23" location="!/Indicator/V1SdgIndicatorByIndicatorCodeSeriesListGet" xr:uid="{EBDBAD56-5F1B-49DF-AAC3-AAF1349056E1}"/>
    <hyperlink ref="E26" r:id="rId24" xr:uid="{4FBAE774-2130-4FC0-91C8-D87D02355DEA}"/>
    <hyperlink ref="E27" r:id="rId25" xr:uid="{9FFF1264-D752-4101-818D-E4B1151ED91D}"/>
    <hyperlink ref="E28" r:id="rId26" xr:uid="{443480C6-173A-41E8-A19E-03395F73F1B9}"/>
    <hyperlink ref="E30" r:id="rId27" xr:uid="{28700437-2C10-4E83-B08B-AC0270D5A4B4}"/>
    <hyperlink ref="E31" r:id="rId28" xr:uid="{EFBBB86C-0B51-4F6B-A8CA-B76BA3A2F831}"/>
    <hyperlink ref="E33" r:id="rId29" xr:uid="{38FF061F-D791-4ECA-AF3F-230762416260}"/>
    <hyperlink ref="E34" r:id="rId30" xr:uid="{89890C9B-0292-4496-B880-816C5FC92291}"/>
    <hyperlink ref="E35" r:id="rId31" xr:uid="{508FF431-BE61-4BE0-B59E-91692E191849}"/>
    <hyperlink ref="E36" r:id="rId32" xr:uid="{5C9FB763-9C69-4345-9782-4A223099BE13}"/>
    <hyperlink ref="E37" r:id="rId33" xr:uid="{8E315864-009B-47E3-91C1-0E06783C59C3}"/>
    <hyperlink ref="E38" r:id="rId34" xr:uid="{D1A36C14-9305-4EF4-8067-A5099BC2D27E}"/>
    <hyperlink ref="E39" r:id="rId35" xr:uid="{4CA9D130-E693-4BAA-AD10-489A687B12DC}"/>
    <hyperlink ref="E40" r:id="rId36" xr:uid="{3EAF6E93-5426-44D8-B365-DEBAE3261413}"/>
    <hyperlink ref="E41" r:id="rId37" xr:uid="{4EEF9CBF-E019-4D66-88E0-483225AA07C8}"/>
    <hyperlink ref="E42" r:id="rId38" xr:uid="{1EF8441C-085B-4E42-A69E-027DAED2A113}"/>
    <hyperlink ref="E43" r:id="rId39" xr:uid="{817BB8B4-AA92-40C7-8921-93AFF16DDCC4}"/>
    <hyperlink ref="E44" r:id="rId40" xr:uid="{5692E52E-5C33-4D21-A0CA-E81E353E0E2D}"/>
    <hyperlink ref="E45" r:id="rId41" xr:uid="{00B5908D-F9B5-4299-BF24-A69222BBE650}"/>
    <hyperlink ref="E46" r:id="rId42" xr:uid="{EAE6069A-CD08-4352-A4BA-4658BB1A88C2}"/>
    <hyperlink ref="E47" r:id="rId43" xr:uid="{E8F3B364-81FE-4677-917C-D6D7D46FDB2F}"/>
    <hyperlink ref="E48" r:id="rId44" xr:uid="{179C2DB9-3367-43E5-A0ED-C1B98F48340C}"/>
    <hyperlink ref="E49" r:id="rId45" xr:uid="{F5254870-D771-4B17-81F6-5FDCC39DEC68}"/>
    <hyperlink ref="E50" r:id="rId46" xr:uid="{30454A50-7817-49D4-9EEC-033CA1B66D0B}"/>
    <hyperlink ref="E52" r:id="rId47"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xr:uid="{049C5745-E379-4D5D-9D0D-83052F062736}"/>
    <hyperlink ref="E53" r:id="rId48" xr:uid="{5BE45CBC-3CD1-483C-9952-C7D15092616C}"/>
    <hyperlink ref="E54" r:id="rId49"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xr:uid="{DED003C7-D3D2-49A2-BE58-B0808A2945A8}"/>
    <hyperlink ref="E58" r:id="rId50" xr:uid="{EEF02E4F-4ECA-423B-A21D-739C1142DA52}"/>
    <hyperlink ref="E60" r:id="rId51" xr:uid="{09588077-D928-4D7E-9500-6C393681F18D}"/>
    <hyperlink ref="E61" r:id="rId52" xr:uid="{80E93F73-271C-4906-839F-E400CA329CC3}"/>
    <hyperlink ref="E64" r:id="rId53" xr:uid="{CFE51880-F0ED-4492-A5B4-BD153D69BCED}"/>
    <hyperlink ref="E65" r:id="rId54" xr:uid="{E47F554E-5F92-4A1E-8B4B-BC412062EC14}"/>
    <hyperlink ref="E66" r:id="rId55" xr:uid="{48423A68-7AB2-4DC3-A847-24329F3C7B93}"/>
    <hyperlink ref="E67" r:id="rId56" xr:uid="{EDF367DB-C055-4C31-8F08-DBB7230CAAA5}"/>
    <hyperlink ref="E68" r:id="rId57" xr:uid="{7596FFF4-6E62-4BF2-9614-A2B71AE3A147}"/>
    <hyperlink ref="E69" r:id="rId58" xr:uid="{31461911-07FB-4955-949E-F136AEE13032}"/>
    <hyperlink ref="E70" r:id="rId59" xr:uid="{E3628619-6A12-49E2-8AF2-695D12570E8B}"/>
    <hyperlink ref="E71" r:id="rId60" xr:uid="{5F4FE450-EB78-4DA6-B1BA-48F409DB4A9E}"/>
    <hyperlink ref="E72" r:id="rId61" xr:uid="{DDD9D067-4324-4ADD-AB51-8969F0943705}"/>
    <hyperlink ref="E76" r:id="rId62" xr:uid="{12D21022-E18D-4637-9565-E91B6857FDF7}"/>
    <hyperlink ref="E177" r:id="rId63" xr:uid="{A54D4F4A-CD36-4D56-B97D-D33F3803EE62}"/>
    <hyperlink ref="E78" r:id="rId64" xr:uid="{4560BEF1-071B-490B-A95F-C04329B331F5}"/>
    <hyperlink ref="E79" r:id="rId65" xr:uid="{0DFB4E34-4D2E-4FC6-BB15-A00E571143DC}"/>
    <hyperlink ref="E80" r:id="rId66" xr:uid="{D7677D38-246E-42E3-BED2-7980CA3445DE}"/>
    <hyperlink ref="E82" r:id="rId67" xr:uid="{9A2D95D6-2662-4BA7-8308-60639E44A55A}"/>
    <hyperlink ref="E83" r:id="rId68" xr:uid="{8CC69900-C1F1-43E5-A411-D7D9377F00CB}"/>
    <hyperlink ref="E84" r:id="rId69" xr:uid="{35D3C22E-B351-4154-B3E6-241AABE4E93D}"/>
    <hyperlink ref="E85" r:id="rId70" xr:uid="{5A641FA5-4E0D-4C5E-A8DC-C724B4873CC8}"/>
    <hyperlink ref="E87" r:id="rId71" xr:uid="{6EC05FF4-AF28-4BA4-AA7D-3C37437E1887}"/>
    <hyperlink ref="E88" r:id="rId72" xr:uid="{02714466-3690-4250-B716-901E926338CF}"/>
    <hyperlink ref="E89" r:id="rId73" xr:uid="{ABFF72A5-AEB1-4986-B2A0-1276ECE73A43}"/>
    <hyperlink ref="E92" r:id="rId74" xr:uid="{B365C0A6-CB7C-41D0-9AC6-44DED74586D5}"/>
    <hyperlink ref="E95" r:id="rId75" xr:uid="{3711CBCE-9DBB-4E88-A7BE-D7316F3E933A}"/>
    <hyperlink ref="E96" r:id="rId76" xr:uid="{347D8A08-0AC6-4EE7-988A-B2EBBA7CEDC8}"/>
    <hyperlink ref="E97" r:id="rId77" xr:uid="{D605E963-DDF8-4A7F-B8D8-E2EC3FA601AE}"/>
    <hyperlink ref="E99" r:id="rId78" xr:uid="{E5DE7041-7B66-4905-942D-2EC23F3233DE}"/>
    <hyperlink ref="E100" r:id="rId79" xr:uid="{456F6925-CC35-4AF2-AF5D-38812E6E4000}"/>
    <hyperlink ref="E98" r:id="rId80" xr:uid="{3E17056D-2CE5-472F-99ED-09EA9F0C67A6}"/>
    <hyperlink ref="E101" r:id="rId81" xr:uid="{BC9FD7AC-1C9D-4A94-A7ED-BE17049BBF98}"/>
    <hyperlink ref="E103" r:id="rId82" xr:uid="{F8FC090B-D3EC-4A4B-989F-7EF4F482C021}"/>
    <hyperlink ref="E102" r:id="rId83" xr:uid="{AFDE5B5D-E7CB-4397-9D03-EE01B348AC01}"/>
    <hyperlink ref="E104" r:id="rId84" xr:uid="{F842C9FD-D5DA-433F-97C9-9878C49AC512}"/>
    <hyperlink ref="E105" r:id="rId85" xr:uid="{FE1C0306-B48A-448E-AAE5-AEBD14D0C13E}"/>
    <hyperlink ref="E106" r:id="rId86" xr:uid="{28BE3548-5D98-4FFC-A6CE-758A006D97BE}"/>
    <hyperlink ref="E107" r:id="rId87" location="c" xr:uid="{BE412F5E-6A7A-4B4F-B800-800035998A58}"/>
    <hyperlink ref="E108" r:id="rId88" xr:uid="{63FA43B3-9B53-4999-A655-AF2DD09D4076}"/>
    <hyperlink ref="E109" r:id="rId89" xr:uid="{89762551-F331-4C05-97B4-C2DE79DCE123}"/>
    <hyperlink ref="E110" r:id="rId90" xr:uid="{71619205-0170-4D4C-B922-5306B71F3D77}"/>
    <hyperlink ref="E111" r:id="rId91" xr:uid="{6FA22BB7-B4F7-4F55-B372-0269FAD7DCE3}"/>
    <hyperlink ref="E113" r:id="rId92" xr:uid="{25619FD2-04FC-41DC-A721-7AEBC77B7FCA}"/>
    <hyperlink ref="E112" r:id="rId93" xr:uid="{E8C9B7F6-CFF0-4136-9E1A-3EFF139EA252}"/>
    <hyperlink ref="E115" r:id="rId94" xr:uid="{6B82F567-E5E7-41BA-A468-1E9A7721C77F}"/>
    <hyperlink ref="E114" r:id="rId95" xr:uid="{FBA19123-E89B-43EC-A831-78AA3858569F}"/>
    <hyperlink ref="E116" r:id="rId96" xr:uid="{997974D3-B43B-4D71-8CAF-DBCE4DA06058}"/>
    <hyperlink ref="E117" r:id="rId97" xr:uid="{A16C97D6-382D-45BD-8BEA-60A6B1E6FE52}"/>
    <hyperlink ref="E118" r:id="rId98" xr:uid="{B2A48875-74CA-4C4C-9126-095662840668}"/>
    <hyperlink ref="E119" r:id="rId99" xr:uid="{D9FAF88D-6319-44C7-865E-AF9E352D7670}"/>
    <hyperlink ref="E120" r:id="rId100" xr:uid="{4D29F19F-6394-4CE5-A88B-0E92B07DFE4D}"/>
    <hyperlink ref="E121" r:id="rId101" xr:uid="{B7B21523-DE47-4DEA-9848-CB8C3F1EA3DD}"/>
    <hyperlink ref="E122" r:id="rId102" xr:uid="{E1B4E598-90E6-4F8E-B731-22360FFEBED2}"/>
    <hyperlink ref="E124" r:id="rId103" xr:uid="{C043CF15-15F0-4C08-8C37-F4BC19A08028}"/>
    <hyperlink ref="E125" r:id="rId104" xr:uid="{691591E2-9F36-4001-A964-8E8C07835E18}"/>
    <hyperlink ref="E126" r:id="rId105" xr:uid="{C6453390-6195-497B-A397-A79E65F957F8}"/>
    <hyperlink ref="E127" r:id="rId106" xr:uid="{8C724158-66D2-4F20-BB0A-E61F910E7397}"/>
    <hyperlink ref="E131" r:id="rId107" xr:uid="{E3D0592A-0BD5-454D-BC1B-BDE0C10DEC26}"/>
    <hyperlink ref="E132" r:id="rId108" xr:uid="{ACF9EE99-6681-49D2-A3C2-0F4EF79CBD70}"/>
    <hyperlink ref="E134" r:id="rId109" xr:uid="{2D5CA760-9EF1-4F74-A7E2-1ED41F27DDAD}"/>
    <hyperlink ref="E135" r:id="rId110" xr:uid="{55FE606A-3033-41F7-99A3-D4E9F0D2BF1D}"/>
    <hyperlink ref="E136" r:id="rId111" xr:uid="{D200F70F-30EA-400D-B343-3ED37D8925B9}"/>
    <hyperlink ref="E137" r:id="rId112" xr:uid="{82B9D40D-2B52-4E92-99E8-3B2A647BF2DA}"/>
    <hyperlink ref="E138" r:id="rId113" xr:uid="{36A98FB9-92EB-4CAF-AE65-C4C0F1972F61}"/>
    <hyperlink ref="E140" r:id="rId114" xr:uid="{BC5A4E93-7DCA-4ED7-BC6E-DD0EB526B1CB}"/>
    <hyperlink ref="E141" r:id="rId115" xr:uid="{F1757ECB-FE5C-40DD-AE5C-FC6DFE14A3E9}"/>
    <hyperlink ref="E142" r:id="rId116" xr:uid="{CFFF8838-8031-493A-94D9-A2B47288FFB5}"/>
    <hyperlink ref="E143" r:id="rId117" xr:uid="{89CD0EB7-3ED0-4BBB-B821-BE6E74D2A2CF}"/>
    <hyperlink ref="E144" r:id="rId118" xr:uid="{935B86D0-D0CB-4C22-8DE8-604F139DB543}"/>
    <hyperlink ref="E145" r:id="rId119" xr:uid="{4B1C7A67-7E22-4CDA-92E0-8384BEE927DA}"/>
    <hyperlink ref="E147" r:id="rId120" xr:uid="{F5E94D00-71FC-4332-B07F-E8E11B0941AA}"/>
    <hyperlink ref="E154" r:id="rId121" xr:uid="{847A21EC-B79F-46CB-9F63-DABDF86EDA7E}"/>
    <hyperlink ref="E155" r:id="rId122" xr:uid="{68D8A860-5F23-4400-95AA-CE06C1BF1499}"/>
    <hyperlink ref="E156" r:id="rId123" xr:uid="{3D1DB8F7-4984-4E5D-955A-6F6FF908C72A}"/>
    <hyperlink ref="E157" r:id="rId124" xr:uid="{29751E85-058E-4AEB-8813-4B05D51BD861}"/>
    <hyperlink ref="E158" r:id="rId125" xr:uid="{543912C4-0127-45A9-AB5B-38093071F40B}"/>
    <hyperlink ref="E160" r:id="rId126" xr:uid="{1EE42B29-AC63-401D-B14A-C056C60C3CBC}"/>
    <hyperlink ref="E162" r:id="rId127" xr:uid="{2F98C43C-3440-45C3-B20D-E5D3229E4E34}"/>
    <hyperlink ref="E163" r:id="rId128" xr:uid="{198A5386-0273-4A46-A9FA-E538307BEC2A}"/>
    <hyperlink ref="E164" r:id="rId129" xr:uid="{9F1B3082-184E-4108-8124-E93417FEF3DC}"/>
    <hyperlink ref="E166" r:id="rId130" xr:uid="{34040F84-7D03-48B4-9E61-7444C50DA4D3}"/>
    <hyperlink ref="E168" r:id="rId131" xr:uid="{E904908E-2861-4B7C-A37E-A1BEFF866A7A}"/>
    <hyperlink ref="E170" r:id="rId132" xr:uid="{9314E92B-3B50-4D82-AF20-CB377A0B262E}"/>
    <hyperlink ref="E171" r:id="rId133" xr:uid="{D67DF908-9402-4D14-9642-4467B1533E72}"/>
    <hyperlink ref="E172" r:id="rId134" xr:uid="{5669A0E7-3A3C-47B9-AAB0-182A93201EE6}"/>
    <hyperlink ref="E173" r:id="rId135" xr:uid="{D36F5B4E-30F8-4B58-8B8D-5A9B8269550D}"/>
    <hyperlink ref="E174" r:id="rId136" xr:uid="{8F452B56-F7FC-4844-8FF0-77E23A185DB9}"/>
    <hyperlink ref="E178" r:id="rId137" xr:uid="{64638069-6038-409E-846E-8824FC0E510C}"/>
    <hyperlink ref="E183" r:id="rId138" xr:uid="{8E95A69C-0796-4F66-824B-A9231EFDE25F}"/>
    <hyperlink ref="E184" r:id="rId139" xr:uid="{57E7D0E5-C6D2-483C-8AED-4E17B1588766}"/>
    <hyperlink ref="E185" r:id="rId140" xr:uid="{149CD2E8-BC2F-4862-8625-64F097ABCA58}"/>
    <hyperlink ref="E186" r:id="rId141" xr:uid="{CFC48E8A-8FE6-4A63-99C9-F106F0C5B85B}"/>
    <hyperlink ref="E189" r:id="rId142" xr:uid="{1B408068-0A38-4FAD-A3FE-AEB359864849}"/>
    <hyperlink ref="E190" r:id="rId143" xr:uid="{C2444DEB-FA94-4AF2-AD9A-B7FF2CD24DE9}"/>
    <hyperlink ref="E191" r:id="rId144" xr:uid="{0B8C9E06-DF72-4BAB-B5D2-1368C486371C}"/>
    <hyperlink ref="E192" r:id="rId145" xr:uid="{40353962-532F-426E-A53A-01A0FF462A4B}"/>
    <hyperlink ref="E193" r:id="rId146" xr:uid="{8C340AA7-28A7-41C4-863E-37F82E3BD3FD}"/>
    <hyperlink ref="E194" r:id="rId147" xr:uid="{552907F8-1E3C-498A-8933-30A55C119212}"/>
    <hyperlink ref="E195" r:id="rId148" xr:uid="{BA8B58BC-14A4-443F-96EA-0966FBC6846A}"/>
    <hyperlink ref="E196" r:id="rId149" xr:uid="{8A6E5283-1A99-4934-9D7E-DF4F89790696}"/>
    <hyperlink ref="E197" r:id="rId150" xr:uid="{5FD1EDC0-D8E7-4A9B-A096-8EEDE7B09AF0}"/>
    <hyperlink ref="E198" r:id="rId151" xr:uid="{75C45853-EA67-4FD6-A761-4CD70928378A}"/>
    <hyperlink ref="E73" r:id="rId152" xr:uid="{2D7373EE-950B-4E05-A7C9-3D3B2604DE4C}"/>
    <hyperlink ref="E199" r:id="rId153" xr:uid="{1661FD3E-60C8-4ACC-9D2A-4102B24C97BC}"/>
    <hyperlink ref="E200" r:id="rId154" xr:uid="{8B76A310-5C87-4395-8CFC-1A511D8771AD}"/>
    <hyperlink ref="E201" r:id="rId155" xr:uid="{B16FC09B-45E3-4FC3-9DB5-3537C3ED5554}"/>
    <hyperlink ref="E203" r:id="rId156" xr:uid="{8234D9C7-63AE-438E-8DC4-C242826F8F55}"/>
    <hyperlink ref="P23" r:id="rId157" display="https://ilostat.ilo.org/data/sdmx-query-builder/ is this the same as the indicator from this site under Category = &quot;Child Labour&quot; &gt; Either of the two dataflows" xr:uid="{A5CE522F-3E61-4471-9D1C-D9ACA3E0D1F3}"/>
    <hyperlink ref="E32" r:id="rId158" xr:uid="{EBCC6AC6-3BE6-4FAE-B864-9F99CEDD1626}"/>
    <hyperlink ref="E29" r:id="rId159" xr:uid="{DFF44FAC-6213-41F4-B26D-986D44FD104E}"/>
    <hyperlink ref="E59" r:id="rId160" xr:uid="{6E83CCD3-E505-49A9-97A0-95DC447CAEA2}"/>
    <hyperlink ref="E182" r:id="rId161" xr:uid="{0871E637-FD57-4985-A696-94C6D3C3141F}"/>
    <hyperlink ref="E181" r:id="rId162" xr:uid="{3A1D68F0-26A0-42EA-AEB3-630F638EE412}"/>
    <hyperlink ref="M56" r:id="rId163" xr:uid="{FB8DD85F-BCFA-4B22-BCDD-07888381927C}"/>
    <hyperlink ref="M57" r:id="rId164" xr:uid="{2436A1C5-51C3-4D5F-84AD-514D7410DA83}"/>
    <hyperlink ref="M53" r:id="rId165" xr:uid="{935065FF-724F-46DF-8326-F0B6C4D4476B}"/>
    <hyperlink ref="M24" r:id="rId166" xr:uid="{B2CE175E-1E98-412F-B2DC-9AF07CC8285D}"/>
    <hyperlink ref="E206" r:id="rId167" xr:uid="{C64C7C7E-97BC-4FC7-8D6D-A50F1D91E148}"/>
    <hyperlink ref="E159" r:id="rId168" xr:uid="{501DC60E-B3CF-421E-B625-CC721B237E80}"/>
    <hyperlink ref="M80" r:id="rId169" xr:uid="{C9E70673-78A2-40D4-ACEE-7E3E3C7C10DA}"/>
    <hyperlink ref="M81" r:id="rId170" xr:uid="{9EAE95BE-611D-43C2-925E-FA3B2DB7D1CC}"/>
    <hyperlink ref="M125" r:id="rId171" xr:uid="{B1705D39-B787-4D6A-B272-77A9544AF1CE}"/>
    <hyperlink ref="M204" r:id="rId172" xr:uid="{8F2EFED1-84A3-4DD3-97C4-17A0C63E59D2}"/>
    <hyperlink ref="M91" r:id="rId173" xr:uid="{92FBFB0D-F9EC-4CFB-BA46-A5208F58215C}"/>
    <hyperlink ref="M92" r:id="rId174" xr:uid="{B44B4665-B78F-45FD-B1AF-887C6AF69907}"/>
    <hyperlink ref="M95" r:id="rId175" xr:uid="{76E48130-728F-49D6-AF04-C343710A0DD4}"/>
    <hyperlink ref="M94" r:id="rId176" xr:uid="{A331C10F-DA93-496E-A702-9DFFE6C17987}"/>
    <hyperlink ref="M100" r:id="rId177" xr:uid="{7FAFC6BC-9D00-4B9D-AF86-9FA906669606}"/>
    <hyperlink ref="M97" r:id="rId178" xr:uid="{EBA4389E-B4FD-42FF-BC35-8CB90AAF98C8}"/>
    <hyperlink ref="M161" r:id="rId179" xr:uid="{8E62F1D2-4459-482B-B88D-12EFFD0CBCA8}"/>
    <hyperlink ref="E161" r:id="rId180" xr:uid="{843A7A8E-AE2B-4C47-AE16-43450ABFBD1D}"/>
    <hyperlink ref="M126" r:id="rId181" xr:uid="{A3BDE314-76CD-4A82-BEE5-4B82BD0AE8F0}"/>
    <hyperlink ref="E208" r:id="rId182" xr:uid="{9414824C-FC95-4C9A-8223-CAB40774C747}"/>
    <hyperlink ref="M208" r:id="rId183" xr:uid="{AE939423-F058-40FE-BCB3-63D4059EC5CD}"/>
    <hyperlink ref="M90" r:id="rId184" xr:uid="{4CC5B6F3-426A-45CD-AD45-C9C149D7D3B9}"/>
    <hyperlink ref="M25" r:id="rId185" xr:uid="{C8A8CFBE-593B-4E16-A3FC-080A311AA77D}"/>
    <hyperlink ref="M52" r:id="rId186" xr:uid="{A6F65995-9228-4CFD-A991-807A747B3B4D}"/>
    <hyperlink ref="M157" r:id="rId187" xr:uid="{2203E941-5BB5-4B22-A940-6453D47F7ABF}"/>
    <hyperlink ref="E214" r:id="rId188" xr:uid="{1FFFCB6C-BD33-4A94-B480-2B46E34D8AE3}"/>
    <hyperlink ref="M186" r:id="rId189" xr:uid="{1E71C0E6-703F-4981-A369-2385632F052F}"/>
    <hyperlink ref="M209" r:id="rId190" xr:uid="{87BB3E99-03B4-44C9-AC04-E279AE12EA94}"/>
    <hyperlink ref="M210" r:id="rId191" xr:uid="{9D2E115B-08A5-4702-A977-7C6751348DA4}"/>
    <hyperlink ref="M93" r:id="rId192" xr:uid="{224A3757-E649-45FD-B979-24AB6265E55B}"/>
    <hyperlink ref="M211" r:id="rId193" xr:uid="{D4E25BB9-5EB8-4C83-B322-64C533C5533E}"/>
    <hyperlink ref="M215" r:id="rId194" xr:uid="{29667A9D-6EDC-474D-AB3E-BF878D11DCFA}"/>
    <hyperlink ref="E220" r:id="rId195" xr:uid="{97DEA4E4-D818-4DD6-A4BE-145DF7918A30}"/>
    <hyperlink ref="M217" r:id="rId196" xr:uid="{3A5D3CDF-F18A-4E5F-94FC-09F670ABA5CA}"/>
    <hyperlink ref="M218" r:id="rId197" xr:uid="{2C4B20B4-2B67-4D55-87FE-D201C3BE1358}"/>
    <hyperlink ref="M219" r:id="rId198" xr:uid="{CA168AF5-F342-476E-9B2D-AF96D92648F7}"/>
    <hyperlink ref="M222" r:id="rId199" xr:uid="{37189745-1418-4C0D-9447-6C979F9067D7}"/>
    <hyperlink ref="E227" r:id="rId200" xr:uid="{DD462664-F122-44C4-802D-E9B1D5A33AFB}"/>
    <hyperlink ref="M202" r:id="rId201" xr:uid="{E0FAAC22-53CD-4997-A897-D31388507F67}"/>
    <hyperlink ref="E129" r:id="rId202" xr:uid="{49345C4B-6F1A-438B-8759-1DAC5C430289}"/>
    <hyperlink ref="E130" r:id="rId203" xr:uid="{96E7976D-4ED8-4F1B-8388-0CFBD23482BE}"/>
    <hyperlink ref="E221" r:id="rId204" xr:uid="{DCBAD7FA-460E-4F17-86B2-904BC24FA988}"/>
    <hyperlink ref="E224" r:id="rId205" xr:uid="{2B8BBCF8-63D2-49E5-8EFD-D67C2C1E8CE8}"/>
    <hyperlink ref="M227" r:id="rId206" xr:uid="{E64B1EAC-A4EA-4E3F-B80A-B8A3C1DDCD74}"/>
    <hyperlink ref="M221" r:id="rId207" xr:uid="{CE1DC98A-7A10-4971-A2B2-61A7FF87A5D5}"/>
    <hyperlink ref="M220" r:id="rId208" xr:uid="{B701ABB1-E075-4850-9C29-51D530B20B29}"/>
    <hyperlink ref="M130" r:id="rId209" xr:uid="{7ABF5971-B667-4314-B95C-285D1DFD779F}"/>
    <hyperlink ref="M129" r:id="rId210" xr:uid="{8F119E2F-77B8-43F0-B1F5-4CDD46742747}"/>
    <hyperlink ref="M224" r:id="rId211" xr:uid="{FAB2B5E9-348F-4E78-B69B-676779C38977}"/>
    <hyperlink ref="M213" r:id="rId212" xr:uid="{208A1E1C-2C69-4FDC-ABDC-96E0D5F388BF}"/>
    <hyperlink ref="M166" r:id="rId213" xr:uid="{864EDFCD-B3B9-414C-8200-418FA1F8A5D9}"/>
    <hyperlink ref="M223" r:id="rId214" xr:uid="{F7274260-0B6A-410A-BD4E-17A0969AB423}"/>
    <hyperlink ref="M225" r:id="rId215" xr:uid="{5B932CD6-9310-47CF-A0A0-C73C9CC067E3}"/>
    <hyperlink ref="M226" r:id="rId216" xr:uid="{12F71DB9-18F9-4C5F-92E2-168F3BDDC96F}"/>
    <hyperlink ref="M228" r:id="rId217" xr:uid="{82FE7F5C-1759-4211-B64B-6EBBFD67F526}"/>
    <hyperlink ref="E229" r:id="rId218" xr:uid="{683F42BB-FC01-4288-846C-9B556683EE23}"/>
    <hyperlink ref="E230" r:id="rId219" xr:uid="{4C96A7B8-61C0-4528-A0F9-4DB7C05C481E}"/>
    <hyperlink ref="E231" r:id="rId220" xr:uid="{3CF87153-BB39-4C6E-A3BB-09CADBE2CEFE}"/>
    <hyperlink ref="E232" r:id="rId221" tooltip="https://www.worldpolicycenter.org/policies/are-workers-guaranteed-a-weekly-day-of-rest" xr:uid="{17C71FA1-81DE-417A-BFDA-A0A9C69F9C16}"/>
    <hyperlink ref="E233" r:id="rId222" tooltip="https://www.worldpolicycenter.org/policies/is-there-a-wage-premium-for-night-work" xr:uid="{2B6C42E9-CEBE-405D-A2DA-A9C8836BD628}"/>
    <hyperlink ref="M168" r:id="rId223" xr:uid="{8F5871CE-EC4E-4C16-9E91-191118DD1932}"/>
    <hyperlink ref="M169" r:id="rId224" xr:uid="{25F18605-8CDF-4219-9B2D-923D9D43F710}"/>
    <hyperlink ref="M170" r:id="rId225" xr:uid="{642E8239-9274-4619-9520-2233124BAD42}"/>
    <hyperlink ref="M155" r:id="rId226" xr:uid="{267926DF-FCFA-47FF-98EA-38F569B27076}"/>
    <hyperlink ref="M156" r:id="rId227" xr:uid="{F1E95915-6B60-4873-97E9-49A982A5DAC6}"/>
    <hyperlink ref="E235" r:id="rId228" display="https://globalnaps.org/issue/childrens-rights/" xr:uid="{2CE6D4FE-DCDC-41A7-BDCF-5ECAF05C193B}"/>
    <hyperlink ref="E236" r:id="rId229" display="https://www.dlapiper.com/en/uk/insights/publications/2016/12/advertising-and-marketing-to-children/ and " xr:uid="{2632D1F2-8162-4644-A94C-DFFA762FB055}"/>
    <hyperlink ref="E237" r:id="rId230" display="https://www.iso.org/members.html" xr:uid="{44A6DD6A-9570-45E0-A15E-DF6FB28168E8}"/>
    <hyperlink ref="E238" r:id="rId231" display="https://www.ohchr.org/EN/Issues/Mercenaries/WGMercenaries/Pages/NationalRegulatoryFrameworks.aspx" xr:uid="{BEDBBEA9-188D-47F1-950C-27FCF3B17D90}"/>
    <hyperlink ref="E239" r:id="rId232" location="c" display="https://www.ftc.gov/policy/international/competition-consumer-protection-authorities-worldwide#c" xr:uid="{DE2999A9-74E4-4B1E-B607-156FAD71ABC3}"/>
    <hyperlink ref="M216" r:id="rId233" tooltip="https://sdmx.data.unicef.org/ws/public/sdmxapi/rest/data/unicef,nutrition,1.0/.nt_ant_waz_ne2..y0t4....?format=sdmx-csv" xr:uid="{743C51CB-1D65-41D3-A197-88F9AF862BD5}"/>
    <hyperlink ref="E123" r:id="rId234" display="https://www.missingkids.org/ourwork/ncmecdata " xr:uid="{836942BE-CDC6-46FC-B7C4-B58C3A8EC3B0}"/>
    <hyperlink ref="E209" r:id="rId235" xr:uid="{73C49C05-A05B-4F71-BEFB-2C178F8BAA7A}"/>
    <hyperlink ref="E56" r:id="rId236" xr:uid="{F5C94518-B24A-43EA-9ECA-E3F7D671AA97}"/>
    <hyperlink ref="E57" r:id="rId237" xr:uid="{70F46E4F-CFE9-4927-BD60-86B7E422927D}"/>
    <hyperlink ref="E51" r:id="rId238" xr:uid="{094A2120-5ACA-4BC5-8E3C-975229ED1998}"/>
  </hyperlinks>
  <pageMargins left="0.7" right="0.7" top="0.75" bottom="0.75" header="0.3" footer="0.3"/>
  <pageSetup paperSize="9" orientation="portrait" r:id="rId239"/>
  <extLst>
    <ext xmlns:x14="http://schemas.microsoft.com/office/spreadsheetml/2009/9/main" uri="{CCE6A557-97BC-4b89-ADB6-D9C93CAAB3DF}">
      <x14:dataValidations xmlns:xm="http://schemas.microsoft.com/office/excel/2006/main" count="8">
        <x14:dataValidation type="list" allowBlank="1" showInputMessage="1" showErrorMessage="1" xr:uid="{4A52A9F9-1332-4F23-849F-FEA84C42DAC1}">
          <x14:formula1>
            <xm:f>Input_Lists!$E$2:$E$4</xm:f>
          </x14:formula1>
          <xm:sqref>G229:G234 G195:G204 G206 G208:G211 G214 G2:G50 G52:G193</xm:sqref>
        </x14:dataValidation>
        <x14:dataValidation type="list" allowBlank="1" showInputMessage="1" showErrorMessage="1" xr:uid="{62AD9DB3-82C3-48EF-87E6-5ED1A0ABD450}">
          <x14:formula1>
            <xm:f>Input_Lists!$G$2:$G$4</xm:f>
          </x14:formula1>
          <xm:sqref>J2:J50 J52:J1048576</xm:sqref>
        </x14:dataValidation>
        <x14:dataValidation type="list" allowBlank="1" showInputMessage="1" showErrorMessage="1" xr:uid="{E4DFCCBE-670D-4FC0-BD5A-FDC698D1CE9E}">
          <x14:formula1>
            <xm:f>Input_Lists!$I$2:$I$12</xm:f>
          </x14:formula1>
          <xm:sqref>B225:B226 B214:B215 B243:B244 B190:B212 B217:B219 B223 B128:B129 B168:B185 B166 B228:B233 B132:B159 B76:B107 B109:B126 B250:B1048576 B52:B73 B2:B50 B235:B239 B241</xm:sqref>
        </x14:dataValidation>
        <x14:dataValidation type="list" allowBlank="1" showInputMessage="1" showErrorMessage="1" xr:uid="{B58345AC-31AA-4F0C-9B8C-F62A7AF36AC6}">
          <x14:formula1>
            <xm:f>Input_Lists!$I$2:$I$13</xm:f>
          </x14:formula1>
          <xm:sqref>B127</xm:sqref>
        </x14:dataValidation>
        <x14:dataValidation type="list" allowBlank="1" showInputMessage="1" showErrorMessage="1" xr:uid="{BBCE8941-66E8-4CB0-B2E8-C973CF346A60}">
          <x14:formula1>
            <xm:f>Input_Lists!$I$2:$I$14</xm:f>
          </x14:formula1>
          <xm:sqref>B186:B189</xm:sqref>
        </x14:dataValidation>
        <x14:dataValidation type="list" allowBlank="1" showInputMessage="1" showErrorMessage="1" xr:uid="{B3273873-A99F-448A-B5EC-349FF1A707AF}">
          <x14:formula1>
            <xm:f>Input_Lists!$F$2:$F$5</xm:f>
          </x14:formula1>
          <xm:sqref>H2:H50 H52:H1048576</xm:sqref>
        </x14:dataValidation>
        <x14:dataValidation type="list" allowBlank="1" showInputMessage="1" showErrorMessage="1" xr:uid="{B6795363-77D2-4740-B314-E0E096FE4964}">
          <x14:formula1>
            <xm:f>Input_Lists!$I$2:$I$20</xm:f>
          </x14:formula1>
          <xm:sqref>B160:B165 B234</xm:sqref>
        </x14:dataValidation>
        <x14:dataValidation type="list" allowBlank="1" showInputMessage="1" showErrorMessage="1" xr:uid="{ECDC1713-A0A9-4ED2-B65B-11154FB2A42E}">
          <x14:formula1>
            <xm:f>Input_Lists!$I$2:$I$19</xm:f>
          </x14:formula1>
          <xm:sqref>B108 B242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8BC9-9DC4-4E47-897A-81069BFDF0B6}">
  <sheetPr codeName="Sheet1"/>
  <dimension ref="A1:K100"/>
  <sheetViews>
    <sheetView topLeftCell="A13" zoomScaleNormal="100" workbookViewId="0">
      <selection activeCell="D22" sqref="D22"/>
    </sheetView>
  </sheetViews>
  <sheetFormatPr defaultRowHeight="14.4"/>
  <cols>
    <col min="2" max="2" width="11" bestFit="1" customWidth="1"/>
    <col min="3" max="3" width="13.33203125" customWidth="1"/>
    <col min="4" max="4" width="76.88671875" customWidth="1"/>
    <col min="5" max="5" width="39" style="26" customWidth="1"/>
    <col min="6" max="6" width="24.44140625" bestFit="1" customWidth="1"/>
    <col min="7" max="7" width="23.44140625" customWidth="1"/>
    <col min="8" max="8" width="21.6640625" customWidth="1"/>
    <col min="9" max="9" width="16.33203125" customWidth="1"/>
    <col min="10" max="10" width="13.33203125" customWidth="1"/>
  </cols>
  <sheetData>
    <row r="1" spans="1:11" s="15" customFormat="1" ht="32.25" customHeight="1">
      <c r="A1" s="63" t="s">
        <v>5</v>
      </c>
      <c r="B1" s="64" t="s">
        <v>2283</v>
      </c>
      <c r="C1" s="64" t="s">
        <v>2284</v>
      </c>
      <c r="D1" s="64" t="s">
        <v>2285</v>
      </c>
      <c r="E1" s="64" t="s">
        <v>2286</v>
      </c>
      <c r="F1" s="10" t="s">
        <v>8</v>
      </c>
      <c r="G1" s="12" t="s">
        <v>2287</v>
      </c>
      <c r="H1" s="22"/>
      <c r="I1" s="22"/>
    </row>
    <row r="2" spans="1:11" s="14" customFormat="1" ht="15.6">
      <c r="A2" s="1" t="s">
        <v>14</v>
      </c>
      <c r="B2" s="1" t="s">
        <v>2288</v>
      </c>
      <c r="C2" s="1" t="s">
        <v>2289</v>
      </c>
      <c r="D2" s="29" t="s">
        <v>2290</v>
      </c>
      <c r="E2" s="29" t="s">
        <v>2290</v>
      </c>
      <c r="F2"/>
      <c r="H2" s="1"/>
      <c r="I2" s="1"/>
    </row>
    <row r="3" spans="1:11">
      <c r="A3" s="1" t="s">
        <v>36</v>
      </c>
      <c r="B3" t="s">
        <v>2288</v>
      </c>
      <c r="C3" t="s">
        <v>2291</v>
      </c>
      <c r="D3" t="s">
        <v>2292</v>
      </c>
      <c r="E3" t="s">
        <v>2293</v>
      </c>
    </row>
    <row r="4" spans="1:11">
      <c r="A4" s="1" t="s">
        <v>40</v>
      </c>
      <c r="B4" t="s">
        <v>2288</v>
      </c>
      <c r="C4" s="1" t="s">
        <v>2294</v>
      </c>
      <c r="D4" t="s">
        <v>2295</v>
      </c>
      <c r="E4" t="s">
        <v>2296</v>
      </c>
      <c r="F4" s="1"/>
      <c r="G4" s="1"/>
      <c r="H4" s="1"/>
      <c r="I4" s="1"/>
      <c r="J4" s="1"/>
      <c r="K4" s="1"/>
    </row>
    <row r="5" spans="1:11">
      <c r="A5" s="1" t="s">
        <v>44</v>
      </c>
      <c r="B5" t="s">
        <v>2288</v>
      </c>
      <c r="C5" t="s">
        <v>2289</v>
      </c>
      <c r="D5" s="26" t="s">
        <v>2297</v>
      </c>
      <c r="E5" s="26" t="s">
        <v>2298</v>
      </c>
    </row>
    <row r="6" spans="1:11">
      <c r="A6" s="1" t="s">
        <v>48</v>
      </c>
      <c r="B6" t="s">
        <v>2299</v>
      </c>
      <c r="C6" t="s">
        <v>2300</v>
      </c>
      <c r="D6" s="26" t="s">
        <v>60</v>
      </c>
      <c r="E6" s="26" t="s">
        <v>60</v>
      </c>
    </row>
    <row r="7" spans="1:11">
      <c r="A7" s="1" t="s">
        <v>52</v>
      </c>
      <c r="B7" t="s">
        <v>2288</v>
      </c>
      <c r="C7" t="s">
        <v>2294</v>
      </c>
      <c r="D7" s="26" t="s">
        <v>2301</v>
      </c>
      <c r="E7" s="26" t="s">
        <v>2302</v>
      </c>
    </row>
    <row r="8" spans="1:11">
      <c r="A8" s="1" t="s">
        <v>56</v>
      </c>
      <c r="B8" t="s">
        <v>2288</v>
      </c>
      <c r="C8" t="s">
        <v>2294</v>
      </c>
      <c r="D8" t="s">
        <v>2303</v>
      </c>
      <c r="E8" t="s">
        <v>2304</v>
      </c>
    </row>
    <row r="9" spans="1:11">
      <c r="A9" s="1" t="s">
        <v>115</v>
      </c>
      <c r="B9" t="s">
        <v>2288</v>
      </c>
      <c r="C9" t="s">
        <v>2289</v>
      </c>
      <c r="D9" t="s">
        <v>2305</v>
      </c>
      <c r="E9" t="s">
        <v>2306</v>
      </c>
    </row>
    <row r="10" spans="1:11">
      <c r="A10" s="1" t="s">
        <v>120</v>
      </c>
      <c r="B10" t="s">
        <v>2288</v>
      </c>
      <c r="C10" t="s">
        <v>2307</v>
      </c>
      <c r="D10" s="26" t="s">
        <v>2308</v>
      </c>
      <c r="E10" s="26" t="s">
        <v>2308</v>
      </c>
    </row>
    <row r="11" spans="1:11">
      <c r="A11" s="1" t="s">
        <v>124</v>
      </c>
      <c r="B11" t="s">
        <v>2288</v>
      </c>
      <c r="C11" t="s">
        <v>2307</v>
      </c>
      <c r="D11" s="26" t="s">
        <v>2309</v>
      </c>
      <c r="E11" s="26" t="s">
        <v>2309</v>
      </c>
    </row>
    <row r="12" spans="1:11">
      <c r="A12" s="1" t="s">
        <v>131</v>
      </c>
      <c r="B12" t="s">
        <v>2288</v>
      </c>
      <c r="C12" t="s">
        <v>2310</v>
      </c>
      <c r="D12" s="26" t="s">
        <v>2311</v>
      </c>
      <c r="E12" s="26" t="s">
        <v>2312</v>
      </c>
    </row>
    <row r="13" spans="1:11">
      <c r="A13" s="1" t="s">
        <v>135</v>
      </c>
      <c r="B13" t="s">
        <v>2288</v>
      </c>
      <c r="C13" t="s">
        <v>2310</v>
      </c>
      <c r="D13" s="26" t="s">
        <v>2311</v>
      </c>
      <c r="E13" s="26" t="s">
        <v>2313</v>
      </c>
    </row>
    <row r="14" spans="1:11">
      <c r="A14" s="1" t="s">
        <v>139</v>
      </c>
      <c r="B14" t="s">
        <v>2288</v>
      </c>
      <c r="C14" t="s">
        <v>2289</v>
      </c>
      <c r="D14" t="s">
        <v>2314</v>
      </c>
      <c r="E14" t="s">
        <v>2315</v>
      </c>
    </row>
    <row r="15" spans="1:11">
      <c r="A15" s="1" t="s">
        <v>143</v>
      </c>
      <c r="B15" t="s">
        <v>2288</v>
      </c>
      <c r="C15" t="s">
        <v>2310</v>
      </c>
      <c r="D15" t="s">
        <v>2316</v>
      </c>
      <c r="E15" t="s">
        <v>2317</v>
      </c>
    </row>
    <row r="16" spans="1:11">
      <c r="A16" s="1" t="s">
        <v>147</v>
      </c>
      <c r="B16" t="s">
        <v>2288</v>
      </c>
      <c r="C16" t="s">
        <v>2294</v>
      </c>
      <c r="D16" s="26" t="s">
        <v>2305</v>
      </c>
      <c r="E16" s="26" t="s">
        <v>2318</v>
      </c>
    </row>
    <row r="17" spans="1:9" ht="18" customHeight="1">
      <c r="A17" s="1" t="s">
        <v>151</v>
      </c>
      <c r="B17" t="s">
        <v>2288</v>
      </c>
      <c r="C17" t="s">
        <v>2319</v>
      </c>
      <c r="D17" t="s">
        <v>2320</v>
      </c>
      <c r="E17" t="s">
        <v>2321</v>
      </c>
    </row>
    <row r="18" spans="1:9">
      <c r="A18" s="1" t="s">
        <v>164</v>
      </c>
      <c r="B18" t="s">
        <v>2288</v>
      </c>
      <c r="C18" t="s">
        <v>2322</v>
      </c>
      <c r="D18" s="26" t="s">
        <v>2323</v>
      </c>
      <c r="E18" s="26" t="s">
        <v>2324</v>
      </c>
    </row>
    <row r="19" spans="1:9">
      <c r="A19" s="1" t="s">
        <v>193</v>
      </c>
      <c r="B19" t="s">
        <v>2288</v>
      </c>
      <c r="C19" t="s">
        <v>2294</v>
      </c>
      <c r="D19" t="s">
        <v>2325</v>
      </c>
      <c r="E19" t="s">
        <v>2326</v>
      </c>
    </row>
    <row r="20" spans="1:9">
      <c r="A20" s="1" t="s">
        <v>197</v>
      </c>
      <c r="B20" t="s">
        <v>2288</v>
      </c>
      <c r="C20" t="s">
        <v>2294</v>
      </c>
      <c r="D20" t="s">
        <v>2325</v>
      </c>
      <c r="E20" t="s">
        <v>2327</v>
      </c>
    </row>
    <row r="21" spans="1:9">
      <c r="A21" s="1" t="s">
        <v>201</v>
      </c>
      <c r="B21" t="s">
        <v>2288</v>
      </c>
      <c r="C21" t="s">
        <v>2310</v>
      </c>
      <c r="D21" s="26" t="s">
        <v>2311</v>
      </c>
      <c r="E21" s="26" t="s">
        <v>2328</v>
      </c>
    </row>
    <row r="22" spans="1:9">
      <c r="A22" s="1" t="s">
        <v>205</v>
      </c>
      <c r="B22" t="s">
        <v>2288</v>
      </c>
      <c r="C22" t="s">
        <v>2310</v>
      </c>
      <c r="D22" s="26" t="s">
        <v>2311</v>
      </c>
      <c r="E22" s="26" t="s">
        <v>2329</v>
      </c>
    </row>
    <row r="23" spans="1:9">
      <c r="A23" s="1" t="s">
        <v>209</v>
      </c>
      <c r="B23" t="s">
        <v>2288</v>
      </c>
      <c r="C23" t="s">
        <v>2330</v>
      </c>
      <c r="D23" s="26" t="s">
        <v>2331</v>
      </c>
      <c r="E23" s="26" t="s">
        <v>2332</v>
      </c>
    </row>
    <row r="24" spans="1:9">
      <c r="A24" s="1" t="s">
        <v>213</v>
      </c>
      <c r="B24" t="s">
        <v>2288</v>
      </c>
      <c r="C24" t="s">
        <v>2330</v>
      </c>
      <c r="D24" s="26" t="s">
        <v>2333</v>
      </c>
      <c r="E24" s="26" t="s">
        <v>2334</v>
      </c>
    </row>
    <row r="25" spans="1:9">
      <c r="A25" s="1" t="s">
        <v>217</v>
      </c>
      <c r="B25" t="s">
        <v>2288</v>
      </c>
      <c r="C25" t="s">
        <v>2330</v>
      </c>
      <c r="D25" s="26" t="s">
        <v>2335</v>
      </c>
      <c r="E25" s="26" t="s">
        <v>2336</v>
      </c>
    </row>
    <row r="26" spans="1:9" ht="86.4">
      <c r="A26" s="1" t="s">
        <v>236</v>
      </c>
      <c r="B26" t="s">
        <v>2288</v>
      </c>
      <c r="C26" t="s">
        <v>2330</v>
      </c>
      <c r="D26" s="25" t="s">
        <v>2337</v>
      </c>
      <c r="E26" s="25" t="s">
        <v>2337</v>
      </c>
    </row>
    <row r="27" spans="1:9" ht="28.8">
      <c r="A27" s="1" t="s">
        <v>256</v>
      </c>
      <c r="B27" t="s">
        <v>2288</v>
      </c>
      <c r="C27" t="s">
        <v>2338</v>
      </c>
      <c r="D27" s="25" t="s">
        <v>2339</v>
      </c>
      <c r="E27" s="25" t="s">
        <v>2340</v>
      </c>
    </row>
    <row r="28" spans="1:9">
      <c r="A28" s="1" t="s">
        <v>274</v>
      </c>
      <c r="B28" t="s">
        <v>2288</v>
      </c>
      <c r="C28" t="s">
        <v>2294</v>
      </c>
      <c r="D28" s="26" t="s">
        <v>2341</v>
      </c>
      <c r="E28" s="26" t="s">
        <v>2342</v>
      </c>
    </row>
    <row r="29" spans="1:9" ht="28.8">
      <c r="A29" s="1" t="s">
        <v>278</v>
      </c>
      <c r="B29" t="s">
        <v>2288</v>
      </c>
      <c r="C29" t="s">
        <v>2294</v>
      </c>
      <c r="D29" s="25" t="s">
        <v>2343</v>
      </c>
      <c r="E29" s="25" t="s">
        <v>2344</v>
      </c>
    </row>
    <row r="30" spans="1:9">
      <c r="A30" s="1" t="s">
        <v>282</v>
      </c>
      <c r="B30" s="25" t="s">
        <v>2288</v>
      </c>
      <c r="C30" s="25" t="s">
        <v>2294</v>
      </c>
      <c r="D30" t="s">
        <v>2345</v>
      </c>
      <c r="E30" t="s">
        <v>2346</v>
      </c>
      <c r="G30" s="25"/>
    </row>
    <row r="31" spans="1:9" ht="35.25" customHeight="1">
      <c r="A31" s="1" t="s">
        <v>286</v>
      </c>
      <c r="B31" s="25" t="s">
        <v>2288</v>
      </c>
      <c r="C31" s="25" t="s">
        <v>2294</v>
      </c>
      <c r="D31" s="25" t="s">
        <v>2347</v>
      </c>
      <c r="E31" t="s">
        <v>2348</v>
      </c>
      <c r="I31" s="25"/>
    </row>
    <row r="32" spans="1:9">
      <c r="A32" s="1" t="s">
        <v>290</v>
      </c>
      <c r="B32" s="25" t="s">
        <v>2288</v>
      </c>
      <c r="C32" s="25" t="s">
        <v>2294</v>
      </c>
      <c r="D32" t="s">
        <v>2349</v>
      </c>
      <c r="E32" t="s">
        <v>2350</v>
      </c>
    </row>
    <row r="33" spans="1:8" ht="44.4" customHeight="1">
      <c r="A33" s="1" t="s">
        <v>294</v>
      </c>
      <c r="B33" t="s">
        <v>2288</v>
      </c>
      <c r="C33" t="s">
        <v>2310</v>
      </c>
      <c r="D33" t="s">
        <v>2351</v>
      </c>
      <c r="E33" s="26" t="s">
        <v>2352</v>
      </c>
      <c r="G33" s="25"/>
      <c r="H33" s="25"/>
    </row>
    <row r="34" spans="1:8" ht="57.6">
      <c r="A34" s="1" t="s">
        <v>2353</v>
      </c>
      <c r="B34" s="25" t="s">
        <v>2288</v>
      </c>
      <c r="C34" s="25" t="s">
        <v>2294</v>
      </c>
      <c r="D34" s="25" t="s">
        <v>2354</v>
      </c>
      <c r="E34" s="25" t="s">
        <v>2354</v>
      </c>
    </row>
    <row r="35" spans="1:8" ht="57.6">
      <c r="A35" s="1" t="s">
        <v>301</v>
      </c>
      <c r="B35" s="25" t="s">
        <v>2288</v>
      </c>
      <c r="C35" t="s">
        <v>2330</v>
      </c>
      <c r="D35" s="25" t="s">
        <v>2355</v>
      </c>
      <c r="E35" s="25" t="s">
        <v>2355</v>
      </c>
    </row>
    <row r="36" spans="1:8" ht="28.8">
      <c r="A36" s="1" t="s">
        <v>324</v>
      </c>
      <c r="B36" s="25" t="s">
        <v>2288</v>
      </c>
      <c r="C36" s="25" t="s">
        <v>2294</v>
      </c>
      <c r="D36" s="25" t="s">
        <v>2356</v>
      </c>
      <c r="E36" s="25" t="s">
        <v>2356</v>
      </c>
    </row>
    <row r="37" spans="1:8" ht="57.6">
      <c r="A37" s="1" t="s">
        <v>331</v>
      </c>
      <c r="B37" s="25" t="s">
        <v>2288</v>
      </c>
      <c r="C37" s="25" t="s">
        <v>2289</v>
      </c>
      <c r="D37" s="25" t="s">
        <v>2357</v>
      </c>
      <c r="E37" s="25" t="s">
        <v>2358</v>
      </c>
    </row>
    <row r="38" spans="1:8" ht="57.6">
      <c r="A38" s="1" t="s">
        <v>347</v>
      </c>
      <c r="B38" s="25" t="s">
        <v>2288</v>
      </c>
      <c r="C38" s="25" t="s">
        <v>2294</v>
      </c>
      <c r="D38" s="25" t="s">
        <v>2359</v>
      </c>
      <c r="E38" s="25" t="s">
        <v>2360</v>
      </c>
    </row>
    <row r="39" spans="1:8" ht="28.8">
      <c r="A39" s="1" t="s">
        <v>2361</v>
      </c>
      <c r="B39" s="25" t="s">
        <v>2288</v>
      </c>
      <c r="C39" s="25" t="s">
        <v>2294</v>
      </c>
      <c r="D39" s="25" t="s">
        <v>2362</v>
      </c>
      <c r="E39" s="25" t="s">
        <v>2362</v>
      </c>
    </row>
    <row r="40" spans="1:8" ht="43.2">
      <c r="A40" s="1" t="s">
        <v>366</v>
      </c>
      <c r="B40" s="25" t="s">
        <v>2288</v>
      </c>
      <c r="C40" t="s">
        <v>2363</v>
      </c>
      <c r="D40" s="25" t="s">
        <v>2364</v>
      </c>
      <c r="E40" s="25" t="s">
        <v>2364</v>
      </c>
    </row>
    <row r="41" spans="1:8" ht="72">
      <c r="A41" s="1" t="s">
        <v>391</v>
      </c>
      <c r="B41" s="25" t="s">
        <v>2288</v>
      </c>
      <c r="C41" s="25" t="s">
        <v>2330</v>
      </c>
      <c r="D41" s="25" t="s">
        <v>2365</v>
      </c>
      <c r="E41" s="25" t="s">
        <v>2365</v>
      </c>
    </row>
    <row r="42" spans="1:8">
      <c r="A42" s="1" t="s">
        <v>414</v>
      </c>
      <c r="B42" s="25" t="s">
        <v>2288</v>
      </c>
      <c r="C42" s="25" t="s">
        <v>2319</v>
      </c>
      <c r="D42" s="26" t="s">
        <v>2366</v>
      </c>
      <c r="E42" s="26" t="s">
        <v>2366</v>
      </c>
    </row>
    <row r="43" spans="1:8" ht="86.4">
      <c r="A43" s="1" t="s">
        <v>464</v>
      </c>
      <c r="B43" s="25" t="s">
        <v>2288</v>
      </c>
      <c r="C43" s="25" t="s">
        <v>2294</v>
      </c>
      <c r="D43" s="25" t="s">
        <v>2367</v>
      </c>
      <c r="E43" s="25" t="s">
        <v>2368</v>
      </c>
    </row>
    <row r="44" spans="1:8" ht="230.4">
      <c r="A44" s="1" t="s">
        <v>499</v>
      </c>
      <c r="B44" s="25" t="s">
        <v>2288</v>
      </c>
      <c r="C44" s="25" t="s">
        <v>2330</v>
      </c>
      <c r="D44" s="25" t="s">
        <v>2369</v>
      </c>
      <c r="E44" s="25" t="s">
        <v>2370</v>
      </c>
    </row>
    <row r="45" spans="1:8" ht="115.2">
      <c r="A45" s="1" t="s">
        <v>540</v>
      </c>
      <c r="B45" s="25" t="s">
        <v>2288</v>
      </c>
      <c r="C45" s="25" t="s">
        <v>2289</v>
      </c>
      <c r="D45" s="25" t="s">
        <v>2371</v>
      </c>
      <c r="E45" s="25" t="s">
        <v>2372</v>
      </c>
    </row>
    <row r="46" spans="1:8">
      <c r="A46" s="1" t="s">
        <v>623</v>
      </c>
      <c r="B46" s="25" t="s">
        <v>2288</v>
      </c>
      <c r="C46" s="25" t="s">
        <v>2294</v>
      </c>
      <c r="D46" s="26" t="s">
        <v>2373</v>
      </c>
      <c r="E46" s="26" t="s">
        <v>2374</v>
      </c>
    </row>
    <row r="47" spans="1:8">
      <c r="A47" s="1" t="s">
        <v>676</v>
      </c>
      <c r="B47" s="25" t="s">
        <v>2288</v>
      </c>
      <c r="C47" s="25" t="s">
        <v>2307</v>
      </c>
      <c r="D47" s="25" t="s">
        <v>2375</v>
      </c>
      <c r="E47" s="25" t="s">
        <v>2376</v>
      </c>
      <c r="F47">
        <v>1</v>
      </c>
    </row>
    <row r="48" spans="1:8">
      <c r="A48" s="1" t="s">
        <v>730</v>
      </c>
      <c r="B48" s="25" t="s">
        <v>2288</v>
      </c>
      <c r="C48" s="25" t="s">
        <v>2330</v>
      </c>
      <c r="D48" s="26" t="s">
        <v>2377</v>
      </c>
      <c r="E48" s="26" t="s">
        <v>2378</v>
      </c>
    </row>
    <row r="49" spans="1:5">
      <c r="A49" s="1" t="s">
        <v>734</v>
      </c>
      <c r="B49" s="25" t="s">
        <v>2288</v>
      </c>
      <c r="C49" s="25" t="s">
        <v>2310</v>
      </c>
      <c r="D49" s="26" t="s">
        <v>2311</v>
      </c>
      <c r="E49" s="26" t="s">
        <v>2379</v>
      </c>
    </row>
    <row r="50" spans="1:5">
      <c r="A50" s="1" t="s">
        <v>460</v>
      </c>
      <c r="B50" s="25" t="s">
        <v>2288</v>
      </c>
      <c r="C50" s="25" t="s">
        <v>2319</v>
      </c>
      <c r="D50" s="26" t="s">
        <v>2380</v>
      </c>
      <c r="E50" s="26" t="s">
        <v>2381</v>
      </c>
    </row>
    <row r="51" spans="1:5">
      <c r="A51" s="1" t="s">
        <v>547</v>
      </c>
      <c r="B51" s="25" t="s">
        <v>2288</v>
      </c>
      <c r="C51" s="25" t="s">
        <v>2289</v>
      </c>
      <c r="D51" s="26" t="s">
        <v>2382</v>
      </c>
      <c r="E51" s="26" t="s">
        <v>2383</v>
      </c>
    </row>
    <row r="52" spans="1:5">
      <c r="A52" s="1" t="s">
        <v>436</v>
      </c>
      <c r="B52" s="25" t="s">
        <v>2288</v>
      </c>
      <c r="C52" s="25" t="s">
        <v>2307</v>
      </c>
      <c r="D52" s="26" t="s">
        <v>2376</v>
      </c>
      <c r="E52" s="26" t="s">
        <v>2384</v>
      </c>
    </row>
    <row r="53" spans="1:5">
      <c r="A53" s="1" t="s">
        <v>440</v>
      </c>
      <c r="B53" s="25" t="s">
        <v>2288</v>
      </c>
      <c r="C53" s="25" t="s">
        <v>2385</v>
      </c>
      <c r="D53" s="26" t="s">
        <v>2386</v>
      </c>
      <c r="E53" s="26" t="s">
        <v>2387</v>
      </c>
    </row>
    <row r="54" spans="1:5">
      <c r="A54" s="1" t="s">
        <v>448</v>
      </c>
      <c r="B54" s="25" t="s">
        <v>2288</v>
      </c>
      <c r="C54" s="25" t="s">
        <v>2385</v>
      </c>
      <c r="D54" s="26" t="s">
        <v>2388</v>
      </c>
      <c r="E54" s="26" t="s">
        <v>2389</v>
      </c>
    </row>
    <row r="55" spans="1:5">
      <c r="A55" s="1" t="s">
        <v>444</v>
      </c>
      <c r="B55" s="25" t="s">
        <v>2288</v>
      </c>
      <c r="C55" s="25" t="s">
        <v>2307</v>
      </c>
      <c r="D55" s="26" t="s">
        <v>2390</v>
      </c>
      <c r="E55" s="26" t="s">
        <v>2391</v>
      </c>
    </row>
    <row r="56" spans="1:5">
      <c r="A56" s="1" t="s">
        <v>452</v>
      </c>
      <c r="B56" s="25" t="s">
        <v>2288</v>
      </c>
      <c r="C56" s="25" t="s">
        <v>2392</v>
      </c>
      <c r="D56" s="26" t="s">
        <v>2393</v>
      </c>
      <c r="E56" s="26" t="s">
        <v>2394</v>
      </c>
    </row>
    <row r="57" spans="1:5">
      <c r="A57" s="1" t="s">
        <v>456</v>
      </c>
      <c r="B57" s="25" t="s">
        <v>2288</v>
      </c>
      <c r="C57" s="25" t="s">
        <v>2385</v>
      </c>
      <c r="D57" s="26" t="s">
        <v>2395</v>
      </c>
      <c r="E57" s="26" t="s">
        <v>2396</v>
      </c>
    </row>
    <row r="58" spans="1:5">
      <c r="A58" s="1" t="s">
        <v>270</v>
      </c>
      <c r="B58" t="s">
        <v>2288</v>
      </c>
      <c r="C58" t="s">
        <v>2294</v>
      </c>
      <c r="D58" s="26" t="s">
        <v>2397</v>
      </c>
      <c r="E58" s="26" t="s">
        <v>2398</v>
      </c>
    </row>
    <row r="59" spans="1:5">
      <c r="A59" s="1" t="s">
        <v>410</v>
      </c>
      <c r="B59" t="s">
        <v>2288</v>
      </c>
      <c r="C59" t="s">
        <v>2289</v>
      </c>
      <c r="D59" s="26" t="s">
        <v>2399</v>
      </c>
      <c r="E59" s="26" t="s">
        <v>2399</v>
      </c>
    </row>
    <row r="60" spans="1:5">
      <c r="A60" s="1" t="s">
        <v>524</v>
      </c>
      <c r="B60" s="25" t="s">
        <v>2288</v>
      </c>
      <c r="C60" s="25" t="s">
        <v>2307</v>
      </c>
      <c r="D60" s="26" t="s">
        <v>2400</v>
      </c>
      <c r="E60" s="26" t="s">
        <v>2401</v>
      </c>
    </row>
    <row r="61" spans="1:5">
      <c r="A61" s="1" t="s">
        <v>266</v>
      </c>
      <c r="B61" t="s">
        <v>2288</v>
      </c>
      <c r="C61" t="s">
        <v>2319</v>
      </c>
      <c r="D61" s="26" t="s">
        <v>2402</v>
      </c>
      <c r="E61" s="26" t="s">
        <v>2402</v>
      </c>
    </row>
    <row r="62" spans="1:5">
      <c r="A62" s="1" t="s">
        <v>671</v>
      </c>
      <c r="B62" s="25" t="s">
        <v>2288</v>
      </c>
      <c r="C62" s="25" t="s">
        <v>2307</v>
      </c>
      <c r="D62" s="26" t="s">
        <v>2403</v>
      </c>
      <c r="E62" s="26" t="s">
        <v>2404</v>
      </c>
    </row>
    <row r="63" spans="1:5">
      <c r="A63" s="1" t="s">
        <v>495</v>
      </c>
      <c r="B63" s="25" t="s">
        <v>2288</v>
      </c>
      <c r="C63" s="25" t="s">
        <v>2307</v>
      </c>
      <c r="D63" s="26" t="s">
        <v>2405</v>
      </c>
      <c r="E63" s="26" t="s">
        <v>2406</v>
      </c>
    </row>
    <row r="64" spans="1:5">
      <c r="A64" s="1" t="s">
        <v>2407</v>
      </c>
    </row>
    <row r="65" spans="1:1">
      <c r="A65" s="1" t="s">
        <v>2408</v>
      </c>
    </row>
    <row r="66" spans="1:1">
      <c r="A66" s="1" t="s">
        <v>2409</v>
      </c>
    </row>
    <row r="67" spans="1:1">
      <c r="A67" s="1" t="s">
        <v>2410</v>
      </c>
    </row>
    <row r="68" spans="1:1">
      <c r="A68" s="1" t="s">
        <v>2411</v>
      </c>
    </row>
    <row r="69" spans="1:1">
      <c r="A69" s="1" t="s">
        <v>2412</v>
      </c>
    </row>
    <row r="70" spans="1:1">
      <c r="A70" s="1" t="s">
        <v>2413</v>
      </c>
    </row>
    <row r="71" spans="1:1">
      <c r="A71" s="1" t="s">
        <v>2414</v>
      </c>
    </row>
    <row r="72" spans="1:1">
      <c r="A72" s="1" t="s">
        <v>2415</v>
      </c>
    </row>
    <row r="73" spans="1:1">
      <c r="A73" s="1" t="s">
        <v>2416</v>
      </c>
    </row>
    <row r="74" spans="1:1">
      <c r="A74" s="1" t="s">
        <v>2417</v>
      </c>
    </row>
    <row r="75" spans="1:1">
      <c r="A75" s="1" t="s">
        <v>2418</v>
      </c>
    </row>
    <row r="76" spans="1:1">
      <c r="A76" s="1" t="s">
        <v>2419</v>
      </c>
    </row>
    <row r="77" spans="1:1">
      <c r="A77" s="1" t="s">
        <v>2420</v>
      </c>
    </row>
    <row r="78" spans="1:1">
      <c r="A78" s="1" t="s">
        <v>2421</v>
      </c>
    </row>
    <row r="79" spans="1:1">
      <c r="A79" s="1" t="s">
        <v>2422</v>
      </c>
    </row>
    <row r="80" spans="1:1">
      <c r="A80" s="1" t="s">
        <v>2423</v>
      </c>
    </row>
    <row r="81" spans="1:1">
      <c r="A81" s="1" t="s">
        <v>2424</v>
      </c>
    </row>
    <row r="82" spans="1:1">
      <c r="A82" s="1" t="s">
        <v>2425</v>
      </c>
    </row>
    <row r="83" spans="1:1">
      <c r="A83" s="1" t="s">
        <v>2426</v>
      </c>
    </row>
    <row r="84" spans="1:1">
      <c r="A84" s="1" t="s">
        <v>2427</v>
      </c>
    </row>
    <row r="85" spans="1:1">
      <c r="A85" s="1" t="s">
        <v>2428</v>
      </c>
    </row>
    <row r="86" spans="1:1">
      <c r="A86" s="1" t="s">
        <v>2429</v>
      </c>
    </row>
    <row r="87" spans="1:1">
      <c r="A87" s="1" t="s">
        <v>2430</v>
      </c>
    </row>
    <row r="88" spans="1:1">
      <c r="A88" s="1" t="s">
        <v>2431</v>
      </c>
    </row>
    <row r="89" spans="1:1">
      <c r="A89" s="1" t="s">
        <v>2432</v>
      </c>
    </row>
    <row r="90" spans="1:1">
      <c r="A90" s="1" t="s">
        <v>2433</v>
      </c>
    </row>
    <row r="91" spans="1:1">
      <c r="A91" s="1" t="s">
        <v>2434</v>
      </c>
    </row>
    <row r="92" spans="1:1">
      <c r="A92" s="1" t="s">
        <v>2435</v>
      </c>
    </row>
    <row r="93" spans="1:1">
      <c r="A93" s="1" t="s">
        <v>2436</v>
      </c>
    </row>
    <row r="94" spans="1:1">
      <c r="A94" s="1" t="s">
        <v>2437</v>
      </c>
    </row>
    <row r="95" spans="1:1">
      <c r="A95" s="1" t="s">
        <v>2438</v>
      </c>
    </row>
    <row r="96" spans="1:1">
      <c r="A96" s="1" t="s">
        <v>2439</v>
      </c>
    </row>
    <row r="97" spans="1:1">
      <c r="A97" s="1" t="s">
        <v>2440</v>
      </c>
    </row>
    <row r="98" spans="1:1">
      <c r="A98" s="1" t="s">
        <v>2441</v>
      </c>
    </row>
    <row r="99" spans="1:1">
      <c r="A99" s="1" t="s">
        <v>2442</v>
      </c>
    </row>
    <row r="100" spans="1:1">
      <c r="A100" s="1" t="s">
        <v>2443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EE787B0F-67F7-4F21-B0FF-D7309B02F641}">
          <x14:formula1>
            <xm:f>Input_Lists!$F$2:$F$5</xm:f>
          </x14:formula1>
          <xm:sqref>H2</xm:sqref>
        </x14:dataValidation>
        <x14:dataValidation type="list" allowBlank="1" showInputMessage="1" showErrorMessage="1" xr:uid="{59E748DD-07F5-4DBE-BA1A-5E8058741740}">
          <x14:formula1>
            <xm:f>Input_Lists!$H$2:$H$5</xm:f>
          </x14:formula1>
          <xm:sqref>B2:B100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1170-23C7-45DE-B71E-6E147A9D1710}">
  <sheetPr codeName="Sheet9"/>
  <dimension ref="A1:O17"/>
  <sheetViews>
    <sheetView topLeftCell="C1" workbookViewId="0">
      <selection activeCell="C17" sqref="C17"/>
    </sheetView>
  </sheetViews>
  <sheetFormatPr defaultRowHeight="14.4"/>
  <cols>
    <col min="1" max="1" width="11.6640625" bestFit="1" customWidth="1"/>
    <col min="2" max="2" width="28" bestFit="1" customWidth="1"/>
    <col min="3" max="3" width="42.6640625" bestFit="1" customWidth="1"/>
    <col min="4" max="4" width="48.6640625" bestFit="1" customWidth="1"/>
    <col min="5" max="5" width="8.6640625" bestFit="1" customWidth="1"/>
    <col min="6" max="6" width="6.6640625" customWidth="1"/>
    <col min="7" max="7" width="16.33203125" bestFit="1" customWidth="1"/>
    <col min="8" max="8" width="11.33203125" bestFit="1" customWidth="1"/>
    <col min="9" max="9" width="26" customWidth="1"/>
    <col min="10" max="10" width="10.6640625" bestFit="1" customWidth="1"/>
    <col min="11" max="11" width="11.33203125" bestFit="1" customWidth="1"/>
    <col min="12" max="12" width="16.109375" customWidth="1"/>
  </cols>
  <sheetData>
    <row r="1" spans="1:15">
      <c r="A1" s="24" t="s">
        <v>736</v>
      </c>
      <c r="B1" s="24" t="s">
        <v>737</v>
      </c>
      <c r="C1" s="24" t="s">
        <v>738</v>
      </c>
      <c r="D1" s="24" t="s">
        <v>739</v>
      </c>
      <c r="E1" s="24" t="s">
        <v>742</v>
      </c>
      <c r="F1" s="24" t="s">
        <v>2444</v>
      </c>
      <c r="G1" s="24" t="s">
        <v>746</v>
      </c>
      <c r="H1" s="24" t="s">
        <v>2445</v>
      </c>
      <c r="I1" s="7" t="s">
        <v>1345</v>
      </c>
      <c r="J1" s="24" t="s">
        <v>2446</v>
      </c>
      <c r="K1" s="24" t="s">
        <v>2447</v>
      </c>
      <c r="L1" s="24" t="s">
        <v>2448</v>
      </c>
      <c r="M1" s="1"/>
      <c r="N1" s="1"/>
      <c r="O1" s="1"/>
    </row>
    <row r="2" spans="1:15">
      <c r="A2" t="s">
        <v>755</v>
      </c>
      <c r="B2" t="s">
        <v>1118</v>
      </c>
      <c r="C2" t="s">
        <v>1119</v>
      </c>
      <c r="D2" t="s">
        <v>758</v>
      </c>
      <c r="E2" t="s">
        <v>763</v>
      </c>
      <c r="F2" s="1">
        <v>2018</v>
      </c>
      <c r="G2" t="s">
        <v>794</v>
      </c>
      <c r="H2" t="s">
        <v>2288</v>
      </c>
      <c r="I2" t="s">
        <v>1612</v>
      </c>
      <c r="J2" t="s">
        <v>2449</v>
      </c>
      <c r="K2" t="s">
        <v>2450</v>
      </c>
      <c r="L2" t="s">
        <v>2451</v>
      </c>
    </row>
    <row r="3" spans="1:15">
      <c r="A3" t="s">
        <v>2452</v>
      </c>
      <c r="B3" t="s">
        <v>756</v>
      </c>
      <c r="C3" t="s">
        <v>1174</v>
      </c>
      <c r="D3" t="s">
        <v>789</v>
      </c>
      <c r="E3" t="s">
        <v>793</v>
      </c>
      <c r="F3" s="1">
        <v>2019</v>
      </c>
      <c r="G3" t="s">
        <v>804</v>
      </c>
      <c r="H3" t="s">
        <v>2299</v>
      </c>
      <c r="I3" t="s">
        <v>1369</v>
      </c>
      <c r="J3" t="s">
        <v>2453</v>
      </c>
      <c r="K3" t="s">
        <v>2454</v>
      </c>
      <c r="L3" t="s">
        <v>2451</v>
      </c>
    </row>
    <row r="4" spans="1:15">
      <c r="B4" t="s">
        <v>1001</v>
      </c>
      <c r="C4" t="s">
        <v>1191</v>
      </c>
      <c r="D4" t="s">
        <v>813</v>
      </c>
      <c r="E4" t="s">
        <v>892</v>
      </c>
      <c r="F4" s="1">
        <v>2020</v>
      </c>
      <c r="G4" t="s">
        <v>764</v>
      </c>
      <c r="I4" t="s">
        <v>1424</v>
      </c>
      <c r="J4" t="s">
        <v>2455</v>
      </c>
      <c r="K4" t="s">
        <v>2456</v>
      </c>
      <c r="L4" t="s">
        <v>2457</v>
      </c>
    </row>
    <row r="5" spans="1:15">
      <c r="C5" t="s">
        <v>1227</v>
      </c>
      <c r="D5" t="s">
        <v>827</v>
      </c>
      <c r="F5" s="1">
        <v>2021</v>
      </c>
      <c r="I5" t="s">
        <v>1432</v>
      </c>
      <c r="K5" t="s">
        <v>2458</v>
      </c>
      <c r="L5" t="s">
        <v>2459</v>
      </c>
    </row>
    <row r="6" spans="1:15">
      <c r="C6" t="s">
        <v>1251</v>
      </c>
      <c r="D6" s="29" t="s">
        <v>2460</v>
      </c>
      <c r="I6" t="s">
        <v>1688</v>
      </c>
      <c r="K6" t="s">
        <v>2461</v>
      </c>
      <c r="L6" t="s">
        <v>2462</v>
      </c>
    </row>
    <row r="7" spans="1:15">
      <c r="C7" t="s">
        <v>757</v>
      </c>
      <c r="D7" t="s">
        <v>1101</v>
      </c>
      <c r="I7" t="s">
        <v>1403</v>
      </c>
      <c r="K7" t="s">
        <v>2463</v>
      </c>
      <c r="L7" t="s">
        <v>2464</v>
      </c>
    </row>
    <row r="8" spans="1:15">
      <c r="C8" t="s">
        <v>826</v>
      </c>
      <c r="I8" t="s">
        <v>1591</v>
      </c>
      <c r="K8" t="s">
        <v>2465</v>
      </c>
    </row>
    <row r="9" spans="1:15">
      <c r="C9" t="s">
        <v>908</v>
      </c>
      <c r="I9" t="s">
        <v>2466</v>
      </c>
      <c r="K9" t="s">
        <v>2455</v>
      </c>
    </row>
    <row r="10" spans="1:15">
      <c r="C10" t="s">
        <v>1002</v>
      </c>
      <c r="I10" t="s">
        <v>1623</v>
      </c>
      <c r="K10" t="s">
        <v>2467</v>
      </c>
    </row>
    <row r="11" spans="1:15">
      <c r="C11" t="s">
        <v>1049</v>
      </c>
      <c r="I11" t="s">
        <v>1718</v>
      </c>
      <c r="K11" t="s">
        <v>2468</v>
      </c>
    </row>
    <row r="12" spans="1:15">
      <c r="C12" t="s">
        <v>1066</v>
      </c>
      <c r="I12" t="s">
        <v>1502</v>
      </c>
      <c r="K12" t="s">
        <v>2469</v>
      </c>
    </row>
    <row r="13" spans="1:15">
      <c r="I13" t="s">
        <v>1902</v>
      </c>
    </row>
    <row r="14" spans="1:15">
      <c r="I14" t="s">
        <v>2120</v>
      </c>
    </row>
    <row r="15" spans="1:15">
      <c r="I15" t="s">
        <v>1695</v>
      </c>
    </row>
    <row r="16" spans="1:15">
      <c r="I16" t="s">
        <v>2003</v>
      </c>
    </row>
    <row r="17" spans="9:9">
      <c r="I17" t="s">
        <v>1998</v>
      </c>
    </row>
  </sheetData>
  <dataValidations count="1">
    <dataValidation type="list" allowBlank="1" showInputMessage="1" showErrorMessage="1" sqref="D6:D7" xr:uid="{FD076644-2F33-43AB-943C-12C211186B9A}">
      <formula1>$D$2:$D$30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5CF6-0DBC-44DD-9C53-9F0CA8B9BDD0}">
  <sheetPr codeName="Sheet5"/>
  <dimension ref="A1:G4"/>
  <sheetViews>
    <sheetView workbookViewId="0">
      <selection activeCell="E7" sqref="E7"/>
    </sheetView>
  </sheetViews>
  <sheetFormatPr defaultRowHeight="14.4"/>
  <cols>
    <col min="2" max="3" width="21.33203125" bestFit="1" customWidth="1"/>
    <col min="4" max="4" width="15.44140625" bestFit="1" customWidth="1"/>
    <col min="5" max="6" width="10.6640625" bestFit="1" customWidth="1"/>
    <col min="7" max="7" width="27.33203125" bestFit="1" customWidth="1"/>
    <col min="8" max="8" width="23.6640625" customWidth="1"/>
  </cols>
  <sheetData>
    <row r="1" spans="1:7" ht="33.75" customHeight="1" thickBot="1">
      <c r="A1" s="9" t="s">
        <v>2470</v>
      </c>
      <c r="B1" s="17" t="s">
        <v>2471</v>
      </c>
      <c r="C1" s="10" t="s">
        <v>2472</v>
      </c>
      <c r="D1" s="10" t="s">
        <v>2473</v>
      </c>
      <c r="E1" s="10" t="s">
        <v>2474</v>
      </c>
      <c r="F1" s="12" t="s">
        <v>2475</v>
      </c>
      <c r="G1" s="13" t="s">
        <v>2476</v>
      </c>
    </row>
    <row r="2" spans="1:7">
      <c r="A2" s="1">
        <v>1</v>
      </c>
      <c r="B2" s="1" t="s">
        <v>2477</v>
      </c>
      <c r="C2" s="1">
        <v>2018</v>
      </c>
      <c r="D2" s="1" t="s">
        <v>763</v>
      </c>
      <c r="E2" s="1" t="s">
        <v>2478</v>
      </c>
      <c r="F2" s="1">
        <v>1</v>
      </c>
    </row>
    <row r="4" spans="1:7">
      <c r="B4" s="1"/>
      <c r="C4" s="1"/>
      <c r="D4" s="1"/>
      <c r="E4" s="1"/>
      <c r="F4" s="1"/>
      <c r="G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0D91DE-B3DA-42AB-98E2-8536BDAB695A}">
          <x14:formula1>
            <xm:f>Input_Lists!$F$2:$F$5</xm:f>
          </x14:formula1>
          <xm:sqref>C2</xm:sqref>
        </x14:dataValidation>
        <x14:dataValidation type="list" allowBlank="1" showInputMessage="1" showErrorMessage="1" xr:uid="{1F05D51A-3F4D-4158-BAB1-FF7799AAD94E}">
          <x14:formula1>
            <xm:f>Input_Lists!$E$2:$E$4</xm:f>
          </x14:formula1>
          <xm:sqref>D2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3E7E-EC03-45D8-B861-A209A958E360}">
  <sheetPr codeName="Sheet6"/>
  <dimension ref="A1:G2"/>
  <sheetViews>
    <sheetView workbookViewId="0">
      <selection activeCell="J2" sqref="J2"/>
    </sheetView>
  </sheetViews>
  <sheetFormatPr defaultRowHeight="14.4"/>
  <cols>
    <col min="2" max="2" width="17.6640625" customWidth="1"/>
    <col min="3" max="3" width="29.44140625" bestFit="1" customWidth="1"/>
    <col min="4" max="4" width="15.33203125" bestFit="1" customWidth="1"/>
    <col min="5" max="5" width="6.44140625" bestFit="1" customWidth="1"/>
  </cols>
  <sheetData>
    <row r="1" spans="1:7" ht="15" thickBot="1">
      <c r="A1" s="2" t="s">
        <v>2470</v>
      </c>
      <c r="B1" s="5" t="s">
        <v>2479</v>
      </c>
      <c r="C1" s="5" t="s">
        <v>2471</v>
      </c>
      <c r="D1" s="3" t="s">
        <v>2472</v>
      </c>
      <c r="E1" s="3" t="s">
        <v>2473</v>
      </c>
      <c r="F1" s="3" t="s">
        <v>2474</v>
      </c>
      <c r="G1" s="4" t="s">
        <v>2475</v>
      </c>
    </row>
    <row r="2" spans="1:7">
      <c r="A2">
        <v>1</v>
      </c>
      <c r="B2" t="s">
        <v>2480</v>
      </c>
      <c r="C2" t="s">
        <v>2481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46B8-06B0-4B77-AEF1-291D8C107268}">
  <sheetPr codeName="Sheet7"/>
  <dimension ref="A1:C10"/>
  <sheetViews>
    <sheetView workbookViewId="0">
      <selection activeCell="B2" sqref="B2:C2"/>
    </sheetView>
  </sheetViews>
  <sheetFormatPr defaultRowHeight="14.4"/>
  <cols>
    <col min="2" max="2" width="17.33203125" customWidth="1"/>
    <col min="3" max="3" width="21.33203125" customWidth="1"/>
  </cols>
  <sheetData>
    <row r="1" spans="1:3">
      <c r="A1" t="s">
        <v>2482</v>
      </c>
    </row>
    <row r="2" spans="1:3">
      <c r="B2" s="7" t="s">
        <v>2483</v>
      </c>
      <c r="C2" s="7" t="s">
        <v>2484</v>
      </c>
    </row>
    <row r="3" spans="1:3">
      <c r="B3">
        <v>1</v>
      </c>
      <c r="C3">
        <v>2</v>
      </c>
    </row>
    <row r="4" spans="1:3">
      <c r="B4">
        <v>1</v>
      </c>
      <c r="C4">
        <v>3</v>
      </c>
    </row>
    <row r="5" spans="1:3">
      <c r="B5">
        <v>1</v>
      </c>
      <c r="C5">
        <v>2</v>
      </c>
    </row>
    <row r="6" spans="1:3">
      <c r="B6">
        <v>2</v>
      </c>
      <c r="C6">
        <v>2</v>
      </c>
    </row>
    <row r="7" spans="1:3">
      <c r="B7">
        <v>2</v>
      </c>
      <c r="C7">
        <v>2</v>
      </c>
    </row>
    <row r="8" spans="1:3">
      <c r="B8">
        <v>2</v>
      </c>
      <c r="C8">
        <v>3</v>
      </c>
    </row>
    <row r="9" spans="1:3">
      <c r="B9">
        <v>2</v>
      </c>
      <c r="C9">
        <v>2</v>
      </c>
    </row>
    <row r="10" spans="1:3">
      <c r="B10">
        <v>2</v>
      </c>
      <c r="C10">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D7E0-2909-430A-A771-262C6560A59B}">
  <sheetPr codeName="Sheet8"/>
  <dimension ref="A1"/>
  <sheetViews>
    <sheetView workbookViewId="0">
      <selection activeCell="J2" sqref="J2"/>
    </sheetView>
  </sheetViews>
  <sheetFormatPr defaultRowHeight="14.4"/>
  <cols>
    <col min="3" max="3" width="11.33203125" bestFit="1" customWidth="1"/>
    <col min="4" max="4" width="15.44140625" bestFit="1" customWidth="1"/>
    <col min="6" max="6" width="10.664062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2.xml><?xml version="1.0" encoding="utf-8"?>
<ds:datastoreItem xmlns:ds="http://schemas.openxmlformats.org/officeDocument/2006/customXml" ds:itemID="{8BFBDC1E-FC23-4580-A942-B37D5BE17E7A}">
  <ds:schemaRefs>
    <ds:schemaRef ds:uri="http://schemas.microsoft.com/office/2006/metadata/properties"/>
    <ds:schemaRef ds:uri="http://purl.org/dc/dcmitype/"/>
    <ds:schemaRef ds:uri="http://schemas.openxmlformats.org/package/2006/metadata/core-properties"/>
    <ds:schemaRef ds:uri="http://schemas.microsoft.com/office/2006/documentManagement/types"/>
    <ds:schemaRef ds:uri="http://purl.org/dc/terms/"/>
    <ds:schemaRef ds:uri="48b2e3f7-b09f-47ae-8574-fd5d5ffa6be8"/>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DABD66CE-B6F9-4273-920B-DE979E2A9C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Snapshot</vt:lpstr>
      <vt:lpstr>Indicator</vt:lpstr>
      <vt:lpstr>Source</vt:lpstr>
      <vt:lpstr>Value_type</vt:lpstr>
      <vt:lpstr>Input_Lists</vt:lpstr>
      <vt:lpstr>Transformation</vt:lpstr>
      <vt:lpstr>validation_set</vt:lpstr>
      <vt:lpstr>validation_join</vt:lpstr>
      <vt:lpstr>Validation_rule</vt:lpstr>
      <vt:lpstr>API_format</vt:lpstr>
      <vt:lpstr>Indicator (2)</vt:lpstr>
      <vt:lpstr>Source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2020-08-05T08:38:06Z</dcterms:created>
  <dcterms:modified xsi:type="dcterms:W3CDTF">2020-12-17T12:08:12Z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